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LIAZVDIFSPRVI\redirection$\inven20281\Documents\Portfolio March 2023\"/>
    </mc:Choice>
  </mc:AlternateContent>
  <xr:revisionPtr revIDLastSave="0" documentId="8_{9038F607-1773-48DA-B227-05C1C5BCA715}" xr6:coauthVersionLast="47" xr6:coauthVersionMax="47" xr10:uidLastSave="{00000000-0000-0000-0000-000000000000}"/>
  <bookViews>
    <workbookView xWindow="-120" yWindow="-120" windowWidth="19440" windowHeight="10440" xr2:uid="{C44247E0-2522-4A5E-930B-C2958BCDABE6}"/>
  </bookViews>
  <sheets>
    <sheet name="Port_A I " sheetId="1" r:id="rId1"/>
  </sheets>
  <externalReferences>
    <externalReference r:id="rId2"/>
  </externalReferences>
  <definedNames>
    <definedName name="_xlnm._FilterDatabase" localSheetId="0" hidden="1">'Port_A I '!$C$6:$H$14</definedName>
    <definedName name="IN">'[1]INPUT MASTER'!$B$9</definedName>
    <definedName name="_xlnm.Print_Area" localSheetId="0">'Port_A I '!$B$2:$H$47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4" i="1" l="1"/>
  <c r="H63" i="1"/>
  <c r="H62" i="1"/>
  <c r="H61" i="1"/>
  <c r="H60" i="1"/>
  <c r="H59" i="1"/>
  <c r="H58" i="1"/>
  <c r="G58" i="1" s="1"/>
  <c r="H57" i="1"/>
  <c r="G57" i="1" s="1"/>
  <c r="H56" i="1"/>
  <c r="H65" i="1" s="1"/>
  <c r="F53" i="1"/>
  <c r="F52" i="1"/>
  <c r="F51" i="1"/>
  <c r="F50" i="1"/>
  <c r="F49" i="1"/>
  <c r="F48" i="1"/>
  <c r="G48" i="1" s="1"/>
  <c r="F47" i="1"/>
  <c r="G47" i="1" s="1"/>
  <c r="F46" i="1"/>
  <c r="F45" i="1"/>
  <c r="F44" i="1"/>
  <c r="F43" i="1"/>
  <c r="F42" i="1"/>
  <c r="F26" i="1"/>
  <c r="F28" i="1" s="1"/>
  <c r="F16" i="1"/>
  <c r="G59" i="1" l="1"/>
  <c r="G42" i="1"/>
  <c r="G44" i="1"/>
  <c r="G20" i="1"/>
  <c r="G9" i="1"/>
  <c r="G16" i="1"/>
  <c r="G8" i="1"/>
  <c r="G15" i="1"/>
  <c r="G7" i="1"/>
  <c r="G13" i="1"/>
  <c r="G24" i="1"/>
  <c r="G10" i="1"/>
  <c r="G12" i="1"/>
  <c r="G52" i="1"/>
  <c r="G11" i="1"/>
  <c r="G60" i="1"/>
  <c r="G43" i="1"/>
  <c r="G61" i="1"/>
  <c r="G45" i="1"/>
  <c r="G53" i="1"/>
  <c r="G63" i="1"/>
  <c r="G49" i="1"/>
  <c r="G50" i="1"/>
  <c r="G51" i="1"/>
  <c r="G62" i="1"/>
  <c r="G46" i="1"/>
  <c r="G64" i="1"/>
  <c r="G26" i="1"/>
  <c r="G56" i="1"/>
  <c r="G65" i="1" l="1"/>
</calcChain>
</file>

<file path=xl/sharedStrings.xml><?xml version="1.0" encoding="utf-8"?>
<sst xmlns="http://schemas.openxmlformats.org/spreadsheetml/2006/main" count="104" uniqueCount="78">
  <si>
    <t>NAME OF PENSION FUND</t>
  </si>
  <si>
    <t>ADITYA BIRLA SUN LIFE PENSION MANAGEMENT LIMITED</t>
  </si>
  <si>
    <t>A-TIER I</t>
  </si>
  <si>
    <t>SCHEME NAME</t>
  </si>
  <si>
    <t>Scheme A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</si>
  <si>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</si>
  <si>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</si>
  <si>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</si>
  <si>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</si>
  <si>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</si>
  <si>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</si>
  <si>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</si>
  <si>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</si>
  <si>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INE090A08UB4</t>
  </si>
  <si>
    <t>9.15% ICICI 20-March-2099 BASEL III (CALL OPT 20-JUNE-2023)</t>
  </si>
  <si>
    <t>Monetary intermediation of commercial banks, saving banks. postal savings</t>
  </si>
  <si>
    <t>[ICRA]AA+</t>
  </si>
  <si>
    <t>INE062A08199</t>
  </si>
  <si>
    <t>9.45% SBI 22-March-2099 BASEL III (CALL OPT 22-MARCH-2024)</t>
  </si>
  <si>
    <t>CRISIL AA+</t>
  </si>
  <si>
    <t>INE062A08249</t>
  </si>
  <si>
    <t>7.74%SBI Perpetual 09-Sept-2099(call 09.09.2025)</t>
  </si>
  <si>
    <t>INE219X23014</t>
  </si>
  <si>
    <t>India Grid Trust - InvITs</t>
  </si>
  <si>
    <t>Transmission of electric energy</t>
  </si>
  <si>
    <t>INE0GGX23010</t>
  </si>
  <si>
    <t>POWERGRID Infrastructure Investment Trust</t>
  </si>
  <si>
    <t>INE041025011</t>
  </si>
  <si>
    <t>Embassy Office Parks REIT</t>
  </si>
  <si>
    <t>Real estate activities with own or leased property</t>
  </si>
  <si>
    <t>INE0CCU25019</t>
  </si>
  <si>
    <t>Mindspace Business Parks REIT</t>
  </si>
  <si>
    <t xml:space="preserve">Subtotal A </t>
  </si>
  <si>
    <t>Money Market Instruments:-</t>
  </si>
  <si>
    <t>02A</t>
  </si>
  <si>
    <t xml:space="preserve">  - Treasury Bills</t>
  </si>
  <si>
    <t>Nil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</si>
  <si>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</si>
  <si>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</si>
  <si>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</si>
  <si>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</si>
  <si>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>NCA</t>
  </si>
  <si>
    <t xml:space="preserve">  - Bank Fixed Deposits (&lt; 1 Year)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</si>
  <si>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</si>
  <si>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</si>
  <si>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</si>
  <si>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</si>
  <si>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</si>
  <si>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</si>
  <si>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</si>
  <si>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>Infrastructure</t>
  </si>
  <si>
    <t xml:space="preserve">Net asset value last month 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</si>
  <si>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</si>
  <si>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</si>
  <si>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</si>
  <si>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</si>
  <si>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>GOI</t>
  </si>
  <si>
    <t xml:space="preserve">Securities </t>
  </si>
  <si>
    <t>SDL</t>
  </si>
  <si>
    <t>Central Govt. Securities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</si>
  <si>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</si>
  <si>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</si>
  <si>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</si>
  <si>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</si>
  <si>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</si>
  <si>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</si>
  <si>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</si>
  <si>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</si>
  <si>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</si>
  <si>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</si>
  <si>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</si>
  <si>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</si>
  <si>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</si>
  <si>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</si>
  <si>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CRISIL AA</t>
  </si>
  <si>
    <t>IND AAA</t>
  </si>
  <si>
    <t>CARE AA</t>
  </si>
  <si>
    <t>CARE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</si>
</sst>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9" fontId="0" fillId="0" borderId="5" xfId="1" applyFont="1" applyFill="1" applyBorder="1"/>
    <xf numFmtId="43" fontId="0" fillId="0" borderId="6" xfId="3" quotePrefix="1" applyFont="1" applyFill="1" applyBorder="1"/>
    <xf numFmtId="0" fontId="2" fillId="0" borderId="5" xfId="2" applyBorder="1" applyAlignment="1">
      <alignment vertical="top"/>
    </xf>
    <xf numFmtId="43" fontId="0" fillId="0" borderId="5" xfId="3" applyFont="1" applyFill="1" applyBorder="1" applyAlignment="1">
      <alignment horizontal="right" vertical="top"/>
    </xf>
    <xf numFmtId="0" fontId="2" fillId="0" borderId="7" xfId="2" applyBorder="1" applyAlignment="1">
      <alignment vertical="top"/>
    </xf>
    <xf numFmtId="165" fontId="1" fillId="0" borderId="5" xfId="4" applyNumberFormat="1" applyFont="1" applyFill="1" applyBorder="1" applyAlignment="1">
      <alignment horizontal="right" vertical="top"/>
    </xf>
    <xf numFmtId="0" fontId="2" fillId="0" borderId="5" xfId="2" applyBorder="1" applyAlignment="1">
      <alignment horizontal="right" vertical="top"/>
    </xf>
    <xf numFmtId="9" fontId="1" fillId="0" borderId="5" xfId="1" applyFont="1" applyFill="1" applyBorder="1"/>
    <xf numFmtId="43" fontId="0" fillId="0" borderId="5" xfId="3" applyFont="1" applyBorder="1" applyAlignment="1">
      <alignment horizontal="right" vertical="top"/>
    </xf>
    <xf numFmtId="4" fontId="0" fillId="0" borderId="5" xfId="2" applyNumberFormat="1" applyFont="1" applyBorder="1" applyAlignment="1">
      <alignment horizontal="right" vertical="top"/>
    </xf>
    <xf numFmtId="10" fontId="0" fillId="0" borderId="5" xfId="1" applyNumberFormat="1" applyFont="1" applyBorder="1"/>
    <xf numFmtId="0" fontId="2" fillId="0" borderId="5" xfId="2" quotePrefix="1" applyBorder="1"/>
    <xf numFmtId="0" fontId="3" fillId="3" borderId="5" xfId="2" applyFont="1" applyFill="1" applyBorder="1"/>
    <xf numFmtId="9" fontId="3" fillId="3" borderId="5" xfId="1" applyFont="1" applyFill="1" applyBorder="1"/>
    <xf numFmtId="0" fontId="9" fillId="2" borderId="8" xfId="0" applyFont="1" applyFill="1" applyBorder="1"/>
    <xf numFmtId="0" fontId="6" fillId="0" borderId="5" xfId="2" applyFont="1" applyBorder="1"/>
    <xf numFmtId="43" fontId="0" fillId="0" borderId="5" xfId="3" applyFont="1" applyBorder="1"/>
    <xf numFmtId="165" fontId="0" fillId="0" borderId="5" xfId="3" applyNumberFormat="1" applyFont="1" applyBorder="1" applyAlignment="1">
      <alignment horizontal="right" vertical="top"/>
    </xf>
    <xf numFmtId="9" fontId="0" fillId="0" borderId="5" xfId="1" applyFont="1" applyBorder="1"/>
    <xf numFmtId="0" fontId="4" fillId="0" borderId="5" xfId="2" applyFont="1" applyBorder="1"/>
    <xf numFmtId="165" fontId="10" fillId="0" borderId="5" xfId="3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3" applyNumberFormat="1" applyFont="1" applyBorder="1"/>
    <xf numFmtId="9" fontId="5" fillId="0" borderId="5" xfId="1" applyFont="1" applyBorder="1"/>
    <xf numFmtId="165" fontId="2" fillId="0" borderId="0" xfId="2" applyNumberFormat="1"/>
    <xf numFmtId="43" fontId="1" fillId="0" borderId="5" xfId="5" applyNumberFormat="1" applyBorder="1"/>
    <xf numFmtId="166" fontId="2" fillId="0" borderId="5" xfId="2" applyNumberFormat="1" applyBorder="1" applyAlignment="1">
      <alignment horizontal="right" vertical="top"/>
    </xf>
    <xf numFmtId="43" fontId="0" fillId="0" borderId="5" xfId="3" applyFont="1" applyFill="1" applyBorder="1"/>
    <xf numFmtId="43" fontId="0" fillId="4" borderId="5" xfId="3" applyFont="1" applyFill="1" applyBorder="1" applyAlignment="1">
      <alignment horizontal="right"/>
    </xf>
    <xf numFmtId="9" fontId="0" fillId="0" borderId="0" xfId="1" applyFont="1"/>
    <xf numFmtId="10" fontId="0" fillId="4" borderId="0" xfId="6" applyNumberFormat="1" applyFont="1" applyFill="1" applyBorder="1"/>
    <xf numFmtId="165" fontId="0" fillId="0" borderId="5" xfId="3" applyNumberFormat="1" applyFont="1" applyBorder="1" applyAlignment="1">
      <alignment vertical="top"/>
    </xf>
    <xf numFmtId="9" fontId="0" fillId="0" borderId="2" xfId="1" applyFont="1" applyBorder="1" applyAlignment="1">
      <alignment vertical="center"/>
    </xf>
    <xf numFmtId="43" fontId="7" fillId="0" borderId="9" xfId="3" quotePrefix="1" applyFont="1" applyBorder="1"/>
  </cellXfs>
  <cellStyles count="7">
    <cellStyle name="Comma 2" xfId="3" xr:uid="{193C3CD3-776B-4BB8-A06A-E61C9738D7C8}"/>
    <cellStyle name="Comma 3" xfId="4" xr:uid="{45D330A0-C664-408C-8352-46C9927F6A2C}"/>
    <cellStyle name="Normal" xfId="0" builtinId="0"/>
    <cellStyle name="Normal 10" xfId="5" xr:uid="{2556ACAC-1185-4212-AD5B-389A71725397}"/>
    <cellStyle name="Normal 2" xfId="2" xr:uid="{30904FD5-8AF0-4520-9DF2-8B46BA7A32C9}"/>
    <cellStyle name="Percent" xfId="1" builtinId="5"/>
    <cellStyle name="Percent 2" xfId="6" xr:uid="{1EE80304-0CCF-482D-B263-EED6E6EB8341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ityabirlacapital-my.sharepoint.com/HDFC%20PENSION/PFRDA/PFRDA%20(as%20on%2027.05.2013)/Process/MIS/Regulatory%20Reports/Quarterly%20Reports/2017-18/March%20-%202018/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DCD588-14DF-4EAA-BEBD-0A247C7C1B81}" name="Table134567685789101116" displayName="Table134567685789101116" ref="B6:H15" totalsRowShown="0" headerRowDxfId="11" dataDxfId="10" headerRowBorderDxfId="8" tableBorderDxfId="9" totalsRowBorderDxfId="7">
  <sortState xmlns:xlrd2="http://schemas.microsoft.com/office/spreadsheetml/2017/richdata2" ref="B7:H13">
    <sortCondition descending="1" ref="F6:F13"/>
  </sortState>
  <tableColumns count="7">
    <tableColumn id="1" xr3:uid="{F253CC75-314B-4B5C-9EED-6A0A4A9E4424}" name="ISIN No." dataDxfId="6"/>
    <tableColumn id="2" xr3:uid="{1BFB29F1-50DA-41B9-AF7B-A338B38BCC80}" name="Name of the Instrument" dataDxfId="5"/>
    <tableColumn id="3" xr3:uid="{19744C0E-E046-4E9D-9818-489ADFB25495}" name="Industry " dataDxfId="4"/>
    <tableColumn id="4" xr3:uid="{0EE5ADA8-8FBB-4184-8E2B-A15242B1D6F3}" name="Quantity" dataDxfId="3"/>
    <tableColumn id="5" xr3:uid="{2E728138-1174-40A9-9735-438014E296FD}" name="Market Value" dataDxfId="2"/>
    <tableColumn id="6" xr3:uid="{D78408BE-0C20-46EA-8BA5-76D02378D0E0}" name="% of Portfolio" dataDxfId="1" dataCellStyle="Percent">
      <calculatedColumnFormula>+F7/$F$28</calculatedColumnFormula>
    </tableColumn>
    <tableColumn id="7" xr3:uid="{6D34CBF4-5467-404A-BADA-9570F69FBBF1}" name="Ratings" dataDxfId="0">
      <calculatedColumnFormula>VLOOKUP(Table134567685789101116[[#This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3B5A-ABBE-42D2-9ACD-70902A6BCCED}">
  <sheetPr>
    <tabColor rgb="FF7030A0"/>
  </sheetPr>
  <dimension ref="A2:H67"/>
  <sheetViews>
    <sheetView showGridLines="0" tabSelected="1" zoomScaleNormal="100" zoomScaleSheetLayoutView="89" workbookViewId="0"/>
  </sheetViews>
  <sheetFormatPr defaultRowHeight="15" outlineLevelRow="1" x14ac:dyDescent="0.25"/>
  <cols>
    <col min="1" max="1" width="11.28515625" style="1" customWidth="1"/>
    <col min="2" max="2" width="16.5703125" style="1" customWidth="1"/>
    <col min="3" max="3" width="52.7109375" style="1" customWidth="1"/>
    <col min="4" max="4" width="62" style="1" customWidth="1"/>
    <col min="5" max="5" width="19.42578125" style="4" customWidth="1"/>
    <col min="6" max="6" width="29.5703125" style="1" customWidth="1"/>
    <col min="7" max="7" width="20.5703125" style="7" customWidth="1"/>
    <col min="8" max="8" width="20.7109375" style="1" bestFit="1" customWidth="1"/>
    <col min="9" max="9" width="12" style="1" bestFit="1" customWidth="1"/>
    <col min="10" max="11" width="9.140625" style="1"/>
    <col min="12" max="12" width="16.140625" style="1" bestFit="1" customWidth="1"/>
    <col min="13" max="13" width="14" style="1" bestFit="1" customWidth="1"/>
    <col min="14" max="14" width="9.140625" style="1"/>
    <col min="15" max="15" width="10" style="1" bestFit="1" customWidth="1"/>
    <col min="16" max="16384" width="9.140625" style="1"/>
  </cols>
  <sheetData>
    <row r="2" spans="1:8" x14ac:dyDescent="0.25">
      <c r="B2" s="2" t="s">
        <v>0</v>
      </c>
      <c r="D2" s="3" t="s">
        <v>1</v>
      </c>
      <c r="G2" s="5"/>
    </row>
    <row r="3" spans="1:8" x14ac:dyDescent="0.25">
      <c r="A3" s="6" t="s">
        <v>2</v>
      </c>
      <c r="B3" s="2" t="s">
        <v>3</v>
      </c>
      <c r="D3" s="2" t="s">
        <v>4</v>
      </c>
    </row>
    <row r="4" spans="1:8" x14ac:dyDescent="0.25">
      <c r="B4" s="2" t="s">
        <v>5</v>
      </c>
      <c r="D4" s="8">
        <v>45016</v>
      </c>
    </row>
    <row r="6" spans="1:8" x14ac:dyDescent="0.2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8" x14ac:dyDescent="0.25">
      <c r="A7" s="14"/>
      <c r="B7" s="15" t="s">
        <v>13</v>
      </c>
      <c r="C7" s="16" t="s">
        <v>14</v>
      </c>
      <c r="D7" s="16" t="s">
        <v>15</v>
      </c>
      <c r="E7" s="17">
        <v>3</v>
      </c>
      <c r="F7" s="17">
        <v>3018009</v>
      </c>
      <c r="G7" s="18">
        <f t="shared" ref="G7:G13" si="0">+F7/$F$28</f>
        <v>0.107305712008344</v>
      </c>
      <c r="H7" s="19" t="s">
        <v>16</v>
      </c>
    </row>
    <row r="8" spans="1:8" x14ac:dyDescent="0.25">
      <c r="A8" s="14"/>
      <c r="B8" s="15" t="s">
        <v>17</v>
      </c>
      <c r="C8" s="16" t="s">
        <v>18</v>
      </c>
      <c r="D8" s="16" t="s">
        <v>15</v>
      </c>
      <c r="E8" s="17">
        <v>1</v>
      </c>
      <c r="F8" s="17">
        <v>1011086</v>
      </c>
      <c r="G8" s="18">
        <f t="shared" si="0"/>
        <v>3.5949297411528101E-2</v>
      </c>
      <c r="H8" s="19" t="s">
        <v>19</v>
      </c>
    </row>
    <row r="9" spans="1:8" x14ac:dyDescent="0.25">
      <c r="A9" s="14"/>
      <c r="B9" s="15" t="s">
        <v>20</v>
      </c>
      <c r="C9" s="16" t="s">
        <v>21</v>
      </c>
      <c r="D9" s="16" t="s">
        <v>15</v>
      </c>
      <c r="E9" s="17">
        <v>10</v>
      </c>
      <c r="F9" s="17">
        <v>9880260</v>
      </c>
      <c r="G9" s="18">
        <f t="shared" si="0"/>
        <v>0.35129396039824962</v>
      </c>
      <c r="H9" s="19" t="s">
        <v>19</v>
      </c>
    </row>
    <row r="10" spans="1:8" x14ac:dyDescent="0.25">
      <c r="A10" s="14"/>
      <c r="B10" s="15" t="s">
        <v>22</v>
      </c>
      <c r="C10" s="16" t="s">
        <v>23</v>
      </c>
      <c r="D10" s="16" t="s">
        <v>24</v>
      </c>
      <c r="E10" s="17">
        <v>11601</v>
      </c>
      <c r="F10" s="17">
        <v>1563582.78</v>
      </c>
      <c r="G10" s="18">
        <f t="shared" si="0"/>
        <v>5.5593394019661936E-2</v>
      </c>
      <c r="H10" s="19"/>
    </row>
    <row r="11" spans="1:8" x14ac:dyDescent="0.25">
      <c r="A11" s="14"/>
      <c r="B11" s="15" t="s">
        <v>25</v>
      </c>
      <c r="C11" s="16" t="s">
        <v>26</v>
      </c>
      <c r="D11" s="16" t="s">
        <v>24</v>
      </c>
      <c r="E11" s="17">
        <v>14770</v>
      </c>
      <c r="F11" s="17">
        <v>1809620.4</v>
      </c>
      <c r="G11" s="18">
        <f t="shared" si="0"/>
        <v>6.4341294372158686E-2</v>
      </c>
      <c r="H11" s="19"/>
    </row>
    <row r="12" spans="1:8" x14ac:dyDescent="0.25">
      <c r="A12" s="14"/>
      <c r="B12" s="15" t="s">
        <v>27</v>
      </c>
      <c r="C12" s="16" t="s">
        <v>28</v>
      </c>
      <c r="D12" s="16" t="s">
        <v>29</v>
      </c>
      <c r="E12" s="17">
        <v>9115</v>
      </c>
      <c r="F12" s="17">
        <v>2845429.55</v>
      </c>
      <c r="G12" s="18">
        <f t="shared" si="0"/>
        <v>0.10116962667517952</v>
      </c>
      <c r="H12" s="19"/>
    </row>
    <row r="13" spans="1:8" x14ac:dyDescent="0.25">
      <c r="A13" s="14"/>
      <c r="B13" s="15" t="s">
        <v>30</v>
      </c>
      <c r="C13" s="16" t="s">
        <v>31</v>
      </c>
      <c r="D13" s="16" t="s">
        <v>29</v>
      </c>
      <c r="E13" s="17">
        <v>7565</v>
      </c>
      <c r="F13" s="17">
        <v>2474511.5</v>
      </c>
      <c r="G13" s="18">
        <f t="shared" si="0"/>
        <v>8.7981585999357639E-2</v>
      </c>
      <c r="H13" s="19"/>
    </row>
    <row r="14" spans="1:8" outlineLevel="1" x14ac:dyDescent="0.25">
      <c r="A14" s="14"/>
      <c r="B14" s="16"/>
      <c r="C14" s="20"/>
      <c r="D14" s="20"/>
      <c r="E14" s="21"/>
      <c r="F14" s="16"/>
      <c r="G14" s="18"/>
      <c r="H14" s="19"/>
    </row>
    <row r="15" spans="1:8" x14ac:dyDescent="0.25">
      <c r="B15" s="22"/>
      <c r="C15" s="20"/>
      <c r="D15" s="20"/>
      <c r="E15" s="23"/>
      <c r="F15" s="24"/>
      <c r="G15" s="25">
        <f>+F15/$F$28</f>
        <v>0</v>
      </c>
      <c r="H15" s="19"/>
    </row>
    <row r="16" spans="1:8" x14ac:dyDescent="0.25">
      <c r="B16" s="20"/>
      <c r="C16" s="20" t="s">
        <v>32</v>
      </c>
      <c r="D16" s="20"/>
      <c r="E16" s="26"/>
      <c r="F16" s="27">
        <f>SUM(F7:F15)</f>
        <v>22602499.23</v>
      </c>
      <c r="G16" s="28">
        <f>+F16/$F$28</f>
        <v>0.80363487088447949</v>
      </c>
      <c r="H16" s="29"/>
    </row>
    <row r="18" spans="1:8" x14ac:dyDescent="0.25">
      <c r="B18" s="30"/>
      <c r="C18" s="30" t="s">
        <v>33</v>
      </c>
      <c r="D18" s="30"/>
      <c r="E18" s="30"/>
      <c r="F18" s="30" t="s">
        <v>10</v>
      </c>
      <c r="G18" s="31" t="s">
        <v>11</v>
      </c>
      <c r="H18" s="30" t="s">
        <v>12</v>
      </c>
    </row>
    <row r="19" spans="1:8" x14ac:dyDescent="0.25">
      <c r="A19" s="32" t="s">
        <v>34</v>
      </c>
      <c r="B19" s="33"/>
      <c r="C19" s="20" t="s">
        <v>35</v>
      </c>
      <c r="D19" s="16"/>
      <c r="E19" s="34"/>
      <c r="F19" s="35" t="s">
        <v>36</v>
      </c>
      <c r="G19" s="36">
        <v>0</v>
      </c>
      <c r="H19" s="16"/>
    </row>
    <row r="20" spans="1:8" x14ac:dyDescent="0.25">
      <c r="B20" s="33" t="s">
        <v>37</v>
      </c>
      <c r="C20" s="20" t="s">
        <v>38</v>
      </c>
      <c r="D20" s="20"/>
      <c r="E20" s="26"/>
      <c r="F20" s="17">
        <v>4882756.6100000003</v>
      </c>
      <c r="G20" s="36">
        <f>+F20/$F$28</f>
        <v>0.17360706167526277</v>
      </c>
      <c r="H20" s="16"/>
    </row>
    <row r="21" spans="1:8" x14ac:dyDescent="0.25">
      <c r="B21" s="33"/>
      <c r="C21" s="20" t="s">
        <v>39</v>
      </c>
      <c r="D21" s="16"/>
      <c r="E21" s="34"/>
      <c r="F21" s="26" t="s">
        <v>36</v>
      </c>
      <c r="G21" s="36">
        <v>0</v>
      </c>
      <c r="H21" s="16"/>
    </row>
    <row r="22" spans="1:8" x14ac:dyDescent="0.25">
      <c r="B22" s="33"/>
      <c r="C22" s="20" t="s">
        <v>40</v>
      </c>
      <c r="D22" s="16"/>
      <c r="E22" s="34"/>
      <c r="F22" s="26" t="s">
        <v>36</v>
      </c>
      <c r="G22" s="36">
        <v>0</v>
      </c>
      <c r="H22" s="16"/>
    </row>
    <row r="23" spans="1:8" x14ac:dyDescent="0.25">
      <c r="A23" s="37" t="s">
        <v>41</v>
      </c>
      <c r="B23" s="33"/>
      <c r="C23" s="20" t="s">
        <v>42</v>
      </c>
      <c r="D23" s="16"/>
      <c r="E23" s="34"/>
      <c r="F23" s="26" t="s">
        <v>36</v>
      </c>
      <c r="G23" s="36">
        <v>0</v>
      </c>
      <c r="H23" s="16"/>
    </row>
    <row r="24" spans="1:8" x14ac:dyDescent="0.25">
      <c r="B24" s="16" t="s">
        <v>41</v>
      </c>
      <c r="C24" s="16" t="s">
        <v>43</v>
      </c>
      <c r="D24" s="16"/>
      <c r="E24" s="34"/>
      <c r="F24" s="17">
        <v>640078.25</v>
      </c>
      <c r="G24" s="36">
        <f>+F24/$F$28</f>
        <v>2.275806744025774E-2</v>
      </c>
      <c r="H24" s="16"/>
    </row>
    <row r="25" spans="1:8" x14ac:dyDescent="0.25">
      <c r="B25" s="33"/>
      <c r="C25" s="16"/>
      <c r="D25" s="16"/>
      <c r="E25" s="34"/>
      <c r="F25" s="35"/>
      <c r="G25" s="36"/>
      <c r="H25" s="16"/>
    </row>
    <row r="26" spans="1:8" x14ac:dyDescent="0.25">
      <c r="B26" s="33"/>
      <c r="C26" s="16" t="s">
        <v>44</v>
      </c>
      <c r="D26" s="16"/>
      <c r="E26" s="34"/>
      <c r="F26" s="38">
        <f>SUM(F19:F25)</f>
        <v>5522834.8600000003</v>
      </c>
      <c r="G26" s="36">
        <f>+F26/$F$28</f>
        <v>0.19636512911552051</v>
      </c>
      <c r="H26" s="16"/>
    </row>
    <row r="27" spans="1:8" x14ac:dyDescent="0.25">
      <c r="B27" s="33"/>
      <c r="C27" s="16"/>
      <c r="D27" s="16"/>
      <c r="E27" s="34"/>
      <c r="F27" s="38"/>
      <c r="G27" s="36"/>
      <c r="H27" s="16"/>
    </row>
    <row r="28" spans="1:8" x14ac:dyDescent="0.25">
      <c r="B28" s="39"/>
      <c r="C28" s="40" t="s">
        <v>45</v>
      </c>
      <c r="D28" s="41"/>
      <c r="E28" s="42"/>
      <c r="F28" s="43">
        <f>+F26+F16</f>
        <v>28125334.09</v>
      </c>
      <c r="G28" s="44">
        <v>1</v>
      </c>
      <c r="H28" s="16"/>
    </row>
    <row r="29" spans="1:8" x14ac:dyDescent="0.25">
      <c r="F29" s="45"/>
    </row>
    <row r="30" spans="1:8" x14ac:dyDescent="0.25">
      <c r="C30" s="20" t="s">
        <v>46</v>
      </c>
      <c r="D30" s="46">
        <v>1.86</v>
      </c>
      <c r="F30" s="4">
        <v>0</v>
      </c>
    </row>
    <row r="31" spans="1:8" x14ac:dyDescent="0.25">
      <c r="C31" s="20" t="s">
        <v>47</v>
      </c>
      <c r="D31" s="46">
        <v>1.58</v>
      </c>
    </row>
    <row r="32" spans="1:8" x14ac:dyDescent="0.25">
      <c r="C32" s="20" t="s">
        <v>48</v>
      </c>
      <c r="D32" s="46">
        <v>7.74</v>
      </c>
    </row>
    <row r="33" spans="1:8" x14ac:dyDescent="0.25">
      <c r="C33" s="20" t="s">
        <v>49</v>
      </c>
      <c r="D33" s="47">
        <v>14.0952</v>
      </c>
    </row>
    <row r="34" spans="1:8" x14ac:dyDescent="0.25">
      <c r="A34" s="32" t="s">
        <v>50</v>
      </c>
      <c r="C34" s="20" t="s">
        <v>51</v>
      </c>
      <c r="D34" s="47">
        <v>13.833</v>
      </c>
    </row>
    <row r="35" spans="1:8" x14ac:dyDescent="0.25">
      <c r="C35" s="20" t="s">
        <v>52</v>
      </c>
      <c r="D35" s="48">
        <v>0</v>
      </c>
    </row>
    <row r="36" spans="1:8" x14ac:dyDescent="0.25">
      <c r="C36" s="20" t="s">
        <v>53</v>
      </c>
      <c r="D36" s="49">
        <v>0</v>
      </c>
    </row>
    <row r="37" spans="1:8" x14ac:dyDescent="0.25">
      <c r="C37" s="20" t="s">
        <v>54</v>
      </c>
      <c r="D37" s="49">
        <v>0</v>
      </c>
      <c r="F37" s="45"/>
      <c r="G37" s="50"/>
    </row>
    <row r="38" spans="1:8" x14ac:dyDescent="0.25">
      <c r="B38" s="51"/>
      <c r="C38" s="14"/>
    </row>
    <row r="39" spans="1:8" x14ac:dyDescent="0.25">
      <c r="F39" s="4"/>
    </row>
    <row r="40" spans="1:8" x14ac:dyDescent="0.25">
      <c r="C40" s="30" t="s">
        <v>55</v>
      </c>
      <c r="D40" s="30"/>
      <c r="E40" s="30"/>
      <c r="F40" s="30"/>
      <c r="G40" s="31"/>
      <c r="H40" s="30"/>
    </row>
    <row r="41" spans="1:8" x14ac:dyDescent="0.25">
      <c r="A41" s="1" t="s">
        <v>56</v>
      </c>
      <c r="C41" s="30" t="s">
        <v>57</v>
      </c>
      <c r="D41" s="30"/>
      <c r="E41" s="30"/>
      <c r="F41" s="30" t="s">
        <v>10</v>
      </c>
      <c r="G41" s="31" t="s">
        <v>11</v>
      </c>
      <c r="H41" s="30" t="s">
        <v>12</v>
      </c>
    </row>
    <row r="42" spans="1:8" x14ac:dyDescent="0.25">
      <c r="A42" s="16" t="s">
        <v>58</v>
      </c>
      <c r="C42" s="20" t="s">
        <v>59</v>
      </c>
      <c r="D42" s="16"/>
      <c r="E42" s="34"/>
      <c r="F42" s="52">
        <f>SUMIF(Table134567685789101116[[Industry ]],A41,Table134567685789101116[Market Value])</f>
        <v>0</v>
      </c>
      <c r="G42" s="53">
        <f>+F42/$F$28</f>
        <v>0</v>
      </c>
      <c r="H42" s="16"/>
    </row>
    <row r="43" spans="1:8" x14ac:dyDescent="0.25">
      <c r="C43" s="16" t="s">
        <v>60</v>
      </c>
      <c r="D43" s="16"/>
      <c r="E43" s="34"/>
      <c r="F43" s="52">
        <f>SUMIF(Table134567685789101116[[Industry ]],A42,Table134567685789101116[Market Value])</f>
        <v>0</v>
      </c>
      <c r="G43" s="53">
        <f t="shared" ref="G43" si="1">+F43/$F$28</f>
        <v>0</v>
      </c>
      <c r="H43" s="16"/>
    </row>
    <row r="44" spans="1:8" x14ac:dyDescent="0.25">
      <c r="C44" s="16" t="s">
        <v>61</v>
      </c>
      <c r="D44" s="16"/>
      <c r="E44" s="34"/>
      <c r="F44" s="52">
        <f>SUMIF($E$56:$E$64,C44,$H$56:$H$64)</f>
        <v>0</v>
      </c>
      <c r="G44" s="53">
        <f>+F44/$F$28</f>
        <v>0</v>
      </c>
      <c r="H44" s="16"/>
    </row>
    <row r="45" spans="1:8" x14ac:dyDescent="0.25">
      <c r="C45" s="16" t="s">
        <v>62</v>
      </c>
      <c r="D45" s="16"/>
      <c r="E45" s="34"/>
      <c r="F45" s="52">
        <f t="shared" ref="F45:F48" si="2">SUMIF($E$56:$E$64,C45,$H$56:$H$64)</f>
        <v>0</v>
      </c>
      <c r="G45" s="53">
        <f t="shared" ref="G45:G53" si="3">+F45/$F$28</f>
        <v>0</v>
      </c>
      <c r="H45" s="16"/>
    </row>
    <row r="46" spans="1:8" x14ac:dyDescent="0.25">
      <c r="C46" s="16" t="s">
        <v>63</v>
      </c>
      <c r="D46" s="16"/>
      <c r="E46" s="34"/>
      <c r="F46" s="52">
        <f t="shared" si="2"/>
        <v>13909355</v>
      </c>
      <c r="G46" s="53">
        <f t="shared" si="3"/>
        <v>0.49454896981812174</v>
      </c>
      <c r="H46" s="16"/>
    </row>
    <row r="47" spans="1:8" x14ac:dyDescent="0.25">
      <c r="C47" s="16" t="s">
        <v>64</v>
      </c>
      <c r="D47" s="16"/>
      <c r="E47" s="34"/>
      <c r="F47" s="52">
        <f t="shared" si="2"/>
        <v>0</v>
      </c>
      <c r="G47" s="53">
        <f t="shared" si="3"/>
        <v>0</v>
      </c>
      <c r="H47" s="16"/>
    </row>
    <row r="48" spans="1:8" x14ac:dyDescent="0.25">
      <c r="C48" s="16" t="s">
        <v>65</v>
      </c>
      <c r="D48" s="16"/>
      <c r="E48" s="34"/>
      <c r="F48" s="52">
        <f t="shared" si="2"/>
        <v>0</v>
      </c>
      <c r="G48" s="53">
        <f t="shared" si="3"/>
        <v>0</v>
      </c>
      <c r="H48" s="16"/>
    </row>
    <row r="49" spans="3:8" x14ac:dyDescent="0.25">
      <c r="C49" s="16" t="s">
        <v>66</v>
      </c>
      <c r="D49" s="16"/>
      <c r="E49" s="34"/>
      <c r="F49" s="52">
        <f t="shared" ref="F49:F53" ca="1" si="4">SUMIF($E$56:$E$64,C49,H62:H69)</f>
        <v>0</v>
      </c>
      <c r="G49" s="53">
        <f t="shared" ca="1" si="3"/>
        <v>0</v>
      </c>
      <c r="H49" s="16"/>
    </row>
    <row r="50" spans="3:8" x14ac:dyDescent="0.25">
      <c r="C50" s="16" t="s">
        <v>67</v>
      </c>
      <c r="D50" s="16"/>
      <c r="E50" s="34"/>
      <c r="F50" s="52">
        <f t="shared" ca="1" si="4"/>
        <v>0</v>
      </c>
      <c r="G50" s="53">
        <f t="shared" ca="1" si="3"/>
        <v>0</v>
      </c>
      <c r="H50" s="16"/>
    </row>
    <row r="51" spans="3:8" x14ac:dyDescent="0.25">
      <c r="C51" s="16" t="s">
        <v>68</v>
      </c>
      <c r="D51" s="16"/>
      <c r="E51" s="34"/>
      <c r="F51" s="52">
        <f t="shared" ca="1" si="4"/>
        <v>0</v>
      </c>
      <c r="G51" s="53">
        <f t="shared" ca="1" si="3"/>
        <v>0</v>
      </c>
      <c r="H51" s="16"/>
    </row>
    <row r="52" spans="3:8" x14ac:dyDescent="0.25">
      <c r="C52" s="16" t="s">
        <v>69</v>
      </c>
      <c r="D52" s="16"/>
      <c r="E52" s="34"/>
      <c r="F52" s="52">
        <f t="shared" ca="1" si="4"/>
        <v>0</v>
      </c>
      <c r="G52" s="53">
        <f t="shared" ca="1" si="3"/>
        <v>0</v>
      </c>
      <c r="H52" s="16"/>
    </row>
    <row r="53" spans="3:8" x14ac:dyDescent="0.25">
      <c r="C53" s="16" t="s">
        <v>70</v>
      </c>
      <c r="D53" s="16"/>
      <c r="E53" s="34"/>
      <c r="F53" s="52">
        <f t="shared" ca="1" si="4"/>
        <v>0</v>
      </c>
      <c r="G53" s="53">
        <f t="shared" ca="1" si="3"/>
        <v>0</v>
      </c>
      <c r="H53" s="16"/>
    </row>
    <row r="56" spans="3:8" x14ac:dyDescent="0.25">
      <c r="E56" s="16" t="s">
        <v>61</v>
      </c>
      <c r="F56" s="16" t="s">
        <v>71</v>
      </c>
      <c r="G56" s="7">
        <f>H56/$F$28</f>
        <v>0</v>
      </c>
      <c r="H56" s="1">
        <f t="shared" ref="H56:H64" si="5">SUMIF($H$7:$H$13,F56,$F$7:$F$13)</f>
        <v>0</v>
      </c>
    </row>
    <row r="57" spans="3:8" x14ac:dyDescent="0.25">
      <c r="E57" s="16" t="s">
        <v>61</v>
      </c>
      <c r="F57" s="16" t="s">
        <v>72</v>
      </c>
      <c r="G57" s="7">
        <f t="shared" ref="G57:G64" si="6">H57/$F$28</f>
        <v>0</v>
      </c>
      <c r="H57" s="1">
        <f t="shared" si="5"/>
        <v>0</v>
      </c>
    </row>
    <row r="58" spans="3:8" x14ac:dyDescent="0.25">
      <c r="E58" s="16" t="s">
        <v>61</v>
      </c>
      <c r="F58" s="16" t="s">
        <v>73</v>
      </c>
      <c r="G58" s="7">
        <f t="shared" si="6"/>
        <v>0</v>
      </c>
      <c r="H58" s="1">
        <f t="shared" si="5"/>
        <v>0</v>
      </c>
    </row>
    <row r="59" spans="3:8" x14ac:dyDescent="0.25">
      <c r="E59" s="16" t="s">
        <v>63</v>
      </c>
      <c r="F59" s="16" t="s">
        <v>16</v>
      </c>
      <c r="G59" s="7">
        <f t="shared" si="6"/>
        <v>0.107305712008344</v>
      </c>
      <c r="H59" s="1">
        <f t="shared" si="5"/>
        <v>3018009</v>
      </c>
    </row>
    <row r="60" spans="3:8" x14ac:dyDescent="0.25">
      <c r="E60" s="16" t="s">
        <v>63</v>
      </c>
      <c r="F60" s="54" t="s">
        <v>19</v>
      </c>
      <c r="G60" s="7">
        <f t="shared" si="6"/>
        <v>0.3872432578097777</v>
      </c>
      <c r="H60" s="1">
        <f t="shared" si="5"/>
        <v>10891346</v>
      </c>
    </row>
    <row r="61" spans="3:8" x14ac:dyDescent="0.25">
      <c r="E61" s="16" t="s">
        <v>64</v>
      </c>
      <c r="F61" s="16" t="s">
        <v>74</v>
      </c>
      <c r="G61" s="7">
        <f t="shared" si="6"/>
        <v>0</v>
      </c>
      <c r="H61" s="1">
        <f t="shared" si="5"/>
        <v>0</v>
      </c>
    </row>
    <row r="62" spans="3:8" x14ac:dyDescent="0.25">
      <c r="E62" s="16" t="s">
        <v>61</v>
      </c>
      <c r="F62" s="16" t="s">
        <v>75</v>
      </c>
      <c r="G62" s="7">
        <f t="shared" si="6"/>
        <v>0</v>
      </c>
      <c r="H62" s="1">
        <f t="shared" si="5"/>
        <v>0</v>
      </c>
    </row>
    <row r="63" spans="3:8" x14ac:dyDescent="0.25">
      <c r="E63" s="16" t="s">
        <v>64</v>
      </c>
      <c r="F63" s="16" t="s">
        <v>76</v>
      </c>
      <c r="G63" s="7">
        <f t="shared" si="6"/>
        <v>0</v>
      </c>
      <c r="H63" s="1">
        <f t="shared" si="5"/>
        <v>0</v>
      </c>
    </row>
    <row r="64" spans="3:8" x14ac:dyDescent="0.25">
      <c r="E64" s="16" t="s">
        <v>61</v>
      </c>
      <c r="F64" s="16" t="s">
        <v>77</v>
      </c>
      <c r="G64" s="7">
        <f t="shared" si="6"/>
        <v>0</v>
      </c>
      <c r="H64" s="1">
        <f t="shared" si="5"/>
        <v>0</v>
      </c>
    </row>
    <row r="65" spans="6:8" x14ac:dyDescent="0.25">
      <c r="G65" s="7">
        <f>SUM(G56:G64)</f>
        <v>0.49454896981812169</v>
      </c>
      <c r="H65" s="1">
        <f>SUM(H56:H64)</f>
        <v>13909355</v>
      </c>
    </row>
    <row r="67" spans="6:8" x14ac:dyDescent="0.25">
      <c r="F67" s="54">
        <v>0</v>
      </c>
    </row>
  </sheetData>
  <pageMargins left="0.7" right="0.7" top="0.75" bottom="0.75" header="0.3" footer="0.3"/>
  <pageSetup scale="3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Port_A I </vt:lpstr>
      <vt:lpstr>'Port_A I 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inven20281</dc:creator>
  <cp:lastModifiedBy>inven20281</cp:lastModifiedBy>
  <dcterms:created xsi:type="dcterms:W3CDTF">2023-04-07T06:20:53Z</dcterms:created>
  <dcterms:modified xsi:type="dcterms:W3CDTF">2023-04-07T06:21:06Z</dcterms:modified>
</cp:coreProperties>
</file>