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Q:\PFM reports\annual report\22-23\H2FY23PSF\"/>
    </mc:Choice>
  </mc:AlternateContent>
  <xr:revisionPtr revIDLastSave="0" documentId="13_ncr:1_{14911C34-9423-428E-A9D9-415015B5E2A3}" xr6:coauthVersionLast="47" xr6:coauthVersionMax="47" xr10:uidLastSave="{00000000-0000-0000-0000-000000000000}"/>
  <workbookProtection workbookAlgorithmName="SHA-512" workbookHashValue="ibh8xJSH8HAKz45bWyInxwKAB5+T5cuFCU3bRp56Vogvozzr0GJSwBu+47MP9d38lcBIeqicaWYncppJzdIzLQ==" workbookSaltValue="uEvS7P9GujgCkv8aD6flaQ==" workbookSpinCount="100000" lockStructure="1"/>
  <bookViews>
    <workbookView xWindow="-120" yWindow="-120" windowWidth="20730" windowHeight="11160" firstSheet="2" activeTab="2" xr2:uid="{8FB75180-820A-410A-A737-A639602158D0}"/>
  </bookViews>
  <sheets>
    <sheet name="POV" sheetId="2" state="hidden" r:id="rId1"/>
    <sheet name="Trial Balance Retrival File" sheetId="5" state="hidden" r:id="rId2"/>
    <sheet name="Scheme Wise Financials " sheetId="1" r:id="rId3"/>
    <sheet name="key statistics " sheetId="4" state="hidden" r:id="rId4"/>
    <sheet name="NOA" sheetId="6" state="hidden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_123Graph_A" hidden="1">'[1]TRIAL BALANCE'!#REF!</definedName>
    <definedName name="__123Graph_B" hidden="1">'[1]TRIAL BALANCE'!#REF!</definedName>
    <definedName name="__123Graph_D" hidden="1">'[2]Anx-M'!$B$671:$B$671</definedName>
    <definedName name="__123Graph_F" hidden="1">[3]F!#REF!</definedName>
    <definedName name="__123Graph_X" hidden="1">'[1]TRIAL BALANCE'!#REF!</definedName>
    <definedName name="__IntlFixup" hidden="1">TRUE</definedName>
    <definedName name="_Dist_Values" hidden="1">#REF!</definedName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Parse_Out" hidden="1">#REF!</definedName>
    <definedName name="_Q2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_Regression_Int" hidden="1">1</definedName>
    <definedName name="_Sort" hidden="1">#REF!</definedName>
    <definedName name="aaa" hidden="1">{#N/A,#N/A,FALSE,"Staffnos &amp; cost"}</definedName>
    <definedName name="AAAAA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aaaaaaaa" hidden="1">#REF!</definedName>
    <definedName name="aaaaaaaaaa" hidden="1">#REF!</definedName>
    <definedName name="aaaaaaaaaaaaa" hidden="1">#REF!</definedName>
    <definedName name="aaaaaaaaaaaaaa" hidden="1">#REF!</definedName>
    <definedName name="aaaaaaaaaaaaaaa" hidden="1">#REF!</definedName>
    <definedName name="aaaaaaaaaaaaaaaaa" hidden="1">#REF!</definedName>
    <definedName name="aaaaaaaaaaaaaaaaaaaa" hidden="1">#REF!</definedName>
    <definedName name="aaaaaaaaaaaaaaaaaaaaa" hidden="1">#REF!</definedName>
    <definedName name="aaaaaaaaaaaaaaaaaaaaaa" hidden="1">#REF!</definedName>
    <definedName name="aaaaaaaaaaaaaaaaaaaaaaaa" hidden="1">#REF!</definedName>
    <definedName name="aaaaaaaaaaaaaaaadddddddddd" hidden="1">#REF!</definedName>
    <definedName name="aaadddddddddddddd" hidden="1">#REF!</definedName>
    <definedName name="abc" hidden="1">{"115JB",#N/A,FALSE,"ADVTAX";"rg",#N/A,FALSE,"ADVTAX"}</definedName>
    <definedName name="abd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bm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AccessDatabase" hidden="1">"C:\trimbak\Excel Files\PERSONNEL.mdb"</definedName>
    <definedName name="ACTTP2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CTTPMAR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CTTPMAR03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DV_IT" hidden="1">{#N/A,#N/A,FALSE,"A"}</definedName>
    <definedName name="ahm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hmedabad" hidden="1">{"Flash_Analysis",#N/A,FALSE,"Analysis(Flash)";"Flash_Summ",#N/A,FALSE,"Flash"}</definedName>
    <definedName name="alokg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amreli" hidden="1">{"Financial Performance_SP",#N/A,FALSE,"Fin Perf(Sp)";"Operational Indicators_SP",#N/A,FALSE,"Op Ind(sp)";"Resources Utilisation_SP",#N/A,FALSE,"ResUtil (Sp)"}</definedName>
    <definedName name="ANM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NM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nnual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anscount" hidden="1">1</definedName>
    <definedName name="aRCW" hidden="1">{"Financial Performance_SP",#N/A,FALSE,"Fin Perf(Sp)";"Operational Indicators_SP",#N/A,FALSE,"Op Ind(sp)";"Resources Utilisation_SP",#N/A,FALSE,"ResUtil (Sp)"}</definedName>
    <definedName name="arcw_mpcs_aug2001" hidden="1">{"Financial Performance_SP",#N/A,FALSE,"Fin Perf(Sp)";"Operational Indicators_SP",#N/A,FALSE,"Op Ind(sp)";"Resources Utilisation_SP",#N/A,FALSE,"ResUtil (Sp)"}</definedName>
    <definedName name="AS2DocOpenMode" hidden="1">"AS2DocumentEdit"</definedName>
    <definedName name="AS2HasNoAutoHeaderFooter" hidden="1">" "</definedName>
    <definedName name="AS2NamedRange" hidden="1">3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DGASGS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bc" hidden="1">{"Financial Performance_SP",#N/A,FALSE,"Fin Perf(Sp)";"Operational Indicators_SP",#N/A,FALSE,"Op Ind(sp)";"Resources Utilisation_SP",#N/A,FALSE,"ResUtil (Sp)"}</definedName>
    <definedName name="BG_Del" hidden="1">15</definedName>
    <definedName name="BG_Ins" hidden="1">4</definedName>
    <definedName name="BG_Mod" hidden="1">6</definedName>
    <definedName name="bola" hidden="1">{#N/A,#N/A,FALSE,"A"}</definedName>
    <definedName name="cac" hidden="1">{#N/A,#N/A,FALSE,"A"}</definedName>
    <definedName name="cal" hidden="1">{#N/A,#N/A,FALSE,"A"}</definedName>
    <definedName name="CAS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cenvat" hidden="1">{"'August 2000'!$A$1:$J$101"}</definedName>
    <definedName name="Code" hidden="1">#REF!</definedName>
    <definedName name="CONTROL" hidden="1">{"115JB",#N/A,FALSE,"ADVTAX";"rg",#N/A,FALSE,"ADVTAX"}</definedName>
    <definedName name="cosumm_q2" hidden="1">[4]Turnover!#REF!</definedName>
    <definedName name="CT" hidden="1">{#N/A,#N/A,FALSE,"A"}</definedName>
    <definedName name="DABBU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amran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asd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ddd" hidden="1">{#N/A,#N/A,TRUE,"Sheet1"}</definedName>
    <definedName name="DDFSDFDFDF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EBTORS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ef" hidden="1">[5]YTD!$A$2653:$A$2715</definedName>
    <definedName name="Dep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DEPREC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DFASGFASDG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FDFDDFDFD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FDFDFD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FG" hidden="1">{#N/A,#N/A,FALSE,"A"}</definedName>
    <definedName name="DFGDSFG" hidden="1">{"Financial Performance_SP",#N/A,FALSE,"Fin Perf(Sp)";"Operational Indicators_SP",#N/A,FALSE,"Op Ind(sp)";"Resources Utilisation_SP",#N/A,FALSE,"ResUtil (Sp)"}</definedName>
    <definedName name="DGASDGS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GASGDSA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DGSAG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hakjs" hidden="1">{"'August 2000'!$A$1:$J$101"}</definedName>
    <definedName name="Discount" hidden="1">#REF!</definedName>
    <definedName name="display_area_2" hidden="1">#REF!</definedName>
    <definedName name="ds" hidden="1">{#N/A,#N/A,FALSE,"A"}</definedName>
    <definedName name="dsasdad" hidden="1">{"'Matrix'!$A$3:$J$47"}</definedName>
    <definedName name="ECCLU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eeeeeeee" hidden="1">{#N/A,#N/A,TRUE,"Sheet1"}</definedName>
    <definedName name="eereeerer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EPMWorkbookOptions_1" hidden="1">"dgEAAB|LCAAAAAAABADsvQdgHEmWJSYvbcp7f0r1StfgdKEIgGATJNiQQBDswYjN5pLsHWlHIymrKoHKZVZlXWYWQMztnbz33nvvvffee||997o7nU4n99//P1xmZAFs9s5K2smeIYCqyB8/fnwfPyIe/x7vFmV6mddNUS0/|2h3vPNRmi|n1axYXnz20bo939799KPf4|g3Th5/t6rfTqrq7Zerlpo2Kb23bB69a4rPPpq37erR3btXV1fjq3v"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2" hidden="1">"jqr64u7ezs3v39/7i|evpPF9k28WyabPlNP/IvjW7|a2PqNc0ffwqP6/zZv7l8stVvjw6z8omf3w3/JDbnZR5Vj/N2uzL5evsMjctux9zWzOWl3XV5tM2n5nW/S/C9lez9K58dNb8ZFYX2aTMv8jrCweh9zmRzoJV2h39PwEAAP//jmH/WXYBAAA="</definedName>
    <definedName name="ERE" hidden="1">#REF!</definedName>
    <definedName name="EV__DECIMALSYMBOL__" hidden="1">"."</definedName>
    <definedName name="EV__EVCOM_OPTIONS__" hidden="1">8</definedName>
    <definedName name="EV__EXPOPTIONS__" hidden="1">0</definedName>
    <definedName name="EV__LASTREFTIME__" hidden="1">39909.7691203704</definedName>
    <definedName name="EV__LOCKEDCVW__FINANCE" hidden="1">"tot_trialbalance,CC_TOT,ACTUALS,DIND_GAAPCONSO,CGIBVCONSO,FA_TOT,G_CGIBVCONSO_EUR,TPTOP,PC_ALL_SEG,2014.JUN,YTD,"</definedName>
    <definedName name="EV__LOCKEDCVW__RATE" hidden="1">"ACTUALS,CAD,Avg,Global,FY07_08.TOT,YTD,"</definedName>
    <definedName name="EV__LOCKSTATUS__" hidden="1">4</definedName>
    <definedName name="EV__MAXEXPCOLS__" hidden="1">100</definedName>
    <definedName name="EV__MAXEXPROWS__" hidden="1">1000</definedName>
    <definedName name="EV__MAXTUPLE__" hidden="1">1000</definedName>
    <definedName name="EV__MEMORYCVW__" hidden="1">0</definedName>
    <definedName name="EV__WBEVMODE__" hidden="1">0</definedName>
    <definedName name="EV__WBREFOPTIONS__" hidden="1">134217767</definedName>
    <definedName name="EV__WBVERSION__" hidden="1">0</definedName>
    <definedName name="FAS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FASDF" hidden="1">{"Financial Performance_SP",#N/A,FALSE,"Fin Perf(Sp)";"Operational Indicators_SP",#N/A,FALSE,"Op Ind(sp)";"Resources Utilisation_SP",#N/A,FALSE,"ResUtil (Sp)"}</definedName>
    <definedName name="FCode" hidden="1">#REF!</definedName>
    <definedName name="fd" hidden="1">{#N/A,#N/A,TRUE,"Sheet1"}</definedName>
    <definedName name="FDDFDDFDF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e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D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FDFDFD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fs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EDFDFTRGDET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gdfsg" hidden="1">{"Financial Performance_SP",#N/A,FALSE,"Fin Perf(Sp)";"Operational Indicators_SP",#N/A,FALSE,"Op Ind(sp)";"Resources Utilisation_SP",#N/A,FALSE,"ResUtil (Sp)"}</definedName>
    <definedName name="fgsdrt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FGVDFG" hidden="1">{#N/A,#N/A,FALSE,"Staffnos &amp; cost"}</definedName>
    <definedName name="fkfkfk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s" hidden="1">{"'Matrix'!$A$3:$J$47"}</definedName>
    <definedName name="FSFASF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GASDFG" hidden="1">{#N/A,#N/A,TRUE,"Staffnos &amp; cost"}</definedName>
    <definedName name="gggggggggggg" hidden="1">#REF!</definedName>
    <definedName name="gsfds" hidden="1">{#N/A,#N/A,FALSE,"Balance Sheet";#N/A,#N/A,FALSE,"Profit &amp; Loss ";#N/A,#N/A,FALSE,"Schedule-1";#N/A,#N/A,FALSE,"Schedule-2";#N/A,#N/A,FALSE,"Schedule-3";#N/A,#N/A,FALSE,"Schedule-4 ";#N/A,#N/A,FALSE,"Schedule-5";#N/A,#N/A,FALSE,"Schedule-6,7,8,9";#N/A,#N/A,FALSE,"Schedule-10,11";#N/A,#N/A,FALSE,"Schedule-12,13,14,15";#N/A,#N/A,FALSE,"Scdedule-16";#N/A,#N/A,FALSE,"Schedule-17 ";#N/A,#N/A,FALSE,"Note-9"}</definedName>
    <definedName name="harj1" hidden="1">{"'Matrix'!$A$3:$J$47"}</definedName>
    <definedName name="hgdsg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hh" hidden="1">#REF!</definedName>
    <definedName name="hhh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HiddenRows" hidden="1">#REF!</definedName>
    <definedName name="hjdsfkjdsfkh" hidden="1">{"'Sheet1'!$L$16"}</definedName>
    <definedName name="HKA" hidden="1">'[6]#REF'!$A$10:$A$57</definedName>
    <definedName name="hsalf" hidden="1">{"Flash_Analysis",#N/A,FALSE,"Analysis(Flash)";"Flash_Summ",#N/A,FALSE,"Flash"}</definedName>
    <definedName name="ht" hidden="1">{"'Matrix'!$A$3:$J$47"}</definedName>
    <definedName name="HTML_CodePage" hidden="1">1252</definedName>
    <definedName name="HTML_Control" hidden="1">{"'August 2000'!$A$1:$J$101"}</definedName>
    <definedName name="HTML_Control_1" hidden="1">{"'August 2000'!$A$1:$J$101"}</definedName>
    <definedName name="HTML_Control_2" hidden="1">{"'August 2000'!$A$1:$J$101"}</definedName>
    <definedName name="HTML_control1" hidden="1">{"'August 2000'!$A$1:$J$101"}</definedName>
    <definedName name="HTML_control1_1" hidden="1">{"'August 2000'!$A$1:$J$101"}</definedName>
    <definedName name="HTML_control1_2" hidden="1">{"'August 2000'!$A$1:$J$101"}</definedName>
    <definedName name="HTML_Description" hidden="1">""</definedName>
    <definedName name="HTML_Email" hidden="1">"neerajk@ranbaxy.co.in"</definedName>
    <definedName name="HTML_Header" hidden="1">"September 2000"</definedName>
    <definedName name="HTML_LastUpdate" hidden="1">"10/3/00"</definedName>
    <definedName name="HTML_LineAfter" hidden="1">FALSE</definedName>
    <definedName name="HTML_LineBefore" hidden="1">FALSE</definedName>
    <definedName name="HTML_Name" hidden="1">"Neeraj Kukreti"</definedName>
    <definedName name="HTML_OBDlg2" hidden="1">TRUE</definedName>
    <definedName name="HTML_OBDlg4" hidden="1">TRUE</definedName>
    <definedName name="HTML_OS" hidden="1">0</definedName>
    <definedName name="HTML_PathFile" hidden="1">"C:\WINDOWS\Desktop\cash_flash.htm"</definedName>
    <definedName name="HTML_Title" hidden="1">"cf_SEP2000"</definedName>
    <definedName name="hu" hidden="1">#REF!</definedName>
    <definedName name="huy" hidden="1">{"'Sheet1'!$L$16"}</definedName>
    <definedName name="IATXDEP" hidden="1">{#N/A,#N/A,FALSE,"A"}</definedName>
    <definedName name="imported1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imprim1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Investment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QUIRED_BY_REPORTING_BANK_FDIC" hidden="1">"c6535"</definedName>
    <definedName name="IQ_ADDIN" hidden="1">"AUTO"</definedName>
    <definedName name="IQ_ADDITIONAL_NON_INT_INC_FDIC" hidden="1">"c6574"</definedName>
    <definedName name="IQ_ADJUSTABLE_RATE_LOANS_FDIC" hidden="1">"c6375"</definedName>
    <definedName name="IQ_AE_BR" hidden="1">"c10"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MENDED_BALANCE_PREVIOUS_YR_FDIC" hidden="1">"c6499"</definedName>
    <definedName name="IQ_AMORT_EXPENSE_FDIC" hidden="1">"c6677"</definedName>
    <definedName name="IQ_AMORTIZED_COST_FDIC" hidden="1">"c6426"</definedName>
    <definedName name="IQ_AP_BR" hidden="1">"c34"</definedName>
    <definedName name="IQ_AR_BR" hidden="1">"c41"</definedName>
    <definedName name="IQ_ASSET_BACKED_FDIC" hidden="1">"c6301"</definedName>
    <definedName name="IQ_ASSET_WRITEDOWN_BR" hidden="1">"c50"</definedName>
    <definedName name="IQ_ASSET_WRITEDOWN_CF_BR" hidden="1">"c53"</definedName>
    <definedName name="IQ_ASSETS_HELD_FDIC" hidden="1">"c6305"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ROKERED_DEPOSITS_FDIC" hidden="1">"c6486"</definedName>
    <definedName name="IQ_CAPEX_BR" hidden="1">"c111"</definedName>
    <definedName name="IQ_CASH_DIVIDENDS_NET_INCOME_FDIC" hidden="1">"c6738"</definedName>
    <definedName name="IQ_CASH_IN_PROCESS_FDIC" hidden="1">"c6386"</definedName>
    <definedName name="IQ_CCE_FDIC" hidden="1">"c6296"</definedName>
    <definedName name="IQ_CH" hidden="1">110000</definedName>
    <definedName name="IQ_CHANGE_AP_BR" hidden="1">"c135"</definedName>
    <definedName name="IQ_CHANGE_AR_BR" hidden="1">"c142"</definedName>
    <definedName name="IQ_CHANGE_OTHER_NET_OPER_ASSETS_BR" hidden="1">"c3595"</definedName>
    <definedName name="IQ_CHANGE_OTHER_WORK_CAP_BR" hidden="1">"c154"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MO_FDIC" hidden="1">"c6406"</definedName>
    <definedName name="IQ_COLLECTION_DOMESTIC_FDIC" hidden="1">"c6387"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_APIC_BR" hidden="1">"c185"</definedName>
    <definedName name="IQ_COMMON_FDIC" hidden="1">"c6350"</definedName>
    <definedName name="IQ_COMMON_ISSUED_BR" hidden="1">"c199"</definedName>
    <definedName name="IQ_COMMON_REP_BR" hidden="1">"c208"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TRACTS_OTHER_COMMODITIES_EQUITIES_FDIC" hidden="1">"c6522"</definedName>
    <definedName name="IQ_CONVEYED_TO_OTHERS_FDIC" hidden="1">"c6534"</definedName>
    <definedName name="IQ_CORE_CAPITAL_RATIO_FDIC" hidden="1">"c6745"</definedName>
    <definedName name="IQ_COST_OF_FUNDING_ASSETS_FDIC" hidden="1">"c6725"</definedName>
    <definedName name="IQ_CQ" hidden="1">5000</definedName>
    <definedName name="IQ_CREDIT_CARD_CHARGE_OFFS_FDIC" hidden="1">"c6652"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PROVISION_NET_CHARGE_OFFS_FDIC" hidden="1">"c6734"</definedName>
    <definedName name="IQ_CURRENCY_COIN_DOMESTIC_FDIC" hidden="1">"c6388"</definedName>
    <definedName name="IQ_CURRENCY_GAIN_BR" hidden="1">"c236"</definedName>
    <definedName name="IQ_CURRENT_PORT_DEBT_BR" hidden="1">"c1567"</definedName>
    <definedName name="IQ_CY" hidden="1">10000</definedName>
    <definedName name="IQ_DA_BR" hidden="1">"c248"</definedName>
    <definedName name="IQ_DA_CF_BR" hidden="1">"c251"</definedName>
    <definedName name="IQ_DA_SUPPL_BR" hidden="1">"c260"</definedName>
    <definedName name="IQ_DA_SUPPL_CF_BR" hidden="1">"c263"</definedName>
    <definedName name="IQ_DAILY" hidden="1">500000</definedName>
    <definedName name="IQ_DEF_AMORT_BR" hidden="1">"c278"</definedName>
    <definedName name="IQ_DEF_CHARGES_BR" hidden="1">"c288"</definedName>
    <definedName name="IQ_DEF_CHARGES_LT_BR" hidden="1">"c294"</definedName>
    <definedName name="IQ_DEF_TAX_ASSET_LT_BR" hidden="1">"c304"</definedName>
    <definedName name="IQ_DEF_TAX_LIAB_LT_BR" hidden="1">"c315"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HELD_DOMESTIC_FDIC" hidden="1">"c6340"</definedName>
    <definedName name="IQ_DEPOSITS_HELD_FOREIGN_FDIC" hidden="1">"c6341"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RIVATIVES_FDIC" hidden="1">"c6523"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EARNING_ASSETS_FDIC" hidden="1">"c6360"</definedName>
    <definedName name="IQ_EARNING_ASSETS_YIELD_FDIC" hidden="1">"c6724"</definedName>
    <definedName name="IQ_EARNINGS_COVERAGE_NET_CHARGE_OFFS_FDIC" hidden="1">"c6735"</definedName>
    <definedName name="IQ_EBT_BR" hidden="1">"c378"</definedName>
    <definedName name="IQ_EBT_EXCL_BR" hidden="1">"c381"</definedName>
    <definedName name="IQ_EFFICIENCY_RATIO_FDIC" hidden="1">"c6736"</definedName>
    <definedName name="IQ_EQUITY_CAPITAL_ASSETS_FDIC" hidden="1">"c6744"</definedName>
    <definedName name="IQ_EQUITY_FDIC" hidden="1">"c6353"</definedName>
    <definedName name="IQ_EQUITY_SECURITIES_FDIC" hidden="1">"c6304"</definedName>
    <definedName name="IQ_EQUITY_SECURITY_EXPOSURES_FDIC" hidden="1">"c6664"</definedName>
    <definedName name="IQ_ESTIMATED_ASSESSABLE_DEPOSITS_FDIC" hidden="1">"c6490"</definedName>
    <definedName name="IQ_ESTIMATED_INSURED_DEPOSITS_FDIC" hidden="1">"c6491"</definedName>
    <definedName name="IQ_EXTRA_ACC_ITEMS_BR" hidden="1">"c412"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ED_FUNDS_PURCHASED_FDIC" hidden="1">"c6343"</definedName>
    <definedName name="IQ_FED_FUNDS_SOLD_FDIC" hidden="1">"c6307"</definedName>
    <definedName name="IQ_FH" hidden="1">100000</definedName>
    <definedName name="IQ_FHLB_ADVANCES_FDIC" hidden="1">"c6366"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VE_YEAR_FIXED_AND_FLOATING_RATE_FDIC" hidden="1">"c6422"</definedName>
    <definedName name="IQ_FIVE_YEAR_MORTGAGE_PASS_THROUGHS_FDIC" hidden="1">"c6414"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OSITS_NONTRANSACTION_ACCOUNTS_FDIC" hidden="1">"c6549"</definedName>
    <definedName name="IQ_FOREIGN_DEPOSITS_TRANSACTION_ACCOUNTS_FDIC" hidden="1">"c6541"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Q" hidden="1">500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_CONTRACTS_FDIC" hidden="1">"c6517"</definedName>
    <definedName name="IQ_FX_CONTRACTS_SPOT_FDIC" hidden="1">"c6356"</definedName>
    <definedName name="IQ_FY" hidden="1">1000</definedName>
    <definedName name="IQ_GAIN_ASSETS_BR" hidden="1">"c454"</definedName>
    <definedName name="IQ_GAIN_ASSETS_CF_BR" hidden="1">"c457"</definedName>
    <definedName name="IQ_GAIN_ASSETS_REV_BR" hidden="1">"c474"</definedName>
    <definedName name="IQ_GAIN_INVEST_BR" hidden="1">"c1464"</definedName>
    <definedName name="IQ_GAIN_INVEST_CF_BR" hidden="1">"c482"</definedName>
    <definedName name="IQ_GAIN_INVEST_REV_BR" hidden="1">"c496"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W_AMORT_BR" hidden="1">"c532"</definedName>
    <definedName name="IQ_GW_INTAN_AMORT_BR" hidden="1">"c1470"</definedName>
    <definedName name="IQ_GW_INTAN_AMORT_CF_BR" hidden="1">"c1473"</definedName>
    <definedName name="IQ_HELD_MATURITY_FDIC" hidden="1">"c6408"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INC_EQUITY_BR" hidden="1">"c550"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S_SETTLE_BR" hidden="1">"c572"</definedName>
    <definedName name="IQ_INSIDER_LOANS_FDIC" hidden="1">"c6365"</definedName>
    <definedName name="IQ_INSTITUTIONS_EARNINGS_GAINS_FDIC" hidden="1">"c6723"</definedName>
    <definedName name="IQ_INSURANCE_COMMISSION_FEES_FDIC" hidden="1">"c6670"</definedName>
    <definedName name="IQ_INSURANCE_UNDERWRITING_INCOME_FDIC" hidden="1">"c6671"</definedName>
    <definedName name="IQ_INT_DEMAND_NOTES_FDIC" hidden="1">"c6567"</definedName>
    <definedName name="IQ_INT_DOMESTIC_DEPOSITS_FDIC" hidden="1">"c6564"</definedName>
    <definedName name="IQ_INT_EXP_BR" hidden="1">"c586"</definedName>
    <definedName name="IQ_INT_EXP_TOTAL_FDIC" hidden="1">"c6569"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OREIGN_LOANS_FDIC" hidden="1">"c6556"</definedName>
    <definedName name="IQ_INT_INC_LEASE_RECEIVABLES_FDIC" hidden="1">"c6557"</definedName>
    <definedName name="IQ_INT_INC_OTHER_FDIC" hidden="1">"c6562"</definedName>
    <definedName name="IQ_INT_INC_SECURITIES_FDIC" hidden="1">"c6559"</definedName>
    <definedName name="IQ_INT_INC_TOTAL_FDIC" hidden="1">"c6563"</definedName>
    <definedName name="IQ_INT_INC_TRADING_ACCOUNTS_FDIC" hidden="1">"c6560"</definedName>
    <definedName name="IQ_INT_SUB_NOTES_FDIC" hidden="1">"c6568"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RATE_CONTRACTS_FDIC" hidden="1">"c6512"</definedName>
    <definedName name="IQ_INTEREST_RATE_EXPOSURES_FDIC" hidden="1">"c6662"</definedName>
    <definedName name="IQ_INVEST_LOANS_CF_BR" hidden="1">"c630"</definedName>
    <definedName name="IQ_INVEST_SECURITY_CF_BR" hidden="1">"c639"</definedName>
    <definedName name="IQ_INVESTMENT_BANKING_OTHER_FEES_FDIC" hidden="1">"c6666"</definedName>
    <definedName name="IQ_IRA_KEOGH_ACCOUNTS_FDIC" hidden="1">"c6496"</definedName>
    <definedName name="IQ_ISSUED_GUARANTEED_US_FDIC" hidden="1">"c6404"</definedName>
    <definedName name="IQ_LATESTK" hidden="1">1000</definedName>
    <definedName name="IQ_LATESTQ" hidden="1">500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_BR" hidden="1">"c649"</definedName>
    <definedName name="IQ_LIFE_INSURANCE_ASSETS_FDIC" hidden="1">"c6372"</definedName>
    <definedName name="IQ_LOAN_COMMITMENTS_REVOLVING_FDIC" hidden="1">"c6524"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S_AND_LEASES_HELD_FDIC" hidden="1">"c6367"</definedName>
    <definedName name="IQ_LOANS_CF_BR" hidden="1">"c661"</definedName>
    <definedName name="IQ_LOANS_DEPOSITORY_INSTITUTIONS_FDIC" hidden="1">"c6382"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SS_ALLOWANCE_LOANS_FDIC" hidden="1">"c6739"</definedName>
    <definedName name="IQ_LT_DEBT_BR" hidden="1">"c676"</definedName>
    <definedName name="IQ_LT_DEBT_ISSUED_BR" hidden="1">"c683"</definedName>
    <definedName name="IQ_LT_DEBT_REPAID_BR" hidden="1">"c691"</definedName>
    <definedName name="IQ_LT_INVEST_BR" hidden="1">"c698"</definedName>
    <definedName name="IQ_LTM" hidden="1">2000</definedName>
    <definedName name="IQ_LTMMONTH" hidden="1">120000</definedName>
    <definedName name="IQ_MATURITY_ONE_YEAR_LESS_FDIC" hidden="1">"c6425"</definedName>
    <definedName name="IQ_MERGER_BR" hidden="1">"c715"</definedName>
    <definedName name="IQ_MERGER_RESTRUCTURE_BR" hidden="1">"c721"</definedName>
    <definedName name="IQ_MINORITY_INTEREST_BR" hidden="1">"c729"</definedName>
    <definedName name="IQ_MONEY_MARKET_DEPOSIT_ACCOUNTS_FDIC" hidden="1">"c6553"</definedName>
    <definedName name="IQ_MONTH" hidden="1">15000</definedName>
    <definedName name="IQ_MORTGAGE_BACKED_SECURITIES_FDIC" hidden="1">"c6402"</definedName>
    <definedName name="IQ_MORTGAGE_SERVICING_FDIC" hidden="1">"c6335"</definedName>
    <definedName name="IQ_MULTIFAMILY_RESIDENTIAL_LOANS_FDIC" hidden="1">"c6311"</definedName>
    <definedName name="IQ_NAMES_REVISION_DATE_" hidden="1">40796.3927083333</definedName>
    <definedName name="IQ_NET_CHARGE_OFFS_FDIC" hidden="1">"c6641"</definedName>
    <definedName name="IQ_NET_CHARGE_OFFS_LOANS_FDIC" hidden="1">"c6751"</definedName>
    <definedName name="IQ_NET_DEBT_ISSUED_BR" hidden="1">"c753"</definedName>
    <definedName name="IQ_NET_INCOME_FDIC" hidden="1">"c6587"</definedName>
    <definedName name="IQ_NET_INT_INC_BNK_FDIC" hidden="1">"c6570"</definedName>
    <definedName name="IQ_NET_INT_INC_BR" hidden="1">"c765"</definedName>
    <definedName name="IQ_NET_INTEREST_MARGIN_FDIC" hidden="1">"c6726"</definedName>
    <definedName name="IQ_NET_LOANS_LEASES_CORE_DEPOSITS_FDIC" hidden="1">"c6743"</definedName>
    <definedName name="IQ_NET_LOANS_LEASES_DEPOSITS_FDIC" hidden="1">"c6742"</definedName>
    <definedName name="IQ_NET_OPERATING_INCOME_ASSETS_FDIC" hidden="1">"c6729"</definedName>
    <definedName name="IQ_NET_SECURITIZATION_INCOME_FDIC" hidden="1">"c6669"</definedName>
    <definedName name="IQ_NET_SERVICING_FEES_FDIC" hidden="1">"c6668"</definedName>
    <definedName name="IQ_NON_INT_EXP_FDIC" hidden="1">"c6579"</definedName>
    <definedName name="IQ_NON_INT_INC_FDIC" hidden="1">"c6575"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TRANSACTION_ACCOUNTS_FDIC" hidden="1">"c6552"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TM" hidden="1">6000</definedName>
    <definedName name="IQ_NUMBER_DEPOSITS_LESS_THAN_100K_FDIC" hidden="1">"c6495"</definedName>
    <definedName name="IQ_NUMBER_DEPOSITS_MORE_THAN_100K_FDIC" hidden="1">"c6493"</definedName>
    <definedName name="IQ_OBLIGATIONS_OF_STATES_TOTAL_LOANS_FOREIGN_FDIC" hidden="1">"c6447"</definedName>
    <definedName name="IQ_OBLIGATIONS_STATES_FDIC" hidden="1">"c6431"</definedName>
    <definedName name="IQ_OPER_INC_BR" hidden="1">"c850"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MORT_BR" hidden="1">"c5566"</definedName>
    <definedName name="IQ_OTHER_ASSETS_BR" hidden="1">"c862"</definedName>
    <definedName name="IQ_OTHER_ASSETS_FDIC" hidden="1">"c6338"</definedName>
    <definedName name="IQ_OTHER_BORROWED_FUNDS_FDIC" hidden="1">"c6345"</definedName>
    <definedName name="IQ_OTHER_CA_SUPPL_BR" hidden="1">"c871"</definedName>
    <definedName name="IQ_OTHER_CL_SUPPL_BR" hidden="1">"c880"</definedName>
    <definedName name="IQ_OTHER_COMPREHENSIVE_INCOME_FDIC" hidden="1">"c6503"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QUITY_BR" hidden="1">"c888"</definedName>
    <definedName name="IQ_OTHER_FINANCE_ACT_BR" hidden="1">"c895"</definedName>
    <definedName name="IQ_OTHER_FINANCE_ACT_SUPPL_BR" hidden="1">"c901"</definedName>
    <definedName name="IQ_OTHER_INSURANCE_FEES_FDIC" hidden="1">"c6672"</definedName>
    <definedName name="IQ_OTHER_INTAN_BR" hidden="1">"c909"</definedName>
    <definedName name="IQ_OTHER_INTANGIBLE_FDIC" hidden="1">"c6337"</definedName>
    <definedName name="IQ_OTHER_INVEST_ACT_BR" hidden="1">"c918"</definedName>
    <definedName name="IQ_OTHER_INVEST_ACT_SUPPL_BR" hidden="1">"c924"</definedName>
    <definedName name="IQ_OTHER_LIAB_BR" hidden="1">"c932"</definedName>
    <definedName name="IQ_OTHER_LIAB_LT_BR" hidden="1">"c937"</definedName>
    <definedName name="IQ_OTHER_LIABILITIES_FDIC" hidden="1">"c6347"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T_ASSETS_BR" hidden="1">"c948"</definedName>
    <definedName name="IQ_OTHER_NON_INT_EXP_FDIC" hidden="1">"c6578"</definedName>
    <definedName name="IQ_OTHER_NON_INT_EXPENSE_FDIC" hidden="1">"c6679"</definedName>
    <definedName name="IQ_OTHER_NON_INT_INC_FDIC" hidden="1">"c6676"</definedName>
    <definedName name="IQ_OTHER_NON_OPER_EXP_BR" hidden="1">"c957"</definedName>
    <definedName name="IQ_OTHER_NON_OPER_EXP_SUPPL_BR" hidden="1">"c962"</definedName>
    <definedName name="IQ_OTHER_OFF_BS_LIAB_FDIC" hidden="1">"c6533"</definedName>
    <definedName name="IQ_OTHER_OPER_ACT_BR" hidden="1">"c985"</definedName>
    <definedName name="IQ_OTHER_OPER_BR" hidden="1">"c990"</definedName>
    <definedName name="IQ_OTHER_OPER_SUPPL_BR" hidden="1">"c994"</definedName>
    <definedName name="IQ_OTHER_OPER_TOT_BR" hidden="1">"c1000"</definedName>
    <definedName name="IQ_OTHER_RE_OWNED_FDIC" hidden="1">"c6330"</definedName>
    <definedName name="IQ_OTHER_REV_BR" hidden="1">"c1011"</definedName>
    <definedName name="IQ_OTHER_REV_SUPPL_BR" hidden="1">"c1016"</definedName>
    <definedName name="IQ_OTHER_SAVINGS_DEPOSITS_FDIC" hidden="1">"c6554"</definedName>
    <definedName name="IQ_OTHER_TRANSACTIONS_FDIC" hidden="1">"c6504"</definedName>
    <definedName name="IQ_OTHER_UNUSED_COMMITMENTS_FDIC" hidden="1">"c6530"</definedName>
    <definedName name="IQ_OTHER_UNUSUAL_BR" hidden="1">"c1561"</definedName>
    <definedName name="IQ_OTHER_UNUSUAL_SUPPL_BR" hidden="1">"c1496"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C_WRITTEN" hidden="1">"c1027"</definedName>
    <definedName name="IQ_PERCENT_INSURED_FDIC" hidden="1">"c6374"</definedName>
    <definedName name="IQ_PLEDGED_SECURITIES_FDIC" hidden="1">"c6401"</definedName>
    <definedName name="IQ_PRE_TAX_INCOME_FDIC" hidden="1">"c6581"</definedName>
    <definedName name="IQ_PREF_ISSUED_BR" hidden="1">"c1047"</definedName>
    <definedName name="IQ_PREF_OTHER_BR" hidden="1">"c1055"</definedName>
    <definedName name="IQ_PREF_REP_BR" hidden="1">"c1062"</definedName>
    <definedName name="IQ_PREFERRED_FDIC" hidden="1">"c6349"</definedName>
    <definedName name="IQ_PREMISES_EQUIPMENT_FDIC" hidden="1">"c6577"</definedName>
    <definedName name="IQ_PRETAX_RETURN_ASSETS_FDIC" hidden="1">"c6731"</definedName>
    <definedName name="IQ_PRIVATELY_ISSUED_MORTGAGE_BACKED_SECURITIES_FDIC" hidden="1">"c6407"</definedName>
    <definedName name="IQ_PRIVATELY_ISSUED_MORTGAGE_PASS_THROUGHS_FDIC" hidden="1">"c6405"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LATED_PLANS_FDIC" hidden="1">"c6320"</definedName>
    <definedName name="IQ_RESIDENTIAL_LOANS" hidden="1">"c1102"</definedName>
    <definedName name="IQ_RESTATEMENTS_NET_FDIC" hidden="1">"c6500"</definedName>
    <definedName name="IQ_RESTRUCTURE_BR" hidden="1">"c1106"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DEPOSITS_FDIC" hidden="1">"c6488"</definedName>
    <definedName name="IQ_RETAINED_EARNINGS_AVERAGE_EQUITY_FDIC" hidden="1">"c6733"</definedName>
    <definedName name="IQ_RETURN_ASSETS_BROK" hidden="1">"c1115"</definedName>
    <definedName name="IQ_RETURN_ASSETS_FDIC" hidden="1">"c6730"</definedName>
    <definedName name="IQ_RETURN_EQUITY_BROK" hidden="1">"c1120"</definedName>
    <definedName name="IQ_RETURN_EQUITY_FDIC" hidden="1">"c6732"</definedName>
    <definedName name="IQ_REVALUATION_GAINS_FDIC" hidden="1">"c6428"</definedName>
    <definedName name="IQ_REVALUATION_LOSSES_FDIC" hidden="1">"c6429"</definedName>
    <definedName name="IQ_RISK_WEIGHTED_ASSETS_FDIC" hidden="1">"c6370"</definedName>
    <definedName name="IQ_SALARY_FDIC" hidden="1">"c6576"</definedName>
    <definedName name="IQ_SALE_CONVERSION_RETIREMENT_STOCK_FDIC" hidden="1">"c6661"</definedName>
    <definedName name="IQ_SALE_INTAN_CF_BR" hidden="1">"c1133"</definedName>
    <definedName name="IQ_SALE_PPE_CF_BR" hidden="1">"c1139"</definedName>
    <definedName name="IQ_SALE_REAL_ESTATE_CF_BR" hidden="1">"c1145"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RVICE_CHARGES_FDIC" hidden="1">"c6572"</definedName>
    <definedName name="IQ_SPECIAL_DIV_CF_BR" hidden="1">"c1171"</definedName>
    <definedName name="IQ_ST_DEBT_BR" hidden="1">"c1178"</definedName>
    <definedName name="IQ_ST_DEBT_ISSUED_BR" hidden="1">"c1183"</definedName>
    <definedName name="IQ_ST_DEBT_REPAID_BR" hidden="1">"c1191"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UB_DEBT_FDIC" hidden="1">"c6346"</definedName>
    <definedName name="IQ_SURPLUS_FDIC" hidden="1">"c6351"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FDIC" hidden="1">"c6369"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AL_AR_BR" hidden="1">"c1231"</definedName>
    <definedName name="IQ_TOTAL_ASSETS_FDIC" hidden="1">"c6339"</definedName>
    <definedName name="IQ_TOTAL_CHARGE_OFFS_FDIC" hidden="1">"c6603"</definedName>
    <definedName name="IQ_TOTAL_DEBT_ISSUED_BR" hidden="1">"c1253"</definedName>
    <definedName name="IQ_TOTAL_DEBT_REPAID_BR" hidden="1">"c1260"</definedName>
    <definedName name="IQ_TOTAL_DEBT_SECURITIES_FDIC" hidden="1">"c6410"</definedName>
    <definedName name="IQ_TOTAL_DEPOSITS_FDIC" hidden="1">"c6342"</definedName>
    <definedName name="IQ_TOTAL_EMPLOYEES_FDIC" hidden="1">"c6355"</definedName>
    <definedName name="IQ_TOTAL_LIAB_BR" hidden="1">"c1278"</definedName>
    <definedName name="IQ_TOTAL_LIAB_EQUITY_FDIC" hidden="1">"c6354"</definedName>
    <definedName name="IQ_TOTAL_LIABILITIES_FDIC" hidden="1">"c6348"</definedName>
    <definedName name="IQ_TOTAL_OPER_EXP_BR" hidden="1">"c1284"</definedName>
    <definedName name="IQ_TOTAL_RECOVERIES_FDIC" hidden="1">"c6622"</definedName>
    <definedName name="IQ_TOTAL_REV_BNK_FDIC" hidden="1">"c6786"</definedName>
    <definedName name="IQ_TOTAL_REV_BR" hidden="1">"c1303"</definedName>
    <definedName name="IQ_TOTAL_RISK_BASED_CAPITAL_RATIO_FDIC" hidden="1">"c6747"</definedName>
    <definedName name="IQ_TOTAL_SECURITIES_FDIC" hidden="1">"c6306"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OTAL_UNUSUAL_BR" hidden="1">"c5517"</definedName>
    <definedName name="IQ_TRADING_ACCOUNT_GAINS_FEES_FDIC" hidden="1">"c6573"</definedName>
    <definedName name="IQ_TRADING_ASSETS_FDIC" hidden="1">"c6328"</definedName>
    <definedName name="IQ_TRADING_LIABILITIES_FDIC" hidden="1">"c6344"</definedName>
    <definedName name="IQ_TRANSACTION_ACCOUNTS_FDIC" hidden="1">"c6544"</definedName>
    <definedName name="IQ_TREASURY_OTHER_EQUITY_BR" hidden="1">"c1314"</definedName>
    <definedName name="IQ_TREASURY_STOCK_TRANSACTIONS_FDIC" hidden="1">"c6501"</definedName>
    <definedName name="IQ_TWELVE_MONTHS_FIXED_AND_FLOATING_FDIC" hidden="1">"c6420"</definedName>
    <definedName name="IQ_TWELVE_MONTHS_MORTGAGE_PASS_THROUGHS_FDIC" hidden="1">"c6412"</definedName>
    <definedName name="IQ_UNDIVIDED_PROFITS_FDIC" hidden="1">"c6352"</definedName>
    <definedName name="IQ_UNEARN_REV_CURRENT_BR" hidden="1">"c1324"</definedName>
    <definedName name="IQ_UNEARNED_INCOME_FDIC" hidden="1">"c6324"</definedName>
    <definedName name="IQ_UNEARNED_INCOME_FOREIGN_FDIC" hidden="1">"c6385"</definedName>
    <definedName name="IQ_UNPROFITABLE_INSTITUTIONS_FDIC" hidden="1">"c6722"</definedName>
    <definedName name="IQ_UNUSED_LOAN_COMMITMENTS_FDIC" hidden="1">"c6368"</definedName>
    <definedName name="IQ_US_BRANCHES_FOREIGN_BANK_LOANS_FDIC" hidden="1">"c6435"</definedName>
    <definedName name="IQ_US_BRANCHES_FOREIGN_BANKS_FDIC" hidden="1">"c6390"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VALUATION_ALLOWANCES_FDIC" hidden="1">"c6400"</definedName>
    <definedName name="IQ_VC_REVENUE_FDIC" hidden="1">"c6667"</definedName>
    <definedName name="IQ_VOLATILE_LIABILITIES_FDIC" hidden="1">"c6364"</definedName>
    <definedName name="IQ_WEEK" hidden="1">50000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YTD" hidden="1">3000</definedName>
    <definedName name="IQ_YTDMONTH" hidden="1">130000</definedName>
    <definedName name="IT" hidden="1">{#N/A,#N/A,FALSE,"A"}</definedName>
    <definedName name="ITAX_DEP" hidden="1">{#N/A,#N/A,FALSE,"A"}</definedName>
    <definedName name="jj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jkkljkjkj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June02" hidden="1">{#N/A,#N/A,FALSE,"PAGE-16";#N/A,#N/A,FALSE,"PAGE-17";#N/A,#N/A,FALSE,"PAGE-18";#N/A,#N/A,FALSE,"PAGE-19";#N/A,#N/A,FALSE,"PAGE-20";#N/A,#N/A,FALSE,"PAGE-21";#N/A,#N/A,FALSE,"PAGE-22";#N/A,#N/A,FALSE,"PAGE-23";#N/A,#N/A,FALSE,"PAGE-24";#N/A,#N/A,FALSE,"PAGE-25";#N/A,#N/A,FALSE,"PAGE-26";#N/A,#N/A,FALSE,"PAGE-27";#N/A,#N/A,FALSE,"PAGE-28";#N/A,#N/A,FALSE,"PAGE-29";#N/A,#N/A,FALSE,"PAGE-30";#N/A,#N/A,FALSE,"PAGE-31"}</definedName>
    <definedName name="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kdkdkd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KP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ksumm" hidden="1">{#N/A,#N/A,FALSE,"A"}</definedName>
    <definedName name="lib." hidden="1">#REF!</definedName>
    <definedName name="limcount" hidden="1">1</definedName>
    <definedName name="M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MEWarning" hidden="1">1</definedName>
    <definedName name="mm" hidden="1">{#N/A,#N/A,TRUE,"Sheet1"}</definedName>
    <definedName name="mn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moh" hidden="1">{#N/A,#N/A,FALSE,"A"}</definedName>
    <definedName name="N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naresh" hidden="1">'[7]269T(final)'!#REF!</definedName>
    <definedName name="narmad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nbkubv" hidden="1">#REF!</definedName>
    <definedName name="O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office" hidden="1">{"Financial Performance_SP",#N/A,FALSE,"Fin Perf(Sp)";"Operational Indicators_SP",#N/A,FALSE,"Op Ind(sp)";"Resources Utilisation_SP",#N/A,FALSE,"ResUtil (Sp)"}</definedName>
    <definedName name="OK" hidden="1">{#N/A,#N/A,FALSE,"Staffnos &amp; cost"}</definedName>
    <definedName name="OKL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operation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OrderTable" hidden="1">#REF!</definedName>
    <definedName name="pa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PBITVARI" hidden="1">{"Financial Performance_SP",#N/A,FALSE,"Fin Perf(Sp)";"Operational Indicators_SP",#N/A,FALSE,"Op Ind(sp)";"Resources Utilisation_SP",#N/A,FALSE,"ResUtil (Sp)"}</definedName>
    <definedName name="PF" hidden="1">{#N/A,#N/A,FALSE,"A"}</definedName>
    <definedName name="pink" hidden="1">{"115JB",#N/A,FALSE,"ADVTAX";"rg",#N/A,FALSE,"ADVTAX"}</definedName>
    <definedName name="pm_3" hidden="1">{#N/A,#N/A,FALSE,"A"}</definedName>
    <definedName name="PMS_OCT2002_FLASH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pp_dep" hidden="1">{#N/A,#N/A,FALSE,"A"}</definedName>
    <definedName name="Praveen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preopexp.xls" hidden="1">[8]Sheet3!$A$7:$A$136</definedName>
    <definedName name="_xlnm.Print_Area" localSheetId="3">'key statistics '!$B$1:$P$45</definedName>
    <definedName name="_xlnm.Print_Area" localSheetId="4">NOA!$B$1:$K$94</definedName>
    <definedName name="_xlnm.Print_Area" localSheetId="2">'Scheme Wise Financials '!$B$1:$E$262</definedName>
    <definedName name="ProdForm" hidden="1">#REF!</definedName>
    <definedName name="Product" hidden="1">#REF!</definedName>
    <definedName name="q2h1results" hidden="1">[9]Turnover!#REF!</definedName>
    <definedName name="QQQ" hidden="1">{#N/A,#N/A,FALSE,"A"}</definedName>
    <definedName name="qw" hidden="1">{#N/A,#N/A,TRUE,"Sheet1"}</definedName>
    <definedName name="rajk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rajkot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rajkt" hidden="1">{"Flash_Analysis",#N/A,FALSE,"Analysis(Flash)";"Flash_Summ",#N/A,FALSE,"Flash"}</definedName>
    <definedName name="ravi" hidden="1">{#N/A,#N/A,FALSE,"A"}</definedName>
    <definedName name="RCArea" hidden="1">#REF!</definedName>
    <definedName name="relas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late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laye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rere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s" hidden="1">{#N/A,#N/A,FALSE,"A"}</definedName>
    <definedName name="restated1199" hidden="1">{#N/A,#N/A,FALSE,"A"}</definedName>
    <definedName name="restated1199_3" hidden="1">{#N/A,#N/A,FALSE,"A"}</definedName>
    <definedName name="rew" hidden="1">{#N/A,#N/A,FALSE,"A"}</definedName>
    <definedName name="rg" hidden="1">{"115JB",#N/A,FALSE,"ADVTAX";"rg",#N/A,FALSE,"ADVTAX"}</definedName>
    <definedName name="rjsdajkkkkkkkkkk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rre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SANCTION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SAPBEXdnldView" hidden="1">"45PHKTJZ0ZZLKMEDQ3ICULVEB"</definedName>
    <definedName name="SAPBEXrevision" hidden="1">1</definedName>
    <definedName name="SAPBEXsysID" hidden="1">"BWP"</definedName>
    <definedName name="SAPBEXwbID" hidden="1">"4KYLUNLJM1HQ19HNJ5RL13449"</definedName>
    <definedName name="SCH" hidden="1">{#N/A,#N/A,FALSE,"A"}</definedName>
    <definedName name="scmp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sd" hidden="1">{"115JB",#N/A,FALSE,"ADVTAX";"rg",#N/A,FALSE,"ADVTAX"}</definedName>
    <definedName name="sdadhawejkl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SDFASDF" hidden="1">{"Flash_Analysis",#N/A,FALSE,"Analysis(Flash)";"Flash_Summ",#N/A,FALSE,"Flash"}</definedName>
    <definedName name="SDFDFDFDF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SDGASG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sencount" hidden="1">1</definedName>
    <definedName name="sf" hidden="1">[9]Turnover!#REF!</definedName>
    <definedName name="shashan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SpecialPrice" hidden="1">#REF!</definedName>
    <definedName name="ssssss" hidden="1">#REF!</definedName>
    <definedName name="ssssssssssssssss" hidden="1">#REF!</definedName>
    <definedName name="ssssssssssssssssss" hidden="1">#REF!</definedName>
    <definedName name="tbl_ProdInfo" hidden="1">#REF!</definedName>
    <definedName name="TextRefCopyRangeCount" hidden="1">4</definedName>
    <definedName name="tg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TGERDT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TPP" hidden="1">{#N/A,#N/A,FALSE,"A"}</definedName>
    <definedName name="trtrgfrrg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tt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ttttt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u" hidden="1">#REF!</definedName>
    <definedName name="UIOPSDF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uj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uu" hidden="1">{"115JB",#N/A,FALSE,"ADVTAX";"rg",#N/A,FALSE,"ADVTAX"}</definedName>
    <definedName name="VCCLINJLY" hidden="1">{"Financial Performance_SP",#N/A,FALSE,"Fin Perf(Sp)";"Operational Indicators_SP",#N/A,FALSE,"Op Ind(sp)";"Resources Utilisation_SP",#N/A,FALSE,"ResUtil (Sp)"}</definedName>
    <definedName name="VCDEC2001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vv" hidden="1">{#N/A,#N/A,TRUE,"Sheet1"}</definedName>
    <definedName name="wrn.2." hidden="1">{#N/A,#N/A,TRUE,"Sheet1"}</definedName>
    <definedName name="wrn.adtax." hidden="1">{"115JB",#N/A,FALSE,"ADVTAX";"rg",#N/A,FALSE,"ADVTAX"}</definedName>
    <definedName name="wrn.Aging._.and._.Trend._.Analysis." hidden="1">{#N/A,#N/A,FALSE,"Aging Summary";#N/A,#N/A,FALSE,"Ratio Analysis";#N/A,#N/A,FALSE,"Test 120 Day Accts";#N/A,#N/A,FALSE,"Tickmarks"}</definedName>
    <definedName name="wrn.All._.Reports." hidden="1">{#N/A,#N/A,FALSE,"Balance Sheet";#N/A,#N/A,FALSE,"Profit &amp; Loss ";#N/A,#N/A,FALSE,"Schedule-1";#N/A,#N/A,FALSE,"Schedule-2";#N/A,#N/A,FALSE,"Schedule-3";#N/A,#N/A,FALSE,"Schedule-4 ";#N/A,#N/A,FALSE,"Schedule-5";#N/A,#N/A,FALSE,"Schedule-6,7,8,9";#N/A,#N/A,FALSE,"Schedule-10,11";#N/A,#N/A,FALSE,"Schedule-12,13,14,15";#N/A,#N/A,FALSE,"Scdedule-16";#N/A,#N/A,FALSE,"Schedule-17 ";#N/A,#N/A,FALSE,"Note-9"}</definedName>
    <definedName name="WRN.ANNUAL_BUDGET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wrn.Annual_Budget_Detailed.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wrn.Annual_Budget_Merged.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wrn.Book." hidden="1">{"EVA",#N/A,FALSE,"SMT2";#N/A,#N/A,FALSE,"Summary";#N/A,#N/A,FALSE,"Graphs";#N/A,#N/A,FALSE,"4 Panel"}</definedName>
    <definedName name="wrn.Complete." hidden="1">{#N/A,#N/A,FALSE,"SMT1";#N/A,#N/A,FALSE,"SMT2";#N/A,#N/A,FALSE,"Summary";#N/A,#N/A,FALSE,"Graphs";#N/A,#N/A,FALSE,"4 Panel"}</definedName>
    <definedName name="wrn.Complete._.Set." hidden="1">{#N/A,#N/A,FALSE,"Full";#N/A,#N/A,FALSE,"Half";#N/A,#N/A,FALSE,"Op Expenses";#N/A,#N/A,FALSE,"Cap Charge";#N/A,#N/A,FALSE,"Cost C";#N/A,#N/A,FALSE,"PP&amp;E";#N/A,#N/A,FALSE,"R&amp;D"}</definedName>
    <definedName name="wrn.Flash." hidden="1">{"Flash_Analysis",#N/A,FALSE,"Analysis(Flash)";"Flash_Summ",#N/A,FALSE,"Flash"}</definedName>
    <definedName name="wrn.HELP_FILE." hidden="1">{"Help_File",#N/A,FALSE,"Help_Screen";"Help_file",#N/A,FALSE,"Help_Screen"}</definedName>
    <definedName name="wrn.imprim.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wrn.MPCS." hidden="1">{"iNPUTcEMENT",#N/A,FALSE,"iNPUTcEMENT";"iNPUT_DG",#N/A,FALSE,"iNPUT_DG";"TOP_SHEET",#N/A,FALSE,"TOP_SHEET";"INDEX",#N/A,FALSE,"INDEX";"HIGHlights",#N/A,FALSE,"HIGHlights";"BENCHmARK",#N/A,FALSE,"BENCHmARK ";"COMB_pERF",#N/A,FALSE,"COMB_pERF";"TOPSheet_Cement",#N/A,FALSE,"TOPSheet_Cement";"CEM_pERF",#N/A,FALSE,"CEM_pERF";"OP_iNDICAT",#N/A,FALSE,"OP_iNDICAT";"RES_uTILISN",#N/A,FALSE,"RES_uTILISN";"VC_aVG",#N/A,FALSE,"VC_aVG";"VC_oPC",#N/A,FALSE,"VC_oPC";"VC_pSC",#N/A,FALSE,"VC_pSC";"VC_pPC",#N/A,FALSE,"VC_pPC";"VC_CLINKER",#N/A,FALSE,"VC_CLINKER";"FIX_COST",#N/A,FALSE,"FIX_COST";"wORKcAP",#N/A,FALSE,"wORKcAP";"sTOCK",#N/A,FALSE,"sTOCK";"uSAGE",#N/A,FALSE,"uSAGE";"sTOCKaDJ",#N/A,FALSE,"sTOCKaDJ";"BEP",#N/A,FALSE,"BEP";"TOPSheet_Variance",#N/A,FALSE,"TOPSheet_Variance";"VAR_REPORT1",#N/A,FALSE,"VAR_REPORT1";"VAR_REPORT2",#N/A,FALSE,"VAR_REPORT2";"VAR_REPORT3",#N/A,FALSE,"VAR_REPORT3";"VAR_REPORT4",#N/A,FALSE,"VAR_REPORT4";"VAR_REPORT5",#N/A,FALSE,"VAR_REPORT5";"VAR_REPORT6",#N/A,FALSE,"VAR_REPORT6";"REALN_TREND",#N/A,FALSE,"REALN_TREND";"VC_TREND",#N/A,FALSE,"VC_TREND";"TOPSheet_DG",#N/A,FALSE,"TOPSheet_DG";"FINpERF_DG",#N/A,FALSE,"FINpERF_DG";"QTYiNF_DG",#N/A,FALSE,"QTYiNF_DG";"DG_VC",#N/A,FALSE,"DG_VC";"DG_FC",#N/A,FALSE,"DG_FC";"DGwCAP",#N/A,FALSE,"DGwCAP"}</definedName>
    <definedName name="wrn.MPCS._.Report.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wrn.MPCS._.Report_PAC_Special._.Format." hidden="1">{"Financial Performance_SP",#N/A,FALSE,"Fin Perf(Sp)";"Operational Indicators_SP",#N/A,FALSE,"Op Ind(sp)";"Resources Utilisation_SP",#N/A,FALSE,"ResUtil (Sp)"}</definedName>
    <definedName name="wrn.notcomplete" hidden="1">{#N/A,#N/A,FALSE,"SMT1";#N/A,#N/A,FALSE,"SMT2";#N/A,#N/A,FALSE,"Summary";#N/A,#N/A,FALSE,"Graphs";#N/A,#N/A,FALSE,"4 Panel"}</definedName>
    <definedName name="wrn.P100B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wrn.P78A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wrn.P98.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wrn.P98A." hidden="1">{#N/A,#N/A,FALSE,"PAGE-16";#N/A,#N/A,FALSE,"PAGE-17";#N/A,#N/A,FALSE,"PAGE-18";#N/A,#N/A,FALSE,"PAGE-19";#N/A,#N/A,FALSE,"PAGE-20";#N/A,#N/A,FALSE,"PAGE-21";#N/A,#N/A,FALSE,"PAGE-22";#N/A,#N/A,FALSE,"PAGE-23";#N/A,#N/A,FALSE,"PAGE-24";#N/A,#N/A,FALSE,"PAGE-25";#N/A,#N/A,FALSE,"PAGE-26";#N/A,#N/A,FALSE,"PAGE-27";#N/A,#N/A,FALSE,"PAGE-28";#N/A,#N/A,FALSE,"PAGE-29";#N/A,#N/A,FALSE,"PAGE-30";#N/A,#N/A,FALSE,"PAGE-31"}</definedName>
    <definedName name="wrn.P98B.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wrn.P98C." hidden="1">{#N/A,#N/A,FALSE,"DETOFWAG";#N/A,#N/A,FALSE,"Sheet4";#N/A,#N/A,FALSE,"Sheet5";#N/A,#N/A,FALSE,"Sheet6";#N/A,#N/A,FALSE,"Sheet7";#N/A,#N/A,FALSE,"Sheet8";#N/A,#N/A,FALSE,"Sheet9";#N/A,#N/A,FALSE,"Sheet10";#N/A,#N/A,FALSE,"Sheet11";#N/A,#N/A,FALSE,"Sheet17";#N/A,#N/A,FALSE,"Sheet17";#N/A,#N/A,FALSE,"Sheet13";#N/A,#N/A,FALSE,"Sheet14";#N/A,#N/A,FALSE,"Sheet15";#N/A,#N/A,FALSE,"Sheet16"}</definedName>
    <definedName name="wrn.P98D." hidden="1">{#N/A,#N/A,FALSE,"Sheet1";#N/A,#N/A,FALSE,"Sheet2";#N/A,#N/A,FALSE,"Sheet3";#N/A,#N/A,FALSE,"Sheet4";#N/A,#N/A,FALSE,"Sheet5";#N/A,#N/A,FALSE,"Sheet6";#N/A,#N/A,FALSE,"ANNE-A";#N/A,#N/A,FALSE,"P - A-1";#N/A,#N/A,FALSE,"P - A-2";#N/A,#N/A,FALSE,"ANNE-B";#N/A,#N/A,FALSE,"ANNE-E";#N/A,#N/A,FALSE,"ANNE-C1";#N/A,#N/A,FALSE,"ANNE-C";#N/A,#N/A,FALSE,"ANNE-D"}</definedName>
    <definedName name="wrn.P99B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wrn.PERPACKPG3.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wrn.REPORT." hidden="1">{#N/A,#N/A,FALSE,"Balance Sheet";#N/A,#N/A,FALSE,"Profit &amp; Loss ";#N/A,#N/A,FALSE,"Schedule-1";#N/A,#N/A,FALSE,"Schedule-2";#N/A,#N/A,FALSE,"Schedule-3";#N/A,#N/A,FALSE,"Schedule-4 ";#N/A,#N/A,FALSE,"Schedule-5";#N/A,#N/A,FALSE,"Schedule-6,7,8,9";#N/A,#N/A,FALSE,"Schedule-10,11";#N/A,#N/A,FALSE,"Schedule-12,13,14,15";#N/A,#N/A,FALSE,"Scdedule-16"}</definedName>
    <definedName name="wrn.Staff._.cost1998." hidden="1">{#N/A,#N/A,TRUE,"Staffnos &amp; cost"}</definedName>
    <definedName name="wrn.Staffcost." hidden="1">{#N/A,#N/A,FALSE,"Staffnos &amp; cost"}</definedName>
    <definedName name="wrn.working1." hidden="1">{#N/A,#N/A,FALSE,"A"}</definedName>
    <definedName name="wrn.working1._3" hidden="1">{#N/A,#N/A,FALSE,"A"}</definedName>
    <definedName name="X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XREF_COLUMN_1" hidden="1">#REF!</definedName>
    <definedName name="XREF_COLUMN_10" hidden="1">#REF!</definedName>
    <definedName name="XREF_COLUMN_11" hidden="1">'[10]Ageing Down payment vendor'!#REF!</definedName>
    <definedName name="XREF_COLUMN_12" hidden="1">#REF!</definedName>
    <definedName name="XREF_COLUMN_13" hidden="1">#REF!</definedName>
    <definedName name="XREF_COLUMN_14" hidden="1">#REF!</definedName>
    <definedName name="XREF_COLUMN_15" hidden="1">#REF!</definedName>
    <definedName name="XREF_COLUMN_16" hidden="1">#REF!</definedName>
    <definedName name="XREF_COLUMN_17" hidden="1">#REF!</definedName>
    <definedName name="XREF_COLUMN_18" hidden="1">#REF!</definedName>
    <definedName name="XREF_COLUMN_19" hidden="1">'[11]Service Tax payable'!$C$1:$C$65536</definedName>
    <definedName name="XREF_COLUMN_2" hidden="1">#REF!</definedName>
    <definedName name="XREF_COLUMN_20" hidden="1">#REF!</definedName>
    <definedName name="XREF_COLUMN_21" hidden="1">#REF!</definedName>
    <definedName name="XREF_COLUMN_22" hidden="1">#REF!</definedName>
    <definedName name="XREF_COLUMN_24" hidden="1">#REF!</definedName>
    <definedName name="XREF_COLUMN_25" hidden="1">#REF!</definedName>
    <definedName name="XREF_COLUMN_27" hidden="1">#REF!</definedName>
    <definedName name="XREF_COLUMN_28" hidden="1">#REF!</definedName>
    <definedName name="XREF_COLUMN_29" hidden="1">#REF!</definedName>
    <definedName name="XREF_COLUMN_3" hidden="1">#REF!</definedName>
    <definedName name="XREF_COLUMN_32" hidden="1">#REF!</definedName>
    <definedName name="XREF_COLUMN_33" hidden="1">#REF!</definedName>
    <definedName name="XREF_COLUMN_34" hidden="1">#REF!</definedName>
    <definedName name="XREF_COLUMN_36" hidden="1">#REF!</definedName>
    <definedName name="XREF_COLUMN_37" hidden="1">#REF!</definedName>
    <definedName name="XREF_COLUMN_38" hidden="1">#REF!</definedName>
    <definedName name="XREF_COLUMN_4" hidden="1">'[10]Down payment vendor'!#REF!</definedName>
    <definedName name="XREF_COLUMN_5" hidden="1">#REF!</definedName>
    <definedName name="XREF_COLUMN_6" hidden="1">#REF!</definedName>
    <definedName name="XREF_COLUMN_7" hidden="1">'[12]MF NAV&amp;MARKET VALUE 31.03.2006'!#REF!</definedName>
    <definedName name="XREF_COLUMN_8" hidden="1">#REF!</definedName>
    <definedName name="XREF_COLUMN_9" hidden="1">#REF!</definedName>
    <definedName name="XRefActiveRow" hidden="1">#REF!</definedName>
    <definedName name="XRefColumnsCount" hidden="1">1</definedName>
    <definedName name="XRefCopy1" hidden="1">#REF!</definedName>
    <definedName name="XRefCopy10" hidden="1">#REF!</definedName>
    <definedName name="XRefCopy10Row" hidden="1">#REF!</definedName>
    <definedName name="XRefCopy11Row" hidden="1">#REF!</definedName>
    <definedName name="XRefCopy12" hidden="1">#REF!</definedName>
    <definedName name="XRefCopy12Row" hidden="1">#REF!</definedName>
    <definedName name="XRefCopy13" hidden="1">#REF!</definedName>
    <definedName name="XRefCopy133" hidden="1">#REF!</definedName>
    <definedName name="XRefCopy133Row" hidden="1">[13]XREF!#REF!</definedName>
    <definedName name="XRefCopy13Row" hidden="1">[14]XREF!#REF!</definedName>
    <definedName name="XRefCopy14" hidden="1">#REF!</definedName>
    <definedName name="XRefCopy14Row" hidden="1">[14]XREF!#REF!</definedName>
    <definedName name="XRefCopy15" hidden="1">#REF!</definedName>
    <definedName name="XRefCopy15Row" hidden="1">[14]XREF!#REF!</definedName>
    <definedName name="XRefCopy16" hidden="1">#REF!</definedName>
    <definedName name="XRefCopy16Row" hidden="1">#REF!</definedName>
    <definedName name="XRefCopy17" hidden="1">#REF!</definedName>
    <definedName name="XRefCopy17Row" hidden="1">#REF!</definedName>
    <definedName name="XRefCopy18" hidden="1">#REF!</definedName>
    <definedName name="XRefCopy181" hidden="1">#REF!</definedName>
    <definedName name="XRefCopy182" hidden="1">#REF!</definedName>
    <definedName name="XRefCopy183" hidden="1">#REF!</definedName>
    <definedName name="XRefCopy186" hidden="1">#REF!</definedName>
    <definedName name="XRefCopy188" hidden="1">#REF!</definedName>
    <definedName name="XRefCopy189" hidden="1">#REF!</definedName>
    <definedName name="XRefCopy18Row" hidden="1">#REF!</definedName>
    <definedName name="XRefCopy19" hidden="1">#REF!</definedName>
    <definedName name="XRefCopy190" hidden="1">#REF!</definedName>
    <definedName name="XRefCopy191" hidden="1">#REF!</definedName>
    <definedName name="XRefCopy192" hidden="1">#REF!</definedName>
    <definedName name="XRefCopy193" hidden="1">#REF!</definedName>
    <definedName name="XRefCopy194" hidden="1">#REF!</definedName>
    <definedName name="XRefCopy195" hidden="1">#REF!</definedName>
    <definedName name="XRefCopy196" hidden="1">#REF!</definedName>
    <definedName name="XRefCopy197" hidden="1">#REF!</definedName>
    <definedName name="XRefCopy198" hidden="1">#REF!</definedName>
    <definedName name="XRefCopy199" hidden="1">#REF!</definedName>
    <definedName name="XRefCopy19Row" hidden="1">#REF!</definedName>
    <definedName name="XRefCopy1Row" hidden="1">#REF!</definedName>
    <definedName name="XRefCopy2" hidden="1">#REF!</definedName>
    <definedName name="XRefCopy20" hidden="1">#REF!</definedName>
    <definedName name="XRefCopy200" hidden="1">#REF!</definedName>
    <definedName name="XRefCopy201" hidden="1">#REF!</definedName>
    <definedName name="XRefCopy202" hidden="1">#REF!</definedName>
    <definedName name="XRefCopy203" hidden="1">#REF!</definedName>
    <definedName name="XRefCopy204" hidden="1">#REF!</definedName>
    <definedName name="XRefCopy205" hidden="1">#REF!</definedName>
    <definedName name="XRefCopy207" hidden="1">#REF!</definedName>
    <definedName name="XRefCopy208" hidden="1">#REF!</definedName>
    <definedName name="XRefCopy209" hidden="1">#REF!</definedName>
    <definedName name="XRefCopy20Row" hidden="1">#REF!</definedName>
    <definedName name="XRefCopy21" hidden="1">#REF!</definedName>
    <definedName name="XRefCopy210" hidden="1">#REF!</definedName>
    <definedName name="XRefCopy211" hidden="1">#REF!</definedName>
    <definedName name="XRefCopy212" hidden="1">#REF!</definedName>
    <definedName name="XRefCopy213" hidden="1">#REF!</definedName>
    <definedName name="XRefCopy214" hidden="1">#REF!</definedName>
    <definedName name="XRefCopy215" hidden="1">#REF!</definedName>
    <definedName name="XRefCopy216" hidden="1">#REF!</definedName>
    <definedName name="XRefCopy217" hidden="1">#REF!</definedName>
    <definedName name="XRefCopy218" hidden="1">#REF!</definedName>
    <definedName name="XRefCopy219" hidden="1">#REF!</definedName>
    <definedName name="XRefCopy21Row" hidden="1">#REF!</definedName>
    <definedName name="XRefCopy22" hidden="1">#REF!</definedName>
    <definedName name="XRefCopy220" hidden="1">#REF!</definedName>
    <definedName name="XRefCopy221" hidden="1">#REF!</definedName>
    <definedName name="XRefCopy222" hidden="1">#REF!</definedName>
    <definedName name="XRefCopy223" hidden="1">#REF!</definedName>
    <definedName name="XRefCopy224" hidden="1">#REF!</definedName>
    <definedName name="XRefCopy225" hidden="1">#REF!</definedName>
    <definedName name="XRefCopy226" hidden="1">#REF!</definedName>
    <definedName name="XRefCopy228" hidden="1">#REF!</definedName>
    <definedName name="XRefCopy22Row" hidden="1">#REF!</definedName>
    <definedName name="XRefCopy23" hidden="1">'[14]Cash flow details'!#REF!</definedName>
    <definedName name="XRefCopy230" hidden="1">#REF!</definedName>
    <definedName name="XRefCopy23Row" hidden="1">#REF!</definedName>
    <definedName name="XRefCopy24" hidden="1">#REF!</definedName>
    <definedName name="XRefCopy24Row" hidden="1">#REF!</definedName>
    <definedName name="XRefCopy25" hidden="1">'[11]Service Tax payable'!$B$16</definedName>
    <definedName name="XRefCopy26Row" hidden="1">#REF!</definedName>
    <definedName name="XRefCopy27Row" hidden="1">#REF!</definedName>
    <definedName name="XRefCopy28" hidden="1">'[14]Cash flow details'!#REF!</definedName>
    <definedName name="XRefCopy28Row" hidden="1">#REF!</definedName>
    <definedName name="XRefCopy29" hidden="1">'[14]Cash flow details'!#REF!</definedName>
    <definedName name="XRefCopy29Row" hidden="1">#REF!</definedName>
    <definedName name="XRefCopy2Row" hidden="1">[15]XREF!#REF!</definedName>
    <definedName name="XRefCopy3" hidden="1">#REF!</definedName>
    <definedName name="XRefCopy30" hidden="1">'[16]Cash flow details'!#REF!</definedName>
    <definedName name="XRefCopy30Row" hidden="1">#REF!</definedName>
    <definedName name="XRefCopy31" hidden="1">'[16]Cash flow details'!#REF!</definedName>
    <definedName name="XRefCopy31Row" hidden="1">#REF!</definedName>
    <definedName name="XRefCopy32" hidden="1">#REF!</definedName>
    <definedName name="XRefCopy32Row" hidden="1">#REF!</definedName>
    <definedName name="XRefCopy33" hidden="1">#REF!</definedName>
    <definedName name="XRefCopy33Row" hidden="1">#REF!</definedName>
    <definedName name="XRefCopy34" hidden="1">#REF!</definedName>
    <definedName name="XRefCopy34Row" hidden="1">#REF!</definedName>
    <definedName name="XRefCopy35" hidden="1">#REF!</definedName>
    <definedName name="XRefCopy35Row" hidden="1">#REF!</definedName>
    <definedName name="XRefCopy36" hidden="1">#REF!</definedName>
    <definedName name="XRefCopy36Row" hidden="1">#REF!</definedName>
    <definedName name="XRefCopy37" hidden="1">#REF!</definedName>
    <definedName name="XRefCopy37Row" hidden="1">#REF!</definedName>
    <definedName name="XRefCopy38" hidden="1">#REF!</definedName>
    <definedName name="XRefCopy38Row" hidden="1">#REF!</definedName>
    <definedName name="XRefCopy39" hidden="1">'[16]Cash flow details'!#REF!</definedName>
    <definedName name="XRefCopy39Row" hidden="1">#REF!</definedName>
    <definedName name="XRefCopy3Row" hidden="1">[15]XREF!#REF!</definedName>
    <definedName name="XRefCopy4" hidden="1">#REF!</definedName>
    <definedName name="XRefCopy40Row" hidden="1">#REF!</definedName>
    <definedName name="XRefCopy41Row" hidden="1">#REF!</definedName>
    <definedName name="XRefCopy42Row" hidden="1">#REF!</definedName>
    <definedName name="XRefCopy43" hidden="1">'[16]Cash flow details'!#REF!</definedName>
    <definedName name="XRefCopy43Row" hidden="1">#REF!</definedName>
    <definedName name="XRefCopy44" hidden="1">'[16]Cash flow details'!#REF!</definedName>
    <definedName name="XRefCopy44Row" hidden="1">#REF!</definedName>
    <definedName name="XRefCopy47" hidden="1">'[13]Breakup Value Working'!#REF!</definedName>
    <definedName name="XRefCopy48Row" hidden="1">#REF!</definedName>
    <definedName name="XRefCopy49" hidden="1">#REF!</definedName>
    <definedName name="XRefCopy49Row" hidden="1">#REF!</definedName>
    <definedName name="XRefCopy4Row" hidden="1">[15]XREF!#REF!</definedName>
    <definedName name="XRefCopy5" hidden="1">#REF!</definedName>
    <definedName name="XRefCopy50" hidden="1">'[13]Breakup Value Working'!#REF!</definedName>
    <definedName name="XRefCopy50Row" hidden="1">#REF!</definedName>
    <definedName name="XRefCopy51" hidden="1">'[13]Breakup Value Working'!#REF!</definedName>
    <definedName name="XRefCopy51Row" hidden="1">#REF!</definedName>
    <definedName name="XRefCopy52" hidden="1">'[13]Breakup Value Working'!#REF!</definedName>
    <definedName name="XRefCopy52Row" hidden="1">#REF!</definedName>
    <definedName name="XRefCopy53" hidden="1">'[13]Breakup Value Working'!#REF!</definedName>
    <definedName name="XRefCopy53Row" hidden="1">#REF!</definedName>
    <definedName name="XRefCopy54" hidden="1">#REF!</definedName>
    <definedName name="XRefCopy54Row" hidden="1">#REF!</definedName>
    <definedName name="XRefCopy55" hidden="1">'[13]Breakup Value Working'!#REF!</definedName>
    <definedName name="XRefCopy55Row" hidden="1">#REF!</definedName>
    <definedName name="XRefCopy56" hidden="1">'[13]Breakup Value Working'!#REF!</definedName>
    <definedName name="XRefCopy56Row" hidden="1">#REF!</definedName>
    <definedName name="XRefCopy57" hidden="1">#REF!</definedName>
    <definedName name="XRefCopy57Row" hidden="1">#REF!</definedName>
    <definedName name="XRefCopy58" hidden="1">'[13]Breakup Value Working'!#REF!</definedName>
    <definedName name="XRefCopy58Row" hidden="1">#REF!</definedName>
    <definedName name="XRefCopy59" hidden="1">'[13]Breakup Value Working'!#REF!</definedName>
    <definedName name="XRefCopy59Row" hidden="1">#REF!</definedName>
    <definedName name="XRefCopy5Row" hidden="1">[15]XREF!#REF!</definedName>
    <definedName name="XRefCopy6" hidden="1">#REF!</definedName>
    <definedName name="XRefCopy60Row" hidden="1">#REF!</definedName>
    <definedName name="XRefCopy61Row" hidden="1">#REF!</definedName>
    <definedName name="XRefCopy6Row" hidden="1">[15]XREF!#REF!</definedName>
    <definedName name="XRefCopy7" hidden="1">#REF!</definedName>
    <definedName name="XRefCopy7Row" hidden="1">#REF!</definedName>
    <definedName name="XRefCopy8" hidden="1">#REF!</definedName>
    <definedName name="XRefCopy8Row" hidden="1">#REF!</definedName>
    <definedName name="XRefCopy9" hidden="1">#REF!</definedName>
    <definedName name="XRefCopy91" hidden="1">#REF!</definedName>
    <definedName name="XRefCopy91Row" hidden="1">#REF!</definedName>
    <definedName name="XRefCopy9Row" hidden="1">#REF!</definedName>
    <definedName name="XRefCopyRangeCount" hidden="1">6</definedName>
    <definedName name="XRefPaste1" hidden="1">#REF!</definedName>
    <definedName name="XRefPaste10" hidden="1">#REF!</definedName>
    <definedName name="XRefPaste100" hidden="1">#REF!</definedName>
    <definedName name="XRefPaste100Row" hidden="1">#REF!</definedName>
    <definedName name="XRefPaste101" hidden="1">#REF!</definedName>
    <definedName name="XRefPaste101Row" hidden="1">#REF!</definedName>
    <definedName name="XRefPaste102" hidden="1">#REF!</definedName>
    <definedName name="XRefPaste102Row" hidden="1">#REF!</definedName>
    <definedName name="XRefPaste103" hidden="1">#REF!</definedName>
    <definedName name="XRefPaste103Row" hidden="1">#REF!</definedName>
    <definedName name="XRefPaste10Row" hidden="1">#REF!</definedName>
    <definedName name="XRefPaste11" hidden="1">#REF!</definedName>
    <definedName name="XRefPaste11Row" hidden="1">#REF!</definedName>
    <definedName name="XRefPaste12" hidden="1">#REF!</definedName>
    <definedName name="XRefPaste12Row" hidden="1">#REF!</definedName>
    <definedName name="XRefPaste13" hidden="1">#REF!</definedName>
    <definedName name="XRefPaste13Row" hidden="1">#REF!</definedName>
    <definedName name="XRefPaste14" hidden="1">#REF!</definedName>
    <definedName name="XRefPaste14Row" hidden="1">#REF!</definedName>
    <definedName name="XRefPaste15" hidden="1">#REF!</definedName>
    <definedName name="XRefPaste15Row" hidden="1">#REF!</definedName>
    <definedName name="XRefPaste16" hidden="1">#REF!</definedName>
    <definedName name="XRefPaste16Row" hidden="1">#REF!</definedName>
    <definedName name="XRefPaste17" hidden="1">#REF!</definedName>
    <definedName name="XRefPaste17Row" hidden="1">#REF!</definedName>
    <definedName name="XRefPaste18" hidden="1">#REF!</definedName>
    <definedName name="XRefPaste18Row" hidden="1">#REF!</definedName>
    <definedName name="XRefPaste19" hidden="1">#REF!</definedName>
    <definedName name="XRefPaste19Row" hidden="1">#REF!</definedName>
    <definedName name="XRefPaste1Row" hidden="1">#REF!</definedName>
    <definedName name="XRefPaste2" hidden="1">#REF!</definedName>
    <definedName name="XRefPaste20" hidden="1">#REF!</definedName>
    <definedName name="XRefPaste20Row" hidden="1">#REF!</definedName>
    <definedName name="XRefPaste21" hidden="1">#REF!</definedName>
    <definedName name="XRefPaste21Row" hidden="1">#REF!</definedName>
    <definedName name="XRefPaste22" hidden="1">#REF!</definedName>
    <definedName name="XRefPaste22Row" hidden="1">#REF!</definedName>
    <definedName name="XRefPaste23" hidden="1">#REF!</definedName>
    <definedName name="XRefPaste23Row" hidden="1">#REF!</definedName>
    <definedName name="XRefPaste24" hidden="1">#REF!</definedName>
    <definedName name="XRefPaste24Row" hidden="1">#REF!</definedName>
    <definedName name="XRefPaste25" hidden="1">#REF!</definedName>
    <definedName name="XRefPaste25Row" hidden="1">#REF!</definedName>
    <definedName name="XRefPaste26" hidden="1">#REF!</definedName>
    <definedName name="XRefPaste26Row" hidden="1">#REF!</definedName>
    <definedName name="XRefPaste27" hidden="1">#REF!</definedName>
    <definedName name="XRefPaste27Row" hidden="1">#REF!</definedName>
    <definedName name="XRefPaste28" hidden="1">#REF!</definedName>
    <definedName name="XRefPaste28Row" hidden="1">[11]XREF!#REF!</definedName>
    <definedName name="XRefPaste29" hidden="1">#REF!</definedName>
    <definedName name="XRefPaste29Row" hidden="1">#REF!</definedName>
    <definedName name="XRefPaste2Row" hidden="1">[15]XREF!#REF!</definedName>
    <definedName name="XRefPaste3" hidden="1">#REF!</definedName>
    <definedName name="XRefPaste30" hidden="1">#REF!</definedName>
    <definedName name="XRefPaste30Row" hidden="1">#REF!</definedName>
    <definedName name="XRefPaste31" hidden="1">#REF!</definedName>
    <definedName name="XRefPaste31Row" hidden="1">#REF!</definedName>
    <definedName name="XRefPaste32" hidden="1">#REF!</definedName>
    <definedName name="XRefPaste32Row" hidden="1">#REF!</definedName>
    <definedName name="XRefPaste33" hidden="1">#REF!</definedName>
    <definedName name="XRefPaste33Row" hidden="1">#REF!</definedName>
    <definedName name="XRefPaste34" hidden="1">#REF!</definedName>
    <definedName name="XRefPaste34Row" hidden="1">#REF!</definedName>
    <definedName name="XRefPaste35" hidden="1">#REF!</definedName>
    <definedName name="XRefPaste35Row" hidden="1">#REF!</definedName>
    <definedName name="XRefPaste36" hidden="1">#REF!</definedName>
    <definedName name="XRefPaste36Row" hidden="1">#REF!</definedName>
    <definedName name="XRefPaste37" hidden="1">#REF!</definedName>
    <definedName name="XRefPaste37Row" hidden="1">#REF!</definedName>
    <definedName name="XRefPaste38" hidden="1">#REF!</definedName>
    <definedName name="XRefPaste38Row" hidden="1">#REF!</definedName>
    <definedName name="XRefPaste39" hidden="1">#REF!</definedName>
    <definedName name="XRefPaste3Row" hidden="1">#REF!</definedName>
    <definedName name="XRefPaste4" hidden="1">#REF!</definedName>
    <definedName name="XRefPaste40" hidden="1">#REF!</definedName>
    <definedName name="XRefPaste41" hidden="1">#REF!</definedName>
    <definedName name="XRefPaste43" hidden="1">#REF!</definedName>
    <definedName name="XRefPaste4Row" hidden="1">[15]XREF!#REF!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7" hidden="1">#REF!</definedName>
    <definedName name="XRefPaste77" hidden="1">#REF!</definedName>
    <definedName name="XRefPaste79" hidden="1">#REF!</definedName>
    <definedName name="XRefPaste7Row" hidden="1">#REF!</definedName>
    <definedName name="XRefPaste8" hidden="1">#REF!</definedName>
    <definedName name="XRefPaste85" hidden="1">#REF!</definedName>
    <definedName name="XRefPaste86" hidden="1">#REF!</definedName>
    <definedName name="XRefPaste87" hidden="1">#REF!</definedName>
    <definedName name="XRefPaste88" hidden="1">#REF!</definedName>
    <definedName name="XRefPaste89" hidden="1">#REF!</definedName>
    <definedName name="XRefPaste8Row" hidden="1">#REF!</definedName>
    <definedName name="XRefPaste9" hidden="1">#REF!</definedName>
    <definedName name="XRefPaste90" hidden="1">#REF!</definedName>
    <definedName name="XRefPaste91" hidden="1">#REF!</definedName>
    <definedName name="XRefPaste93" hidden="1">#REF!</definedName>
    <definedName name="XRefPaste93Row" hidden="1">#REF!</definedName>
    <definedName name="XRefPaste94" hidden="1">#REF!</definedName>
    <definedName name="XRefPaste94Row" hidden="1">#REF!</definedName>
    <definedName name="XRefPaste95" hidden="1">#REF!</definedName>
    <definedName name="XRefPaste95Row" hidden="1">#REF!</definedName>
    <definedName name="XRefPaste96" hidden="1">#REF!</definedName>
    <definedName name="XRefPaste96Row" hidden="1">#REF!</definedName>
    <definedName name="XRefPaste97" hidden="1">#REF!</definedName>
    <definedName name="XRefPaste97Row" hidden="1">#REF!</definedName>
    <definedName name="XRefPaste98" hidden="1">#REF!</definedName>
    <definedName name="XRefPaste98Row" hidden="1">#REF!</definedName>
    <definedName name="XRefPaste99" hidden="1">#REF!</definedName>
    <definedName name="XRefPaste99Row" hidden="1">#REF!</definedName>
    <definedName name="XRefPaste9Row" hidden="1">#REF!</definedName>
    <definedName name="XRefPasteRangeCount" hidden="1">43</definedName>
    <definedName name="xx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xyz" hidden="1">{"115JB",#N/A,FALSE,"ADVTAX";"rg",#N/A,FALSE,"ADVTAX"}</definedName>
    <definedName name="YATIN" hidden="1">{"Help_File",#N/A,FALSE,"Help_Screen";"Help_file",#N/A,FALSE,"Help_Screen"}</definedName>
    <definedName name="yhh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yy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yyy" hidden="1">'[17]0399'!#REF!</definedName>
    <definedName name="Z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Z_47AE1863_C7DD_11D6_BE51_0050BA324F5C_.wvu.PrintTitles" hidden="1">#REF!</definedName>
    <definedName name="zen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ZYZ" hidden="1">{#N/A,#N/A,FALSE,"A"}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8" i="1" l="1"/>
  <c r="D168" i="1"/>
  <c r="E158" i="1"/>
  <c r="D158" i="1"/>
  <c r="D7" i="2" l="1"/>
  <c r="E7" i="2" s="1"/>
  <c r="F7" i="2" s="1"/>
  <c r="G7" i="2" s="1"/>
  <c r="H7" i="2" s="1"/>
  <c r="C7" i="2" l="1"/>
  <c r="D3" i="5"/>
  <c r="E3" i="5"/>
  <c r="F3" i="5"/>
  <c r="G3" i="5"/>
  <c r="H3" i="5"/>
  <c r="D2" i="5"/>
  <c r="E2" i="5"/>
  <c r="F2" i="5"/>
  <c r="G2" i="5"/>
  <c r="H2" i="5"/>
  <c r="D1" i="5"/>
  <c r="E1" i="5"/>
  <c r="F1" i="5"/>
  <c r="G1" i="5"/>
  <c r="H1" i="5"/>
  <c r="C1" i="5"/>
  <c r="E10" i="1" l="1"/>
  <c r="D10" i="1"/>
  <c r="E120" i="1" l="1"/>
  <c r="E184" i="1" s="1"/>
  <c r="D120" i="1"/>
  <c r="D184" i="1" s="1"/>
  <c r="E52" i="1"/>
  <c r="D52" i="1"/>
  <c r="B117" i="1"/>
  <c r="B182" i="1" s="1"/>
  <c r="B49" i="1"/>
  <c r="B4" i="6" l="1"/>
  <c r="B2" i="6"/>
  <c r="C3" i="5" l="1"/>
  <c r="C2" i="5"/>
  <c r="D192" i="1" l="1"/>
  <c r="B3" i="4"/>
  <c r="O6" i="4"/>
  <c r="N6" i="4"/>
  <c r="B2" i="4"/>
  <c r="B46" i="1" l="1"/>
  <c r="B114" i="1" s="1"/>
  <c r="B179" i="1" s="1"/>
  <c r="B6" i="1"/>
  <c r="B5" i="1"/>
  <c r="B4" i="4" s="1"/>
  <c r="B47" i="1"/>
  <c r="B116" i="1" s="1"/>
  <c r="B181" i="1" s="1"/>
  <c r="C15" i="1"/>
  <c r="C17" i="1" s="1"/>
  <c r="C23" i="1" s="1"/>
  <c r="C25" i="1" s="1"/>
  <c r="B48" i="1" l="1"/>
  <c r="E64" i="1" l="1"/>
  <c r="N38" i="4"/>
  <c r="D58" i="1"/>
  <c r="D86" i="1"/>
  <c r="O12" i="4"/>
  <c r="E126" i="1"/>
  <c r="E136" i="1" s="1"/>
  <c r="E220" i="1"/>
  <c r="D56" i="1"/>
  <c r="E198" i="1"/>
  <c r="D35" i="6"/>
  <c r="K27" i="6"/>
  <c r="D84" i="1"/>
  <c r="D88" i="1"/>
  <c r="N13" i="4"/>
  <c r="D66" i="6" s="1"/>
  <c r="E214" i="1"/>
  <c r="E74" i="1"/>
  <c r="O38" i="4"/>
  <c r="D249" i="1"/>
  <c r="D78" i="1"/>
  <c r="E249" i="1"/>
  <c r="E88" i="1"/>
  <c r="N12" i="4"/>
  <c r="O11" i="4"/>
  <c r="N34" i="4"/>
  <c r="E216" i="1"/>
  <c r="D246" i="1"/>
  <c r="D89" i="1"/>
  <c r="D242" i="1"/>
  <c r="D255" i="1"/>
  <c r="N37" i="4"/>
  <c r="D260" i="1"/>
  <c r="D251" i="1"/>
  <c r="E234" i="1"/>
  <c r="E238" i="1" s="1"/>
  <c r="E25" i="1" s="1"/>
  <c r="D212" i="1"/>
  <c r="N41" i="4"/>
  <c r="D190" i="1"/>
  <c r="E93" i="1"/>
  <c r="D234" i="1"/>
  <c r="D238" i="1" s="1"/>
  <c r="D25" i="1" s="1"/>
  <c r="D226" i="1"/>
  <c r="O43" i="4"/>
  <c r="I16" i="6"/>
  <c r="D200" i="1"/>
  <c r="E242" i="1"/>
  <c r="D214" i="1"/>
  <c r="E226" i="1"/>
  <c r="E56" i="6"/>
  <c r="N43" i="4"/>
  <c r="E82" i="1"/>
  <c r="D259" i="1"/>
  <c r="N32" i="4"/>
  <c r="O10" i="4"/>
  <c r="D60" i="1"/>
  <c r="E246" i="1"/>
  <c r="I134" i="5"/>
  <c r="E62" i="1"/>
  <c r="O31" i="4"/>
  <c r="N17" i="4"/>
  <c r="D34" i="6" s="1"/>
  <c r="D198" i="1"/>
  <c r="D91" i="1"/>
  <c r="I220" i="5"/>
  <c r="E222" i="1"/>
  <c r="D220" i="1"/>
  <c r="F28" i="6"/>
  <c r="D66" i="1"/>
  <c r="E202" i="1"/>
  <c r="N35" i="4"/>
  <c r="E228" i="1"/>
  <c r="D72" i="1"/>
  <c r="O37" i="4"/>
  <c r="E152" i="1"/>
  <c r="E162" i="1" s="1"/>
  <c r="E218" i="1"/>
  <c r="O17" i="4"/>
  <c r="E34" i="6" s="1"/>
  <c r="I241" i="5"/>
  <c r="J132" i="5"/>
  <c r="O34" i="4"/>
  <c r="D224" i="1"/>
  <c r="E84" i="1"/>
  <c r="D244" i="1"/>
  <c r="E89" i="1"/>
  <c r="N16" i="4"/>
  <c r="D74" i="1"/>
  <c r="E247" i="1"/>
  <c r="I191" i="5"/>
  <c r="O13" i="4"/>
  <c r="E66" i="6" s="1"/>
  <c r="E255" i="1"/>
  <c r="D194" i="1"/>
  <c r="E196" i="1"/>
  <c r="D152" i="1"/>
  <c r="D162" i="1" s="1"/>
  <c r="E210" i="1"/>
  <c r="E212" i="1"/>
  <c r="E16" i="6"/>
  <c r="E91" i="1"/>
  <c r="K28" i="6"/>
  <c r="N11" i="4"/>
  <c r="E190" i="1"/>
  <c r="E150" i="1"/>
  <c r="I175" i="5"/>
  <c r="H16" i="6"/>
  <c r="O27" i="4"/>
  <c r="G28" i="6"/>
  <c r="N27" i="4"/>
  <c r="E86" i="1"/>
  <c r="O16" i="4"/>
  <c r="D62" i="1"/>
  <c r="D196" i="1"/>
  <c r="E192" i="1"/>
  <c r="N31" i="4"/>
  <c r="I136" i="5"/>
  <c r="D202" i="1"/>
  <c r="N10" i="4"/>
  <c r="E80" i="1"/>
  <c r="D210" i="1"/>
  <c r="N40" i="4"/>
  <c r="E35" i="6"/>
  <c r="I141" i="5"/>
  <c r="I184" i="5"/>
  <c r="E251" i="1"/>
  <c r="D82" i="1"/>
  <c r="J260" i="5"/>
  <c r="E58" i="1"/>
  <c r="D253" i="1"/>
  <c r="E257" i="1"/>
  <c r="D216" i="1"/>
  <c r="D122" i="1"/>
  <c r="E200" i="1"/>
  <c r="I233" i="5"/>
  <c r="E37" i="6"/>
  <c r="D247" i="1"/>
  <c r="E244" i="1"/>
  <c r="D16" i="6"/>
  <c r="J195" i="5"/>
  <c r="E224" i="1"/>
  <c r="E194" i="1"/>
  <c r="J124" i="5"/>
  <c r="O32" i="4"/>
  <c r="E260" i="1"/>
  <c r="E72" i="1"/>
  <c r="D148" i="1"/>
  <c r="E76" i="1"/>
  <c r="E148" i="1"/>
  <c r="J226" i="5"/>
  <c r="E124" i="1"/>
  <c r="E134" i="1" s="1"/>
  <c r="D228" i="1"/>
  <c r="E78" i="1"/>
  <c r="J229" i="5"/>
  <c r="D150" i="1"/>
  <c r="G16" i="6"/>
  <c r="J273" i="5"/>
  <c r="J125" i="5"/>
  <c r="J200" i="5"/>
  <c r="J269" i="5"/>
  <c r="E259" i="1"/>
  <c r="D126" i="1"/>
  <c r="D136" i="1" s="1"/>
  <c r="J191" i="5"/>
  <c r="D80" i="1"/>
  <c r="I255" i="5"/>
  <c r="D124" i="1"/>
  <c r="D134" i="1" s="1"/>
  <c r="E60" i="1"/>
  <c r="I211" i="5"/>
  <c r="G27" i="6"/>
  <c r="D93" i="1"/>
  <c r="O41" i="4"/>
  <c r="I170" i="5"/>
  <c r="E56" i="1"/>
  <c r="O35" i="4"/>
  <c r="J242" i="5"/>
  <c r="J233" i="5"/>
  <c r="D222" i="1"/>
  <c r="O40" i="4"/>
  <c r="J28" i="6"/>
  <c r="D76" i="1"/>
  <c r="D257" i="1"/>
  <c r="J135" i="5"/>
  <c r="D37" i="6"/>
  <c r="D218" i="1"/>
  <c r="I163" i="5"/>
  <c r="J265" i="5"/>
  <c r="J256" i="5"/>
  <c r="E66" i="1"/>
  <c r="F16" i="6"/>
  <c r="E95" i="1" l="1"/>
  <c r="O22" i="4" s="1"/>
  <c r="D38" i="6"/>
  <c r="J128" i="5"/>
  <c r="J165" i="5"/>
  <c r="I148" i="5"/>
  <c r="I177" i="5"/>
  <c r="J190" i="5"/>
  <c r="I235" i="5"/>
  <c r="I209" i="5"/>
  <c r="I223" i="5"/>
  <c r="J181" i="5"/>
  <c r="J172" i="5"/>
  <c r="J154" i="5"/>
  <c r="I236" i="5"/>
  <c r="J217" i="5"/>
  <c r="I214" i="5"/>
  <c r="J252" i="5"/>
  <c r="D36" i="6"/>
  <c r="E188" i="1"/>
  <c r="I231" i="5"/>
  <c r="J148" i="5"/>
  <c r="I227" i="5"/>
  <c r="I146" i="5"/>
  <c r="I217" i="5"/>
  <c r="J186" i="5"/>
  <c r="J197" i="5"/>
  <c r="J276" i="5"/>
  <c r="J228" i="5"/>
  <c r="J144" i="5"/>
  <c r="J153" i="5"/>
  <c r="J209" i="5"/>
  <c r="I234" i="5"/>
  <c r="I249" i="5"/>
  <c r="I180" i="5"/>
  <c r="J164" i="5"/>
  <c r="I132" i="5"/>
  <c r="I201" i="5"/>
  <c r="J246" i="5"/>
  <c r="J244" i="5"/>
  <c r="I230" i="5"/>
  <c r="J207" i="5"/>
  <c r="I263" i="5"/>
  <c r="J248" i="5"/>
  <c r="J219" i="5"/>
  <c r="J277" i="5"/>
  <c r="J259" i="5"/>
  <c r="I240" i="5"/>
  <c r="I203" i="5"/>
  <c r="J283" i="5"/>
  <c r="J159" i="5"/>
  <c r="I225" i="5"/>
  <c r="J267" i="5"/>
  <c r="I178" i="5"/>
  <c r="J143" i="5"/>
  <c r="I142" i="5"/>
  <c r="I222" i="5"/>
  <c r="I164" i="5"/>
  <c r="I266" i="5"/>
  <c r="I193" i="5"/>
  <c r="J130" i="5"/>
  <c r="J215" i="5"/>
  <c r="I194" i="5"/>
  <c r="I189" i="5"/>
  <c r="J203" i="5"/>
  <c r="I147" i="5"/>
  <c r="I160" i="5"/>
  <c r="I224" i="5"/>
  <c r="J166" i="5"/>
  <c r="I246" i="5"/>
  <c r="J278" i="5"/>
  <c r="I205" i="5"/>
  <c r="J288" i="5"/>
  <c r="J147" i="5"/>
  <c r="I138" i="5"/>
  <c r="J272" i="5"/>
  <c r="J194" i="5"/>
  <c r="J271" i="5"/>
  <c r="J264" i="5"/>
  <c r="I212" i="5"/>
  <c r="J211" i="5"/>
  <c r="J174" i="5"/>
  <c r="I158" i="5"/>
  <c r="J205" i="5"/>
  <c r="I232" i="5"/>
  <c r="J220" i="5"/>
  <c r="J294" i="5"/>
  <c r="I254" i="5"/>
  <c r="J210" i="5"/>
  <c r="J133" i="5"/>
  <c r="I192" i="5"/>
  <c r="J275" i="5"/>
  <c r="I140" i="5"/>
  <c r="I257" i="5"/>
  <c r="I258" i="5"/>
  <c r="J286" i="5"/>
  <c r="I188" i="5"/>
  <c r="J122" i="5"/>
  <c r="I156" i="5"/>
  <c r="J167" i="5"/>
  <c r="J293" i="5"/>
  <c r="I204" i="5"/>
  <c r="J270" i="5"/>
  <c r="J183" i="5"/>
  <c r="J138" i="5"/>
  <c r="I252" i="5"/>
  <c r="J236" i="5"/>
  <c r="J285" i="5"/>
  <c r="I206" i="5"/>
  <c r="I181" i="5"/>
  <c r="I137" i="5"/>
  <c r="J193" i="5"/>
  <c r="I159" i="5"/>
  <c r="J141" i="5"/>
  <c r="J150" i="5"/>
  <c r="J225" i="5"/>
  <c r="J184" i="5"/>
  <c r="I128" i="5"/>
  <c r="J290" i="5"/>
  <c r="J214" i="5"/>
  <c r="I207" i="5"/>
  <c r="E51" i="6"/>
  <c r="F44" i="6" s="1"/>
  <c r="O23" i="4"/>
  <c r="J238" i="5"/>
  <c r="E38" i="6"/>
  <c r="I124" i="5"/>
  <c r="E36" i="6"/>
  <c r="I168" i="5"/>
  <c r="I183" i="5"/>
  <c r="I221" i="5"/>
  <c r="I165" i="5"/>
  <c r="I238" i="5"/>
  <c r="I237" i="5"/>
  <c r="I129" i="5"/>
  <c r="J155" i="5"/>
  <c r="I253" i="5"/>
  <c r="I187" i="5"/>
  <c r="I264" i="5"/>
  <c r="I152" i="5"/>
  <c r="J170" i="5"/>
  <c r="I196" i="5"/>
  <c r="J254" i="5"/>
  <c r="J234" i="5"/>
  <c r="J218" i="5"/>
  <c r="J243" i="5"/>
  <c r="D146" i="1"/>
  <c r="D154" i="1" s="1"/>
  <c r="E253" i="1"/>
  <c r="E262" i="1" s="1"/>
  <c r="E27" i="1" s="1"/>
  <c r="J280" i="5"/>
  <c r="J156" i="5"/>
  <c r="J247" i="5"/>
  <c r="I262" i="5"/>
  <c r="J250" i="5"/>
  <c r="J224" i="5"/>
  <c r="E204" i="1"/>
  <c r="E17" i="1" s="1"/>
  <c r="E68" i="1"/>
  <c r="J168" i="5"/>
  <c r="D230" i="1"/>
  <c r="D23" i="1" s="1"/>
  <c r="J227" i="5"/>
  <c r="J171" i="5"/>
  <c r="D132" i="1"/>
  <c r="D138" i="1" s="1"/>
  <c r="D32" i="1" s="1"/>
  <c r="C62" i="6" s="1"/>
  <c r="D128" i="1"/>
  <c r="D13" i="1" s="1"/>
  <c r="J140" i="5"/>
  <c r="J177" i="5"/>
  <c r="J142" i="5"/>
  <c r="J239" i="5"/>
  <c r="J196" i="5"/>
  <c r="I143" i="5"/>
  <c r="J274" i="5"/>
  <c r="J263" i="5"/>
  <c r="J152" i="5"/>
  <c r="J221" i="5"/>
  <c r="I166" i="5"/>
  <c r="I195" i="5"/>
  <c r="J222" i="5"/>
  <c r="J284" i="5"/>
  <c r="N23" i="4"/>
  <c r="D51" i="6"/>
  <c r="J149" i="5"/>
  <c r="J182" i="5"/>
  <c r="I162" i="5"/>
  <c r="J192" i="5"/>
  <c r="J162" i="5"/>
  <c r="I259" i="5"/>
  <c r="J134" i="5"/>
  <c r="J208" i="5"/>
  <c r="J249" i="5"/>
  <c r="J287" i="5"/>
  <c r="I213" i="5"/>
  <c r="J139" i="5"/>
  <c r="E146" i="1"/>
  <c r="E154" i="1" s="1"/>
  <c r="I131" i="5"/>
  <c r="J185" i="5"/>
  <c r="J199" i="5"/>
  <c r="I198" i="5"/>
  <c r="I167" i="5"/>
  <c r="J253" i="5"/>
  <c r="J146" i="5"/>
  <c r="I154" i="5"/>
  <c r="I239" i="5"/>
  <c r="J255" i="5"/>
  <c r="J163" i="5"/>
  <c r="E230" i="1"/>
  <c r="E23" i="1" s="1"/>
  <c r="I127" i="5"/>
  <c r="J282" i="5"/>
  <c r="I218" i="5"/>
  <c r="J268" i="5"/>
  <c r="J173" i="5"/>
  <c r="I216" i="5"/>
  <c r="J232" i="5"/>
  <c r="J204" i="5"/>
  <c r="J223" i="5"/>
  <c r="I185" i="5"/>
  <c r="D188" i="1"/>
  <c r="D204" i="1" s="1"/>
  <c r="D17" i="1" s="1"/>
  <c r="J127" i="5"/>
  <c r="J136" i="5"/>
  <c r="I251" i="5"/>
  <c r="I208" i="5"/>
  <c r="I190" i="5"/>
  <c r="J251" i="5"/>
  <c r="I248" i="5"/>
  <c r="I199" i="5"/>
  <c r="J161" i="5"/>
  <c r="I200" i="5"/>
  <c r="H28" i="6"/>
  <c r="I28" i="6" s="1"/>
  <c r="J29" i="6"/>
  <c r="I174" i="5"/>
  <c r="D56" i="6"/>
  <c r="I202" i="5"/>
  <c r="J240" i="5"/>
  <c r="J279" i="5"/>
  <c r="I149" i="5"/>
  <c r="J145" i="5"/>
  <c r="J213" i="5"/>
  <c r="D28" i="6"/>
  <c r="E28" i="6" s="1"/>
  <c r="F29" i="6"/>
  <c r="J180" i="5"/>
  <c r="J241" i="5"/>
  <c r="H27" i="6"/>
  <c r="K29" i="6"/>
  <c r="I186" i="5"/>
  <c r="J212" i="5"/>
  <c r="J257" i="5"/>
  <c r="J178" i="5"/>
  <c r="J281" i="5"/>
  <c r="J295" i="5"/>
  <c r="J235" i="5"/>
  <c r="I122" i="5"/>
  <c r="J291" i="5"/>
  <c r="J292" i="5"/>
  <c r="J187" i="5"/>
  <c r="I145" i="5"/>
  <c r="I250" i="5"/>
  <c r="J289" i="5"/>
  <c r="I139" i="5"/>
  <c r="I256" i="5"/>
  <c r="J231" i="5"/>
  <c r="J126" i="5"/>
  <c r="J169" i="5"/>
  <c r="I161" i="5"/>
  <c r="I242" i="5"/>
  <c r="I219" i="5"/>
  <c r="I197" i="5"/>
  <c r="J201" i="5"/>
  <c r="J206" i="5"/>
  <c r="J131" i="5"/>
  <c r="J261" i="5"/>
  <c r="J160" i="5"/>
  <c r="J179" i="5"/>
  <c r="I157" i="5"/>
  <c r="I155" i="5"/>
  <c r="J189" i="5"/>
  <c r="I150" i="5"/>
  <c r="J245" i="5"/>
  <c r="J123" i="5"/>
  <c r="I172" i="5"/>
  <c r="I171" i="5"/>
  <c r="I130" i="5"/>
  <c r="I126" i="5"/>
  <c r="J202" i="5"/>
  <c r="I133" i="5"/>
  <c r="J137" i="5"/>
  <c r="J188" i="5"/>
  <c r="J230" i="5"/>
  <c r="J176" i="5"/>
  <c r="J198" i="5"/>
  <c r="I243" i="5"/>
  <c r="E122" i="1"/>
  <c r="K263" i="5"/>
  <c r="J151" i="5"/>
  <c r="D262" i="1"/>
  <c r="D27" i="1" s="1"/>
  <c r="I125" i="5"/>
  <c r="I210" i="5"/>
  <c r="G29" i="6"/>
  <c r="D27" i="6"/>
  <c r="I215" i="5"/>
  <c r="J262" i="5"/>
  <c r="I228" i="5"/>
  <c r="J157" i="5"/>
  <c r="I173" i="5"/>
  <c r="I244" i="5"/>
  <c r="I153" i="5"/>
  <c r="J129" i="5"/>
  <c r="I169" i="5"/>
  <c r="J175" i="5"/>
  <c r="I226" i="5"/>
  <c r="I229" i="5"/>
  <c r="J216" i="5"/>
  <c r="I179" i="5"/>
  <c r="I247" i="5"/>
  <c r="J237" i="5"/>
  <c r="D95" i="1"/>
  <c r="N22" i="4" s="1"/>
  <c r="I176" i="5"/>
  <c r="J258" i="5"/>
  <c r="I144" i="5"/>
  <c r="D64" i="1"/>
  <c r="D99" i="1" s="1"/>
  <c r="D172" i="1" s="1"/>
  <c r="D174" i="1" s="1"/>
  <c r="I261" i="5"/>
  <c r="I123" i="5"/>
  <c r="I245" i="5"/>
  <c r="I260" i="5"/>
  <c r="I182" i="5"/>
  <c r="I135" i="5"/>
  <c r="J266" i="5"/>
  <c r="I265" i="5"/>
  <c r="I151" i="5"/>
  <c r="J158" i="5"/>
  <c r="E99" i="1"/>
  <c r="E172" i="1" s="1"/>
  <c r="E174" i="1" s="1"/>
  <c r="E29" i="1" l="1"/>
  <c r="E31" i="1" s="1"/>
  <c r="D68" i="1"/>
  <c r="O19" i="4"/>
  <c r="E97" i="1"/>
  <c r="I27" i="6"/>
  <c r="I29" i="6" s="1"/>
  <c r="H29" i="6"/>
  <c r="D29" i="1"/>
  <c r="D31" i="1" s="1"/>
  <c r="D29" i="6"/>
  <c r="E27" i="6"/>
  <c r="E29" i="6" s="1"/>
  <c r="N19" i="4"/>
  <c r="D97" i="1"/>
  <c r="E132" i="1"/>
  <c r="E138" i="1" s="1"/>
  <c r="E32" i="1" s="1"/>
  <c r="E128" i="1"/>
  <c r="E13" i="1" s="1"/>
  <c r="E44" i="6"/>
  <c r="E67" i="6" l="1"/>
  <c r="D67" i="6"/>
  <c r="E101" i="1"/>
  <c r="E160" i="1" s="1"/>
  <c r="E164" i="1" s="1"/>
  <c r="O25" i="4"/>
  <c r="D101" i="1"/>
  <c r="D160" i="1" s="1"/>
  <c r="D164" i="1" s="1"/>
  <c r="D176" i="1" s="1"/>
  <c r="D15" i="1" s="1"/>
  <c r="D19" i="1" s="1"/>
  <c r="N25" i="4"/>
  <c r="D103" i="1"/>
  <c r="E103" i="1" l="1"/>
  <c r="E176" i="1"/>
  <c r="E15" i="1" s="1"/>
  <c r="E19" i="1" s="1"/>
  <c r="D45" i="1"/>
  <c r="E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abc4</author>
  </authors>
  <commentList>
    <comment ref="B84" authorId="0" shapeId="0" xr:uid="{2F79FFD7-1233-4C61-B99D-537A8EF46C3F}">
      <text>
        <r>
          <rPr>
            <b/>
            <sz val="9"/>
            <color indexed="81"/>
            <rFont val="Tahoma"/>
            <family val="2"/>
          </rPr>
          <t>abc4:</t>
        </r>
        <r>
          <rPr>
            <sz val="9"/>
            <color indexed="81"/>
            <rFont val="Tahoma"/>
            <family val="2"/>
          </rPr>
          <t xml:space="preserve">
Includes CCIL, CBRICS, NSDL and SEBI Charges</t>
        </r>
      </text>
    </comment>
  </commentList>
</comments>
</file>

<file path=xl/sharedStrings.xml><?xml version="1.0" encoding="utf-8"?>
<sst xmlns="http://schemas.openxmlformats.org/spreadsheetml/2006/main" count="1086" uniqueCount="860">
  <si>
    <t>NATIONAL PENSION SYSTEM TRUST</t>
  </si>
  <si>
    <t>Particulars</t>
  </si>
  <si>
    <t>Schedule</t>
  </si>
  <si>
    <t>(In Rs.)</t>
  </si>
  <si>
    <t>Liabilities</t>
  </si>
  <si>
    <t>Unit Capital</t>
  </si>
  <si>
    <t>Reserves and Surplus</t>
  </si>
  <si>
    <t>Current Liabilities and Provisions</t>
  </si>
  <si>
    <t>Total</t>
  </si>
  <si>
    <t>Assets</t>
  </si>
  <si>
    <t xml:space="preserve">Investments </t>
  </si>
  <si>
    <t>Deposits</t>
  </si>
  <si>
    <t>Other Current Assets</t>
  </si>
  <si>
    <t>(a) Net assets as per Balance Sheets</t>
  </si>
  <si>
    <t>(b) Number of units outstanding</t>
  </si>
  <si>
    <t>(In  Rs.)</t>
  </si>
  <si>
    <t xml:space="preserve">Income </t>
  </si>
  <si>
    <t>Dividend</t>
  </si>
  <si>
    <t>Interest</t>
  </si>
  <si>
    <t>Profit on sale/redemption of investments</t>
  </si>
  <si>
    <t>Profit on inter-scheme transfer/sale of investments</t>
  </si>
  <si>
    <t>Unrealised gain on appreciation in investments</t>
  </si>
  <si>
    <t>Other Income</t>
  </si>
  <si>
    <t>Total Income (A)</t>
  </si>
  <si>
    <t>Expenses and losses</t>
  </si>
  <si>
    <t>Unrealised losses in value of investments</t>
  </si>
  <si>
    <t>Loss on sale/redemption of investments</t>
  </si>
  <si>
    <t>Loss on inter-scheme transfer/sale of investments</t>
  </si>
  <si>
    <t>NPS Trust Fees</t>
  </si>
  <si>
    <t>Custodian fees</t>
  </si>
  <si>
    <t>Depository and settlement charges</t>
  </si>
  <si>
    <t>Stamp Duty on Bond/Mutual Fund</t>
  </si>
  <si>
    <t xml:space="preserve">CRA fees                                                                                                                                                                       </t>
  </si>
  <si>
    <t>Less: Amount recoverable by sale of units on account of CRA Charges</t>
  </si>
  <si>
    <t>Provision for Non-Performing Assets</t>
  </si>
  <si>
    <t>Other Expenses</t>
  </si>
  <si>
    <t>Total Expenditure (B)</t>
  </si>
  <si>
    <t>Surplus/(Deficit) for the year (A-B)</t>
  </si>
  <si>
    <t>Less: Amount transferred to Unrealised appreciation account</t>
  </si>
  <si>
    <t>Less: Amount transferred to General Reserve</t>
  </si>
  <si>
    <t>Amount carried forward to Balance Sheet</t>
  </si>
  <si>
    <t>Schedule 1 - Unit Capital</t>
  </si>
  <si>
    <t>Outstanding at the beginning of the year</t>
  </si>
  <si>
    <t>Add: Units issued during the year</t>
  </si>
  <si>
    <t>Less: Units redeemed during the year</t>
  </si>
  <si>
    <t>Outstanding at the end of the year (₹)</t>
  </si>
  <si>
    <t>(Face Value of Rs.10/- each unit, fully paid up)</t>
  </si>
  <si>
    <t>Outstanding units at the beginning of the year</t>
  </si>
  <si>
    <t>Outstanding Units at the end of the year</t>
  </si>
  <si>
    <t>Schedule 2 - Reserves and Surplus</t>
  </si>
  <si>
    <t>Unit Premium Reserve</t>
  </si>
  <si>
    <t>Opening Balance</t>
  </si>
  <si>
    <t>Add: Premium on Units issued</t>
  </si>
  <si>
    <t>Less: Premium on Units redeemed</t>
  </si>
  <si>
    <t>Add: Transfer from General Reserve</t>
  </si>
  <si>
    <t>Closing Balance</t>
  </si>
  <si>
    <t>General Reserve</t>
  </si>
  <si>
    <t>Add: Transfer from Revenue Account</t>
  </si>
  <si>
    <t>Less: Transfer to Unit Premium Reserve</t>
  </si>
  <si>
    <t>Unrealised Appreciation Account</t>
  </si>
  <si>
    <t>Add: Adjustment for Previous years unrealised appreciation reserve</t>
  </si>
  <si>
    <t>Add/(Less): Transfer from/(to) Revenue Account</t>
  </si>
  <si>
    <t>Schedule 3 - Current Liabilities and Provisions</t>
  </si>
  <si>
    <t>Current Liabilities</t>
  </si>
  <si>
    <t>Sundry Creditors for expenses</t>
  </si>
  <si>
    <t>Redemption Payable</t>
  </si>
  <si>
    <t>TDS Payable</t>
  </si>
  <si>
    <t>Contract for Purchase of Investments</t>
  </si>
  <si>
    <t>Amount Payable to Other Schemes</t>
  </si>
  <si>
    <t>Provision for Interest overdue</t>
  </si>
  <si>
    <t>Interest received in Advance</t>
  </si>
  <si>
    <t>Schedule 4 - Investments</t>
  </si>
  <si>
    <t>Investments (Long Term and Short Term)</t>
  </si>
  <si>
    <t>Equity Shares</t>
  </si>
  <si>
    <t>Preference Shares</t>
  </si>
  <si>
    <t>Debentures and Bonds Listed/Awaiting Listing</t>
  </si>
  <si>
    <t>Central and State Government Securities (including treasury bills)</t>
  </si>
  <si>
    <t>Commercial Paper</t>
  </si>
  <si>
    <t>AIF’s (Category I and Category II Only)/REITs/INVITs/Asset Backed Securities/Commercial mortgage based Securities or Residential mortgage based securities</t>
  </si>
  <si>
    <t xml:space="preserve">Basel III Tier I bonds </t>
  </si>
  <si>
    <t>Others - Mutual Fund Units</t>
  </si>
  <si>
    <t>Non Convertible Debentures classified as NPA</t>
  </si>
  <si>
    <t>Less: Provision on Non performing investment</t>
  </si>
  <si>
    <t>Schedule 5 - Deposits</t>
  </si>
  <si>
    <t>Deposits with Scheduled Banks</t>
  </si>
  <si>
    <t>Other Deposits</t>
  </si>
  <si>
    <t>Balances with bank in current account</t>
  </si>
  <si>
    <t>Contracts for sale of investments</t>
  </si>
  <si>
    <t>Interest Receivable on Non-Performing Investments</t>
  </si>
  <si>
    <t>Less: Provision for interest on Non-Performing Investment</t>
  </si>
  <si>
    <t>Outstanding and accrued income</t>
  </si>
  <si>
    <t>Dividend Receivable</t>
  </si>
  <si>
    <t>Brokerage receivable from PFM</t>
  </si>
  <si>
    <t>Application money pending allotment</t>
  </si>
  <si>
    <t>Sundry Debtors</t>
  </si>
  <si>
    <t>Redemption receivable on Non performing Investment</t>
  </si>
  <si>
    <t>Less: Provision for Non Performing Investment</t>
  </si>
  <si>
    <t>Pension POV</t>
  </si>
  <si>
    <t>Year</t>
  </si>
  <si>
    <t>2021</t>
  </si>
  <si>
    <t>Actual Legal</t>
  </si>
  <si>
    <t>[None]</t>
  </si>
  <si>
    <t>Period</t>
  </si>
  <si>
    <t>SEPTEMBER</t>
  </si>
  <si>
    <t>IFRS</t>
  </si>
  <si>
    <t>&lt;Entity Currency&gt;</t>
  </si>
  <si>
    <t>Scenario</t>
  </si>
  <si>
    <t>Pension</t>
  </si>
  <si>
    <t>INDAS</t>
  </si>
  <si>
    <t>YTD</t>
  </si>
  <si>
    <t>&lt;Entity Curr Adjs&gt;</t>
  </si>
  <si>
    <t>HYTD</t>
  </si>
  <si>
    <t>&lt;Entity Curr Total&gt;</t>
  </si>
  <si>
    <t>Value</t>
  </si>
  <si>
    <t>MAY</t>
  </si>
  <si>
    <t>QTD</t>
  </si>
  <si>
    <t>&lt;Parent Currency&gt;</t>
  </si>
  <si>
    <t>Entity</t>
  </si>
  <si>
    <t>JUNE</t>
  </si>
  <si>
    <t>&lt;Parent Curr Adjs&gt;</t>
  </si>
  <si>
    <t>ICP</t>
  </si>
  <si>
    <t>[ICP Top]</t>
  </si>
  <si>
    <t>2016</t>
  </si>
  <si>
    <t>&lt;Parent Curr Total&gt;</t>
  </si>
  <si>
    <t>Custom1</t>
  </si>
  <si>
    <t>Legal</t>
  </si>
  <si>
    <t>JULY</t>
  </si>
  <si>
    <t>2017</t>
  </si>
  <si>
    <t>[Parent]</t>
  </si>
  <si>
    <t>Custom2</t>
  </si>
  <si>
    <t>AUGUST</t>
  </si>
  <si>
    <t>2018</t>
  </si>
  <si>
    <t>[Parent Adjs]</t>
  </si>
  <si>
    <t>Custom3</t>
  </si>
  <si>
    <t>IFRS_Legal</t>
  </si>
  <si>
    <t>2019</t>
  </si>
  <si>
    <t>[Parent Total]</t>
  </si>
  <si>
    <t>Custom4</t>
  </si>
  <si>
    <t>2020</t>
  </si>
  <si>
    <t>[Proportion]</t>
  </si>
  <si>
    <t>Custom5</t>
  </si>
  <si>
    <t>[Elimination]</t>
  </si>
  <si>
    <t>OCTOBER</t>
  </si>
  <si>
    <t>2022</t>
  </si>
  <si>
    <t>[Contribution]</t>
  </si>
  <si>
    <t>Connection Name</t>
  </si>
  <si>
    <t>NOVEMBER</t>
  </si>
  <si>
    <t>2023</t>
  </si>
  <si>
    <t>[Contribution Adjs]</t>
  </si>
  <si>
    <t>DECEMBER</t>
  </si>
  <si>
    <t>2024</t>
  </si>
  <si>
    <t>[Contribution Total]</t>
  </si>
  <si>
    <t>LINKS</t>
  </si>
  <si>
    <t>2025</t>
  </si>
  <si>
    <t>USD Total</t>
  </si>
  <si>
    <t>JANUARY</t>
  </si>
  <si>
    <t>2026</t>
  </si>
  <si>
    <t>USD Adjs</t>
  </si>
  <si>
    <t>FEBRUARY</t>
  </si>
  <si>
    <t>2027</t>
  </si>
  <si>
    <t>USD</t>
  </si>
  <si>
    <t>Crore/Lakhs</t>
  </si>
  <si>
    <t>MARCH</t>
  </si>
  <si>
    <t>2028</t>
  </si>
  <si>
    <t>EUR Total</t>
  </si>
  <si>
    <t>EUR Adjs</t>
  </si>
  <si>
    <t>EUR</t>
  </si>
  <si>
    <t>GBP Total</t>
  </si>
  <si>
    <t>GBP Adjs</t>
  </si>
  <si>
    <t>GBP</t>
  </si>
  <si>
    <t>JPY Total</t>
  </si>
  <si>
    <t>JPY</t>
  </si>
  <si>
    <t>CAD Total</t>
  </si>
  <si>
    <t>CAD Adjs</t>
  </si>
  <si>
    <t>CAD</t>
  </si>
  <si>
    <t>AUD Total</t>
  </si>
  <si>
    <t>AUD Adjs</t>
  </si>
  <si>
    <t>AUD</t>
  </si>
  <si>
    <t>INR Total</t>
  </si>
  <si>
    <t>INR Adjs</t>
  </si>
  <si>
    <t>INR</t>
  </si>
  <si>
    <t>MUR Total</t>
  </si>
  <si>
    <t>MUR Adjs</t>
  </si>
  <si>
    <t>MUR</t>
  </si>
  <si>
    <t>SGD Total</t>
  </si>
  <si>
    <t>SGD Adjs</t>
  </si>
  <si>
    <t>SGD</t>
  </si>
  <si>
    <t xml:space="preserve">ADITYA BIRLA SUNLIFE PENSION MANAGEMENT LIMTED </t>
  </si>
  <si>
    <t>Account Description</t>
  </si>
  <si>
    <t>P1010001</t>
  </si>
  <si>
    <t>P1020001</t>
  </si>
  <si>
    <t>P1020002</t>
  </si>
  <si>
    <t>P1020003</t>
  </si>
  <si>
    <t>P1030101</t>
  </si>
  <si>
    <t>P1030102</t>
  </si>
  <si>
    <t>P1030103</t>
  </si>
  <si>
    <t>P1030201</t>
  </si>
  <si>
    <t>P1030301</t>
  </si>
  <si>
    <t>P1030302</t>
  </si>
  <si>
    <t>P1030401</t>
  </si>
  <si>
    <t>P1030402</t>
  </si>
  <si>
    <t>P1030501</t>
  </si>
  <si>
    <t>P1030502</t>
  </si>
  <si>
    <t>P1030601</t>
  </si>
  <si>
    <t>P1030701</t>
  </si>
  <si>
    <t>P1030801</t>
  </si>
  <si>
    <t>P1030802</t>
  </si>
  <si>
    <t>P2010101</t>
  </si>
  <si>
    <t>P2010201</t>
  </si>
  <si>
    <t>P2010301</t>
  </si>
  <si>
    <t>P2010401</t>
  </si>
  <si>
    <t>P2010402</t>
  </si>
  <si>
    <t>P2010501</t>
  </si>
  <si>
    <t>P2010601</t>
  </si>
  <si>
    <t>P2010602</t>
  </si>
  <si>
    <t>P2010603</t>
  </si>
  <si>
    <t>P2010604</t>
  </si>
  <si>
    <t>P2010605</t>
  </si>
  <si>
    <t>P2010701</t>
  </si>
  <si>
    <t>P2010801</t>
  </si>
  <si>
    <t>P2010901</t>
  </si>
  <si>
    <t>P2011001</t>
  </si>
  <si>
    <t>P2020001</t>
  </si>
  <si>
    <t>P2030101</t>
  </si>
  <si>
    <t>P2030201</t>
  </si>
  <si>
    <t>P2030202</t>
  </si>
  <si>
    <t>P2030301</t>
  </si>
  <si>
    <t>P2030302</t>
  </si>
  <si>
    <t>P2030401</t>
  </si>
  <si>
    <t>P2030402</t>
  </si>
  <si>
    <t>P2030501</t>
  </si>
  <si>
    <t>P2030502</t>
  </si>
  <si>
    <t>P2030503</t>
  </si>
  <si>
    <t>P2030504</t>
  </si>
  <si>
    <t>P2030505</t>
  </si>
  <si>
    <t>P2030506</t>
  </si>
  <si>
    <t>P2030507</t>
  </si>
  <si>
    <t>P2030508</t>
  </si>
  <si>
    <t>P2030509</t>
  </si>
  <si>
    <t>P2030601</t>
  </si>
  <si>
    <t>P2030602</t>
  </si>
  <si>
    <t>P2030603</t>
  </si>
  <si>
    <t>P2030604</t>
  </si>
  <si>
    <t>P2030701</t>
  </si>
  <si>
    <t>P2030702</t>
  </si>
  <si>
    <t>P2030703</t>
  </si>
  <si>
    <t>P2030704</t>
  </si>
  <si>
    <t>P2030705</t>
  </si>
  <si>
    <t>P2030706</t>
  </si>
  <si>
    <t>P2030801</t>
  </si>
  <si>
    <t>P2030901</t>
  </si>
  <si>
    <t>P2030902</t>
  </si>
  <si>
    <t>P2030903</t>
  </si>
  <si>
    <t>P2030904</t>
  </si>
  <si>
    <t>P2031001</t>
  </si>
  <si>
    <t>P2031101</t>
  </si>
  <si>
    <t>P3010001</t>
  </si>
  <si>
    <t>P3010002</t>
  </si>
  <si>
    <t>P3010003</t>
  </si>
  <si>
    <t>P3020001</t>
  </si>
  <si>
    <t>P3020002</t>
  </si>
  <si>
    <t>P3020003</t>
  </si>
  <si>
    <t>P3020004</t>
  </si>
  <si>
    <t>P3020005</t>
  </si>
  <si>
    <t>P3020006</t>
  </si>
  <si>
    <t>P3030001</t>
  </si>
  <si>
    <t>P3030002</t>
  </si>
  <si>
    <t>P3030003</t>
  </si>
  <si>
    <t>P3030004</t>
  </si>
  <si>
    <t>P3030005</t>
  </si>
  <si>
    <t>P3030006</t>
  </si>
  <si>
    <t>P3030007</t>
  </si>
  <si>
    <t>P3030008</t>
  </si>
  <si>
    <t>P3030009</t>
  </si>
  <si>
    <t>P3030010</t>
  </si>
  <si>
    <t>P3030011</t>
  </si>
  <si>
    <t>P3030012</t>
  </si>
  <si>
    <t>P3030013</t>
  </si>
  <si>
    <t>P3030014</t>
  </si>
  <si>
    <t>P3030015</t>
  </si>
  <si>
    <t>P3030016</t>
  </si>
  <si>
    <t>P3030017</t>
  </si>
  <si>
    <t>P3030018</t>
  </si>
  <si>
    <t>P3030019</t>
  </si>
  <si>
    <t>P3030020</t>
  </si>
  <si>
    <t>P3030021</t>
  </si>
  <si>
    <t>P3030022</t>
  </si>
  <si>
    <t>P3030023</t>
  </si>
  <si>
    <t>P3030024</t>
  </si>
  <si>
    <t>P3030025</t>
  </si>
  <si>
    <t>P3030026</t>
  </si>
  <si>
    <t>P3030027</t>
  </si>
  <si>
    <t>P3030028</t>
  </si>
  <si>
    <t>P3030029</t>
  </si>
  <si>
    <t>P3030030</t>
  </si>
  <si>
    <t>P3030031</t>
  </si>
  <si>
    <t>P3030032</t>
  </si>
  <si>
    <t>P3030033</t>
  </si>
  <si>
    <t>P3030034</t>
  </si>
  <si>
    <t>P3030035</t>
  </si>
  <si>
    <t>P3030036</t>
  </si>
  <si>
    <t>P3040001</t>
  </si>
  <si>
    <t>P3050001</t>
  </si>
  <si>
    <t>P3050002</t>
  </si>
  <si>
    <t>P3050003</t>
  </si>
  <si>
    <t>P3050004</t>
  </si>
  <si>
    <t>P3050005</t>
  </si>
  <si>
    <t>P3050006</t>
  </si>
  <si>
    <t>P3050007</t>
  </si>
  <si>
    <t>P3050008</t>
  </si>
  <si>
    <t>P3060001</t>
  </si>
  <si>
    <t>P4010001</t>
  </si>
  <si>
    <t>P4010002</t>
  </si>
  <si>
    <t>P4010003</t>
  </si>
  <si>
    <t>P4010004</t>
  </si>
  <si>
    <t>P4010005</t>
  </si>
  <si>
    <t>P4010006</t>
  </si>
  <si>
    <t>P4010007</t>
  </si>
  <si>
    <t>P4010008</t>
  </si>
  <si>
    <t>P4020001</t>
  </si>
  <si>
    <t>P4020002</t>
  </si>
  <si>
    <t>P4020003</t>
  </si>
  <si>
    <t>P4020004</t>
  </si>
  <si>
    <t>P4020005</t>
  </si>
  <si>
    <t>P4020006</t>
  </si>
  <si>
    <t>P4020007</t>
  </si>
  <si>
    <t>P4020008</t>
  </si>
  <si>
    <t>P4020009</t>
  </si>
  <si>
    <t>P4020010</t>
  </si>
  <si>
    <t>P4020011</t>
  </si>
  <si>
    <t>P4020012</t>
  </si>
  <si>
    <t>P4020013</t>
  </si>
  <si>
    <t>P4020014</t>
  </si>
  <si>
    <t>P4020015</t>
  </si>
  <si>
    <t>P4020016</t>
  </si>
  <si>
    <t>P4020017</t>
  </si>
  <si>
    <t>P4020018</t>
  </si>
  <si>
    <t>P4020019</t>
  </si>
  <si>
    <t>P4020020</t>
  </si>
  <si>
    <t>P4020021</t>
  </si>
  <si>
    <t>P4020022</t>
  </si>
  <si>
    <t>P4020023</t>
  </si>
  <si>
    <t>P4020024</t>
  </si>
  <si>
    <t>P4020025</t>
  </si>
  <si>
    <t>P4020026</t>
  </si>
  <si>
    <t>P4020027</t>
  </si>
  <si>
    <t>P4020028</t>
  </si>
  <si>
    <t>P4020029</t>
  </si>
  <si>
    <t>P4020030</t>
  </si>
  <si>
    <t>P4020031</t>
  </si>
  <si>
    <t>P4020032</t>
  </si>
  <si>
    <t>P4020033</t>
  </si>
  <si>
    <t>P4020034</t>
  </si>
  <si>
    <t>P4020035</t>
  </si>
  <si>
    <t>P4020036</t>
  </si>
  <si>
    <t>P4030001</t>
  </si>
  <si>
    <t>P4040001</t>
  </si>
  <si>
    <t>P4040002</t>
  </si>
  <si>
    <t>P4050001</t>
  </si>
  <si>
    <t>P4060001</t>
  </si>
  <si>
    <t>P4060002</t>
  </si>
  <si>
    <t>P4070001</t>
  </si>
  <si>
    <t>P4070002</t>
  </si>
  <si>
    <t>P4070003</t>
  </si>
  <si>
    <t>P4080001</t>
  </si>
  <si>
    <t>P4090001</t>
  </si>
  <si>
    <t>P4100001</t>
  </si>
  <si>
    <t>P4100002</t>
  </si>
  <si>
    <t>P4100003</t>
  </si>
  <si>
    <t>P5000001</t>
  </si>
  <si>
    <t>P5000002</t>
  </si>
  <si>
    <t>PM100001</t>
  </si>
  <si>
    <t>PM100002</t>
  </si>
  <si>
    <t>PM100003</t>
  </si>
  <si>
    <t>PM100004</t>
  </si>
  <si>
    <t>PM100005</t>
  </si>
  <si>
    <t>PM100006</t>
  </si>
  <si>
    <t>PM100007</t>
  </si>
  <si>
    <t>PM100008</t>
  </si>
  <si>
    <t>PM100009</t>
  </si>
  <si>
    <t>PM100010</t>
  </si>
  <si>
    <t>PM100011</t>
  </si>
  <si>
    <t>PM100012</t>
  </si>
  <si>
    <t>Closing NAV as on 1st April of the Current F Y</t>
  </si>
  <si>
    <t>PM100013</t>
  </si>
  <si>
    <t>PM100014</t>
  </si>
  <si>
    <t>PM100015</t>
  </si>
  <si>
    <t>Closing NAV as on 31st March of the Current F Y</t>
  </si>
  <si>
    <t>PM100016</t>
  </si>
  <si>
    <t>Closing AUM as on 31st March of the Current F Y</t>
  </si>
  <si>
    <t>PM100017</t>
  </si>
  <si>
    <t>PM100018</t>
  </si>
  <si>
    <t>PM100019</t>
  </si>
  <si>
    <t>PM100020</t>
  </si>
  <si>
    <t>PM100021</t>
  </si>
  <si>
    <t>PM100022</t>
  </si>
  <si>
    <t>PM100023</t>
  </si>
  <si>
    <t>PM100024</t>
  </si>
  <si>
    <t>Pension_Scheme</t>
  </si>
  <si>
    <t>Pension_Scheme_TB</t>
  </si>
  <si>
    <t>Pension_Balance_Sheet</t>
  </si>
  <si>
    <t>P1000000</t>
  </si>
  <si>
    <t>P1010000</t>
  </si>
  <si>
    <t>P1020000</t>
  </si>
  <si>
    <t>P1030000</t>
  </si>
  <si>
    <t>P1030100</t>
  </si>
  <si>
    <t>P1030200</t>
  </si>
  <si>
    <t>P1030300</t>
  </si>
  <si>
    <t>P1030400</t>
  </si>
  <si>
    <t>P1030500</t>
  </si>
  <si>
    <t>P1030600</t>
  </si>
  <si>
    <t>P1030700</t>
  </si>
  <si>
    <t>P1030800</t>
  </si>
  <si>
    <t>P1030900</t>
  </si>
  <si>
    <t>P2000000</t>
  </si>
  <si>
    <t>P2010000</t>
  </si>
  <si>
    <t>P2010100</t>
  </si>
  <si>
    <t>P2010200</t>
  </si>
  <si>
    <t>P2010300</t>
  </si>
  <si>
    <t>P2010400</t>
  </si>
  <si>
    <t>P2010500</t>
  </si>
  <si>
    <t>P2010600</t>
  </si>
  <si>
    <t>P2010700</t>
  </si>
  <si>
    <t>P2010800</t>
  </si>
  <si>
    <t>P2010900</t>
  </si>
  <si>
    <t>P2011000</t>
  </si>
  <si>
    <t>P2020000</t>
  </si>
  <si>
    <t>P2030000</t>
  </si>
  <si>
    <t>P2030100</t>
  </si>
  <si>
    <t>P2030200</t>
  </si>
  <si>
    <t>P2030300</t>
  </si>
  <si>
    <t>P2030400</t>
  </si>
  <si>
    <t>P2030500</t>
  </si>
  <si>
    <t>P2030600</t>
  </si>
  <si>
    <t>P2030700</t>
  </si>
  <si>
    <t>P2030800</t>
  </si>
  <si>
    <t>P2030900</t>
  </si>
  <si>
    <t>P2031000</t>
  </si>
  <si>
    <t>P2031100</t>
  </si>
  <si>
    <t>P3000000</t>
  </si>
  <si>
    <t>P3010000</t>
  </si>
  <si>
    <t>P3020000</t>
  </si>
  <si>
    <t>P3030000</t>
  </si>
  <si>
    <t>P3040000</t>
  </si>
  <si>
    <t>P3050000</t>
  </si>
  <si>
    <t>P3060000</t>
  </si>
  <si>
    <t>P4000000</t>
  </si>
  <si>
    <t>P4010000</t>
  </si>
  <si>
    <t>P4020000</t>
  </si>
  <si>
    <t>P4030000</t>
  </si>
  <si>
    <t>P4040000</t>
  </si>
  <si>
    <t>P4050000</t>
  </si>
  <si>
    <t>P4060000</t>
  </si>
  <si>
    <t>P4070000</t>
  </si>
  <si>
    <t>P4080000</t>
  </si>
  <si>
    <t>P4090000</t>
  </si>
  <si>
    <t>P4100000</t>
  </si>
  <si>
    <t>P5000000</t>
  </si>
  <si>
    <t>PM100000</t>
  </si>
  <si>
    <t>S. No.</t>
  </si>
  <si>
    <t>NPS Trust A/c Kotak Pension Fund Scheme E</t>
  </si>
  <si>
    <t>NPS Trust A/c Kotak Pension Fund Scheme C</t>
  </si>
  <si>
    <t>NPS Trust A/c Kotak Pension Fund Scheme G</t>
  </si>
  <si>
    <t>NPS Trust A/c Kotak Pension Fund Scheme E Tier II</t>
  </si>
  <si>
    <t>NPS Trust A/c Kotak Pension Fund Scheme C Tier II</t>
  </si>
  <si>
    <t>Remarks/Formula/Method of Cal.</t>
  </si>
  <si>
    <t>NAV Per Unit (Rs.)*</t>
  </si>
  <si>
    <r>
      <t>NAV = (Market value of scheme investments + current assets - current liability and provisions, if any)</t>
    </r>
    <r>
      <rPr>
        <b/>
        <sz val="11"/>
        <rFont val="Calibri"/>
        <family val="2"/>
        <scheme val="minor"/>
      </rPr>
      <t xml:space="preserve"> / </t>
    </r>
    <r>
      <rPr>
        <sz val="11"/>
        <rFont val="Calibri"/>
        <family val="2"/>
        <scheme val="minor"/>
      </rPr>
      <t>(no. of scheme units outstanding)</t>
    </r>
  </si>
  <si>
    <t>Open</t>
  </si>
  <si>
    <t>High</t>
  </si>
  <si>
    <t xml:space="preserve">Highest NAV during the F Y </t>
  </si>
  <si>
    <t>Low</t>
  </si>
  <si>
    <t xml:space="preserve">Lowest NAV during the F Y </t>
  </si>
  <si>
    <t>End</t>
  </si>
  <si>
    <t>Closing Assets Under Management ( Rs. In Lakhs)</t>
  </si>
  <si>
    <t>Average (AAUM)</t>
  </si>
  <si>
    <r>
      <t xml:space="preserve">AAUM = (Aggregate of the daily AUM in the relevant F Y) </t>
    </r>
    <r>
      <rPr>
        <b/>
        <sz val="11"/>
        <rFont val="Calibri"/>
        <family val="2"/>
        <scheme val="minor"/>
      </rPr>
      <t>/</t>
    </r>
    <r>
      <rPr>
        <sz val="11"/>
        <rFont val="Calibri"/>
        <family val="2"/>
        <scheme val="minor"/>
      </rPr>
      <t xml:space="preserve"> ( no. of calendar days in the relevant F Y)</t>
    </r>
  </si>
  <si>
    <t>Gross income as % of AAUM</t>
  </si>
  <si>
    <t>Gross Income = Total Income as per Revenue Account</t>
  </si>
  <si>
    <t>Expense Ratio</t>
  </si>
  <si>
    <t>a</t>
  </si>
  <si>
    <t>Total Expense as % of AAUM (Scheme wise)</t>
  </si>
  <si>
    <t>Total Expenses = Total Expenses as per Revenue Account</t>
  </si>
  <si>
    <t>b</t>
  </si>
  <si>
    <t>Management Fee as % of AAUM (Scheme Wise)</t>
  </si>
  <si>
    <t>IM fees (Including applicable Taxes) as per Revenue Account</t>
  </si>
  <si>
    <t>Net Income as a percentage of AAUM</t>
  </si>
  <si>
    <t>Net Income = Surplus / Deficit as per Revenue Account</t>
  </si>
  <si>
    <t>Portfolio turnover ratio</t>
  </si>
  <si>
    <t>Portfolio Turnover = Total of sale or purchase, whichever is lower, divided by AAUM.   
(Investment in liquid mutual fund is excluded from the turnover as the same is primarily for liquidity management)</t>
  </si>
  <si>
    <t xml:space="preserve">Returns (%)* Compounded Annualised Yield </t>
  </si>
  <si>
    <t>Last 1 Year</t>
  </si>
  <si>
    <t>CAGR = ((1+ cumulative return)^n) -1  
                    (where n=365/no. of days)</t>
  </si>
  <si>
    <t>Last 3 Years</t>
  </si>
  <si>
    <t>Last 5 Years</t>
  </si>
  <si>
    <t>N.A.</t>
  </si>
  <si>
    <t>Since Launch of the scheme (15.05.2017)</t>
  </si>
  <si>
    <t>* Declared NAV; Returns calculated based on declared NAV</t>
  </si>
  <si>
    <t xml:space="preserve">Bench Mark </t>
  </si>
  <si>
    <t>Last 10 Years</t>
  </si>
  <si>
    <t xml:space="preserve">Management fees (including GST) </t>
  </si>
  <si>
    <t>PM100025</t>
  </si>
  <si>
    <t>PM100026</t>
  </si>
  <si>
    <t>PM100027</t>
  </si>
  <si>
    <t>PM100028</t>
  </si>
  <si>
    <t>PM100029</t>
  </si>
  <si>
    <t>All Entities</t>
  </si>
  <si>
    <t>ABSPM_CONSO</t>
  </si>
  <si>
    <t>SCHEME_E</t>
  </si>
  <si>
    <t>SCHEME_E_TIER_I</t>
  </si>
  <si>
    <t>SCHEME_C</t>
  </si>
  <si>
    <t>SCHEME_C_TIER_I</t>
  </si>
  <si>
    <t>SCHEME_C_TIER_II</t>
  </si>
  <si>
    <t>SCHEME_G</t>
  </si>
  <si>
    <t>SCHEME_G_TIER_I</t>
  </si>
  <si>
    <t>SCHEME_G_TIER_II</t>
  </si>
  <si>
    <t>SCHEME_A</t>
  </si>
  <si>
    <t>SCHEME_A_TIER_I</t>
  </si>
  <si>
    <t>SCHEME_A_TIER_II</t>
  </si>
  <si>
    <t>SCHEME_TAX_SAVER_TIER_II</t>
  </si>
  <si>
    <t>ABSPM_COMMON</t>
  </si>
  <si>
    <t>P1031000</t>
  </si>
  <si>
    <t>P1031200</t>
  </si>
  <si>
    <t>P1031300</t>
  </si>
  <si>
    <t>P1031400</t>
  </si>
  <si>
    <t>P1031100</t>
  </si>
  <si>
    <t>Pension_Surplus_AA</t>
  </si>
  <si>
    <t>Pension_Surplus</t>
  </si>
  <si>
    <t>Pension Memo</t>
  </si>
  <si>
    <t>HFM Pension Accounts</t>
  </si>
  <si>
    <t>ABCHFM</t>
  </si>
  <si>
    <t>P1031500</t>
  </si>
  <si>
    <t>P1031600</t>
  </si>
  <si>
    <r>
      <t xml:space="preserve">NOTE 7  </t>
    </r>
    <r>
      <rPr>
        <b/>
        <u/>
        <sz val="11"/>
        <color theme="1"/>
        <rFont val="Calibri"/>
        <family val="2"/>
        <scheme val="minor"/>
      </rPr>
      <t>Notes to Accounts</t>
    </r>
    <r>
      <rPr>
        <b/>
        <sz val="11"/>
        <color theme="1"/>
        <rFont val="Calibri"/>
        <family val="2"/>
        <scheme val="minor"/>
      </rPr>
      <t xml:space="preserve"> </t>
    </r>
  </si>
  <si>
    <t>All investments of the scheme are  in the name of the NPS trust .</t>
  </si>
  <si>
    <t>At the end of the financial year , there are no open positions  of derivatives in the scheme</t>
  </si>
  <si>
    <t>The Schemes investments made in associates and Group companies as on Mar 31, 2021</t>
  </si>
  <si>
    <t>Security particulars</t>
  </si>
  <si>
    <t xml:space="preserve">no of shares/bonds </t>
  </si>
  <si>
    <t xml:space="preserve">Cost </t>
  </si>
  <si>
    <t>Market Value (Crs)</t>
  </si>
  <si>
    <t>As on the date of Balance sheet , the  scheme  does not have any investments which can be categorized as NPA</t>
  </si>
  <si>
    <t>Value of security</t>
  </si>
  <si>
    <t>NIL</t>
  </si>
  <si>
    <t>Aggregate Unrealized Gain/Loss as at the end of the Financial year and percentage to net assets.</t>
  </si>
  <si>
    <t>Particular</t>
  </si>
  <si>
    <t>As on 31.03.2021</t>
  </si>
  <si>
    <t>As on 31.03.2020</t>
  </si>
  <si>
    <t xml:space="preserve">Rs in Crs </t>
  </si>
  <si>
    <t>% to AAUM</t>
  </si>
  <si>
    <t>Unrealised Gain</t>
  </si>
  <si>
    <t>Unrealised Loss</t>
  </si>
  <si>
    <t>Net Unrealised Gain/Loss</t>
  </si>
  <si>
    <t>Aggregate value of purchase and sale with percentage to average assets ( Rs in Lakhs)</t>
  </si>
  <si>
    <t xml:space="preserve">Particular </t>
  </si>
  <si>
    <t>E Tier I</t>
  </si>
  <si>
    <t>31.03.2021</t>
  </si>
  <si>
    <t>31.03.2020</t>
  </si>
  <si>
    <t xml:space="preserve">Average Net Asset Value </t>
  </si>
  <si>
    <t>Purchase of Investment</t>
  </si>
  <si>
    <t xml:space="preserve">% to average Net Asset Value </t>
  </si>
  <si>
    <t>Sale of Investment</t>
  </si>
  <si>
    <t>Following are the transaction with Associates &amp; Group companies under  the scheme</t>
  </si>
  <si>
    <t xml:space="preserve">Name of related party </t>
  </si>
  <si>
    <t>Nature of relatioship</t>
  </si>
  <si>
    <t>FY 2020-21(Amt in Rs)</t>
  </si>
  <si>
    <t>FY 2019-20(Amt in Rs)</t>
  </si>
  <si>
    <t xml:space="preserve">Aditya Birla Sun Life Pension Management Ltd </t>
  </si>
  <si>
    <t>Management feea paid</t>
  </si>
  <si>
    <t>The following represents significant transactions between the company and its related parties for the year ended Mar 31, 2020</t>
  </si>
  <si>
    <t xml:space="preserve">Investment management fees </t>
  </si>
  <si>
    <t xml:space="preserve">Balance with Aditya Birla Sun life Pension management Ltd </t>
  </si>
  <si>
    <t xml:space="preserve">Investment Management Fees payable </t>
  </si>
  <si>
    <t xml:space="preserve">Units are created  and redeemed based on the intimation provided by Central Record keeping Agency (CRA) and the same  are reflected  as Unit Capital  and the </t>
  </si>
  <si>
    <t>net premium or discount to the face value is transferred  to the Unit Premium Reserve</t>
  </si>
  <si>
    <t>Unit NAV</t>
  </si>
  <si>
    <t>NAV per unit (Rs)</t>
  </si>
  <si>
    <t>Details of sectoral classification of investment has been appended  as part of notes to accounts.</t>
  </si>
  <si>
    <t>The scheme has no contingent liability as at the end financial year.</t>
  </si>
  <si>
    <t>As per our report of even date</t>
  </si>
  <si>
    <t>For Aditya  Birla Sun Life  Pension Management Company Limited</t>
  </si>
  <si>
    <t>Chartered Accountants</t>
  </si>
  <si>
    <t xml:space="preserve">Kamlesh Rao </t>
  </si>
  <si>
    <t xml:space="preserve">Partner                 </t>
  </si>
  <si>
    <t>(CEO)</t>
  </si>
  <si>
    <t>(Director)</t>
  </si>
  <si>
    <t>Place : Mumbai</t>
  </si>
  <si>
    <t xml:space="preserve">Date : </t>
  </si>
  <si>
    <t>For and on behalf od NPS Trust</t>
  </si>
  <si>
    <t>(Chairman , NPS Board)</t>
  </si>
  <si>
    <t>(Chief Executive officer)</t>
  </si>
  <si>
    <t xml:space="preserve">For </t>
  </si>
  <si>
    <t>Firm Reg. No.</t>
  </si>
  <si>
    <t>Membership No.</t>
  </si>
  <si>
    <t xml:space="preserve">Vikas Seth </t>
  </si>
  <si>
    <t>PM100030</t>
  </si>
  <si>
    <t>PM100031</t>
  </si>
  <si>
    <t>PM100032</t>
  </si>
  <si>
    <t>PM100033</t>
  </si>
  <si>
    <t>PM100034</t>
  </si>
  <si>
    <t>PM100035</t>
  </si>
  <si>
    <t>PM100036</t>
  </si>
  <si>
    <t>PM100037</t>
  </si>
  <si>
    <t>PM100038</t>
  </si>
  <si>
    <t>Sh. Sashi Krishnan</t>
  </si>
  <si>
    <t xml:space="preserve"> Provision on upgraded assets</t>
  </si>
  <si>
    <t>30th Sept 2021</t>
  </si>
  <si>
    <t>31st Mar 2021</t>
  </si>
  <si>
    <t>31st Mar 2022</t>
  </si>
  <si>
    <t>CY</t>
  </si>
  <si>
    <t>PY</t>
  </si>
  <si>
    <t>APRIL</t>
  </si>
  <si>
    <t>View</t>
  </si>
  <si>
    <t>Full Year</t>
  </si>
  <si>
    <t>Half Year</t>
  </si>
  <si>
    <t>SCHEME_E_TIER_II</t>
  </si>
  <si>
    <t>UNAUDITED BALANCE SHEET AS AT 31st MAR 2023</t>
  </si>
  <si>
    <t>UNAUDITED REVENUE ACCOUNT FOR THE HALF  YEAR  ENDED  31st MAR 2023</t>
  </si>
  <si>
    <t>SCHEDULES FORMING PART OF THE HALF YEAR FINANCIAL STATEMENTS  AS ON 31st MAR 2023</t>
  </si>
  <si>
    <t>31st Mar 2023</t>
  </si>
  <si>
    <t>30th Sept 2022</t>
  </si>
  <si>
    <t xml:space="preserve">Subhash Bhargava </t>
  </si>
  <si>
    <t>P1030403</t>
  </si>
  <si>
    <t>Schedule 5 - Other Current Assets</t>
  </si>
  <si>
    <t>Pension Scheme</t>
  </si>
  <si>
    <t>Pension Scheme TB</t>
  </si>
  <si>
    <t>Pension Balance Sheet</t>
  </si>
  <si>
    <t>Total Liabilities</t>
  </si>
  <si>
    <t>Unit Capital- Child</t>
  </si>
  <si>
    <t>Cbrics Charges Payable</t>
  </si>
  <si>
    <t>Cbrics Charges Payable New</t>
  </si>
  <si>
    <t>CBRICS Charges Payable</t>
  </si>
  <si>
    <t>CCIL Charges Payable</t>
  </si>
  <si>
    <t>CCIL Charges Payable- Child</t>
  </si>
  <si>
    <t>Custody Charges  Payable</t>
  </si>
  <si>
    <t>Custody charges  Payable w/o GST</t>
  </si>
  <si>
    <t>Service Tax  Payable - Custody fees</t>
  </si>
  <si>
    <t>Management Fee Payable</t>
  </si>
  <si>
    <t>Management Fee Payable w/o GST</t>
  </si>
  <si>
    <t>Service Tax  Payable - FMC</t>
  </si>
  <si>
    <t>TDS On Management Charges FMC</t>
  </si>
  <si>
    <t>Trustee Chrgs Payble</t>
  </si>
  <si>
    <t>Trustee chrgs Payble w/o GST</t>
  </si>
  <si>
    <t>Service Tax  Payable - Trsutsheep</t>
  </si>
  <si>
    <t>Brokerage Payable</t>
  </si>
  <si>
    <t>Brokerage Payable other than Soverien</t>
  </si>
  <si>
    <t>Book Overdraft</t>
  </si>
  <si>
    <t>Book Overdraft- Child</t>
  </si>
  <si>
    <t>Payable - Capital</t>
  </si>
  <si>
    <t>Unit Redemption Payable</t>
  </si>
  <si>
    <t>Provision on upgraded assets</t>
  </si>
  <si>
    <t>Interest Received in Advance</t>
  </si>
  <si>
    <t>NSDL &amp; SEBI Fees Payable</t>
  </si>
  <si>
    <t>Stamp duty Payable</t>
  </si>
  <si>
    <t>Total Assets</t>
  </si>
  <si>
    <t>Equity Shares- Child</t>
  </si>
  <si>
    <t>Preference Shares- Child</t>
  </si>
  <si>
    <t>Debentures and Bonds Listed/Awaiting Listing- Child</t>
  </si>
  <si>
    <t>Investments - Government Securities</t>
  </si>
  <si>
    <t>Investments - State Development Loans</t>
  </si>
  <si>
    <t>Commercial Paper- Child</t>
  </si>
  <si>
    <t>Other</t>
  </si>
  <si>
    <t>AIF’s (Category I and Category II Only)</t>
  </si>
  <si>
    <t>REITs</t>
  </si>
  <si>
    <t>INVITs</t>
  </si>
  <si>
    <t>Asset Backed Securities</t>
  </si>
  <si>
    <t>Commercial or Residential Mortgage based Securities</t>
  </si>
  <si>
    <t>Basel III Tier I bonds</t>
  </si>
  <si>
    <t>Basel III Tier I bonds- Child</t>
  </si>
  <si>
    <t>Others - Mutual Fund Units- Child</t>
  </si>
  <si>
    <t>Provision on Non performing investment</t>
  </si>
  <si>
    <t>Provision on Non performing investment- Child</t>
  </si>
  <si>
    <t>NPS TRUST- A/C BIRLA SUN LIFE PENSION FUND bank account</t>
  </si>
  <si>
    <t>Investment position Reconcilation A/C</t>
  </si>
  <si>
    <t>Receivable for Sale of Investments</t>
  </si>
  <si>
    <t>Interest Receivable on Non-Performing Investments Scheme CTier I</t>
  </si>
  <si>
    <t>Interest Receivable on Non-Performing Investments Scheme C Tier II</t>
  </si>
  <si>
    <t>Provision for interest on Non-Performing Investment</t>
  </si>
  <si>
    <t>Provision for interst on NPA Scheme C Tier I</t>
  </si>
  <si>
    <t>Provision for interst on NPA Scheme C Tier 2</t>
  </si>
  <si>
    <t>Outstanding and Accrued Income</t>
  </si>
  <si>
    <t>Interest Receivable -Additional Tier 1 Bond</t>
  </si>
  <si>
    <t>Interest Receivable -Non Convertible Debentures</t>
  </si>
  <si>
    <t>Interest Receivable-GSEC</t>
  </si>
  <si>
    <t>Interest Receivable-Other Approved Securities</t>
  </si>
  <si>
    <t>Interest Receivable-State Development Loans</t>
  </si>
  <si>
    <t>Interest Accrued But Not Due-Additional Tier 1 Bon</t>
  </si>
  <si>
    <t>Interest Accrued But Not Due-Government Securities</t>
  </si>
  <si>
    <t>Interest Accrued But Not Due-Non Convertible Deb.</t>
  </si>
  <si>
    <t>Interest Accrued But Not Due-SDL</t>
  </si>
  <si>
    <t>Dividend Receivable - Infrastructure Investment Tr</t>
  </si>
  <si>
    <t>Dividend Receivable - Real estate investment trust</t>
  </si>
  <si>
    <t>Dividend Receivable - Equity Investments</t>
  </si>
  <si>
    <t>Dividend Receivable - Preference shares  Investments</t>
  </si>
  <si>
    <t>Brokerage receivable from PFM on Equity</t>
  </si>
  <si>
    <t>Brokerage receivable from PFM on Bonds</t>
  </si>
  <si>
    <t>Brokerage receivable from PFM on REITS</t>
  </si>
  <si>
    <t>Brokerage receivable from PFM on INVITS</t>
  </si>
  <si>
    <t>Brokerage receivable from PFM on  Govt Securties</t>
  </si>
  <si>
    <t>Brokerage receivable from PFM on  other securities</t>
  </si>
  <si>
    <t>TDS receivable</t>
  </si>
  <si>
    <t>Service tax asset</t>
  </si>
  <si>
    <t>Technical Clearing Account</t>
  </si>
  <si>
    <t>Margin money deposit</t>
  </si>
  <si>
    <t>Redemption receivable on Non performing Investment- Child</t>
  </si>
  <si>
    <t>Provision for Non Performing Investment</t>
  </si>
  <si>
    <t>Provision for Non Performing Investment- Child</t>
  </si>
  <si>
    <t>Pension Surplus After Appropriation</t>
  </si>
  <si>
    <t>Surplus/(Deficit) for the year</t>
  </si>
  <si>
    <t>Total Income</t>
  </si>
  <si>
    <t>Dividend Income Infrastructure Investment Trust</t>
  </si>
  <si>
    <t>Dividend Income REIT</t>
  </si>
  <si>
    <t>Dividend-Equity</t>
  </si>
  <si>
    <t>Interest Income</t>
  </si>
  <si>
    <t>Interest Income OF REIT</t>
  </si>
  <si>
    <t>Interest Income-Additional Tier 1 Bond_tax</t>
  </si>
  <si>
    <t>Interest Income-Government Securities</t>
  </si>
  <si>
    <t>Interest Income-Non Convertible Debentures_tax</t>
  </si>
  <si>
    <t>Interest Income-Other Approved Securities</t>
  </si>
  <si>
    <t>Interest Income-State Development Loans</t>
  </si>
  <si>
    <t>Profit on Sale of-Equity</t>
  </si>
  <si>
    <t>Profit on Sale of-Government Securities</t>
  </si>
  <si>
    <t>Profit on Sale of-Mutual Funds</t>
  </si>
  <si>
    <t>Profit on Sale of-Non Convertible Debentures</t>
  </si>
  <si>
    <t>Profit on Sale of-SDL</t>
  </si>
  <si>
    <t>Profit on Sale of-Treasury Bills</t>
  </si>
  <si>
    <t>Profit on Sale of-Certificate of Deposit</t>
  </si>
  <si>
    <t>Profit on Sale of-Commercial Paper</t>
  </si>
  <si>
    <t>Profit on Sale of-Floating Rate Notes</t>
  </si>
  <si>
    <t>Profit on Sale of-Pass Thru Cert</t>
  </si>
  <si>
    <t>Profit on Sale of-Zero Coupon Bonds</t>
  </si>
  <si>
    <t>Profit on Sale of-Term Deposits</t>
  </si>
  <si>
    <t>Profit on Sale of-Preference Shares</t>
  </si>
  <si>
    <t>Profit on Sale of-Warrants</t>
  </si>
  <si>
    <t>Profit on Sale of-Subscription Rights</t>
  </si>
  <si>
    <t>Profit on Sale of-OAS</t>
  </si>
  <si>
    <t>Profit on Sale of- Convertible Debenture</t>
  </si>
  <si>
    <t>Profit on Sale of- Perpetual Bonds</t>
  </si>
  <si>
    <t>Profit on Sale of-Mutual Funds-OI</t>
  </si>
  <si>
    <t>Profit on Sale of-Non Convertible Debentures Tax Free</t>
  </si>
  <si>
    <t>Profit on Sale of-VCF</t>
  </si>
  <si>
    <t>Profit on Redemption of-Government Securities</t>
  </si>
  <si>
    <t>Profit on Redemption of-Debentures</t>
  </si>
  <si>
    <t>Profit on Redemption of-SDL</t>
  </si>
  <si>
    <t>Profit on Redemption of-OAS</t>
  </si>
  <si>
    <t>MKT Profit on sale of IIB</t>
  </si>
  <si>
    <t>Profit on Sale of- ETF</t>
  </si>
  <si>
    <t>Profit on Redemption of-PPB</t>
  </si>
  <si>
    <t>Profit on Redemption of-SR</t>
  </si>
  <si>
    <t>Profit on Redemption of-PTC</t>
  </si>
  <si>
    <t>Profit on Redemption of-PRF</t>
  </si>
  <si>
    <t>Profit on Redemption of-FRN</t>
  </si>
  <si>
    <t>Profit on Redemption of-CDB</t>
  </si>
  <si>
    <t>Profit on Sale of-Additional Tier 1 Bond_tax</t>
  </si>
  <si>
    <t>Profit on Sale of - Real Estate investment trusts</t>
  </si>
  <si>
    <t>Profit on Sale of - Infrastructure Investment Trus</t>
  </si>
  <si>
    <t>Unrealized Gain - Infrastructure Investmt Trs</t>
  </si>
  <si>
    <t>Unrealized Gain -AT1</t>
  </si>
  <si>
    <t>Unrealized Gain -EQUITY</t>
  </si>
  <si>
    <t>Unrealized Gain-GSEC</t>
  </si>
  <si>
    <t>Unrealized Gain-MFU</t>
  </si>
  <si>
    <t>Unrealized Gain-NCD</t>
  </si>
  <si>
    <t>Unrealized Gain -Real Estate investment Trust</t>
  </si>
  <si>
    <t>Unrealized Gain -SDL</t>
  </si>
  <si>
    <t>Miscellaneous Income</t>
  </si>
  <si>
    <t>Expenses</t>
  </si>
  <si>
    <t>Unrealized Loss - Infrastructure Investmt Trs</t>
  </si>
  <si>
    <t>Unrealized Loss -AT1</t>
  </si>
  <si>
    <t>Unrealized Loss -EQUITY</t>
  </si>
  <si>
    <t>Unrealized Loss-GSEC</t>
  </si>
  <si>
    <t>Unrealized Loss-MFU</t>
  </si>
  <si>
    <t>Unrealized Loss-NCD</t>
  </si>
  <si>
    <t>Unrealized Loss -Real Estate investment Trust</t>
  </si>
  <si>
    <t>Unrealized Loss -SDL</t>
  </si>
  <si>
    <t>Loss on Sale of-Equity</t>
  </si>
  <si>
    <t>Loss on Sale of-Government Securities</t>
  </si>
  <si>
    <t>Loss on Sale of-Mutual Funds</t>
  </si>
  <si>
    <t>Loss on Sale of-Non Convertible Debentures</t>
  </si>
  <si>
    <t>Loss on Sale of-REITs</t>
  </si>
  <si>
    <t>Loss on Sale of-INVIT</t>
  </si>
  <si>
    <t>Loss on Sale-SDL</t>
  </si>
  <si>
    <t>Loss on Sale of-Floating Rate Notes</t>
  </si>
  <si>
    <t>Loss on Sale of-Pass Thru Cert</t>
  </si>
  <si>
    <t>Loss on Sale of-Zero Coupon Bonds</t>
  </si>
  <si>
    <t>Loss on Sale of-Preference Shares</t>
  </si>
  <si>
    <t>Loss on Sale of-Warrants</t>
  </si>
  <si>
    <t>Loss on Sale of-Subscription Rights</t>
  </si>
  <si>
    <t>Loss on Sale of-OAS</t>
  </si>
  <si>
    <t>Loss on Sale of-Convertible Debenture Tax free</t>
  </si>
  <si>
    <t>Loss on Sale of-Perpetual Bond</t>
  </si>
  <si>
    <t>Loss on Sale of-Mutual Funds-OI</t>
  </si>
  <si>
    <t>Loss on Redemption of-Government Securities</t>
  </si>
  <si>
    <t>Loss on Redemption of-Debentures</t>
  </si>
  <si>
    <t>Loss on Redemption of-SDL</t>
  </si>
  <si>
    <t>Loss on Redemption of-OAS</t>
  </si>
  <si>
    <t>MKT Loss on sale IIB</t>
  </si>
  <si>
    <t>Loss on sale ETF</t>
  </si>
  <si>
    <t>Loss on Sale -VCF</t>
  </si>
  <si>
    <t>Loss on Redemption of-SFD</t>
  </si>
  <si>
    <t>Loss on Redemption of-SRT</t>
  </si>
  <si>
    <t>Loss on Redemption of-IIB</t>
  </si>
  <si>
    <t>Loss on Redemption of-FRN</t>
  </si>
  <si>
    <t>Loss on Redemption of-CDB</t>
  </si>
  <si>
    <t>Loss on Redemption of-PRF</t>
  </si>
  <si>
    <t>Loss on Redemption of-PPB</t>
  </si>
  <si>
    <t>Loss on Redemption of-PTC</t>
  </si>
  <si>
    <t>Loss on Sale of-Additional Tier 1 Bond_tax</t>
  </si>
  <si>
    <t>Loss on Sale of-Treasury Bills</t>
  </si>
  <si>
    <t>Loss on Sale of-Certificate of Deposit</t>
  </si>
  <si>
    <t>Loss on Sale of-Commercial Paper</t>
  </si>
  <si>
    <t>Loss on inter-scheme transfer/sale of investments- Child</t>
  </si>
  <si>
    <t>Management fees</t>
  </si>
  <si>
    <t>Management fees w/o GST</t>
  </si>
  <si>
    <t>Management fees (including GST)</t>
  </si>
  <si>
    <t>NPS Trust Fees- Child</t>
  </si>
  <si>
    <t>Custody Charges</t>
  </si>
  <si>
    <t>Service Tax on Custody</t>
  </si>
  <si>
    <t>CBRICS charges</t>
  </si>
  <si>
    <t>CCIL Charges A/C</t>
  </si>
  <si>
    <t>NSDL &amp; SEBI charges</t>
  </si>
  <si>
    <t>Stamp duty Charge</t>
  </si>
  <si>
    <t>Stamp Duty on Bond/Mutual Fund- Child</t>
  </si>
  <si>
    <t>Provision for Non-Performing Assets- Child</t>
  </si>
  <si>
    <t>Miscellaneous Expenses</t>
  </si>
  <si>
    <t>Other Charges</t>
  </si>
  <si>
    <t>Appropriation</t>
  </si>
  <si>
    <t>Pension Memo Codes</t>
  </si>
  <si>
    <t>CRA fees</t>
  </si>
  <si>
    <t>Amount recoverable by sale of units on account of CRA Charges</t>
  </si>
  <si>
    <t>Unit Capital Opening</t>
  </si>
  <si>
    <t>Unit capital issued during the year</t>
  </si>
  <si>
    <t>Unit Capital redeemed during the year</t>
  </si>
  <si>
    <t>Unit capital Closing</t>
  </si>
  <si>
    <t>Unit Premium Reserve opening</t>
  </si>
  <si>
    <t>Unit Premium Reserve on issued capital during the year</t>
  </si>
  <si>
    <t>Unit Premium Reserve on redeemed capital during the year</t>
  </si>
  <si>
    <t>Unit Premium Reserve transferred to General reserve</t>
  </si>
  <si>
    <t>Unit Premium Reserve on closing unit capital</t>
  </si>
  <si>
    <t>Highest NAV during the F Y</t>
  </si>
  <si>
    <t>Lowest NAV during the F Y</t>
  </si>
  <si>
    <t>AAUM</t>
  </si>
  <si>
    <t>Portfolio Turnover</t>
  </si>
  <si>
    <t>1year Returns (%)* Compounded Annualised Yield</t>
  </si>
  <si>
    <t>3year Returns (%)* Compounded Annualised Yield</t>
  </si>
  <si>
    <t>5year Returns (%)* Compounded Annualised Yield</t>
  </si>
  <si>
    <t>Since launch Returns (%)* Compounded Annualised Yield</t>
  </si>
  <si>
    <t>10 year Returns (%)* Compounded Annualised Yield</t>
  </si>
  <si>
    <t>1  year Returns Benchmark</t>
  </si>
  <si>
    <t>3  year Returns Benchmark</t>
  </si>
  <si>
    <t>5  year Returns Benchmark</t>
  </si>
  <si>
    <t>Year Returns Benchmark</t>
  </si>
  <si>
    <t>10 year Returns Benchmark</t>
  </si>
  <si>
    <t>Unrealised Gain Gross  Market Value  of investment</t>
  </si>
  <si>
    <t>Unrealised Loss Gross Cost of investment</t>
  </si>
  <si>
    <t>Unrealised Loss  Gross  Market Value  of investment</t>
  </si>
  <si>
    <t>Investment in Group and Associate companies Cost</t>
  </si>
  <si>
    <t>Investment in Group and Associate companies Market Value</t>
  </si>
  <si>
    <t>Investment in Group and Associate companies No of shares</t>
  </si>
  <si>
    <t>Investment in Group and Associate companies No of Bonds</t>
  </si>
  <si>
    <t>Unrealised Gain Gross Cost of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</si>
</sst>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3" formatCode="_(* #,##0.00_);_(* \(#,##0.00\);_(* &quot;-&quot;??_);_(@_)"/>
    <numFmt numFmtId="164" formatCode="_ * #,##0.00_ ;_ * \-#,##0.00_ ;_ * &quot;-&quot;??_ ;_ @_ "/>
    <numFmt numFmtId="165" formatCode="_(* #,##0_);_(* \(#,##0\);_(* &quot;-&quot;??_);_(@_)"/>
    <numFmt numFmtId="166" formatCode="####\ ##\ ##\ ###"/>
    <numFmt numFmtId="167" formatCode="_(* #,##0.0000_);_(* \(#,##0.0000\);_(* &quot;-&quot;??_);_(@_)"/>
    <numFmt numFmtId="168" formatCode="#,##0.0000"/>
    <numFmt numFmtId="169" formatCode="0.0000%"/>
    <numFmt numFmtId="170" formatCode="_ * #,##0_ ;_ * \-#,##0_ ;_ * &quot;-&quot;??_ ;_ @_ 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Book Antiqua"/>
      <family val="1"/>
    </font>
    <font>
      <sz val="12"/>
      <name val="Book Antiqua"/>
      <family val="1"/>
    </font>
    <font>
      <sz val="11"/>
      <name val="Zurich BT"/>
      <family val="2"/>
    </font>
    <font>
      <sz val="10"/>
      <name val="Arial"/>
      <family val="2"/>
    </font>
    <font>
      <sz val="11"/>
      <name val="Book Antiqua"/>
      <family val="1"/>
    </font>
    <font>
      <sz val="11"/>
      <color rgb="FFFF0000"/>
      <name val="Book Antiqua"/>
      <family val="1"/>
    </font>
    <font>
      <sz val="11"/>
      <color indexed="10"/>
      <name val="Book Antiqua"/>
      <family val="1"/>
    </font>
    <font>
      <b/>
      <sz val="12"/>
      <color theme="0"/>
      <name val="Book Antiqua"/>
      <family val="1"/>
    </font>
    <font>
      <sz val="12"/>
      <color rgb="FFFF0000"/>
      <name val="Book Antiqua"/>
      <family val="1"/>
    </font>
    <font>
      <b/>
      <sz val="11"/>
      <name val="Book Antiqua"/>
      <family val="1"/>
    </font>
    <font>
      <sz val="12"/>
      <color theme="1"/>
      <name val="Book Antiqua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Book Antiqu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Book Antiqua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BDA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25">
    <xf numFmtId="0" fontId="0" fillId="0" borderId="0" xfId="0"/>
    <xf numFmtId="0" fontId="4" fillId="0" borderId="0" xfId="0" applyFont="1"/>
    <xf numFmtId="0" fontId="3" fillId="0" borderId="0" xfId="0" applyFont="1" applyAlignment="1">
      <alignment vertical="top"/>
    </xf>
    <xf numFmtId="41" fontId="4" fillId="0" borderId="0" xfId="0" applyNumberFormat="1" applyFont="1" applyAlignment="1">
      <alignment vertical="top"/>
    </xf>
    <xf numFmtId="165" fontId="4" fillId="0" borderId="0" xfId="2" applyNumberFormat="1" applyFont="1" applyAlignment="1">
      <alignment vertical="top"/>
    </xf>
    <xf numFmtId="0" fontId="3" fillId="0" borderId="0" xfId="2" applyFont="1" applyAlignment="1">
      <alignment horizontal="right" vertical="top"/>
    </xf>
    <xf numFmtId="15" fontId="3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quotePrefix="1" applyFont="1" applyAlignment="1">
      <alignment vertical="top" wrapText="1"/>
    </xf>
    <xf numFmtId="0" fontId="4" fillId="0" borderId="0" xfId="0" quotePrefix="1" applyFont="1" applyAlignment="1">
      <alignment horizontal="center" vertical="top" wrapText="1"/>
    </xf>
    <xf numFmtId="165" fontId="4" fillId="0" borderId="0" xfId="3" applyNumberFormat="1" applyFont="1" applyFill="1" applyBorder="1" applyAlignment="1">
      <alignment vertical="top"/>
    </xf>
    <xf numFmtId="0" fontId="4" fillId="0" borderId="0" xfId="0" quotePrefix="1" applyFont="1" applyAlignment="1">
      <alignment horizontal="left" vertical="top" wrapText="1"/>
    </xf>
    <xf numFmtId="165" fontId="3" fillId="0" borderId="1" xfId="3" applyNumberFormat="1" applyFont="1" applyFill="1" applyBorder="1" applyAlignment="1">
      <alignment vertical="top"/>
    </xf>
    <xf numFmtId="0" fontId="4" fillId="0" borderId="0" xfId="0" applyFont="1" applyAlignment="1">
      <alignment vertical="top" wrapText="1"/>
    </xf>
    <xf numFmtId="165" fontId="3" fillId="0" borderId="0" xfId="3" applyNumberFormat="1" applyFont="1" applyFill="1" applyBorder="1" applyAlignment="1">
      <alignment vertical="top"/>
    </xf>
    <xf numFmtId="0" fontId="7" fillId="0" borderId="0" xfId="0" quotePrefix="1" applyFont="1" applyAlignment="1">
      <alignment vertical="top" wrapText="1"/>
    </xf>
    <xf numFmtId="0" fontId="8" fillId="0" borderId="0" xfId="0" quotePrefix="1" applyFont="1" applyAlignment="1">
      <alignment vertical="top" wrapText="1"/>
    </xf>
    <xf numFmtId="0" fontId="9" fillId="0" borderId="0" xfId="0" applyFont="1" applyAlignment="1">
      <alignment vertical="top"/>
    </xf>
    <xf numFmtId="0" fontId="7" fillId="0" borderId="0" xfId="0" quotePrefix="1" applyFont="1" applyAlignment="1">
      <alignment horizontal="left" vertical="top" wrapText="1"/>
    </xf>
    <xf numFmtId="0" fontId="8" fillId="0" borderId="0" xfId="0" quotePrefix="1" applyFont="1" applyAlignment="1">
      <alignment horizontal="left" vertical="top" wrapText="1"/>
    </xf>
    <xf numFmtId="43" fontId="10" fillId="0" borderId="0" xfId="3" applyFont="1" applyFill="1" applyBorder="1" applyAlignment="1">
      <alignment vertical="top"/>
    </xf>
    <xf numFmtId="0" fontId="3" fillId="0" borderId="0" xfId="2" applyFont="1" applyAlignment="1">
      <alignment vertical="top"/>
    </xf>
    <xf numFmtId="41" fontId="3" fillId="0" borderId="0" xfId="0" applyNumberFormat="1" applyFont="1" applyAlignment="1">
      <alignment horizontal="center" vertical="top" wrapText="1"/>
    </xf>
    <xf numFmtId="0" fontId="4" fillId="0" borderId="0" xfId="4" applyFont="1" applyAlignment="1">
      <alignment vertical="top" wrapText="1"/>
    </xf>
    <xf numFmtId="165" fontId="4" fillId="0" borderId="0" xfId="3" applyNumberFormat="1" applyFont="1" applyFill="1" applyBorder="1" applyAlignment="1">
      <alignment horizontal="center" vertical="top"/>
    </xf>
    <xf numFmtId="0" fontId="4" fillId="0" borderId="0" xfId="4" applyFont="1" applyAlignment="1">
      <alignment horizontal="left" vertical="top" wrapText="1"/>
    </xf>
    <xf numFmtId="0" fontId="11" fillId="0" borderId="0" xfId="4" applyFont="1" applyAlignment="1">
      <alignment vertical="top" wrapText="1"/>
    </xf>
    <xf numFmtId="0" fontId="4" fillId="2" borderId="0" xfId="4" applyFont="1" applyFill="1" applyAlignment="1">
      <alignment vertical="top" wrapText="1"/>
    </xf>
    <xf numFmtId="165" fontId="3" fillId="0" borderId="0" xfId="0" applyNumberFormat="1" applyFont="1" applyAlignment="1">
      <alignment horizontal="center" vertical="top" wrapText="1"/>
    </xf>
    <xf numFmtId="165" fontId="3" fillId="0" borderId="1" xfId="0" applyNumberFormat="1" applyFont="1" applyBorder="1" applyAlignment="1">
      <alignment horizontal="center" vertical="top" wrapText="1"/>
    </xf>
    <xf numFmtId="0" fontId="3" fillId="0" borderId="0" xfId="4" applyFont="1" applyAlignment="1">
      <alignment vertical="top" wrapText="1"/>
    </xf>
    <xf numFmtId="165" fontId="3" fillId="0" borderId="0" xfId="0" applyNumberFormat="1" applyFont="1" applyAlignment="1">
      <alignment vertical="top" wrapText="1"/>
    </xf>
    <xf numFmtId="165" fontId="3" fillId="0" borderId="1" xfId="0" applyNumberFormat="1" applyFont="1" applyBorder="1" applyAlignment="1">
      <alignment vertical="top" wrapText="1"/>
    </xf>
    <xf numFmtId="165" fontId="4" fillId="0" borderId="0" xfId="5" applyNumberFormat="1" applyFont="1" applyFill="1" applyBorder="1" applyAlignment="1">
      <alignment horizontal="left" vertical="top"/>
    </xf>
    <xf numFmtId="165" fontId="3" fillId="0" borderId="0" xfId="5" applyNumberFormat="1" applyFont="1" applyFill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3" fillId="0" borderId="0" xfId="0" applyFont="1" applyAlignment="1">
      <alignment vertical="center"/>
    </xf>
    <xf numFmtId="165" fontId="3" fillId="0" borderId="0" xfId="3" applyNumberFormat="1" applyFont="1" applyFill="1" applyBorder="1" applyAlignment="1">
      <alignment horizontal="left" vertical="top"/>
    </xf>
    <xf numFmtId="165" fontId="4" fillId="0" borderId="0" xfId="3" applyNumberFormat="1" applyFont="1" applyFill="1" applyBorder="1" applyAlignment="1">
      <alignment horizontal="left" vertical="top"/>
    </xf>
    <xf numFmtId="165" fontId="4" fillId="0" borderId="0" xfId="0" applyNumberFormat="1" applyFont="1" applyAlignment="1">
      <alignment vertical="top"/>
    </xf>
    <xf numFmtId="165" fontId="3" fillId="0" borderId="0" xfId="0" applyNumberFormat="1" applyFont="1" applyAlignment="1">
      <alignment vertical="top"/>
    </xf>
    <xf numFmtId="165" fontId="3" fillId="0" borderId="1" xfId="0" applyNumberFormat="1" applyFont="1" applyBorder="1" applyAlignment="1">
      <alignment vertical="top"/>
    </xf>
    <xf numFmtId="166" fontId="4" fillId="0" borderId="0" xfId="3" applyNumberFormat="1" applyFont="1" applyFill="1" applyBorder="1" applyAlignment="1">
      <alignment horizontal="left" vertical="top"/>
    </xf>
    <xf numFmtId="166" fontId="4" fillId="2" borderId="0" xfId="3" applyNumberFormat="1" applyFont="1" applyFill="1" applyBorder="1" applyAlignment="1">
      <alignment horizontal="left" vertical="top"/>
    </xf>
    <xf numFmtId="166" fontId="3" fillId="0" borderId="0" xfId="3" applyNumberFormat="1" applyFont="1" applyFill="1" applyBorder="1" applyAlignment="1">
      <alignment horizontal="left" vertical="top"/>
    </xf>
    <xf numFmtId="165" fontId="4" fillId="2" borderId="0" xfId="3" applyNumberFormat="1" applyFont="1" applyFill="1" applyBorder="1" applyAlignment="1">
      <alignment horizontal="left" vertical="top"/>
    </xf>
    <xf numFmtId="166" fontId="3" fillId="0" borderId="0" xfId="3" applyNumberFormat="1" applyFont="1" applyFill="1" applyBorder="1" applyAlignment="1">
      <alignment horizontal="right" vertical="top"/>
    </xf>
    <xf numFmtId="166" fontId="3" fillId="2" borderId="0" xfId="3" applyNumberFormat="1" applyFont="1" applyFill="1" applyBorder="1" applyAlignment="1">
      <alignment horizontal="left" vertical="top"/>
    </xf>
    <xf numFmtId="0" fontId="0" fillId="0" borderId="2" xfId="0" applyBorder="1"/>
    <xf numFmtId="0" fontId="12" fillId="0" borderId="0" xfId="0" applyFont="1" applyAlignment="1">
      <alignment vertical="top"/>
    </xf>
    <xf numFmtId="0" fontId="17" fillId="0" borderId="3" xfId="6" applyFont="1" applyBorder="1"/>
    <xf numFmtId="0" fontId="1" fillId="0" borderId="0" xfId="6" applyFont="1"/>
    <xf numFmtId="0" fontId="17" fillId="0" borderId="0" xfId="6" applyFont="1"/>
    <xf numFmtId="0" fontId="17" fillId="0" borderId="4" xfId="6" applyFont="1" applyBorder="1"/>
    <xf numFmtId="0" fontId="18" fillId="0" borderId="0" xfId="6" applyFont="1"/>
    <xf numFmtId="0" fontId="18" fillId="0" borderId="3" xfId="6" applyFont="1" applyBorder="1"/>
    <xf numFmtId="0" fontId="17" fillId="0" borderId="0" xfId="6" applyFont="1" applyAlignment="1">
      <alignment wrapText="1"/>
    </xf>
    <xf numFmtId="0" fontId="17" fillId="0" borderId="4" xfId="6" applyFont="1" applyBorder="1" applyAlignment="1">
      <alignment wrapText="1"/>
    </xf>
    <xf numFmtId="0" fontId="17" fillId="0" borderId="5" xfId="6" applyFont="1" applyBorder="1"/>
    <xf numFmtId="0" fontId="1" fillId="0" borderId="6" xfId="6" applyFont="1" applyBorder="1"/>
    <xf numFmtId="0" fontId="17" fillId="0" borderId="6" xfId="6" applyFont="1" applyBorder="1"/>
    <xf numFmtId="0" fontId="17" fillId="0" borderId="6" xfId="6" applyFont="1" applyBorder="1" applyAlignment="1">
      <alignment horizontal="right"/>
    </xf>
    <xf numFmtId="0" fontId="17" fillId="0" borderId="7" xfId="6" applyFont="1" applyBorder="1" applyAlignment="1">
      <alignment horizontal="right"/>
    </xf>
    <xf numFmtId="0" fontId="17" fillId="0" borderId="0" xfId="6" applyFont="1" applyAlignment="1">
      <alignment horizontal="right"/>
    </xf>
    <xf numFmtId="0" fontId="18" fillId="0" borderId="8" xfId="6" applyFont="1" applyBorder="1" applyAlignment="1">
      <alignment horizontal="center" vertical="center" wrapText="1"/>
    </xf>
    <xf numFmtId="0" fontId="18" fillId="0" borderId="9" xfId="6" applyFont="1" applyBorder="1" applyAlignment="1">
      <alignment horizontal="center" vertical="center" wrapText="1"/>
    </xf>
    <xf numFmtId="0" fontId="18" fillId="0" borderId="0" xfId="6" applyFont="1" applyAlignment="1">
      <alignment horizontal="center" wrapText="1"/>
    </xf>
    <xf numFmtId="0" fontId="1" fillId="0" borderId="0" xfId="6" applyFont="1" applyAlignment="1">
      <alignment horizontal="center" wrapText="1"/>
    </xf>
    <xf numFmtId="0" fontId="17" fillId="0" borderId="10" xfId="6" applyFont="1" applyBorder="1"/>
    <xf numFmtId="0" fontId="18" fillId="0" borderId="0" xfId="6" applyFont="1" applyAlignment="1">
      <alignment horizontal="center"/>
    </xf>
    <xf numFmtId="0" fontId="18" fillId="0" borderId="10" xfId="6" applyFont="1" applyBorder="1" applyAlignment="1">
      <alignment horizontal="center"/>
    </xf>
    <xf numFmtId="0" fontId="18" fillId="0" borderId="10" xfId="6" applyFont="1" applyBorder="1" applyAlignment="1">
      <alignment horizontal="center" vertical="center"/>
    </xf>
    <xf numFmtId="0" fontId="18" fillId="0" borderId="0" xfId="6" applyFont="1" applyAlignment="1">
      <alignment vertical="center"/>
    </xf>
    <xf numFmtId="167" fontId="17" fillId="0" borderId="10" xfId="7" applyNumberFormat="1" applyFont="1" applyBorder="1" applyAlignment="1">
      <alignment wrapText="1"/>
    </xf>
    <xf numFmtId="0" fontId="1" fillId="0" borderId="0" xfId="6" applyFont="1" applyAlignment="1">
      <alignment wrapText="1"/>
    </xf>
    <xf numFmtId="167" fontId="17" fillId="0" borderId="0" xfId="7" applyNumberFormat="1" applyFont="1" applyBorder="1"/>
    <xf numFmtId="168" fontId="1" fillId="0" borderId="10" xfId="8" applyNumberFormat="1" applyBorder="1" applyAlignment="1">
      <alignment horizontal="right" vertical="top"/>
    </xf>
    <xf numFmtId="167" fontId="17" fillId="0" borderId="10" xfId="7" applyNumberFormat="1" applyFont="1" applyBorder="1"/>
    <xf numFmtId="167" fontId="17" fillId="0" borderId="0" xfId="7" applyNumberFormat="1" applyFont="1"/>
    <xf numFmtId="167" fontId="1" fillId="0" borderId="0" xfId="7" applyNumberFormat="1" applyFont="1"/>
    <xf numFmtId="0" fontId="1" fillId="0" borderId="10" xfId="8" applyBorder="1"/>
    <xf numFmtId="4" fontId="1" fillId="0" borderId="10" xfId="8" applyNumberFormat="1" applyBorder="1"/>
    <xf numFmtId="3" fontId="17" fillId="0" borderId="0" xfId="6" applyNumberFormat="1" applyFont="1"/>
    <xf numFmtId="4" fontId="17" fillId="0" borderId="0" xfId="6" applyNumberFormat="1" applyFont="1"/>
    <xf numFmtId="3" fontId="1" fillId="0" borderId="0" xfId="6" applyNumberFormat="1" applyFont="1"/>
    <xf numFmtId="0" fontId="17" fillId="0" borderId="0" xfId="6" applyFont="1" applyAlignment="1">
      <alignment vertical="center"/>
    </xf>
    <xf numFmtId="165" fontId="17" fillId="0" borderId="0" xfId="7" applyNumberFormat="1" applyFont="1" applyBorder="1"/>
    <xf numFmtId="164" fontId="1" fillId="0" borderId="10" xfId="1" applyFont="1" applyBorder="1"/>
    <xf numFmtId="4" fontId="17" fillId="0" borderId="0" xfId="7" applyNumberFormat="1" applyFont="1"/>
    <xf numFmtId="165" fontId="1" fillId="0" borderId="0" xfId="7" applyNumberFormat="1" applyFont="1"/>
    <xf numFmtId="10" fontId="1" fillId="0" borderId="10" xfId="9" applyNumberFormat="1" applyFont="1" applyBorder="1"/>
    <xf numFmtId="169" fontId="17" fillId="0" borderId="0" xfId="10" applyNumberFormat="1" applyFont="1"/>
    <xf numFmtId="169" fontId="17" fillId="0" borderId="0" xfId="10" applyNumberFormat="1" applyFont="1" applyBorder="1"/>
    <xf numFmtId="169" fontId="1" fillId="0" borderId="0" xfId="10" applyNumberFormat="1" applyFont="1"/>
    <xf numFmtId="0" fontId="18" fillId="0" borderId="0" xfId="6" applyFont="1" applyAlignment="1">
      <alignment horizontal="right"/>
    </xf>
    <xf numFmtId="43" fontId="17" fillId="0" borderId="0" xfId="7" applyFont="1" applyBorder="1"/>
    <xf numFmtId="167" fontId="17" fillId="0" borderId="10" xfId="7" applyNumberFormat="1" applyFont="1" applyBorder="1" applyAlignment="1">
      <alignment vertical="top" wrapText="1"/>
    </xf>
    <xf numFmtId="43" fontId="17" fillId="0" borderId="0" xfId="7" applyFont="1"/>
    <xf numFmtId="43" fontId="1" fillId="0" borderId="0" xfId="7" applyFont="1"/>
    <xf numFmtId="10" fontId="17" fillId="0" borderId="0" xfId="10" applyNumberFormat="1" applyFont="1" applyBorder="1"/>
    <xf numFmtId="10" fontId="17" fillId="0" borderId="0" xfId="10" applyNumberFormat="1" applyFont="1"/>
    <xf numFmtId="10" fontId="1" fillId="0" borderId="0" xfId="10" applyNumberFormat="1" applyFont="1"/>
    <xf numFmtId="10" fontId="17" fillId="0" borderId="10" xfId="6" applyNumberFormat="1" applyFont="1" applyBorder="1" applyAlignment="1">
      <alignment horizontal="right"/>
    </xf>
    <xf numFmtId="10" fontId="17" fillId="0" borderId="0" xfId="6" applyNumberFormat="1" applyFont="1" applyAlignment="1">
      <alignment horizontal="right"/>
    </xf>
    <xf numFmtId="0" fontId="18" fillId="0" borderId="11" xfId="6" applyFont="1" applyBorder="1" applyAlignment="1">
      <alignment horizontal="center"/>
    </xf>
    <xf numFmtId="0" fontId="17" fillId="0" borderId="11" xfId="6" applyFont="1" applyBorder="1"/>
    <xf numFmtId="0" fontId="17" fillId="0" borderId="12" xfId="6" applyFont="1" applyBorder="1"/>
    <xf numFmtId="0" fontId="19" fillId="0" borderId="13" xfId="6" applyFont="1" applyBorder="1"/>
    <xf numFmtId="0" fontId="17" fillId="0" borderId="13" xfId="6" applyFont="1" applyBorder="1"/>
    <xf numFmtId="0" fontId="17" fillId="0" borderId="14" xfId="6" applyFont="1" applyBorder="1"/>
    <xf numFmtId="15" fontId="18" fillId="0" borderId="8" xfId="6" applyNumberFormat="1" applyFont="1" applyBorder="1" applyAlignment="1">
      <alignment horizontal="center" wrapText="1"/>
    </xf>
    <xf numFmtId="0" fontId="2" fillId="0" borderId="0" xfId="0" applyFont="1" applyBorder="1"/>
    <xf numFmtId="0" fontId="0" fillId="0" borderId="0" xfId="0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vertical="center"/>
    </xf>
    <xf numFmtId="49" fontId="2" fillId="5" borderId="8" xfId="0" applyNumberFormat="1" applyFont="1" applyFill="1" applyBorder="1" applyAlignment="1" applyProtection="1">
      <alignment horizontal="left" indent="1"/>
      <protection locked="0"/>
    </xf>
    <xf numFmtId="49" fontId="2" fillId="3" borderId="8" xfId="0" applyNumberFormat="1" applyFont="1" applyFill="1" applyBorder="1" applyProtection="1">
      <protection locked="0"/>
    </xf>
    <xf numFmtId="49" fontId="2" fillId="3" borderId="8" xfId="0" applyNumberFormat="1" applyFont="1" applyFill="1" applyBorder="1" applyAlignment="1" applyProtection="1">
      <alignment horizontal="left" indent="1"/>
      <protection locked="0"/>
    </xf>
    <xf numFmtId="49" fontId="2" fillId="3" borderId="8" xfId="0" applyNumberFormat="1" applyFont="1" applyFill="1" applyBorder="1" applyAlignment="1" applyProtection="1">
      <alignment horizontal="left" indent="2"/>
      <protection locked="0"/>
    </xf>
    <xf numFmtId="49" fontId="2" fillId="3" borderId="8" xfId="0" applyNumberFormat="1" applyFont="1" applyFill="1" applyBorder="1" applyAlignment="1" applyProtection="1">
      <alignment horizontal="left" indent="3"/>
      <protection locked="0"/>
    </xf>
    <xf numFmtId="49" fontId="2" fillId="3" borderId="8" xfId="0" applyNumberFormat="1" applyFont="1" applyFill="1" applyBorder="1" applyAlignment="1" applyProtection="1">
      <alignment horizontal="left" indent="4"/>
      <protection locked="0"/>
    </xf>
    <xf numFmtId="49" fontId="2" fillId="3" borderId="8" xfId="0" applyNumberFormat="1" applyFont="1" applyFill="1" applyBorder="1" applyAlignment="1" applyProtection="1">
      <alignment horizontal="left" indent="5"/>
      <protection locked="0"/>
    </xf>
    <xf numFmtId="49" fontId="2" fillId="3" borderId="8" xfId="0" applyNumberFormat="1" applyFont="1" applyFill="1" applyBorder="1" applyAlignment="1" applyProtection="1">
      <alignment horizontal="left" indent="6"/>
      <protection locked="0"/>
    </xf>
    <xf numFmtId="49" fontId="2" fillId="5" borderId="8" xfId="0" applyNumberFormat="1" applyFont="1" applyFill="1" applyBorder="1" applyAlignment="1" applyProtection="1">
      <alignment horizontal="left" indent="2"/>
      <protection locked="0"/>
    </xf>
    <xf numFmtId="49" fontId="2" fillId="5" borderId="8" xfId="0" applyNumberFormat="1" applyFont="1" applyFill="1" applyBorder="1" applyAlignment="1" applyProtection="1">
      <alignment horizontal="left" indent="3"/>
      <protection locked="0"/>
    </xf>
    <xf numFmtId="0" fontId="0" fillId="0" borderId="11" xfId="0" applyBorder="1"/>
    <xf numFmtId="0" fontId="0" fillId="0" borderId="17" xfId="0" applyBorder="1"/>
    <xf numFmtId="0" fontId="0" fillId="4" borderId="18" xfId="0" applyFill="1" applyBorder="1"/>
    <xf numFmtId="0" fontId="0" fillId="0" borderId="18" xfId="0" applyBorder="1"/>
    <xf numFmtId="0" fontId="0" fillId="0" borderId="19" xfId="0" applyBorder="1"/>
    <xf numFmtId="0" fontId="0" fillId="4" borderId="20" xfId="0" applyFill="1" applyBorder="1"/>
    <xf numFmtId="0" fontId="2" fillId="6" borderId="8" xfId="0" applyFont="1" applyFill="1" applyBorder="1" applyAlignment="1">
      <alignment horizontal="center" vertical="center"/>
    </xf>
    <xf numFmtId="165" fontId="4" fillId="4" borderId="0" xfId="0" applyNumberFormat="1" applyFont="1" applyFill="1" applyAlignment="1">
      <alignment vertical="top"/>
    </xf>
    <xf numFmtId="9" fontId="1" fillId="0" borderId="10" xfId="11" applyFont="1" applyBorder="1"/>
    <xf numFmtId="10" fontId="1" fillId="0" borderId="10" xfId="11" applyNumberFormat="1" applyFont="1" applyBorder="1"/>
    <xf numFmtId="10" fontId="17" fillId="4" borderId="10" xfId="6" applyNumberFormat="1" applyFont="1" applyFill="1" applyBorder="1" applyAlignment="1">
      <alignment horizontal="right"/>
    </xf>
    <xf numFmtId="0" fontId="1" fillId="0" borderId="0" xfId="8"/>
    <xf numFmtId="0" fontId="2" fillId="0" borderId="0" xfId="8" applyFont="1"/>
    <xf numFmtId="0" fontId="16" fillId="0" borderId="0" xfId="6"/>
    <xf numFmtId="0" fontId="1" fillId="4" borderId="0" xfId="8" applyFill="1"/>
    <xf numFmtId="0" fontId="0" fillId="0" borderId="0" xfId="8" applyFont="1"/>
    <xf numFmtId="0" fontId="1" fillId="0" borderId="8" xfId="8" applyBorder="1" applyAlignment="1">
      <alignment horizontal="center"/>
    </xf>
    <xf numFmtId="0" fontId="1" fillId="0" borderId="22" xfId="8" applyBorder="1" applyAlignment="1">
      <alignment horizontal="center"/>
    </xf>
    <xf numFmtId="0" fontId="1" fillId="0" borderId="22" xfId="8" applyBorder="1"/>
    <xf numFmtId="0" fontId="1" fillId="0" borderId="8" xfId="8" applyBorder="1"/>
    <xf numFmtId="0" fontId="0" fillId="0" borderId="22" xfId="8" applyFont="1" applyBorder="1" applyAlignment="1">
      <alignment horizontal="center"/>
    </xf>
    <xf numFmtId="0" fontId="1" fillId="0" borderId="23" xfId="8" applyBorder="1"/>
    <xf numFmtId="4" fontId="1" fillId="0" borderId="8" xfId="8" applyNumberFormat="1" applyBorder="1"/>
    <xf numFmtId="10" fontId="1" fillId="0" borderId="8" xfId="9" applyNumberFormat="1" applyFont="1" applyFill="1" applyBorder="1"/>
    <xf numFmtId="2" fontId="1" fillId="0" borderId="8" xfId="8" applyNumberFormat="1" applyBorder="1"/>
    <xf numFmtId="10" fontId="1" fillId="0" borderId="8" xfId="11" applyNumberFormat="1" applyFont="1" applyFill="1" applyBorder="1"/>
    <xf numFmtId="4" fontId="1" fillId="0" borderId="0" xfId="8" applyNumberFormat="1"/>
    <xf numFmtId="0" fontId="0" fillId="0" borderId="8" xfId="8" applyFont="1" applyBorder="1" applyAlignment="1">
      <alignment horizontal="center"/>
    </xf>
    <xf numFmtId="0" fontId="1" fillId="0" borderId="24" xfId="8" applyBorder="1"/>
    <xf numFmtId="3" fontId="1" fillId="0" borderId="21" xfId="8" applyNumberFormat="1" applyBorder="1"/>
    <xf numFmtId="0" fontId="1" fillId="0" borderId="25" xfId="8" applyBorder="1"/>
    <xf numFmtId="10" fontId="1" fillId="0" borderId="10" xfId="9" applyNumberFormat="1" applyBorder="1" applyAlignment="1">
      <alignment vertical="top"/>
    </xf>
    <xf numFmtId="0" fontId="1" fillId="0" borderId="26" xfId="8" applyBorder="1"/>
    <xf numFmtId="0" fontId="1" fillId="0" borderId="11" xfId="8" applyBorder="1"/>
    <xf numFmtId="0" fontId="1" fillId="0" borderId="21" xfId="8" applyBorder="1" applyAlignment="1">
      <alignment horizontal="center"/>
    </xf>
    <xf numFmtId="0" fontId="0" fillId="0" borderId="21" xfId="8" applyFont="1" applyBorder="1" applyAlignment="1">
      <alignment horizontal="center"/>
    </xf>
    <xf numFmtId="164" fontId="1" fillId="0" borderId="8" xfId="8" applyNumberFormat="1" applyBorder="1"/>
    <xf numFmtId="164" fontId="1" fillId="0" borderId="8" xfId="1" applyFill="1" applyBorder="1"/>
    <xf numFmtId="0" fontId="0" fillId="0" borderId="8" xfId="8" applyFont="1" applyBorder="1"/>
    <xf numFmtId="167" fontId="0" fillId="0" borderId="8" xfId="7" applyNumberFormat="1" applyFont="1" applyBorder="1" applyAlignment="1">
      <alignment horizontal="right" vertical="top"/>
    </xf>
    <xf numFmtId="0" fontId="1" fillId="0" borderId="0" xfId="8" applyAlignment="1">
      <alignment horizontal="center" vertical="center"/>
    </xf>
    <xf numFmtId="170" fontId="1" fillId="0" borderId="0" xfId="12" applyNumberFormat="1" applyAlignment="1">
      <alignment horizontal="center"/>
    </xf>
    <xf numFmtId="0" fontId="2" fillId="0" borderId="0" xfId="8" applyFont="1" applyAlignment="1">
      <alignment horizontal="left" vertical="top"/>
    </xf>
    <xf numFmtId="0" fontId="2" fillId="0" borderId="27" xfId="8" applyFont="1" applyBorder="1"/>
    <xf numFmtId="0" fontId="1" fillId="0" borderId="27" xfId="8" applyBorder="1" applyAlignment="1">
      <alignment horizontal="center" vertical="center"/>
    </xf>
    <xf numFmtId="170" fontId="1" fillId="0" borderId="27" xfId="12" applyNumberFormat="1" applyBorder="1" applyAlignment="1">
      <alignment horizontal="center"/>
    </xf>
    <xf numFmtId="0" fontId="1" fillId="0" borderId="27" xfId="8" applyBorder="1"/>
    <xf numFmtId="164" fontId="16" fillId="0" borderId="0" xfId="6" applyNumberFormat="1"/>
    <xf numFmtId="0" fontId="2" fillId="0" borderId="0" xfId="0" applyFont="1"/>
    <xf numFmtId="0" fontId="18" fillId="0" borderId="0" xfId="0" applyFont="1"/>
    <xf numFmtId="165" fontId="11" fillId="0" borderId="0" xfId="3" applyNumberFormat="1" applyFont="1" applyFill="1" applyBorder="1" applyAlignment="1">
      <alignment vertical="top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0" fontId="1" fillId="0" borderId="22" xfId="8" applyFill="1" applyBorder="1" applyAlignment="1">
      <alignment horizontal="center"/>
    </xf>
    <xf numFmtId="0" fontId="0" fillId="0" borderId="0" xfId="8" applyFont="1" applyAlignment="1">
      <alignment horizontal="left" vertical="center"/>
    </xf>
    <xf numFmtId="165" fontId="7" fillId="2" borderId="0" xfId="3" applyNumberFormat="1" applyFont="1" applyFill="1" applyBorder="1" applyAlignment="1">
      <alignment horizontal="left" vertical="top"/>
    </xf>
    <xf numFmtId="0" fontId="13" fillId="2" borderId="0" xfId="0" applyFont="1" applyFill="1" applyAlignment="1">
      <alignment wrapText="1"/>
    </xf>
    <xf numFmtId="0" fontId="13" fillId="2" borderId="0" xfId="0" applyFont="1" applyFill="1"/>
    <xf numFmtId="165" fontId="7" fillId="2" borderId="0" xfId="3" applyNumberFormat="1" applyFont="1" applyFill="1" applyBorder="1" applyAlignment="1">
      <alignment vertical="center"/>
    </xf>
    <xf numFmtId="0" fontId="2" fillId="6" borderId="8" xfId="0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/>
    </xf>
    <xf numFmtId="0" fontId="0" fillId="0" borderId="0" xfId="0" applyBorder="1"/>
    <xf numFmtId="164" fontId="0" fillId="0" borderId="0" xfId="1" applyFont="1"/>
    <xf numFmtId="164" fontId="0" fillId="0" borderId="0" xfId="1" applyFont="1" applyAlignment="1">
      <alignment horizontal="center" vertical="center"/>
    </xf>
    <xf numFmtId="0" fontId="0" fillId="4" borderId="8" xfId="0" applyFill="1" applyBorder="1" applyAlignment="1">
      <alignment vertical="center"/>
    </xf>
    <xf numFmtId="165" fontId="23" fillId="0" borderId="0" xfId="0" applyNumberFormat="1" applyFont="1" applyAlignment="1">
      <alignment vertical="top"/>
    </xf>
    <xf numFmtId="0" fontId="0" fillId="0" borderId="0" xfId="8" applyFont="1" applyAlignment="1">
      <alignment horizontal="right"/>
    </xf>
    <xf numFmtId="170" fontId="0" fillId="0" borderId="0" xfId="12" applyNumberFormat="1" applyFont="1" applyAlignment="1">
      <alignment horizontal="center"/>
    </xf>
    <xf numFmtId="165" fontId="3" fillId="0" borderId="0" xfId="0" applyNumberFormat="1" applyFont="1" applyBorder="1" applyAlignment="1">
      <alignment vertical="top" wrapText="1"/>
    </xf>
    <xf numFmtId="49" fontId="2" fillId="7" borderId="8" xfId="0" applyNumberFormat="1" applyFont="1" applyFill="1" applyBorder="1" applyAlignment="1" applyProtection="1">
      <alignment horizontal="left" indent="6"/>
      <protection locked="0"/>
    </xf>
    <xf numFmtId="170" fontId="0" fillId="0" borderId="0" xfId="12" applyNumberFormat="1" applyFont="1" applyAlignment="1">
      <alignment horizontal="left"/>
    </xf>
    <xf numFmtId="165" fontId="23" fillId="0" borderId="0" xfId="0" applyNumberFormat="1" applyFont="1" applyAlignment="1">
      <alignment horizontal="left" vertical="top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" fillId="6" borderId="2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29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top" inden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8" fillId="0" borderId="9" xfId="6" applyFont="1" applyBorder="1" applyAlignment="1">
      <alignment horizontal="center" wrapText="1"/>
    </xf>
    <xf numFmtId="0" fontId="18" fillId="0" borderId="0" xfId="6" applyFont="1" applyAlignment="1">
      <alignment horizontal="center" wrapText="1"/>
    </xf>
    <xf numFmtId="167" fontId="17" fillId="0" borderId="10" xfId="7" applyNumberFormat="1" applyFont="1" applyBorder="1" applyAlignment="1">
      <alignment vertical="center" wrapText="1"/>
    </xf>
    <xf numFmtId="0" fontId="18" fillId="0" borderId="3" xfId="6" applyFont="1" applyBorder="1" applyAlignment="1">
      <alignment horizontal="left" vertical="center" wrapText="1"/>
    </xf>
    <xf numFmtId="0" fontId="18" fillId="0" borderId="0" xfId="6" applyFont="1" applyAlignment="1">
      <alignment horizontal="left" vertical="center" wrapText="1"/>
    </xf>
    <xf numFmtId="14" fontId="1" fillId="0" borderId="22" xfId="8" applyNumberFormat="1" applyBorder="1" applyAlignment="1">
      <alignment horizontal="center"/>
    </xf>
    <xf numFmtId="0" fontId="1" fillId="0" borderId="23" xfId="8" applyBorder="1" applyAlignment="1">
      <alignment horizontal="center"/>
    </xf>
    <xf numFmtId="0" fontId="1" fillId="0" borderId="8" xfId="8" applyBorder="1" applyAlignment="1">
      <alignment horizontal="center"/>
    </xf>
    <xf numFmtId="0" fontId="1" fillId="0" borderId="0" xfId="8" applyAlignment="1">
      <alignment horizontal="left" wrapText="1"/>
    </xf>
    <xf numFmtId="0" fontId="1" fillId="0" borderId="21" xfId="8" applyBorder="1" applyAlignment="1">
      <alignment horizontal="center"/>
    </xf>
    <xf numFmtId="0" fontId="1" fillId="0" borderId="11" xfId="8" applyBorder="1" applyAlignment="1">
      <alignment horizontal="center"/>
    </xf>
  </cellXfs>
  <cellStyles count="13">
    <cellStyle name="Comma" xfId="1" builtinId="3"/>
    <cellStyle name="Comma 2" xfId="3" xr:uid="{9DEB77FA-6B5D-42FF-88F6-FFB94B511BE3}"/>
    <cellStyle name="Comma 2 2" xfId="5" xr:uid="{60332D2B-5D49-44DD-B729-511CE38D2517}"/>
    <cellStyle name="Comma 2 2 2" xfId="12" xr:uid="{46FF4AE9-D717-4177-9C7B-322F2621DAC2}"/>
    <cellStyle name="Comma 2 3" xfId="7" xr:uid="{37BD8406-FB0D-464B-9F8C-D51F0D678A6D}"/>
    <cellStyle name="Normal" xfId="0" builtinId="0"/>
    <cellStyle name="Normal 2" xfId="4" xr:uid="{F00E1951-F5BE-456F-BD09-E8B64713D263}"/>
    <cellStyle name="Normal 2 2" xfId="6" xr:uid="{32DE9E63-9536-4B5D-BDCD-FBCEBE0FB320}"/>
    <cellStyle name="Normal 3" xfId="8" xr:uid="{D6D2EC65-22E4-4D95-950B-0F681D1B9978}"/>
    <cellStyle name="Normal_ULIPformat" xfId="2" xr:uid="{AC756E2A-AFDB-4E51-8FFC-EE480BCD337A}"/>
    <cellStyle name="Percent" xfId="11" builtinId="5"/>
    <cellStyle name="Percent 2" xfId="10" xr:uid="{61CA2A82-8E38-4E6D-B5E4-24D813B82410}"/>
    <cellStyle name="Percent 2 2" xfId="9" xr:uid="{3F199F82-16FF-4692-BDE5-55CE80873D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.71.78\c\Documents%20and%20Settings\administrator\Local%20Settings\Temporary%20Internet%20Files\Content.IE5\7C88GHDK\march2002-tax%20account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5540%20Prepaid%20Expenses%20(Loans%20&amp;%20Advances)%20-%20Substantive%20Testing%202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tex6140%20Payables%20-%20Substantive%20Testing%20SB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230.2%20Mutual%20Fund%2031.03.2006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236.1%20Investments%20-%20Substantive%20Testing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cs028994\Samir%20-%20AR\Dokumente%20und%20Einstellungen\Apl30\Lokale%20Einstellungen\Temporary%20Internet%20Files\OLK12\Documents%20and%20Settings\106343\Desktop\Cash%20flow%200304%20(Revised%20Final%20after%20Tax%20Reclass%20Entries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8507%20Summary2002-03%20%20%20%20%20(PBC)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cs032156\consol\Viral1\0304%20-%20Q3\Cash%20flow%2031%20December%202003%20-%20Final%20(110304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ril\user\ACC3\QTR0698\RE_Q698\YR0397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PFM%20reports/annual%20report/22-23/H1FY23/ABSLPM_TTS_TierII%20FY23H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fl\DATA1\Audit-F.Y.2003-04\24a%20&amp;%2024b%20-%20Site%20-%2014.08.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NANCIAL059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rasim-hyperion\Trial%20Balance%20Data\PIYUSH\FY2001\Qtrlyresults\q32001\q3_fy01(@$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TarunS\TANU\sch\apr02-mar03\AsstBA2100Mar20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ew%20Folder\quarter%20results\2003\mar'03%20results\Backup%20of%20global%20consolidation%20for%20sebi%20-%20mar'03%20option%20II.xlk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t-old\d\Audit\Tax%20Audit%202006\P&amp;%20Q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_IBM\TALLY\USERS\TELANG\STWAST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.3.52\Trial%20Balance%20Data\PIYUSH\FY2001\Qtrlyresults\q12001\Q1_FY01con(Fin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bs"/>
      <sheetName val="sch 5"/>
      <sheetName val=" BS-sch 1-4"/>
      <sheetName val="BS-sch 6 &amp; 7"/>
      <sheetName val="BS-sch 8 &amp; 9"/>
      <sheetName val="PL-sch 10, 11 &amp; 12"/>
      <sheetName val="PL-sch 13, 14 &amp; 15"/>
      <sheetName val="GP Margin"/>
      <sheetName val="TRIAL BALANCE"/>
      <sheetName val="Clause 12 (b)"/>
      <sheetName val="pl-excl"/>
      <sheetName val="pl-incl"/>
      <sheetName val="download"/>
      <sheetName val="TB WORLI"/>
      <sheetName val="TB APJ"/>
      <sheetName val="Mappings"/>
      <sheetName val="Mapping"/>
      <sheetName val="#REF"/>
      <sheetName val=""/>
      <sheetName val="Measurement-Rate"/>
      <sheetName val="ABRL_Monthly P&amp;L"/>
      <sheetName val="TB"/>
      <sheetName val="CAUSTIC"/>
      <sheetName val="FD with bank"/>
      <sheetName val="11-hsd"/>
      <sheetName val="13-septic"/>
      <sheetName val="7-ug"/>
      <sheetName val="2-utility"/>
      <sheetName val="estimate"/>
      <sheetName val="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Leadsheet"/>
      <sheetName val="Service Tax payable"/>
      <sheetName val="JAN-MAR08"/>
      <sheetName val="APR-JUN 07"/>
      <sheetName val="JUL-SEP07"/>
      <sheetName val="OCT-DEC 07"/>
      <sheetName val="Prepaid"/>
      <sheetName val="Vendor with Dr. balance"/>
      <sheetName val="Down Payment Vendor NAP"/>
      <sheetName val="Ageing Down payment vendor"/>
      <sheetName val="Down payment vendor"/>
      <sheetName val="Employee adv others"/>
      <sheetName val="sec deposit"/>
      <sheetName val="DESCO"/>
      <sheetName val="DSCIL "/>
      <sheetName val="gain recoverable"/>
      <sheetName val="Income"/>
      <sheetName val="Excess Calc"/>
      <sheetName val="Threshold Calc"/>
      <sheetName val="XREF"/>
      <sheetName val="Expansion"/>
      <sheetName val="TRX ADDITION"/>
      <sheetName val="ASSETMST"/>
      <sheetName val="Settings"/>
      <sheetName val="#REF"/>
      <sheetName val="ADPM97-98"/>
      <sheetName val="Balancesheet"/>
      <sheetName val="Break up Sheet"/>
      <sheetName val="PF"/>
      <sheetName val="Sch 7TO15"/>
      <sheetName val="Balance Sheet"/>
      <sheetName val="Schedules"/>
      <sheetName val="BOQ"/>
      <sheetName val="International"/>
      <sheetName val="Option Modification"/>
      <sheetName val="Sheet1"/>
      <sheetName val="ReportsParameters"/>
      <sheetName val="Data"/>
      <sheetName val="factor"/>
      <sheetName val="Link 2001"/>
      <sheetName val="Company"/>
      <sheetName val="analysis-superstructure"/>
      <sheetName val="Analy_7-10"/>
      <sheetName val="Labor abs-NMR"/>
      <sheetName val="Civil Boq"/>
      <sheetName val="FA"/>
      <sheetName val="Interest (term loans)"/>
      <sheetName val="Analytical 31 March 2007"/>
      <sheetName val="XLR_NoRangeSheet"/>
      <sheetName val="BI BS Dec'10"/>
      <sheetName val="Analysis"/>
      <sheetName val="BS"/>
      <sheetName val="Reconciliation"/>
      <sheetName val="Names"/>
      <sheetName val="Training Deposits cod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Leadsheet"/>
      <sheetName val="Analytic Testing"/>
      <sheetName val="Service Tax payable"/>
      <sheetName val="BP Misc. purchase"/>
      <sheetName val="BILLS PAYABLE DOMESTIC"/>
      <sheetName val="BILLS PAYABLE IMPORTS"/>
      <sheetName val="Exchange loss payable"/>
      <sheetName val="Excess Calc"/>
      <sheetName val="Threshold Calc"/>
      <sheetName val="XREF"/>
      <sheetName val="Tickmarks"/>
      <sheetName val="TRX ADDITION"/>
      <sheetName val="EXCH"/>
      <sheetName val="#REF"/>
      <sheetName val="Ageing Down payment vendor"/>
      <sheetName val="Financials"/>
      <sheetName val="Down payment vendor"/>
      <sheetName val="ASSETMST"/>
      <sheetName val="Fixed asset register"/>
      <sheetName val="analysis-superstructure"/>
      <sheetName val="Analy_7-10"/>
      <sheetName val="PF"/>
      <sheetName val="factor"/>
      <sheetName val="Top Sheet"/>
      <sheetName val="Break up Sheet"/>
      <sheetName val="Consolidated"/>
      <sheetName val="Balance Sheet"/>
      <sheetName val="Schedules"/>
      <sheetName val=""/>
      <sheetName val="Sheet1"/>
      <sheetName val="SITEL"/>
      <sheetName val="May03"/>
      <sheetName val="cdr-Q1"/>
      <sheetName val="269T(final)"/>
      <sheetName val="Schedule"/>
      <sheetName val="Reconciliation"/>
      <sheetName val="AG00060"/>
      <sheetName val="Option Modification"/>
      <sheetName val="Data"/>
      <sheetName val="Summary tax assesment 2007"/>
      <sheetName val="Summary"/>
    </sheetNames>
    <sheetDataSet>
      <sheetData sheetId="0" refreshError="1"/>
      <sheetData sheetId="1"/>
      <sheetData sheetId="2" refreshError="1"/>
      <sheetData sheetId="3">
        <row r="16">
          <cell r="B16">
            <v>-307146</v>
          </cell>
        </row>
      </sheetData>
      <sheetData sheetId="4">
        <row r="16">
          <cell r="B16">
            <v>-307146</v>
          </cell>
        </row>
      </sheetData>
      <sheetData sheetId="5"/>
      <sheetData sheetId="6"/>
      <sheetData sheetId="7"/>
      <sheetData sheetId="8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done"/>
      <sheetName val="Final Translation Reserve"/>
      <sheetName val="MF NAV&amp;MARKET VALUE 31.03.2006"/>
      <sheetName val="Tickmarks"/>
      <sheetName val="EXCH"/>
      <sheetName val="VAR STORE_CONS"/>
      <sheetName val="Service Tax payable"/>
      <sheetName val="XREF"/>
      <sheetName val="Ageing Down payment vendor"/>
      <sheetName val="Down payment vendor"/>
      <sheetName val="leave salary- expense"/>
      <sheetName val="Macro1"/>
      <sheetName val="Lead Sheet"/>
      <sheetName val="Lead"/>
      <sheetName val="gratuity expense"/>
      <sheetName val="PF ARP"/>
      <sheetName val="ESIC ARP"/>
      <sheetName val="5.Threshold Determination"/>
      <sheetName val="ASSETMST"/>
      <sheetName val="6 Salary payable"/>
      <sheetName val="Sub Lead"/>
      <sheetName val="Deposits"/>
      <sheetName val="Cash Flow Statement"/>
      <sheetName val="Sheet1"/>
      <sheetName val="xSeries255"/>
      <sheetName val="TAB 1"/>
      <sheetName val="2.Control Sheet"/>
      <sheetName val="FY12 Plan"/>
      <sheetName val="269T(final)"/>
      <sheetName val="19 to 23"/>
      <sheetName val="12 to 18"/>
      <sheetName val="BS"/>
      <sheetName val="4 to 10"/>
      <sheetName val="3"/>
      <sheetName val="26 to 29"/>
      <sheetName val="PL"/>
      <sheetName val="31to32"/>
      <sheetName val="30"/>
      <sheetName val="24to26"/>
      <sheetName val="1.Borrowings"/>
      <sheetName val="2. Monthly Variance Sheet"/>
      <sheetName val="Taxes &amp; Deductions"/>
      <sheetName val="Consolidated"/>
      <sheetName val="CURRENCY"/>
      <sheetName val="Fixed Assets Schedule"/>
      <sheetName val="NCA_Fixed Asset"/>
      <sheetName val="O.1.2 Deptn as per Books"/>
      <sheetName val="BAL SHEET"/>
      <sheetName val="KPIs"/>
      <sheetName val="Schedules 1-15 (BIW)"/>
      <sheetName val="Schedules 16-22 (BIW)"/>
      <sheetName val="FORM_16A _ MONTHLY DETAILED _"/>
      <sheetName val="words"/>
      <sheetName val="CF Working"/>
      <sheetName val="ADVANCE EQUITY"/>
      <sheetName val="Gtee Commn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Test Asset"/>
      <sheetName val="Test Income"/>
      <sheetName val="Breakup Value Working"/>
      <sheetName val="Yodlee Working"/>
      <sheetName val="Transfer of Viventures"/>
      <sheetName val="XREF"/>
      <sheetName val="Tickmarks"/>
      <sheetName val="Profitability"/>
      <sheetName val="Cash Flow Statement in millions"/>
      <sheetName val="Sch to PL"/>
      <sheetName val="192"/>
      <sheetName val="194C"/>
      <sheetName val="Master Sheet - ODC 2002-03"/>
      <sheetName val="Fixed asset register"/>
      <sheetName val="Suporte"/>
      <sheetName val="5 Other assets"/>
      <sheetName val="BS Details"/>
      <sheetName val="JE"/>
      <sheetName val="ENT-Stat - Indian GAAP"/>
      <sheetName val="Employer Tax Liability"/>
      <sheetName val="Employer Tax Liability Tax Effe"/>
      <sheetName val=".1 BNDES Journal Entry"/>
      <sheetName val="Summary_033115"/>
      <sheetName val="Sheet1"/>
      <sheetName val="3_31_15 DTL"/>
      <sheetName val="Ind AS Summary"/>
      <sheetName val="Tax Impact"/>
      <sheetName val="Nonmonetary Asset DTA Adj"/>
      <sheetName val="Unrecog Exp - Novelis"/>
      <sheetName val="Summary"/>
      <sheetName val="China Land Grant"/>
      <sheetName val="schedulesAR"/>
      <sheetName val="Balancesheet"/>
      <sheetName val="MF NAV&amp;MARKET VALUE 31.03.2006"/>
      <sheetName val="Service Tax payable"/>
      <sheetName val="Sheet2"/>
      <sheetName val="Validation Sheet"/>
      <sheetName val="Samples Negative Inv."/>
      <sheetName val="p &amp;l stpwise dec03"/>
      <sheetName val="Tags"/>
      <sheetName val="SCEL Funding"/>
      <sheetName val="Cash Flow Statement"/>
      <sheetName val="Cash Flow Statement in mln"/>
      <sheetName val="한계원가"/>
      <sheetName val="PL"/>
      <sheetName val="Sch-PL"/>
      <sheetName val="Sch-FA"/>
      <sheetName val="CF Subs"/>
      <sheetName val="Adv towards Equity"/>
      <sheetName val="factor"/>
      <sheetName val="Main Sheet"/>
      <sheetName val="Pending Actns Wrkgs"/>
      <sheetName val="Calculation1"/>
      <sheetName val="UsahaTegas&gt;Maxis"/>
      <sheetName val="Call Mix &amp; Patterns"/>
      <sheetName val="Revenue chart"/>
      <sheetName val="Cash flow details"/>
      <sheetName val="Sub group code &amp; Name"/>
      <sheetName val="STATEMENT OF EXP. &amp; HO ACCOUNT"/>
      <sheetName val="GL_comparison"/>
      <sheetName val="ADVANCE EQUITY"/>
      <sheetName val="Oustanding Balances"/>
      <sheetName val="TAB 1"/>
      <sheetName val="2.Control Sheet"/>
      <sheetName val="Dropdown List"/>
      <sheetName val="Gtee Commn"/>
      <sheetName val="31.12.04"/>
      <sheetName val="Traduction"/>
      <sheetName val="Sheet5"/>
      <sheetName val="MASTER"/>
      <sheetName val="entitlements"/>
      <sheetName val="Consumption"/>
      <sheetName val="Comp"/>
      <sheetName val="NOA Data"/>
      <sheetName val="VOLUMES 2003"/>
      <sheetName val="FBT Schedule"/>
      <sheetName val="AJE 8"/>
      <sheetName val="dividendos"/>
      <sheetName val="Instructions"/>
      <sheetName val="ANNE1"/>
      <sheetName val="ANNE2"/>
      <sheetName val="FCCB "/>
      <sheetName val="Total Debtors Ageing Sheet"/>
      <sheetName val="RR Projections"/>
      <sheetName val="B"/>
      <sheetName val="REV_1702"/>
      <sheetName val="Names Links"/>
      <sheetName val="INTER"/>
      <sheetName val="IVA Estimado"/>
      <sheetName val="Factor Table"/>
      <sheetName val="Unit costs All Countries"/>
      <sheetName val="KOR"/>
      <sheetName val="Current tax"/>
      <sheetName val="Deprn IT"/>
      <sheetName val="MISC Expd"/>
      <sheetName val="Loand &amp; Advances"/>
      <sheetName val="Deposits"/>
      <sheetName val="WS 2"/>
      <sheetName val="Mine Comms P1-Link"/>
      <sheetName val="Input"/>
      <sheetName val="Asset9809CAK"/>
      <sheetName val="Misc"/>
      <sheetName val="DAVANGERE"/>
      <sheetName val="BU Detials"/>
      <sheetName val="GU Detials"/>
    </sheetNames>
    <sheetDataSet>
      <sheetData sheetId="0" refreshError="1"/>
      <sheetData sheetId="1" refreshError="1"/>
      <sheetData sheetId="2">
        <row r="10">
          <cell r="E10" t="str">
            <v>!</v>
          </cell>
        </row>
      </sheetData>
      <sheetData sheetId="3">
        <row r="9">
          <cell r="F9">
            <v>303.0975232699368</v>
          </cell>
        </row>
      </sheetData>
      <sheetData sheetId="4">
        <row r="10">
          <cell r="E10" t="str">
            <v>!</v>
          </cell>
        </row>
      </sheetData>
      <sheetData sheetId="5" refreshError="1"/>
      <sheetData sheetId="6">
        <row r="10">
          <cell r="E10" t="str">
            <v>!</v>
          </cell>
        </row>
      </sheetData>
      <sheetData sheetId="7">
        <row r="52">
          <cell r="A52" t="str">
            <v>{p}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 Statement in mill (2)"/>
      <sheetName val="Cash Flow Statement in millions"/>
      <sheetName val="Cash Flow Worksheet"/>
      <sheetName val="Balance Sheet (2)"/>
      <sheetName val="Income Statement (2)"/>
      <sheetName val="02-03 Tax working"/>
      <sheetName val="Consol BS 2003"/>
      <sheetName val="TCS America "/>
      <sheetName val="TB ( US GAAP)"/>
      <sheetName val="Sheet1"/>
      <sheetName val="Depreciation"/>
      <sheetName val="Other Comp Income "/>
      <sheetName val="FA "/>
      <sheetName val="Details"/>
      <sheetName val="Income Statement "/>
      <sheetName val="Cash flow details"/>
      <sheetName val="Investments "/>
      <sheetName val="XREF"/>
      <sheetName val="Tickmarks"/>
      <sheetName val="DREXPJUL"/>
      <sheetName val="Japan Reco"/>
      <sheetName val="Breakup Value Working"/>
      <sheetName val="MF NAV&amp;MARKET VALUE 31.03.2006"/>
      <sheetName val="Lead"/>
      <sheetName val="FBT"/>
      <sheetName val="Invoicewise rev for PoC"/>
      <sheetName val="Intelenet"/>
      <sheetName val="KEY INPUTS"/>
      <sheetName val="Front Sheet"/>
      <sheetName val="Cashflow working"/>
      <sheetName val="REV_1702"/>
      <sheetName val="Challan"/>
      <sheetName val="Ageing Down payment vendor"/>
      <sheetName val="Down payment vendor"/>
      <sheetName val="B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 refreshError="1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roll"/>
      <sheetName val="GenStaff"/>
      <sheetName val="Sp Exe"/>
      <sheetName val="XREF"/>
      <sheetName val="Cash flow details"/>
      <sheetName val="현금흐름표"/>
      <sheetName val="Balance sheet"/>
      <sheetName val="Breakup Value Working"/>
      <sheetName val="Inv - Revenue registry for PoC"/>
      <sheetName val="Drivers"/>
      <sheetName val="Key"/>
      <sheetName val="5. Provision for diminution"/>
      <sheetName val="Name Lists"/>
      <sheetName val="Schedules"/>
      <sheetName val="C120102"/>
      <sheetName val="p &amp;l stpwise"/>
      <sheetName val=""/>
      <sheetName val="wordsdata"/>
      <sheetName val="Tags"/>
      <sheetName val="UsahaTegas&gt;Maxis"/>
      <sheetName val="Call Mix &amp; Patterns"/>
      <sheetName val="Revenue chart"/>
      <sheetName val="Cash Flow Statement in millions"/>
      <sheetName val="NOA Data"/>
      <sheetName val="validation rules"/>
      <sheetName val="Computation"/>
      <sheetName val="J Superceeded"/>
      <sheetName val="Work Done"/>
      <sheetName val="3CD ANNEXURES"/>
      <sheetName val="Blng. Vs Coll."/>
      <sheetName val="Sheet3 (2)"/>
      <sheetName val="tb"/>
      <sheetName val="1. Summary"/>
      <sheetName val="Sweden payroll file"/>
      <sheetName val="xSeries255"/>
      <sheetName val="Inventory Count Sheet "/>
      <sheetName val="Summary-TDS"/>
      <sheetName val="5.Crs. TB"/>
      <sheetName val="SITEL"/>
      <sheetName val="TAB 1"/>
      <sheetName val="2.Control Sheet"/>
      <sheetName val="Int on STDeposit"/>
      <sheetName val="Cash Flow Statement"/>
      <sheetName val="MASTER SCHEDULE F"/>
      <sheetName val="RateAnalysis"/>
      <sheetName val="STEEL STRUCTURE"/>
      <sheetName val="factor"/>
      <sheetName val="Balance_sheet"/>
      <sheetName val="PRECAST lightconc-II"/>
      <sheetName val="Civil Boq"/>
      <sheetName val="2 BHK SMALL"/>
      <sheetName val="1BHK INTERNAL"/>
      <sheetName val="Inputs"/>
      <sheetName val="Dels"/>
      <sheetName val="DataValidation"/>
      <sheetName val="Variables"/>
      <sheetName val="GL Codes"/>
      <sheetName val="Instructions"/>
      <sheetName val="Tax Provision"/>
      <sheetName val="Labor abs-NMR"/>
      <sheetName val="BQLIST"/>
      <sheetName val="final abstract"/>
      <sheetName val="Wag&amp;Sal"/>
      <sheetName val="Controls"/>
      <sheetName val="est"/>
      <sheetName val="NEES"/>
      <sheetName val="A-100전제"/>
      <sheetName val="sum"/>
      <sheetName val="hoexp"/>
      <sheetName val="Rate Reco"/>
      <sheetName val="Final 10A Summary 14.09.09"/>
      <sheetName val="REV_1702"/>
      <sheetName val="Revenue-Invoicewise"/>
      <sheetName val="MF NAV&amp;MARKET VALUE 31.03.2006"/>
      <sheetName val="Sch M-O"/>
      <sheetName val="PL"/>
      <sheetName val="INVSTS QUANT-NOTES"/>
      <sheetName val="NAV Vs COST"/>
      <sheetName val="Investments"/>
      <sheetName val="Service Tax payable"/>
      <sheetName val="Consolidated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 Statement in millions"/>
      <sheetName val="Cash Flow Worksheet"/>
      <sheetName val="Balance Sheet (2)"/>
      <sheetName val="Income Statement (2)"/>
      <sheetName val="Consol BS 2003"/>
      <sheetName val="Income Statement "/>
      <sheetName val="Tax Working "/>
      <sheetName val="Deferred Tax "/>
      <sheetName val="Tax Charge "/>
      <sheetName val="TB ( US GAAP)"/>
      <sheetName val="Sheet1"/>
      <sheetName val="Additions "/>
      <sheetName val="Depreciation"/>
      <sheetName val="Other Comp Income "/>
      <sheetName val="FA "/>
      <sheetName val="Cash flow details"/>
      <sheetName val="Investments "/>
      <sheetName val="XREF"/>
      <sheetName val="Tickmarks"/>
      <sheetName val="????(?????)"/>
      <sheetName val="Revenue-Invoicewise"/>
      <sheetName val="p &amp;l stpwise dec03"/>
      <sheetName val="Breakup Value Working"/>
      <sheetName val="Cash Flow Statement in mln"/>
      <sheetName val="INVSTS QUANT-NOTES"/>
      <sheetName val="Code"/>
      <sheetName val="유통망계획"/>
      <sheetName val="12"/>
      <sheetName val="CondPol"/>
      <sheetName val="MixBed"/>
      <sheetName val="MINR BA"/>
      <sheetName val="MASTER SCHEDULE F"/>
      <sheetName val="Insurance (exp)"/>
      <sheetName val="orderbking_JAN01_MAR02"/>
      <sheetName val="1000-Apr07"/>
      <sheetName val="Oustanding Balances"/>
      <sheetName val="FCCB "/>
      <sheetName val="____(_____)"/>
      <sheetName val="Summary-TDS"/>
      <sheetName val="Inventory Count Sheet "/>
      <sheetName val="Cash_Flow_Statement_in_millions"/>
      <sheetName val="Cash_Flow_Worksheet"/>
      <sheetName val="Balance_Sheet_(2)"/>
      <sheetName val="Income_Statement_(2)"/>
      <sheetName val="Consol_BS_2003"/>
      <sheetName val="Income_Statement_"/>
      <sheetName val="Tax_Working_"/>
      <sheetName val="Deferred_Tax_"/>
      <sheetName val="Tax_Charge_"/>
      <sheetName val="TB_(_US_GAAP)"/>
      <sheetName val="Additions_"/>
      <sheetName val="Other_Comp_Income_"/>
      <sheetName val="FA_"/>
      <sheetName val="Cash_flow_details"/>
      <sheetName val="Investments_"/>
      <sheetName val="p_&amp;l_stpwise_dec03"/>
      <sheetName val="VENDORmar11"/>
      <sheetName val="Trade Rec"/>
      <sheetName val="Oth Inc"/>
      <sheetName val="Cash and Bank"/>
      <sheetName val="IGAAP BS- IS"/>
      <sheetName val="Deferred Tax"/>
      <sheetName val="IGAAP YTD"/>
      <sheetName val="Investments"/>
      <sheetName val="Inventories"/>
      <sheetName val="ST L&amp;A and OFA"/>
      <sheetName val="LT L&amp;A and OFA"/>
      <sheetName val="LTB"/>
      <sheetName val="Trade and other payables"/>
      <sheetName val="Other assets"/>
      <sheetName val="Liabilities"/>
      <sheetName val="NOA"/>
      <sheetName val="Revenue"/>
      <sheetName val="Equity"/>
      <sheetName val="STB"/>
      <sheetName val="Provisions"/>
      <sheetName val="Income Tax"/>
      <sheetName val="TB"/>
      <sheetName val="ASPERLEDGER"/>
      <sheetName val="Control"/>
      <sheetName val="Cash flow 31 December 2003 - Fi"/>
      <sheetName val="Drivers"/>
      <sheetName val="Cash_Flow_Statement_in_mln"/>
      <sheetName val="INVSTS_QUANT-NOTES"/>
      <sheetName val="Breakup_Value_Working"/>
    </sheetNames>
    <sheetDataSet>
      <sheetData sheetId="0">
        <row r="9">
          <cell r="B9">
            <v>-73263551.186967403</v>
          </cell>
        </row>
      </sheetData>
      <sheetData sheetId="1">
        <row r="9">
          <cell r="B9">
            <v>-73263551.186967403</v>
          </cell>
        </row>
      </sheetData>
      <sheetData sheetId="2">
        <row r="9">
          <cell r="B9">
            <v>-73263551.186967403</v>
          </cell>
        </row>
      </sheetData>
      <sheetData sheetId="3">
        <row r="9">
          <cell r="B9">
            <v>-73263551.186967403</v>
          </cell>
        </row>
      </sheetData>
      <sheetData sheetId="4" refreshError="1"/>
      <sheetData sheetId="5">
        <row r="9">
          <cell r="B9">
            <v>-73263551.186967403</v>
          </cell>
        </row>
      </sheetData>
      <sheetData sheetId="6">
        <row r="9">
          <cell r="B9">
            <v>-73263551.186967403</v>
          </cell>
        </row>
      </sheetData>
      <sheetData sheetId="7" refreshError="1"/>
      <sheetData sheetId="8">
        <row r="9">
          <cell r="B9">
            <v>-73263551.186967403</v>
          </cell>
        </row>
      </sheetData>
      <sheetData sheetId="9">
        <row r="9">
          <cell r="B9">
            <v>-73263551.186967403</v>
          </cell>
        </row>
      </sheetData>
      <sheetData sheetId="10">
        <row r="9">
          <cell r="B9">
            <v>-73263551.186967403</v>
          </cell>
        </row>
      </sheetData>
      <sheetData sheetId="11">
        <row r="9">
          <cell r="B9">
            <v>-73263551.186967403</v>
          </cell>
        </row>
      </sheetData>
      <sheetData sheetId="12">
        <row r="9">
          <cell r="B9">
            <v>-73263551.186967403</v>
          </cell>
        </row>
      </sheetData>
      <sheetData sheetId="13">
        <row r="9">
          <cell r="B9">
            <v>-73263551.186967403</v>
          </cell>
        </row>
      </sheetData>
      <sheetData sheetId="14">
        <row r="9">
          <cell r="B9">
            <v>-73263551.186967403</v>
          </cell>
        </row>
      </sheetData>
      <sheetData sheetId="15">
        <row r="9">
          <cell r="B9">
            <v>-73263551.186967403</v>
          </cell>
        </row>
      </sheetData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9">
          <cell r="B9">
            <v>-73263551.186967403</v>
          </cell>
        </row>
      </sheetData>
      <sheetData sheetId="41">
        <row r="9">
          <cell r="B9">
            <v>-73263551.186967403</v>
          </cell>
        </row>
      </sheetData>
      <sheetData sheetId="42">
        <row r="9">
          <cell r="B9">
            <v>-73263551.186967403</v>
          </cell>
        </row>
      </sheetData>
      <sheetData sheetId="43">
        <row r="9">
          <cell r="B9">
            <v>-73263551.186967403</v>
          </cell>
        </row>
      </sheetData>
      <sheetData sheetId="44"/>
      <sheetData sheetId="45">
        <row r="9">
          <cell r="B9">
            <v>-73263551.186967403</v>
          </cell>
        </row>
      </sheetData>
      <sheetData sheetId="46">
        <row r="9">
          <cell r="B9">
            <v>-73263551.186967403</v>
          </cell>
        </row>
      </sheetData>
      <sheetData sheetId="47"/>
      <sheetData sheetId="48">
        <row r="9">
          <cell r="B9">
            <v>-73263551.186967403</v>
          </cell>
        </row>
      </sheetData>
      <sheetData sheetId="49">
        <row r="9">
          <cell r="B9">
            <v>-73263551.186967403</v>
          </cell>
        </row>
      </sheetData>
      <sheetData sheetId="50">
        <row r="9">
          <cell r="B9">
            <v>-73263551.186967403</v>
          </cell>
        </row>
      </sheetData>
      <sheetData sheetId="51">
        <row r="9">
          <cell r="B9">
            <v>-73263551.186967403</v>
          </cell>
        </row>
      </sheetData>
      <sheetData sheetId="52">
        <row r="9">
          <cell r="B9">
            <v>-73263551.186967403</v>
          </cell>
        </row>
      </sheetData>
      <sheetData sheetId="53">
        <row r="9">
          <cell r="B9">
            <v>-73263551.186967403</v>
          </cell>
        </row>
      </sheetData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/>
      <sheetData sheetId="8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99"/>
      <sheetName val="Turnover"/>
      <sheetName val="Soth11"/>
      <sheetName val="Total"/>
      <sheetName val="spstore(45)"/>
      <sheetName val="vstore(43)"/>
      <sheetName val="Sum Deviation - LE Actual"/>
      <sheetName val="BSINPUT"/>
      <sheetName val="Fixed Assets US 350 "/>
      <sheetName val="Index"/>
      <sheetName val="FPS"/>
      <sheetName val="WEB DATA DOWNLOADED"/>
      <sheetName val="SUMMARY BLOCKWISE"/>
      <sheetName val="ss-pm-admn"/>
      <sheetName val="H"/>
      <sheetName val="Year-Fmt"/>
      <sheetName val="STK2006"/>
      <sheetName val="YR0397"/>
      <sheetName val="B"/>
      <sheetName val="Sum_Deviation_-_LE_Actual"/>
      <sheetName val="Fixed_Assets_US_350_"/>
      <sheetName val="WEB_DATA_DOWNLOADED"/>
      <sheetName val="SUMMARY_BLOCKWISE"/>
      <sheetName val="bill"/>
      <sheetName val="Ratio-Grey"/>
      <sheetName val="Work Done"/>
      <sheetName val="Sheet3"/>
      <sheetName val="BIPR"/>
      <sheetName val="BPCA"/>
      <sheetName val="BBRS"/>
      <sheetName val="BS-DET"/>
      <sheetName val="Tables"/>
      <sheetName val="Cash flow details"/>
      <sheetName val="SITEL"/>
      <sheetName val="XREF"/>
      <sheetName val="TRIAL BALANCE"/>
      <sheetName val="A-D"/>
      <sheetName val="Fixed Assets US 350-UTCL"/>
      <sheetName val="OV-HEAD"/>
      <sheetName val="Fixed_Assets_US_350_1"/>
      <sheetName val="Sum_Deviation_-_LE_Actual1"/>
      <sheetName val="WEB_DATA_DOWNLOADED1"/>
      <sheetName val="SUMMARY_BLOCKWISE1"/>
      <sheetName val="Work_Done"/>
      <sheetName val="Cash_flow_details"/>
      <sheetName val="TRIAL_BALANCE"/>
      <sheetName val="Change in unit cost analysis"/>
      <sheetName val="Corp"/>
      <sheetName val="QTIL -BSHEE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V"/>
      <sheetName val="Trial Balance Retrival File"/>
      <sheetName val="Scheme Wise Financials "/>
      <sheetName val="key statistics "/>
      <sheetName val="NOA"/>
    </sheetNames>
    <sheetDataSet>
      <sheetData sheetId="0"/>
      <sheetData sheetId="1"/>
      <sheetData sheetId="2">
        <row r="146">
          <cell r="D146">
            <v>154478.46000000002</v>
          </cell>
          <cell r="E146">
            <v>34462.189999999995</v>
          </cell>
        </row>
        <row r="156">
          <cell r="D156">
            <v>240.27000000000044</v>
          </cell>
          <cell r="E156">
            <v>33756.310000000005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x-M"/>
      <sheetName val="Anx-N"/>
      <sheetName val="Anx_M"/>
      <sheetName val="City List"/>
      <sheetName val="TRIAL BALANCE"/>
      <sheetName val="Sheet1"/>
      <sheetName val="Detail Grouping"/>
      <sheetName val="TB"/>
      <sheetName val="Assumptions"/>
      <sheetName val="Pur"/>
      <sheetName val="City_List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results"/>
      <sheetName val="results_2"/>
      <sheetName val="index"/>
      <sheetName val="unitbalance"/>
      <sheetName val="comments"/>
      <sheetName val="pnl"/>
      <sheetName val="F"/>
      <sheetName val="tb"/>
      <sheetName val="adjustment"/>
      <sheetName val="unitint &amp; Profit"/>
      <sheetName val="debint"/>
      <sheetName val="ff"/>
      <sheetName val="hoblock"/>
      <sheetName val="invest"/>
      <sheetName val="nibf"/>
      <sheetName val="unitbal"/>
      <sheetName val="unitint.rec'able"/>
      <sheetName val="deposits"/>
      <sheetName val="adv&amp;rec'able"/>
      <sheetName val="l&amp;a"/>
      <sheetName val="cash"/>
      <sheetName val="reserve"/>
      <sheetName val="deb"/>
      <sheetName val="cp,icd"/>
      <sheetName val="crs"/>
      <sheetName val="os exp"/>
      <sheetName val="osliab2"/>
      <sheetName val="cc"/>
      <sheetName val="exp."/>
      <sheetName val="TBAL"/>
      <sheetName val="sanctiion"/>
      <sheetName val="tax"/>
      <sheetName val="F (ir)"/>
      <sheetName val="P&amp;B-MW"/>
      <sheetName val="0399"/>
      <sheetName val="35-36"/>
      <sheetName val="31-34"/>
      <sheetName val="inputs"/>
      <sheetName val="VRS Impact"/>
      <sheetName val="cashflow"/>
      <sheetName val="ASSUMPTIONS"/>
      <sheetName val="1"/>
      <sheetName val="FINANCIAL0599"/>
      <sheetName val="valuation"/>
      <sheetName val="sheet6"/>
      <sheetName val="Tables"/>
      <sheetName val="UPLA"/>
      <sheetName val="PARTY MASTER"/>
      <sheetName val="unitint_&amp;_Profit"/>
      <sheetName val="unitint_rec'able"/>
      <sheetName val="os_exp"/>
      <sheetName val="exp_"/>
      <sheetName val="F_(ir)"/>
      <sheetName val="VRS_Impact"/>
      <sheetName val="PARTY_MASTER"/>
      <sheetName val="Acquiror"/>
      <sheetName val="Index sheet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sheet"/>
      <sheetName val="SKJ_summqtr"/>
      <sheetName val="other income"/>
      <sheetName val="SKJ_summfullyear"/>
      <sheetName val="commonsize(fy)"/>
      <sheetName val="itemwisebrkup_lastQ"/>
      <sheetName val="itemwise_brkup"/>
      <sheetName val="CompOI"/>
      <sheetName val="percentOI"/>
      <sheetName val="mscpap"/>
      <sheetName val="box_statement"/>
      <sheetName val="newq2"/>
      <sheetName val="unitq39m"/>
      <sheetName val="SKJ_summq2"/>
      <sheetName val="SKJ_summH1"/>
      <sheetName val="jb_summq39m"/>
      <sheetName val="jb_summq39m (others)"/>
      <sheetName val="summary"/>
      <sheetName val="4YRSUMM"/>
      <sheetName val="bus_wisepercent"/>
      <sheetName val="bus_wisepercent_lastQ"/>
      <sheetName val="annex_3"/>
      <sheetName val="Gross_turn"/>
      <sheetName val="Net_turn "/>
      <sheetName val="Anal-032001"/>
      <sheetName val="PBIDT"/>
      <sheetName val="PBDT"/>
      <sheetName val="Depreciaion"/>
      <sheetName val="PBESC&amp;T"/>
      <sheetName val="escost"/>
      <sheetName val="Turnover"/>
      <sheetName val="Sheet2"/>
      <sheetName val="Tally for CFD"/>
      <sheetName val="intt.h1fy01"/>
      <sheetName val="unitq3"/>
      <sheetName val="DetailBS"/>
      <sheetName val="BFNR"/>
      <sheetName val="BBRS"/>
      <sheetName val="BBRD"/>
      <sheetName val="BKPM1"/>
      <sheetName val="BIPR"/>
      <sheetName val="COSTCODES"/>
      <sheetName val="COR"/>
      <sheetName val="NOA Data"/>
      <sheetName val="0399"/>
      <sheetName val="other_income"/>
      <sheetName val="jb_summq39m_(others)"/>
      <sheetName val="Net_turn_"/>
      <sheetName val="Tally_for_CFD"/>
      <sheetName val="intt_h1fy01"/>
      <sheetName val="BUD-9"/>
      <sheetName val="synthgraph"/>
      <sheetName val="KPN"/>
      <sheetName val="F_DETAILED"/>
      <sheetName val="PLAN"/>
      <sheetName val="other_income1"/>
      <sheetName val="jb_summq39m_(others)1"/>
      <sheetName val="Net_turn_1"/>
      <sheetName val="Tally_for_CFD1"/>
      <sheetName val="intt_h1fy011"/>
      <sheetName val="NOA_Data"/>
      <sheetName val="Sch 24 TD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ition I.TAX"/>
      <sheetName val="addition"/>
      <sheetName val="YTD"/>
      <sheetName val="SUMMARY"/>
      <sheetName val="Assumptions US-Rev"/>
      <sheetName val="tables"/>
      <sheetName val="coa_ramco_168"/>
      <sheetName val="5(a)"/>
      <sheetName val="AG00060"/>
      <sheetName val="addition_I_TAX1"/>
      <sheetName val="addition_I_TAX"/>
      <sheetName val="Assumptions"/>
      <sheetName val="TB APJ"/>
      <sheetName val="Purchase Order"/>
      <sheetName val="addition_I_TAX2"/>
      <sheetName val="addition_I_TAX3"/>
      <sheetName val="Assumptions_US-Rev"/>
    </sheetNames>
    <sheetDataSet>
      <sheetData sheetId="0" refreshError="1"/>
      <sheetData sheetId="1" refreshError="1"/>
      <sheetData sheetId="2" refreshError="1">
        <row r="2653">
          <cell r="A2653">
            <v>1</v>
          </cell>
        </row>
        <row r="2654">
          <cell r="A2654">
            <v>2</v>
          </cell>
        </row>
        <row r="2655">
          <cell r="A2655">
            <v>3</v>
          </cell>
        </row>
        <row r="2656">
          <cell r="A2656">
            <v>4</v>
          </cell>
        </row>
        <row r="2657">
          <cell r="A2657">
            <v>5</v>
          </cell>
        </row>
        <row r="2658">
          <cell r="A2658">
            <v>6</v>
          </cell>
        </row>
        <row r="2659">
          <cell r="A2659">
            <v>7</v>
          </cell>
        </row>
        <row r="2660">
          <cell r="A2660">
            <v>8</v>
          </cell>
        </row>
        <row r="2661">
          <cell r="A2661">
            <v>9</v>
          </cell>
        </row>
        <row r="2662">
          <cell r="A2662">
            <v>10</v>
          </cell>
        </row>
        <row r="2663">
          <cell r="A2663">
            <v>11</v>
          </cell>
        </row>
        <row r="2664">
          <cell r="A2664">
            <v>12</v>
          </cell>
        </row>
        <row r="2665">
          <cell r="A2665">
            <v>13</v>
          </cell>
        </row>
        <row r="2666">
          <cell r="A2666">
            <v>14</v>
          </cell>
        </row>
        <row r="2667">
          <cell r="A2667">
            <v>15</v>
          </cell>
        </row>
        <row r="2668">
          <cell r="A2668">
            <v>16</v>
          </cell>
        </row>
        <row r="2669">
          <cell r="A2669">
            <v>17</v>
          </cell>
        </row>
        <row r="2670">
          <cell r="A2670">
            <v>18</v>
          </cell>
        </row>
        <row r="2671">
          <cell r="A2671">
            <v>19</v>
          </cell>
        </row>
        <row r="2672">
          <cell r="A2672">
            <v>20</v>
          </cell>
        </row>
        <row r="2674">
          <cell r="A2674">
            <v>21</v>
          </cell>
        </row>
        <row r="2675">
          <cell r="A2675">
            <v>22</v>
          </cell>
        </row>
        <row r="2676">
          <cell r="A2676">
            <v>23</v>
          </cell>
        </row>
        <row r="2677">
          <cell r="A2677">
            <v>24</v>
          </cell>
        </row>
        <row r="2678">
          <cell r="A2678">
            <v>25</v>
          </cell>
        </row>
        <row r="2680">
          <cell r="A2680">
            <v>26</v>
          </cell>
        </row>
        <row r="2681">
          <cell r="A2681">
            <v>27</v>
          </cell>
        </row>
        <row r="2682">
          <cell r="A2682">
            <v>28</v>
          </cell>
        </row>
        <row r="2683">
          <cell r="A2683">
            <v>29</v>
          </cell>
        </row>
        <row r="2684">
          <cell r="A2684">
            <v>30</v>
          </cell>
        </row>
        <row r="2685">
          <cell r="A2685">
            <v>31</v>
          </cell>
        </row>
        <row r="2686">
          <cell r="A2686">
            <v>32</v>
          </cell>
        </row>
        <row r="2687">
          <cell r="A2687">
            <v>33</v>
          </cell>
        </row>
        <row r="2688">
          <cell r="A2688">
            <v>34</v>
          </cell>
        </row>
        <row r="2689">
          <cell r="A2689">
            <v>35</v>
          </cell>
        </row>
        <row r="2690">
          <cell r="A2690">
            <v>36</v>
          </cell>
        </row>
        <row r="2691">
          <cell r="A2691">
            <v>37</v>
          </cell>
        </row>
        <row r="2692">
          <cell r="A2692">
            <v>38</v>
          </cell>
        </row>
        <row r="2694">
          <cell r="A2694">
            <v>39</v>
          </cell>
        </row>
        <row r="2695">
          <cell r="A2695">
            <v>40</v>
          </cell>
        </row>
        <row r="2696">
          <cell r="A2696">
            <v>41</v>
          </cell>
        </row>
        <row r="2697">
          <cell r="A2697">
            <v>42</v>
          </cell>
        </row>
        <row r="2698">
          <cell r="A2698">
            <v>43</v>
          </cell>
        </row>
        <row r="2699">
          <cell r="A2699">
            <v>44</v>
          </cell>
        </row>
        <row r="2700">
          <cell r="A2700">
            <v>45</v>
          </cell>
        </row>
        <row r="2701">
          <cell r="A2701">
            <v>46</v>
          </cell>
        </row>
        <row r="2702">
          <cell r="A2702">
            <v>47</v>
          </cell>
        </row>
        <row r="2703">
          <cell r="A2703">
            <v>48</v>
          </cell>
        </row>
        <row r="2704">
          <cell r="A2704">
            <v>49</v>
          </cell>
        </row>
        <row r="2705">
          <cell r="A2705">
            <v>50</v>
          </cell>
        </row>
        <row r="2706">
          <cell r="A2706">
            <v>51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  <sheetName val="summarywith exindia comparison"/>
      <sheetName val="datalcmar"/>
      <sheetName val="ex-india"/>
      <sheetName val="summary"/>
      <sheetName val="ebtreco"/>
      <sheetName val="DATA_INR"/>
      <sheetName val="Corp_EBTytd"/>
      <sheetName val="Global ytd"/>
      <sheetName val="Corp_Salesytd"/>
      <sheetName val="interco"/>
      <sheetName val="Sheet1"/>
      <sheetName val="Backup of global consolidation "/>
      <sheetName val="#REF"/>
      <sheetName val="summarywith_exindia_comparison"/>
      <sheetName val="Global_ytd"/>
      <sheetName val="Backup_of_global_consolidation_"/>
      <sheetName val="summarywith_exindia_comparison1"/>
      <sheetName val="Global_ytd1"/>
      <sheetName val="Backup_of_global_consolidation1"/>
      <sheetName val="summarywith_exindia_comparison2"/>
      <sheetName val="Global_ytd2"/>
      <sheetName val="Backup_of_global_consolidation2"/>
      <sheetName val="summarywith_exindia_comparison3"/>
      <sheetName val="Global_ytd3"/>
      <sheetName val="Backup_of_global_consolidation3"/>
      <sheetName val="KEY INPUTS"/>
      <sheetName val="summarywith_exindia_comparison4"/>
      <sheetName val="Global_ytd4"/>
      <sheetName val="Backup_of_global_consolidation4"/>
      <sheetName val="summarywith_exindia_comparison5"/>
      <sheetName val="Global_ytd5"/>
      <sheetName val="Backup_of_global_consolidation5"/>
      <sheetName val="YTD"/>
      <sheetName val="tables"/>
      <sheetName val="Conveyance"/>
      <sheetName val="Feuil1"/>
      <sheetName val="summarywith_exindia_comparison6"/>
      <sheetName val="Global_ytd6"/>
      <sheetName val="Backup_of_global_consolidation6"/>
      <sheetName val="summarywith_exindia_comparison7"/>
      <sheetName val="Global_ytd7"/>
      <sheetName val="Backup_of_global_consolidation7"/>
      <sheetName val="Flash Report SDC(EUR)"/>
      <sheetName val="summarywith_exindia_comparison9"/>
      <sheetName val="Global_ytd9"/>
      <sheetName val="Backup_of_global_consolidation9"/>
      <sheetName val="summarywith_exindia_comparison8"/>
      <sheetName val="Global_ytd8"/>
      <sheetName val="Backup_of_global_consolidation8"/>
      <sheetName val="Total Market"/>
      <sheetName val="summarywith_exindia_compariso10"/>
      <sheetName val="Global_ytd10"/>
      <sheetName val="Backup_of_global_consolidatio10"/>
      <sheetName val="Flash_Report_SDC(EUR)"/>
      <sheetName val="Total_Market"/>
      <sheetName val="Amortization Table"/>
      <sheetName val="Dividend (Annex19)-FINAL"/>
      <sheetName val="TRIAL BALANCE"/>
      <sheetName val="val"/>
      <sheetName val="coa_ramco_168"/>
      <sheetName val="Mas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 refreshError="1"/>
      <sheetData sheetId="44"/>
      <sheetData sheetId="45"/>
      <sheetData sheetId="46"/>
      <sheetData sheetId="47"/>
      <sheetData sheetId="48"/>
      <sheetData sheetId="49"/>
      <sheetData sheetId="50" refreshError="1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69SS (final)"/>
      <sheetName val="269T(final)"/>
      <sheetName val="269T_final_"/>
      <sheetName val="Data for Multiple &amp; ratios"/>
      <sheetName val="CONSOLIDATED"/>
      <sheetName val="Input"/>
      <sheetName val="Assumptions"/>
      <sheetName val="Anx-M"/>
      <sheetName val="bloomberg Data"/>
      <sheetName val="Company"/>
      <sheetName val="Assmpt"/>
      <sheetName val="Contribution"/>
      <sheetName val="Rx"/>
      <sheetName val="Rates"/>
      <sheetName val="269SS_(final)"/>
      <sheetName val="Data_for_Multiple_&amp;_ratios"/>
      <sheetName val="dump"/>
      <sheetName val="SODA02"/>
      <sheetName val="InterCoBala"/>
      <sheetName val="Prodn Report"/>
      <sheetName val="FBT Compu"/>
      <sheetName val="Lead"/>
      <sheetName val="RES-PLANNING"/>
      <sheetName val="Detail"/>
      <sheetName val="Library Procedures"/>
      <sheetName val="TB"/>
      <sheetName val="#REF"/>
      <sheetName val="Project Budget Worksheet"/>
      <sheetName val="Links"/>
      <sheetName val="Front Sheet"/>
      <sheetName val="PARAMETERS"/>
      <sheetName val="Approved MTD Proj #'s"/>
      <sheetName val="MCORP USA"/>
      <sheetName val="NOTES"/>
      <sheetName val="Inputs"/>
      <sheetName val="bloomberg_Data"/>
      <sheetName val="Project_Budget_Worksheet"/>
      <sheetName val="Front_Sheet"/>
      <sheetName val="Approved_MTD_Proj_#'s"/>
      <sheetName val="MCORP_USA"/>
      <sheetName val="DJ1"/>
      <sheetName val="Mohali_Rate"/>
      <sheetName val="BHANDUP"/>
      <sheetName val="Collection"/>
      <sheetName val=" "/>
      <sheetName val="URD-s"/>
      <sheetName val="Transaction"/>
      <sheetName val="Break up Sheet"/>
      <sheetName val="TemplateTest"/>
      <sheetName val="Params"/>
      <sheetName val="KEY"/>
      <sheetName val="RATE SHEET"/>
      <sheetName val="YTD"/>
      <sheetName val="Permanent info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Sheet7"/>
      <sheetName val="Sheet7 (4)"/>
      <sheetName val="Sheet7 (3)"/>
      <sheetName val="Sheet5 (3)"/>
      <sheetName val="Sheet5"/>
      <sheetName val="Sheet4"/>
      <sheetName val="Sheet3"/>
      <sheetName val="UPLA"/>
      <sheetName val="UBRS"/>
      <sheetName val="KPM Data Tables"/>
      <sheetName val="Sheet7_(4)"/>
      <sheetName val="Sheet7_(3)"/>
      <sheetName val="Sheet5_(3)"/>
      <sheetName val="KPM_Data_Tables"/>
      <sheetName val="Sheet3 (2)"/>
      <sheetName val="Master"/>
      <sheetName val="Merged TB"/>
      <sheetName val="Summary"/>
      <sheetName val="TB-9-01"/>
      <sheetName val="P&amp;B-MW"/>
      <sheetName val="CONSOLIDATED"/>
      <sheetName val="ALCO"/>
      <sheetName val="Input"/>
      <sheetName val="Valuation"/>
      <sheetName val="IRR"/>
      <sheetName val="Assumptions"/>
      <sheetName val="Ledger"/>
      <sheetName val="Balance Sheet"/>
      <sheetName val="Domsjo"/>
      <sheetName val="MAIN SHEET"/>
      <sheetName val="Dobson Corporate Model"/>
      <sheetName val="Schedules PL"/>
      <sheetName val="Schedules BS"/>
      <sheetName val="BS"/>
      <sheetName val="PointNo.5"/>
      <sheetName val="손익계산서"/>
      <sheetName val="pa-mtly"/>
      <sheetName val="PopCache"/>
      <sheetName val="만기"/>
      <sheetName val="ANNEX"/>
      <sheetName val="PART-1"/>
      <sheetName val="PART-2"/>
      <sheetName val="PART-4"/>
      <sheetName val="PART-5"/>
      <sheetName val="PART-6"/>
      <sheetName val="PART-7"/>
      <sheetName val="PART-8"/>
      <sheetName val="PART-9"/>
      <sheetName val="PART-10"/>
      <sheetName val="PART-11"/>
    </sheetNames>
    <sheetDataSet>
      <sheetData sheetId="0">
        <row r="7">
          <cell r="A7">
            <v>0</v>
          </cell>
        </row>
      </sheetData>
      <sheetData sheetId="1">
        <row r="7">
          <cell r="A7">
            <v>0</v>
          </cell>
        </row>
      </sheetData>
      <sheetData sheetId="2">
        <row r="7">
          <cell r="A7">
            <v>0</v>
          </cell>
        </row>
      </sheetData>
      <sheetData sheetId="3"/>
      <sheetData sheetId="4"/>
      <sheetData sheetId="5"/>
      <sheetData sheetId="6"/>
      <sheetData sheetId="7"/>
      <sheetData sheetId="8" refreshError="1">
        <row r="7">
          <cell r="A7">
            <v>0</v>
          </cell>
        </row>
        <row r="8">
          <cell r="A8">
            <v>0</v>
          </cell>
        </row>
        <row r="9">
          <cell r="A9">
            <v>0</v>
          </cell>
        </row>
        <row r="10">
          <cell r="A10">
            <v>0</v>
          </cell>
        </row>
        <row r="11">
          <cell r="A11">
            <v>0</v>
          </cell>
        </row>
        <row r="12">
          <cell r="A12">
            <v>0</v>
          </cell>
        </row>
        <row r="13">
          <cell r="A13">
            <v>0</v>
          </cell>
        </row>
        <row r="14">
          <cell r="A14">
            <v>1</v>
          </cell>
        </row>
        <row r="15">
          <cell r="A15">
            <v>2</v>
          </cell>
        </row>
        <row r="16">
          <cell r="A16">
            <v>3</v>
          </cell>
        </row>
        <row r="17">
          <cell r="A17">
            <v>4</v>
          </cell>
        </row>
        <row r="18">
          <cell r="A18">
            <v>5</v>
          </cell>
        </row>
        <row r="19">
          <cell r="A19">
            <v>6</v>
          </cell>
        </row>
        <row r="20">
          <cell r="A20">
            <v>7</v>
          </cell>
        </row>
        <row r="21">
          <cell r="A21">
            <v>8</v>
          </cell>
        </row>
        <row r="22">
          <cell r="A22">
            <v>9</v>
          </cell>
        </row>
        <row r="23">
          <cell r="A23">
            <v>10</v>
          </cell>
        </row>
        <row r="24">
          <cell r="A24">
            <v>11</v>
          </cell>
        </row>
        <row r="25">
          <cell r="A25">
            <v>12</v>
          </cell>
        </row>
        <row r="26">
          <cell r="A26">
            <v>13</v>
          </cell>
        </row>
        <row r="27">
          <cell r="A27">
            <v>14</v>
          </cell>
        </row>
        <row r="28">
          <cell r="A28">
            <v>15</v>
          </cell>
        </row>
        <row r="29">
          <cell r="A29">
            <v>16</v>
          </cell>
        </row>
        <row r="30">
          <cell r="A30">
            <v>17</v>
          </cell>
        </row>
        <row r="31">
          <cell r="A31">
            <v>18</v>
          </cell>
        </row>
        <row r="32">
          <cell r="A32">
            <v>19</v>
          </cell>
        </row>
        <row r="33">
          <cell r="A33">
            <v>19</v>
          </cell>
        </row>
        <row r="34">
          <cell r="A34">
            <v>20</v>
          </cell>
        </row>
        <row r="35">
          <cell r="A35">
            <v>20</v>
          </cell>
        </row>
        <row r="36">
          <cell r="A36">
            <v>21</v>
          </cell>
        </row>
        <row r="37">
          <cell r="A37">
            <v>22</v>
          </cell>
        </row>
        <row r="38">
          <cell r="A38">
            <v>23</v>
          </cell>
        </row>
        <row r="39">
          <cell r="A39">
            <v>24</v>
          </cell>
        </row>
        <row r="40">
          <cell r="A40">
            <v>25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5">
          <cell r="A45">
            <v>29</v>
          </cell>
        </row>
        <row r="46">
          <cell r="A46">
            <v>30</v>
          </cell>
        </row>
        <row r="47">
          <cell r="A47">
            <v>31</v>
          </cell>
        </row>
        <row r="48">
          <cell r="A48">
            <v>32</v>
          </cell>
        </row>
        <row r="49">
          <cell r="A49">
            <v>33</v>
          </cell>
        </row>
        <row r="50">
          <cell r="A50">
            <v>34</v>
          </cell>
        </row>
        <row r="51">
          <cell r="A51">
            <v>35</v>
          </cell>
        </row>
        <row r="52">
          <cell r="A52">
            <v>36</v>
          </cell>
        </row>
        <row r="53">
          <cell r="A53">
            <v>37</v>
          </cell>
        </row>
        <row r="54">
          <cell r="A54">
            <v>38</v>
          </cell>
        </row>
        <row r="55">
          <cell r="A55">
            <v>38</v>
          </cell>
        </row>
        <row r="56">
          <cell r="A56">
            <v>38</v>
          </cell>
        </row>
        <row r="57">
          <cell r="A57">
            <v>39</v>
          </cell>
        </row>
        <row r="58">
          <cell r="A58">
            <v>40</v>
          </cell>
        </row>
        <row r="59">
          <cell r="A59">
            <v>41</v>
          </cell>
        </row>
        <row r="60">
          <cell r="A60">
            <v>41</v>
          </cell>
        </row>
        <row r="61">
          <cell r="A61">
            <v>42</v>
          </cell>
        </row>
        <row r="62">
          <cell r="A62">
            <v>43</v>
          </cell>
        </row>
        <row r="63">
          <cell r="A63">
            <v>44</v>
          </cell>
        </row>
        <row r="64">
          <cell r="A64">
            <v>45</v>
          </cell>
        </row>
        <row r="65">
          <cell r="A65">
            <v>46</v>
          </cell>
        </row>
        <row r="66">
          <cell r="A66">
            <v>47</v>
          </cell>
        </row>
        <row r="67">
          <cell r="A67">
            <v>48</v>
          </cell>
        </row>
        <row r="68">
          <cell r="A68">
            <v>49</v>
          </cell>
        </row>
        <row r="69">
          <cell r="A69">
            <v>50</v>
          </cell>
        </row>
        <row r="70">
          <cell r="A70">
            <v>51</v>
          </cell>
        </row>
        <row r="71">
          <cell r="A71">
            <v>52</v>
          </cell>
        </row>
        <row r="72">
          <cell r="A72">
            <v>53</v>
          </cell>
        </row>
        <row r="73">
          <cell r="A73">
            <v>56</v>
          </cell>
        </row>
        <row r="74">
          <cell r="A74">
            <v>58</v>
          </cell>
        </row>
        <row r="75">
          <cell r="A75">
            <v>58</v>
          </cell>
        </row>
        <row r="76">
          <cell r="A76">
            <v>59</v>
          </cell>
        </row>
        <row r="77">
          <cell r="A77">
            <v>60</v>
          </cell>
        </row>
        <row r="78">
          <cell r="A78">
            <v>61</v>
          </cell>
        </row>
        <row r="79">
          <cell r="A79">
            <v>62</v>
          </cell>
        </row>
        <row r="80">
          <cell r="A80">
            <v>63</v>
          </cell>
        </row>
        <row r="81">
          <cell r="A81">
            <v>64</v>
          </cell>
        </row>
        <row r="82">
          <cell r="A82">
            <v>64</v>
          </cell>
        </row>
        <row r="83">
          <cell r="A83">
            <v>65</v>
          </cell>
        </row>
        <row r="84">
          <cell r="A84">
            <v>66</v>
          </cell>
        </row>
        <row r="85">
          <cell r="A85">
            <v>67</v>
          </cell>
        </row>
        <row r="86">
          <cell r="A86">
            <v>68</v>
          </cell>
        </row>
        <row r="87">
          <cell r="A87">
            <v>69</v>
          </cell>
        </row>
        <row r="88">
          <cell r="A88">
            <v>70</v>
          </cell>
        </row>
        <row r="89">
          <cell r="A89">
            <v>71</v>
          </cell>
        </row>
        <row r="90">
          <cell r="A90">
            <v>72</v>
          </cell>
        </row>
        <row r="91">
          <cell r="A91">
            <v>73</v>
          </cell>
        </row>
        <row r="92">
          <cell r="A92">
            <v>74</v>
          </cell>
        </row>
        <row r="93">
          <cell r="A93">
            <v>75</v>
          </cell>
        </row>
        <row r="94">
          <cell r="A94">
            <v>76</v>
          </cell>
        </row>
        <row r="95">
          <cell r="A95">
            <v>77</v>
          </cell>
        </row>
        <row r="96">
          <cell r="A96">
            <v>78</v>
          </cell>
        </row>
        <row r="97">
          <cell r="A97">
            <v>79</v>
          </cell>
        </row>
        <row r="98">
          <cell r="A98">
            <v>80</v>
          </cell>
        </row>
        <row r="99">
          <cell r="A99">
            <v>81</v>
          </cell>
        </row>
        <row r="100">
          <cell r="A100">
            <v>82</v>
          </cell>
        </row>
        <row r="101">
          <cell r="A101">
            <v>83</v>
          </cell>
        </row>
        <row r="102">
          <cell r="A102">
            <v>84</v>
          </cell>
        </row>
        <row r="103">
          <cell r="A103">
            <v>85</v>
          </cell>
        </row>
        <row r="104">
          <cell r="A104">
            <v>86</v>
          </cell>
        </row>
        <row r="105">
          <cell r="A105">
            <v>87</v>
          </cell>
        </row>
        <row r="106">
          <cell r="A106">
            <v>88</v>
          </cell>
        </row>
        <row r="107">
          <cell r="A107">
            <v>89</v>
          </cell>
        </row>
        <row r="108">
          <cell r="A108">
            <v>90</v>
          </cell>
        </row>
        <row r="109">
          <cell r="A109">
            <v>90</v>
          </cell>
        </row>
        <row r="110">
          <cell r="A110">
            <v>91</v>
          </cell>
        </row>
        <row r="111">
          <cell r="A111">
            <v>92</v>
          </cell>
        </row>
        <row r="112">
          <cell r="A112">
            <v>92</v>
          </cell>
        </row>
        <row r="113">
          <cell r="A113">
            <v>93</v>
          </cell>
        </row>
        <row r="114">
          <cell r="A114">
            <v>94</v>
          </cell>
        </row>
        <row r="115">
          <cell r="A115">
            <v>95</v>
          </cell>
        </row>
        <row r="116">
          <cell r="A116">
            <v>96</v>
          </cell>
        </row>
        <row r="117">
          <cell r="A117">
            <v>97</v>
          </cell>
        </row>
        <row r="118">
          <cell r="A118">
            <v>98</v>
          </cell>
        </row>
        <row r="119">
          <cell r="A119">
            <v>99</v>
          </cell>
        </row>
        <row r="120">
          <cell r="A120">
            <v>100</v>
          </cell>
        </row>
        <row r="121">
          <cell r="A121">
            <v>101</v>
          </cell>
        </row>
        <row r="122">
          <cell r="A122">
            <v>102</v>
          </cell>
        </row>
        <row r="123">
          <cell r="A123">
            <v>103</v>
          </cell>
        </row>
        <row r="124">
          <cell r="A124">
            <v>104</v>
          </cell>
        </row>
        <row r="125">
          <cell r="A125">
            <v>105</v>
          </cell>
        </row>
        <row r="126">
          <cell r="A126">
            <v>106</v>
          </cell>
        </row>
        <row r="127">
          <cell r="A127">
            <v>107</v>
          </cell>
        </row>
        <row r="128">
          <cell r="A128">
            <v>108</v>
          </cell>
        </row>
        <row r="129">
          <cell r="A129">
            <v>109</v>
          </cell>
        </row>
        <row r="130">
          <cell r="A130">
            <v>110</v>
          </cell>
        </row>
        <row r="131">
          <cell r="A131">
            <v>111</v>
          </cell>
        </row>
        <row r="132">
          <cell r="A132">
            <v>112</v>
          </cell>
        </row>
        <row r="133">
          <cell r="A133">
            <v>113</v>
          </cell>
        </row>
        <row r="134">
          <cell r="A134">
            <v>114</v>
          </cell>
        </row>
        <row r="135">
          <cell r="A135">
            <v>115</v>
          </cell>
        </row>
        <row r="136">
          <cell r="A136">
            <v>116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7">
          <cell r="A7">
            <v>129270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sheet"/>
      <sheetName val="SKJ_summqtr"/>
      <sheetName val="other income"/>
      <sheetName val="SKJ_summfullyear"/>
      <sheetName val="4YRSUMM"/>
      <sheetName val="CompOI"/>
      <sheetName val="Comp"/>
      <sheetName val="commonsize(fy)"/>
      <sheetName val="RESULTOI"/>
      <sheetName val="RESULT "/>
      <sheetName val="itemwisebrkup_lastQ"/>
      <sheetName val="itemwise_brkup"/>
      <sheetName val="percentOI"/>
      <sheetName val="percent"/>
      <sheetName val="unitq1"/>
      <sheetName val="compareq4"/>
      <sheetName val="bus_wisepercent"/>
      <sheetName val="bus_wisepercent_lastQ"/>
      <sheetName val="summary"/>
      <sheetName val="annex_3"/>
      <sheetName val="Gross_turn"/>
      <sheetName val="Net_turn "/>
      <sheetName val="Anal-032001"/>
      <sheetName val="PBIDT"/>
      <sheetName val="PBDT"/>
      <sheetName val="Depreciaion"/>
      <sheetName val="PBT"/>
      <sheetName val="Turnover"/>
      <sheetName val="Sheet2"/>
      <sheetName val="Sheet3"/>
      <sheetName val="intt.q1fy01"/>
      <sheetName val="other_income"/>
      <sheetName val="RESULT_"/>
      <sheetName val="Net_turn_"/>
      <sheetName val="intt_q1fy01"/>
      <sheetName val="Budmech 09-10"/>
      <sheetName val="ANX A"/>
      <sheetName val="ANX C"/>
      <sheetName val="SCH-E-1"/>
      <sheetName val="Worker Welfare FY 03"/>
      <sheetName val="COA-IPCL"/>
      <sheetName val="Ref_Lists_SER"/>
      <sheetName val="P&amp;L"/>
      <sheetName val="BS-DET"/>
      <sheetName val="Sheet1"/>
      <sheetName val="INI"/>
      <sheetName val="Sheet4"/>
      <sheetName val="ASSETS P&amp;M"/>
      <sheetName val="Assets Land &amp; Mise FA"/>
      <sheetName val="tb"/>
      <sheetName val="Curr"/>
      <sheetName val="F"/>
      <sheetName val="P&amp;B-M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CE455-C324-4C54-9D43-7A083F71CF0B}">
  <dimension ref="A1:O41"/>
  <sheetViews>
    <sheetView workbookViewId="0">
      <selection activeCell="B7" sqref="B7"/>
    </sheetView>
  </sheetViews>
  <sheetFormatPr defaultColWidth="8.7109375" defaultRowHeight="15"/>
  <cols>
    <col min="1" max="1" width="16.7109375" customWidth="1"/>
    <col min="2" max="2" width="25.85546875" bestFit="1" customWidth="1"/>
    <col min="3" max="8" width="25.85546875" customWidth="1"/>
    <col min="9" max="9" width="8.7109375" customWidth="1"/>
    <col min="10" max="10" width="26.7109375" bestFit="1" customWidth="1"/>
    <col min="11" max="11" width="11.140625" bestFit="1" customWidth="1"/>
    <col min="12" max="13" width="8.7109375" customWidth="1"/>
    <col min="14" max="14" width="14.42578125" customWidth="1"/>
    <col min="15" max="15" width="17.42578125" customWidth="1"/>
    <col min="16" max="16" width="8.7109375" customWidth="1"/>
  </cols>
  <sheetData>
    <row r="1" spans="1:15" ht="15.75">
      <c r="A1" s="199" t="s">
        <v>97</v>
      </c>
      <c r="B1" s="200"/>
      <c r="C1" s="187"/>
      <c r="D1" s="187"/>
      <c r="E1" s="187"/>
      <c r="F1" s="187"/>
      <c r="G1" s="187"/>
      <c r="H1" s="187"/>
      <c r="I1" s="49"/>
      <c r="J1" s="112" t="s">
        <v>506</v>
      </c>
    </row>
    <row r="2" spans="1:15">
      <c r="A2" s="127" t="s">
        <v>98</v>
      </c>
      <c r="B2" s="128" t="s">
        <v>143</v>
      </c>
      <c r="C2" s="128" t="s">
        <v>99</v>
      </c>
      <c r="D2" s="128" t="s">
        <v>143</v>
      </c>
      <c r="E2" s="128" t="s">
        <v>99</v>
      </c>
      <c r="F2" s="128" t="s">
        <v>143</v>
      </c>
      <c r="G2" s="128" t="s">
        <v>99</v>
      </c>
      <c r="H2" s="128" t="s">
        <v>99</v>
      </c>
      <c r="I2" s="49"/>
      <c r="J2" t="s">
        <v>507</v>
      </c>
      <c r="K2" t="s">
        <v>611</v>
      </c>
      <c r="L2" t="s">
        <v>122</v>
      </c>
      <c r="M2" t="s">
        <v>100</v>
      </c>
      <c r="N2" t="s">
        <v>109</v>
      </c>
      <c r="O2" t="s">
        <v>101</v>
      </c>
    </row>
    <row r="3" spans="1:15">
      <c r="A3" s="127" t="s">
        <v>102</v>
      </c>
      <c r="B3" s="128" t="s">
        <v>162</v>
      </c>
      <c r="C3" s="128" t="s">
        <v>162</v>
      </c>
      <c r="D3" s="128" t="s">
        <v>162</v>
      </c>
      <c r="E3" s="128" t="s">
        <v>162</v>
      </c>
      <c r="F3" s="128" t="s">
        <v>103</v>
      </c>
      <c r="G3" s="128" t="s">
        <v>103</v>
      </c>
      <c r="H3" s="128" t="s">
        <v>103</v>
      </c>
      <c r="I3" s="49"/>
      <c r="J3" t="s">
        <v>508</v>
      </c>
      <c r="K3" t="s">
        <v>114</v>
      </c>
      <c r="L3" t="s">
        <v>127</v>
      </c>
      <c r="M3" t="s">
        <v>104</v>
      </c>
      <c r="N3" t="s">
        <v>111</v>
      </c>
      <c r="O3" t="s">
        <v>105</v>
      </c>
    </row>
    <row r="4" spans="1:15">
      <c r="A4" s="127" t="s">
        <v>612</v>
      </c>
      <c r="B4" s="128" t="s">
        <v>111</v>
      </c>
      <c r="C4" s="128" t="s">
        <v>111</v>
      </c>
      <c r="D4" s="128" t="s">
        <v>109</v>
      </c>
      <c r="E4" s="128" t="s">
        <v>109</v>
      </c>
      <c r="F4" s="128" t="s">
        <v>109</v>
      </c>
      <c r="G4" s="128" t="s">
        <v>109</v>
      </c>
      <c r="H4" s="128" t="s">
        <v>109</v>
      </c>
      <c r="I4" s="49"/>
      <c r="J4" t="s">
        <v>509</v>
      </c>
      <c r="K4" t="s">
        <v>118</v>
      </c>
      <c r="L4" t="s">
        <v>131</v>
      </c>
      <c r="M4" t="s">
        <v>108</v>
      </c>
      <c r="N4" t="s">
        <v>115</v>
      </c>
      <c r="O4" t="s">
        <v>110</v>
      </c>
    </row>
    <row r="5" spans="1:15" hidden="1">
      <c r="A5" s="127" t="s">
        <v>106</v>
      </c>
      <c r="B5" s="129" t="s">
        <v>107</v>
      </c>
      <c r="C5" s="129" t="s">
        <v>107</v>
      </c>
      <c r="D5" s="129" t="s">
        <v>107</v>
      </c>
      <c r="E5" s="129" t="s">
        <v>107</v>
      </c>
      <c r="F5" s="129" t="s">
        <v>107</v>
      </c>
      <c r="G5" s="129" t="s">
        <v>107</v>
      </c>
      <c r="H5" s="129" t="s">
        <v>107</v>
      </c>
      <c r="I5" s="49"/>
      <c r="J5" t="s">
        <v>510</v>
      </c>
      <c r="K5" t="s">
        <v>126</v>
      </c>
      <c r="L5" t="s">
        <v>135</v>
      </c>
      <c r="O5" t="s">
        <v>116</v>
      </c>
    </row>
    <row r="6" spans="1:15" hidden="1">
      <c r="A6" s="127" t="s">
        <v>113</v>
      </c>
      <c r="B6" s="129" t="s">
        <v>112</v>
      </c>
      <c r="C6" s="129" t="s">
        <v>112</v>
      </c>
      <c r="D6" s="129" t="s">
        <v>112</v>
      </c>
      <c r="E6" s="129" t="s">
        <v>112</v>
      </c>
      <c r="F6" s="129" t="s">
        <v>112</v>
      </c>
      <c r="G6" s="129" t="s">
        <v>112</v>
      </c>
      <c r="H6" s="129" t="s">
        <v>112</v>
      </c>
      <c r="I6" s="49"/>
      <c r="J6" t="s">
        <v>511</v>
      </c>
      <c r="K6" t="s">
        <v>130</v>
      </c>
      <c r="L6" t="s">
        <v>138</v>
      </c>
      <c r="O6" t="s">
        <v>119</v>
      </c>
    </row>
    <row r="7" spans="1:15" ht="15.75" thickBot="1">
      <c r="A7" s="130" t="s">
        <v>117</v>
      </c>
      <c r="B7" s="131" t="s">
        <v>519</v>
      </c>
      <c r="C7" s="131" t="str">
        <f>+B7</f>
        <v>SCHEME_TAX_SAVER_TIER_II</v>
      </c>
      <c r="D7" s="131" t="str">
        <f>+B7</f>
        <v>SCHEME_TAX_SAVER_TIER_II</v>
      </c>
      <c r="E7" s="131" t="str">
        <f>+D7</f>
        <v>SCHEME_TAX_SAVER_TIER_II</v>
      </c>
      <c r="F7" s="131" t="str">
        <f>+E7</f>
        <v>SCHEME_TAX_SAVER_TIER_II</v>
      </c>
      <c r="G7" s="131" t="str">
        <f>+F7</f>
        <v>SCHEME_TAX_SAVER_TIER_II</v>
      </c>
      <c r="H7" s="131" t="str">
        <f>+G7</f>
        <v>SCHEME_TAX_SAVER_TIER_II</v>
      </c>
      <c r="I7" s="49"/>
      <c r="J7" t="s">
        <v>512</v>
      </c>
      <c r="K7" t="s">
        <v>103</v>
      </c>
      <c r="L7" t="s">
        <v>99</v>
      </c>
      <c r="O7" t="s">
        <v>123</v>
      </c>
    </row>
    <row r="8" spans="1:15">
      <c r="A8" s="126" t="s">
        <v>120</v>
      </c>
      <c r="B8" s="126" t="s">
        <v>121</v>
      </c>
      <c r="C8" s="126" t="s">
        <v>121</v>
      </c>
      <c r="D8" s="126" t="s">
        <v>121</v>
      </c>
      <c r="E8" s="126" t="s">
        <v>121</v>
      </c>
      <c r="F8" s="126" t="s">
        <v>121</v>
      </c>
      <c r="G8" s="126" t="s">
        <v>121</v>
      </c>
      <c r="H8" s="126" t="s">
        <v>121</v>
      </c>
      <c r="I8" s="49"/>
      <c r="J8" t="s">
        <v>513</v>
      </c>
      <c r="K8" t="s">
        <v>142</v>
      </c>
      <c r="L8" t="s">
        <v>143</v>
      </c>
      <c r="O8" t="s">
        <v>128</v>
      </c>
    </row>
    <row r="9" spans="1:15">
      <c r="A9" s="114" t="s">
        <v>124</v>
      </c>
      <c r="B9" s="114" t="s">
        <v>125</v>
      </c>
      <c r="C9" s="114" t="s">
        <v>125</v>
      </c>
      <c r="D9" s="114" t="s">
        <v>125</v>
      </c>
      <c r="E9" s="114" t="s">
        <v>125</v>
      </c>
      <c r="F9" s="114" t="s">
        <v>125</v>
      </c>
      <c r="G9" s="114" t="s">
        <v>125</v>
      </c>
      <c r="H9" s="114" t="s">
        <v>125</v>
      </c>
      <c r="I9" s="49"/>
      <c r="J9" t="s">
        <v>514</v>
      </c>
      <c r="K9" t="s">
        <v>146</v>
      </c>
      <c r="L9" t="s">
        <v>147</v>
      </c>
      <c r="O9" t="s">
        <v>132</v>
      </c>
    </row>
    <row r="10" spans="1:15">
      <c r="A10" s="114" t="s">
        <v>129</v>
      </c>
      <c r="B10" s="114" t="s">
        <v>125</v>
      </c>
      <c r="C10" s="114" t="s">
        <v>125</v>
      </c>
      <c r="D10" s="114" t="s">
        <v>125</v>
      </c>
      <c r="E10" s="114" t="s">
        <v>125</v>
      </c>
      <c r="F10" s="114" t="s">
        <v>125</v>
      </c>
      <c r="G10" s="114" t="s">
        <v>125</v>
      </c>
      <c r="H10" s="114" t="s">
        <v>125</v>
      </c>
      <c r="I10" s="49"/>
      <c r="J10" t="s">
        <v>515</v>
      </c>
      <c r="K10" t="s">
        <v>149</v>
      </c>
      <c r="L10" t="s">
        <v>150</v>
      </c>
      <c r="O10" t="s">
        <v>136</v>
      </c>
    </row>
    <row r="11" spans="1:15">
      <c r="A11" s="114" t="s">
        <v>133</v>
      </c>
      <c r="B11" s="114" t="s">
        <v>134</v>
      </c>
      <c r="C11" s="114" t="s">
        <v>134</v>
      </c>
      <c r="D11" s="114" t="s">
        <v>134</v>
      </c>
      <c r="E11" s="114" t="s">
        <v>134</v>
      </c>
      <c r="F11" s="114" t="s">
        <v>134</v>
      </c>
      <c r="G11" s="114" t="s">
        <v>134</v>
      </c>
      <c r="H11" s="114" t="s">
        <v>134</v>
      </c>
      <c r="I11" s="49"/>
      <c r="J11" t="s">
        <v>516</v>
      </c>
      <c r="K11" t="s">
        <v>155</v>
      </c>
      <c r="L11" t="s">
        <v>153</v>
      </c>
      <c r="O11" t="s">
        <v>139</v>
      </c>
    </row>
    <row r="12" spans="1:15">
      <c r="A12" s="114" t="s">
        <v>137</v>
      </c>
      <c r="B12" s="114" t="s">
        <v>125</v>
      </c>
      <c r="C12" s="114" t="s">
        <v>125</v>
      </c>
      <c r="D12" s="114" t="s">
        <v>125</v>
      </c>
      <c r="E12" s="114" t="s">
        <v>125</v>
      </c>
      <c r="F12" s="114" t="s">
        <v>125</v>
      </c>
      <c r="G12" s="114" t="s">
        <v>125</v>
      </c>
      <c r="H12" s="114" t="s">
        <v>125</v>
      </c>
      <c r="I12" s="49"/>
      <c r="J12" t="s">
        <v>517</v>
      </c>
      <c r="K12" t="s">
        <v>158</v>
      </c>
      <c r="L12" t="s">
        <v>156</v>
      </c>
      <c r="O12" t="s">
        <v>141</v>
      </c>
    </row>
    <row r="13" spans="1:15">
      <c r="A13" s="114" t="s">
        <v>140</v>
      </c>
      <c r="B13" s="114" t="s">
        <v>101</v>
      </c>
      <c r="C13" s="114" t="s">
        <v>101</v>
      </c>
      <c r="D13" s="114" t="s">
        <v>101</v>
      </c>
      <c r="E13" s="114" t="s">
        <v>101</v>
      </c>
      <c r="F13" s="114" t="s">
        <v>101</v>
      </c>
      <c r="G13" s="114" t="s">
        <v>101</v>
      </c>
      <c r="H13" s="114" t="s">
        <v>101</v>
      </c>
      <c r="I13" s="49"/>
      <c r="J13" t="s">
        <v>518</v>
      </c>
      <c r="K13" t="s">
        <v>162</v>
      </c>
      <c r="L13" t="s">
        <v>159</v>
      </c>
      <c r="O13" t="s">
        <v>144</v>
      </c>
    </row>
    <row r="14" spans="1:15">
      <c r="A14" s="114"/>
      <c r="B14" s="114"/>
      <c r="C14" s="114"/>
      <c r="D14" s="114"/>
      <c r="E14" s="114"/>
      <c r="F14" s="114"/>
      <c r="G14" s="114"/>
      <c r="H14" s="114"/>
      <c r="J14" t="s">
        <v>519</v>
      </c>
      <c r="L14" t="s">
        <v>163</v>
      </c>
      <c r="O14" t="s">
        <v>148</v>
      </c>
    </row>
    <row r="15" spans="1:15">
      <c r="A15" s="114" t="s">
        <v>145</v>
      </c>
      <c r="B15" s="114" t="s">
        <v>530</v>
      </c>
      <c r="C15" s="114" t="s">
        <v>530</v>
      </c>
      <c r="D15" s="114" t="s">
        <v>530</v>
      </c>
      <c r="E15" s="114" t="s">
        <v>530</v>
      </c>
      <c r="F15" s="114" t="s">
        <v>530</v>
      </c>
      <c r="G15" s="114" t="s">
        <v>530</v>
      </c>
      <c r="H15" s="114" t="s">
        <v>530</v>
      </c>
      <c r="J15" t="s">
        <v>520</v>
      </c>
      <c r="O15" t="s">
        <v>151</v>
      </c>
    </row>
    <row r="16" spans="1:15">
      <c r="A16" s="114"/>
      <c r="B16" s="114"/>
      <c r="C16" s="188"/>
      <c r="D16" s="188"/>
      <c r="E16" s="188"/>
      <c r="F16" s="188"/>
      <c r="G16" s="188"/>
      <c r="H16" s="188"/>
      <c r="J16" t="s">
        <v>615</v>
      </c>
      <c r="O16" t="s">
        <v>154</v>
      </c>
    </row>
    <row r="17" spans="1:15">
      <c r="A17" s="114"/>
      <c r="B17" s="114" t="s">
        <v>152</v>
      </c>
      <c r="C17" s="188"/>
      <c r="D17" s="188"/>
      <c r="E17" s="188"/>
      <c r="F17" s="188"/>
      <c r="G17" s="188"/>
      <c r="H17" s="188"/>
      <c r="O17" t="s">
        <v>157</v>
      </c>
    </row>
    <row r="18" spans="1:15">
      <c r="O18" t="s">
        <v>160</v>
      </c>
    </row>
    <row r="19" spans="1:15">
      <c r="O19" t="s">
        <v>164</v>
      </c>
    </row>
    <row r="20" spans="1:15">
      <c r="A20" t="s">
        <v>161</v>
      </c>
      <c r="B20">
        <v>1</v>
      </c>
      <c r="O20" t="s">
        <v>165</v>
      </c>
    </row>
    <row r="21" spans="1:15">
      <c r="B21">
        <v>10000000</v>
      </c>
      <c r="O21" t="s">
        <v>166</v>
      </c>
    </row>
    <row r="22" spans="1:15">
      <c r="O22" t="s">
        <v>167</v>
      </c>
    </row>
    <row r="23" spans="1:15">
      <c r="B23" s="174" t="s">
        <v>616</v>
      </c>
      <c r="C23" s="174"/>
      <c r="D23" s="174"/>
      <c r="E23" s="174"/>
      <c r="F23" s="174"/>
      <c r="G23" s="174"/>
      <c r="H23" s="174"/>
      <c r="O23" t="s">
        <v>168</v>
      </c>
    </row>
    <row r="24" spans="1:15">
      <c r="B24" s="174" t="s">
        <v>617</v>
      </c>
      <c r="C24" s="174"/>
      <c r="D24" s="174"/>
      <c r="E24" s="174"/>
      <c r="F24" s="174"/>
      <c r="G24" s="174"/>
      <c r="H24" s="174"/>
      <c r="O24" t="s">
        <v>169</v>
      </c>
    </row>
    <row r="25" spans="1:15">
      <c r="B25" s="175" t="s">
        <v>618</v>
      </c>
      <c r="C25" s="175"/>
      <c r="D25" s="175"/>
      <c r="E25" s="175"/>
      <c r="F25" s="175"/>
      <c r="G25" s="175"/>
      <c r="H25" s="175"/>
      <c r="O25" t="s">
        <v>170</v>
      </c>
    </row>
    <row r="26" spans="1:15" ht="15" customHeight="1">
      <c r="B26" s="50"/>
      <c r="C26" s="50"/>
      <c r="D26" s="50"/>
      <c r="E26" s="50"/>
      <c r="F26" s="50"/>
      <c r="G26" s="50"/>
      <c r="H26" s="50"/>
      <c r="I26" s="50"/>
      <c r="O26" t="s">
        <v>171</v>
      </c>
    </row>
    <row r="27" spans="1:15">
      <c r="A27" t="s">
        <v>609</v>
      </c>
      <c r="B27" t="s">
        <v>619</v>
      </c>
      <c r="C27" t="s">
        <v>620</v>
      </c>
      <c r="O27" t="s">
        <v>172</v>
      </c>
    </row>
    <row r="28" spans="1:15">
      <c r="A28" t="s">
        <v>610</v>
      </c>
      <c r="B28" t="s">
        <v>608</v>
      </c>
      <c r="C28" t="s">
        <v>606</v>
      </c>
      <c r="O28" t="s">
        <v>173</v>
      </c>
    </row>
    <row r="29" spans="1:15">
      <c r="C29" t="s">
        <v>608</v>
      </c>
      <c r="O29" t="s">
        <v>174</v>
      </c>
    </row>
    <row r="30" spans="1:15">
      <c r="C30" t="s">
        <v>619</v>
      </c>
      <c r="O30" t="s">
        <v>175</v>
      </c>
    </row>
    <row r="31" spans="1:15">
      <c r="A31" s="174" t="s">
        <v>612</v>
      </c>
      <c r="C31" t="s">
        <v>607</v>
      </c>
      <c r="O31" t="s">
        <v>176</v>
      </c>
    </row>
    <row r="32" spans="1:15">
      <c r="A32" t="s">
        <v>109</v>
      </c>
      <c r="B32" t="s">
        <v>613</v>
      </c>
      <c r="O32" t="s">
        <v>177</v>
      </c>
    </row>
    <row r="33" spans="1:15">
      <c r="A33" t="s">
        <v>111</v>
      </c>
      <c r="B33" t="s">
        <v>614</v>
      </c>
      <c r="O33" t="s">
        <v>178</v>
      </c>
    </row>
    <row r="34" spans="1:15">
      <c r="O34" t="s">
        <v>179</v>
      </c>
    </row>
    <row r="35" spans="1:15">
      <c r="O35" t="s">
        <v>180</v>
      </c>
    </row>
    <row r="36" spans="1:15">
      <c r="O36" t="s">
        <v>181</v>
      </c>
    </row>
    <row r="37" spans="1:15">
      <c r="O37" t="s">
        <v>182</v>
      </c>
    </row>
    <row r="38" spans="1:15">
      <c r="O38" t="s">
        <v>183</v>
      </c>
    </row>
    <row r="39" spans="1:15">
      <c r="O39" t="s">
        <v>184</v>
      </c>
    </row>
    <row r="40" spans="1:15">
      <c r="O40" t="s">
        <v>185</v>
      </c>
    </row>
    <row r="41" spans="1:15">
      <c r="O41" t="s">
        <v>186</v>
      </c>
    </row>
  </sheetData>
  <mergeCells count="1">
    <mergeCell ref="A1:B1"/>
  </mergeCells>
  <dataValidations count="6">
    <dataValidation type="list" allowBlank="1" showInputMessage="1" showErrorMessage="1" sqref="B3:H3" xr:uid="{CB562DAB-5A04-467E-A4D7-838233E8BBED}">
      <formula1>$K$2:$K$13</formula1>
    </dataValidation>
    <dataValidation type="list" allowBlank="1" showInputMessage="1" showErrorMessage="1" sqref="B2:H2" xr:uid="{D0F8F493-027E-4C2A-8B8E-F95BCD48D745}">
      <formula1>$L$2:$L$14</formula1>
    </dataValidation>
    <dataValidation type="list" allowBlank="1" showInputMessage="1" showErrorMessage="1" sqref="C7" xr:uid="{296026EB-A6F1-439E-A6A8-1E83454C69FD}">
      <formula1>$J$2:$J$15</formula1>
    </dataValidation>
    <dataValidation type="list" allowBlank="1" showInputMessage="1" showErrorMessage="1" sqref="B4:H4" xr:uid="{62DC401C-B563-4FCB-BA7C-B081B81F813A}">
      <formula1>$N$2:$N$4</formula1>
    </dataValidation>
    <dataValidation type="list" allowBlank="1" showInputMessage="1" showErrorMessage="1" sqref="B27:B28 D27:H28" xr:uid="{31EB8519-4A88-42A3-A12A-BAE16A924C84}">
      <formula1>$C$27:$C$31</formula1>
    </dataValidation>
    <dataValidation type="list" allowBlank="1" showInputMessage="1" showErrorMessage="1" sqref="B7 D7 E7 F7 G7 H7" xr:uid="{4D7A360A-177D-44A1-984F-9A73860C97ED}">
      <formula1>$J$2:$J$16</formula1>
    </dataValidation>
  </dataValidations>
  <pageMargins left="0.7" right="0.7" top="0.75" bottom="0.75" header="0.3" footer="0.3"/>
  <pageSetup orientation="portrait" horizontalDpi="300" verticalDpi="300" r:id="rId1"/>
  <customProperties>
    <customPr name="WORKBKFUNCTIONCACHE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E0DA2-9BFA-411E-9AA8-AE8689C3072F}">
  <dimension ref="A1:K295"/>
  <sheetViews>
    <sheetView workbookViewId="0">
      <pane ySplit="3" topLeftCell="A15" activePane="bottomLeft" state="frozen"/>
      <selection pane="bottomLeft" activeCell="B17" sqref="B17"/>
    </sheetView>
  </sheetViews>
  <sheetFormatPr defaultRowHeight="15"/>
  <cols>
    <col min="1" max="1" width="25.140625" bestFit="1" customWidth="1"/>
    <col min="2" max="2" width="19" bestFit="1" customWidth="1"/>
    <col min="3" max="6" width="8.42578125" bestFit="1" customWidth="1"/>
    <col min="7" max="8" width="11.28515625" bestFit="1" customWidth="1"/>
    <col min="9" max="9" width="8.42578125" bestFit="1" customWidth="1"/>
    <col min="10" max="10" width="8.42578125" style="189" bestFit="1" customWidth="1"/>
    <col min="11" max="11" width="8.42578125" bestFit="1" customWidth="1"/>
  </cols>
  <sheetData>
    <row r="1" spans="1:10">
      <c r="A1" s="201" t="s">
        <v>529</v>
      </c>
      <c r="B1" s="204" t="s">
        <v>188</v>
      </c>
      <c r="C1" s="186" t="str">
        <f>POV!B4</f>
        <v>HYTD</v>
      </c>
      <c r="D1" s="186" t="str">
        <f>POV!C4</f>
        <v>HYTD</v>
      </c>
      <c r="E1" s="186" t="str">
        <f>POV!D4</f>
        <v>YTD</v>
      </c>
      <c r="F1" s="186" t="str">
        <f>POV!E4</f>
        <v>YTD</v>
      </c>
      <c r="G1" s="186" t="str">
        <f>POV!F4</f>
        <v>YTD</v>
      </c>
      <c r="H1" s="186" t="str">
        <f>POV!G4</f>
        <v>YTD</v>
      </c>
    </row>
    <row r="2" spans="1:10" s="113" customFormat="1">
      <c r="A2" s="202"/>
      <c r="B2" s="205"/>
      <c r="C2" s="132" t="str">
        <f>POV!B2</f>
        <v>2022</v>
      </c>
      <c r="D2" s="186" t="str">
        <f>POV!C2</f>
        <v>2021</v>
      </c>
      <c r="E2" s="186" t="str">
        <f>POV!D2</f>
        <v>2022</v>
      </c>
      <c r="F2" s="186" t="str">
        <f>POV!E2</f>
        <v>2021</v>
      </c>
      <c r="G2" s="186" t="str">
        <f>POV!F2</f>
        <v>2022</v>
      </c>
      <c r="H2" s="186" t="str">
        <f>POV!G2</f>
        <v>2021</v>
      </c>
      <c r="J2" s="190"/>
    </row>
    <row r="3" spans="1:10" s="113" customFormat="1">
      <c r="A3" s="203"/>
      <c r="B3" s="206"/>
      <c r="C3" s="132" t="str">
        <f>POV!B3</f>
        <v>MARCH</v>
      </c>
      <c r="D3" s="186" t="str">
        <f>POV!C3</f>
        <v>MARCH</v>
      </c>
      <c r="E3" s="186" t="str">
        <f>POV!D3</f>
        <v>MARCH</v>
      </c>
      <c r="F3" s="186" t="str">
        <f>POV!E3</f>
        <v>MARCH</v>
      </c>
      <c r="G3" s="186" t="str">
        <f>POV!F3</f>
        <v>SEPTEMBER</v>
      </c>
      <c r="H3" s="186" t="str">
        <f>POV!G3</f>
        <v>SEPTEMBER</v>
      </c>
      <c r="J3" s="190"/>
    </row>
    <row r="4" spans="1:10">
      <c r="A4" s="117" t="s">
        <v>398</v>
      </c>
      <c r="B4" s="114" t="s">
        <v>624</v>
      </c>
      <c r="C4" s="115">
        <v>0</v>
      </c>
      <c r="D4" s="115">
        <v>0</v>
      </c>
      <c r="E4" s="114">
        <v>0</v>
      </c>
      <c r="F4" s="114">
        <v>0</v>
      </c>
      <c r="G4" s="114">
        <v>0</v>
      </c>
      <c r="H4" s="114">
        <v>0</v>
      </c>
    </row>
    <row r="5" spans="1:10">
      <c r="A5" s="118" t="s">
        <v>399</v>
      </c>
      <c r="B5" s="114" t="s">
        <v>625</v>
      </c>
      <c r="C5" s="115">
        <v>255790.91</v>
      </c>
      <c r="D5" s="115">
        <v>87712.869999999704</v>
      </c>
      <c r="E5" s="114">
        <v>255790.91</v>
      </c>
      <c r="F5" s="114">
        <v>87712.869999999704</v>
      </c>
      <c r="G5" s="114">
        <v>61183.070000000102</v>
      </c>
      <c r="H5" s="114">
        <v>62395.709999999897</v>
      </c>
    </row>
    <row r="6" spans="1:10">
      <c r="A6" s="119" t="s">
        <v>400</v>
      </c>
      <c r="B6" s="114" t="s">
        <v>626</v>
      </c>
      <c r="C6" s="115">
        <v>255790.91</v>
      </c>
      <c r="D6" s="115">
        <v>87712.869999999704</v>
      </c>
      <c r="E6" s="114">
        <v>255790.91</v>
      </c>
      <c r="F6" s="114">
        <v>87712.869999999704</v>
      </c>
      <c r="G6" s="114">
        <v>61183.070000000102</v>
      </c>
      <c r="H6" s="114">
        <v>62395.709999999897</v>
      </c>
    </row>
    <row r="7" spans="1:10">
      <c r="A7" s="120" t="s">
        <v>401</v>
      </c>
      <c r="B7" s="114" t="s">
        <v>627</v>
      </c>
      <c r="C7" s="115">
        <v>5325548.6500000004</v>
      </c>
      <c r="D7" s="115">
        <v>2655276.77</v>
      </c>
      <c r="E7" s="114">
        <v>5325548.6500000004</v>
      </c>
      <c r="F7" s="114">
        <v>2655276.77</v>
      </c>
      <c r="G7" s="114">
        <v>3444975.56</v>
      </c>
      <c r="H7" s="114">
        <v>1150869.33</v>
      </c>
    </row>
    <row r="8" spans="1:10">
      <c r="A8" s="121" t="s">
        <v>402</v>
      </c>
      <c r="B8" s="114" t="s">
        <v>5</v>
      </c>
      <c r="C8" s="115">
        <v>4711702.88</v>
      </c>
      <c r="D8" s="115">
        <v>2470958.37</v>
      </c>
      <c r="E8" s="114">
        <v>4711702.88</v>
      </c>
      <c r="F8" s="114">
        <v>2470958.37</v>
      </c>
      <c r="G8" s="114">
        <v>3097998.11</v>
      </c>
      <c r="H8" s="114">
        <v>1108067.06</v>
      </c>
    </row>
    <row r="9" spans="1:10">
      <c r="A9" s="122" t="s">
        <v>189</v>
      </c>
      <c r="B9" s="114" t="s">
        <v>628</v>
      </c>
      <c r="C9" s="115">
        <v>4711702.88</v>
      </c>
      <c r="D9" s="115">
        <v>2470958.37</v>
      </c>
      <c r="E9" s="114">
        <v>4711702.88</v>
      </c>
      <c r="F9" s="114">
        <v>2470958.37</v>
      </c>
      <c r="G9" s="114">
        <v>3097998.11</v>
      </c>
      <c r="H9" s="114">
        <v>1108067.06</v>
      </c>
    </row>
    <row r="10" spans="1:10">
      <c r="A10" s="121" t="s">
        <v>403</v>
      </c>
      <c r="B10" s="114" t="s">
        <v>6</v>
      </c>
      <c r="C10" s="115">
        <v>612623.78</v>
      </c>
      <c r="D10" s="115">
        <v>183967.42</v>
      </c>
      <c r="E10" s="114">
        <v>612623.78</v>
      </c>
      <c r="F10" s="114">
        <v>183967.42</v>
      </c>
      <c r="G10" s="114">
        <v>346224.55</v>
      </c>
      <c r="H10" s="114">
        <v>42655.73</v>
      </c>
    </row>
    <row r="11" spans="1:10">
      <c r="A11" s="122" t="s">
        <v>190</v>
      </c>
      <c r="B11" s="114" t="s">
        <v>50</v>
      </c>
      <c r="C11" s="115">
        <v>519088.12</v>
      </c>
      <c r="D11" s="115">
        <v>178144.63</v>
      </c>
      <c r="E11" s="114">
        <v>519088.12</v>
      </c>
      <c r="F11" s="114">
        <v>178144.63</v>
      </c>
      <c r="G11" s="114">
        <v>252688.89</v>
      </c>
      <c r="H11" s="114">
        <v>36832.94</v>
      </c>
    </row>
    <row r="12" spans="1:10">
      <c r="A12" s="122" t="s">
        <v>191</v>
      </c>
      <c r="B12" s="114" t="s">
        <v>56</v>
      </c>
      <c r="C12" s="191">
        <v>71437.63</v>
      </c>
      <c r="D12" s="191">
        <v>6383.24</v>
      </c>
      <c r="E12" s="114">
        <v>71437.63</v>
      </c>
      <c r="F12" s="114">
        <v>6383.24</v>
      </c>
      <c r="G12" s="114">
        <v>71437.63</v>
      </c>
      <c r="H12" s="114">
        <v>6383.24</v>
      </c>
    </row>
    <row r="13" spans="1:10">
      <c r="A13" s="122" t="s">
        <v>192</v>
      </c>
      <c r="B13" s="114" t="s">
        <v>59</v>
      </c>
      <c r="C13" s="191">
        <v>22098.03</v>
      </c>
      <c r="D13" s="191">
        <v>-560.45000000000005</v>
      </c>
      <c r="E13" s="114">
        <v>22098.03</v>
      </c>
      <c r="F13" s="114">
        <v>-560.45000000000005</v>
      </c>
      <c r="G13" s="114">
        <v>22098.03</v>
      </c>
      <c r="H13" s="114">
        <v>-560.45000000000005</v>
      </c>
    </row>
    <row r="14" spans="1:10">
      <c r="A14" s="121" t="s">
        <v>404</v>
      </c>
      <c r="B14" s="114" t="s">
        <v>7</v>
      </c>
      <c r="C14" s="115">
        <v>1221.99</v>
      </c>
      <c r="D14" s="115">
        <v>350.98</v>
      </c>
      <c r="E14" s="114">
        <v>1221.99</v>
      </c>
      <c r="F14" s="114">
        <v>350.98</v>
      </c>
      <c r="G14" s="114">
        <v>752.9</v>
      </c>
      <c r="H14" s="114">
        <v>146.54</v>
      </c>
    </row>
    <row r="15" spans="1:10">
      <c r="A15" s="122" t="s">
        <v>405</v>
      </c>
      <c r="B15" s="114" t="s">
        <v>64</v>
      </c>
      <c r="C15" s="115">
        <v>0</v>
      </c>
      <c r="D15" s="115">
        <v>0</v>
      </c>
      <c r="E15" s="114">
        <v>0</v>
      </c>
      <c r="F15" s="114">
        <v>0</v>
      </c>
      <c r="G15" s="114">
        <v>0</v>
      </c>
      <c r="H15" s="114">
        <v>0</v>
      </c>
    </row>
    <row r="16" spans="1:10">
      <c r="A16" s="123" t="s">
        <v>193</v>
      </c>
      <c r="B16" s="114" t="s">
        <v>629</v>
      </c>
      <c r="C16" s="115">
        <v>0</v>
      </c>
      <c r="D16" s="115">
        <v>0</v>
      </c>
      <c r="E16" s="114">
        <v>0</v>
      </c>
      <c r="F16" s="114">
        <v>0</v>
      </c>
      <c r="G16" s="114">
        <v>0</v>
      </c>
      <c r="H16" s="114">
        <v>0</v>
      </c>
    </row>
    <row r="17" spans="1:8">
      <c r="A17" s="123" t="s">
        <v>194</v>
      </c>
      <c r="B17" s="114" t="s">
        <v>630</v>
      </c>
      <c r="C17" s="115">
        <v>0</v>
      </c>
      <c r="D17" s="115">
        <v>0</v>
      </c>
      <c r="E17" s="114">
        <v>0</v>
      </c>
      <c r="F17" s="114">
        <v>0</v>
      </c>
      <c r="G17" s="114">
        <v>0</v>
      </c>
      <c r="H17" s="114">
        <v>0</v>
      </c>
    </row>
    <row r="18" spans="1:8">
      <c r="A18" s="123" t="s">
        <v>195</v>
      </c>
      <c r="B18" s="114" t="s">
        <v>631</v>
      </c>
      <c r="C18" s="115">
        <v>0</v>
      </c>
      <c r="D18" s="115">
        <v>0</v>
      </c>
      <c r="E18" s="114">
        <v>0</v>
      </c>
      <c r="F18" s="114">
        <v>0</v>
      </c>
      <c r="G18" s="114">
        <v>0</v>
      </c>
      <c r="H18" s="114">
        <v>0</v>
      </c>
    </row>
    <row r="19" spans="1:8">
      <c r="A19" s="122" t="s">
        <v>406</v>
      </c>
      <c r="B19" s="114" t="s">
        <v>632</v>
      </c>
      <c r="C19" s="115">
        <v>92.75</v>
      </c>
      <c r="D19" s="115">
        <v>118</v>
      </c>
      <c r="E19" s="114">
        <v>92.75</v>
      </c>
      <c r="F19" s="114">
        <v>118</v>
      </c>
      <c r="G19" s="114">
        <v>148.15</v>
      </c>
      <c r="H19" s="114">
        <v>118</v>
      </c>
    </row>
    <row r="20" spans="1:8">
      <c r="A20" s="123" t="s">
        <v>196</v>
      </c>
      <c r="B20" s="114" t="s">
        <v>633</v>
      </c>
      <c r="C20" s="115">
        <v>92.75</v>
      </c>
      <c r="D20" s="115">
        <v>118</v>
      </c>
      <c r="E20" s="114">
        <v>92.75</v>
      </c>
      <c r="F20" s="114">
        <v>118</v>
      </c>
      <c r="G20" s="114">
        <v>148.15</v>
      </c>
      <c r="H20" s="114">
        <v>118</v>
      </c>
    </row>
    <row r="21" spans="1:8">
      <c r="A21" s="122" t="s">
        <v>407</v>
      </c>
      <c r="B21" s="114" t="s">
        <v>634</v>
      </c>
      <c r="C21" s="115">
        <v>0</v>
      </c>
      <c r="D21" s="115">
        <v>12.05</v>
      </c>
      <c r="E21" s="114">
        <v>0</v>
      </c>
      <c r="F21" s="114">
        <v>12.05</v>
      </c>
      <c r="G21" s="114">
        <v>0</v>
      </c>
      <c r="H21" s="114">
        <v>3.94</v>
      </c>
    </row>
    <row r="22" spans="1:8">
      <c r="A22" s="123" t="s">
        <v>197</v>
      </c>
      <c r="B22" s="114" t="s">
        <v>635</v>
      </c>
      <c r="C22" s="115">
        <v>0</v>
      </c>
      <c r="D22" s="115">
        <v>9.92</v>
      </c>
      <c r="E22" s="114">
        <v>0</v>
      </c>
      <c r="F22" s="114">
        <v>9.92</v>
      </c>
      <c r="G22" s="114">
        <v>0</v>
      </c>
      <c r="H22" s="114">
        <v>2.77</v>
      </c>
    </row>
    <row r="23" spans="1:8">
      <c r="A23" s="123" t="s">
        <v>198</v>
      </c>
      <c r="B23" s="114" t="s">
        <v>636</v>
      </c>
      <c r="C23" s="115">
        <v>0</v>
      </c>
      <c r="D23" s="115">
        <v>2.13</v>
      </c>
      <c r="E23" s="114">
        <v>0</v>
      </c>
      <c r="F23" s="114">
        <v>2.13</v>
      </c>
      <c r="G23" s="114">
        <v>0</v>
      </c>
      <c r="H23" s="114">
        <v>1.17</v>
      </c>
    </row>
    <row r="24" spans="1:8">
      <c r="A24" s="122" t="s">
        <v>408</v>
      </c>
      <c r="B24" s="114" t="s">
        <v>637</v>
      </c>
      <c r="C24" s="115">
        <v>473.25</v>
      </c>
      <c r="D24" s="115">
        <v>228.52</v>
      </c>
      <c r="E24" s="114">
        <v>473.25</v>
      </c>
      <c r="F24" s="114">
        <v>228.52</v>
      </c>
      <c r="G24" s="114">
        <v>577.48</v>
      </c>
      <c r="H24" s="114">
        <v>28.86</v>
      </c>
    </row>
    <row r="25" spans="1:8">
      <c r="A25" s="123" t="s">
        <v>199</v>
      </c>
      <c r="B25" s="114" t="s">
        <v>638</v>
      </c>
      <c r="C25" s="115">
        <v>-7.83</v>
      </c>
      <c r="D25" s="115">
        <v>193.66</v>
      </c>
      <c r="E25" s="114">
        <v>-7.83</v>
      </c>
      <c r="F25" s="114">
        <v>193.66</v>
      </c>
      <c r="G25" s="114">
        <v>485.56</v>
      </c>
      <c r="H25" s="114">
        <v>24.19</v>
      </c>
    </row>
    <row r="26" spans="1:8">
      <c r="A26" s="123" t="s">
        <v>200</v>
      </c>
      <c r="B26" s="114" t="s">
        <v>639</v>
      </c>
      <c r="C26" s="115">
        <v>441.82</v>
      </c>
      <c r="D26" s="115">
        <v>34.86</v>
      </c>
      <c r="E26" s="114">
        <v>441.82</v>
      </c>
      <c r="F26" s="114">
        <v>34.86</v>
      </c>
      <c r="G26" s="114">
        <v>91.92</v>
      </c>
      <c r="H26" s="114">
        <v>4.67</v>
      </c>
    </row>
    <row r="27" spans="1:8">
      <c r="A27" s="196" t="s">
        <v>622</v>
      </c>
      <c r="B27" s="114" t="s">
        <v>640</v>
      </c>
      <c r="C27" s="115">
        <v>39.26</v>
      </c>
      <c r="D27" s="115">
        <v>0</v>
      </c>
      <c r="E27" s="114">
        <v>39.26</v>
      </c>
      <c r="F27" s="114">
        <v>0</v>
      </c>
      <c r="G27" s="114">
        <v>0</v>
      </c>
      <c r="H27" s="114">
        <v>0</v>
      </c>
    </row>
    <row r="28" spans="1:8">
      <c r="A28" s="122" t="s">
        <v>409</v>
      </c>
      <c r="B28" s="114" t="s">
        <v>641</v>
      </c>
      <c r="C28" s="115">
        <v>23.67</v>
      </c>
      <c r="D28" s="115">
        <v>12.08</v>
      </c>
      <c r="E28" s="114">
        <v>23.67</v>
      </c>
      <c r="F28" s="114">
        <v>12.08</v>
      </c>
      <c r="G28" s="114">
        <v>15.61</v>
      </c>
      <c r="H28" s="114">
        <v>6.09</v>
      </c>
    </row>
    <row r="29" spans="1:8">
      <c r="A29" s="123" t="s">
        <v>201</v>
      </c>
      <c r="B29" s="114" t="s">
        <v>642</v>
      </c>
      <c r="C29" s="115">
        <v>23.67</v>
      </c>
      <c r="D29" s="115">
        <v>12.08</v>
      </c>
      <c r="E29" s="114">
        <v>23.67</v>
      </c>
      <c r="F29" s="114">
        <v>12.08</v>
      </c>
      <c r="G29" s="114">
        <v>15.61</v>
      </c>
      <c r="H29" s="114">
        <v>6.09</v>
      </c>
    </row>
    <row r="30" spans="1:8">
      <c r="A30" s="123" t="s">
        <v>202</v>
      </c>
      <c r="B30" s="114" t="s">
        <v>643</v>
      </c>
      <c r="C30" s="115">
        <v>0</v>
      </c>
      <c r="D30" s="115">
        <v>0</v>
      </c>
      <c r="E30" s="114">
        <v>0</v>
      </c>
      <c r="F30" s="114">
        <v>0</v>
      </c>
      <c r="G30" s="114">
        <v>0</v>
      </c>
      <c r="H30" s="114">
        <v>0</v>
      </c>
    </row>
    <row r="31" spans="1:8">
      <c r="A31" s="122" t="s">
        <v>410</v>
      </c>
      <c r="B31" s="114" t="s">
        <v>644</v>
      </c>
      <c r="C31" s="115">
        <v>0</v>
      </c>
      <c r="D31" s="115">
        <v>0</v>
      </c>
      <c r="E31" s="114">
        <v>0</v>
      </c>
      <c r="F31" s="114">
        <v>0</v>
      </c>
      <c r="G31" s="114">
        <v>0</v>
      </c>
      <c r="H31" s="114">
        <v>0</v>
      </c>
    </row>
    <row r="32" spans="1:8">
      <c r="A32" s="123" t="s">
        <v>203</v>
      </c>
      <c r="B32" s="114" t="s">
        <v>645</v>
      </c>
      <c r="C32" s="115">
        <v>0</v>
      </c>
      <c r="D32" s="115">
        <v>0</v>
      </c>
      <c r="E32" s="114">
        <v>0</v>
      </c>
      <c r="F32" s="114">
        <v>0</v>
      </c>
      <c r="G32" s="114">
        <v>0</v>
      </c>
      <c r="H32" s="114">
        <v>0</v>
      </c>
    </row>
    <row r="33" spans="1:8">
      <c r="A33" s="123" t="s">
        <v>411</v>
      </c>
      <c r="B33" s="114" t="s">
        <v>646</v>
      </c>
      <c r="C33" s="115">
        <v>0</v>
      </c>
      <c r="D33" s="115">
        <v>0</v>
      </c>
      <c r="E33" s="114">
        <v>0</v>
      </c>
      <c r="F33" s="114">
        <v>0</v>
      </c>
      <c r="G33" s="114">
        <v>0</v>
      </c>
      <c r="H33" s="114">
        <v>0</v>
      </c>
    </row>
    <row r="34" spans="1:8">
      <c r="A34" s="123" t="s">
        <v>204</v>
      </c>
      <c r="B34" s="114" t="s">
        <v>647</v>
      </c>
      <c r="C34" s="115">
        <v>0</v>
      </c>
      <c r="D34" s="115">
        <v>0</v>
      </c>
      <c r="E34" s="114">
        <v>0</v>
      </c>
      <c r="F34" s="114">
        <v>0</v>
      </c>
      <c r="G34" s="114">
        <v>0</v>
      </c>
      <c r="H34" s="114">
        <v>0</v>
      </c>
    </row>
    <row r="35" spans="1:8">
      <c r="A35" s="122" t="s">
        <v>412</v>
      </c>
      <c r="B35" s="114" t="s">
        <v>65</v>
      </c>
      <c r="C35" s="115">
        <v>0</v>
      </c>
      <c r="D35" s="115">
        <v>0</v>
      </c>
      <c r="E35" s="114">
        <v>0</v>
      </c>
      <c r="F35" s="114">
        <v>0</v>
      </c>
      <c r="G35" s="114">
        <v>0</v>
      </c>
      <c r="H35" s="114">
        <v>0</v>
      </c>
    </row>
    <row r="36" spans="1:8">
      <c r="A36" s="123" t="s">
        <v>205</v>
      </c>
      <c r="B36" s="114" t="s">
        <v>648</v>
      </c>
      <c r="C36" s="115">
        <v>0</v>
      </c>
      <c r="D36" s="115">
        <v>0</v>
      </c>
      <c r="E36" s="114">
        <v>0</v>
      </c>
      <c r="F36" s="114">
        <v>0</v>
      </c>
      <c r="G36" s="114">
        <v>0</v>
      </c>
      <c r="H36" s="114">
        <v>0</v>
      </c>
    </row>
    <row r="37" spans="1:8">
      <c r="A37" s="122" t="s">
        <v>206</v>
      </c>
      <c r="B37" s="114" t="s">
        <v>649</v>
      </c>
      <c r="C37" s="115">
        <v>0</v>
      </c>
      <c r="D37" s="115">
        <v>0</v>
      </c>
      <c r="E37" s="114">
        <v>0</v>
      </c>
      <c r="F37" s="114">
        <v>0</v>
      </c>
      <c r="G37" s="114">
        <v>0</v>
      </c>
      <c r="H37" s="114">
        <v>0</v>
      </c>
    </row>
    <row r="38" spans="1:8">
      <c r="A38" s="123" t="s">
        <v>413</v>
      </c>
      <c r="B38" s="114" t="s">
        <v>66</v>
      </c>
      <c r="C38" s="115">
        <v>0</v>
      </c>
      <c r="D38" s="115">
        <v>0</v>
      </c>
      <c r="E38" s="114">
        <v>0</v>
      </c>
      <c r="F38" s="114">
        <v>0</v>
      </c>
      <c r="G38" s="114">
        <v>0</v>
      </c>
      <c r="H38" s="114">
        <v>0</v>
      </c>
    </row>
    <row r="39" spans="1:8">
      <c r="A39" s="123" t="s">
        <v>521</v>
      </c>
      <c r="B39" s="114" t="s">
        <v>67</v>
      </c>
      <c r="C39" s="115">
        <v>3.58</v>
      </c>
      <c r="D39" s="115">
        <v>0</v>
      </c>
      <c r="E39" s="114">
        <v>3.58</v>
      </c>
      <c r="F39" s="114">
        <v>0</v>
      </c>
      <c r="G39" s="114">
        <v>0</v>
      </c>
      <c r="H39" s="114">
        <v>0</v>
      </c>
    </row>
    <row r="40" spans="1:8">
      <c r="A40" s="122" t="s">
        <v>522</v>
      </c>
      <c r="B40" s="114" t="s">
        <v>69</v>
      </c>
      <c r="C40" s="115">
        <v>0</v>
      </c>
      <c r="D40" s="115">
        <v>0</v>
      </c>
      <c r="E40" s="114">
        <v>0</v>
      </c>
      <c r="F40" s="114">
        <v>0</v>
      </c>
      <c r="G40" s="114">
        <v>0</v>
      </c>
      <c r="H40" s="114">
        <v>0</v>
      </c>
    </row>
    <row r="41" spans="1:8">
      <c r="A41" s="122" t="s">
        <v>523</v>
      </c>
      <c r="B41" s="114" t="s">
        <v>650</v>
      </c>
      <c r="C41" s="115">
        <v>0</v>
      </c>
      <c r="D41" s="115">
        <v>0</v>
      </c>
      <c r="E41" s="114">
        <v>0</v>
      </c>
      <c r="F41" s="114">
        <v>0</v>
      </c>
      <c r="G41" s="114">
        <v>0</v>
      </c>
      <c r="H41" s="114">
        <v>0</v>
      </c>
    </row>
    <row r="42" spans="1:8">
      <c r="A42" s="122" t="s">
        <v>524</v>
      </c>
      <c r="B42" s="114" t="s">
        <v>651</v>
      </c>
      <c r="C42" s="115">
        <v>0</v>
      </c>
      <c r="D42" s="115">
        <v>0</v>
      </c>
      <c r="E42" s="114">
        <v>0</v>
      </c>
      <c r="F42" s="114">
        <v>0</v>
      </c>
      <c r="G42" s="114">
        <v>0</v>
      </c>
      <c r="H42" s="114">
        <v>0</v>
      </c>
    </row>
    <row r="43" spans="1:8">
      <c r="A43" s="122" t="s">
        <v>525</v>
      </c>
      <c r="B43" s="114" t="s">
        <v>68</v>
      </c>
      <c r="C43" s="115">
        <v>0</v>
      </c>
      <c r="D43" s="115">
        <v>0</v>
      </c>
      <c r="E43" s="114">
        <v>0</v>
      </c>
      <c r="F43" s="114">
        <v>0</v>
      </c>
      <c r="G43" s="114">
        <v>0</v>
      </c>
      <c r="H43" s="114">
        <v>0</v>
      </c>
    </row>
    <row r="44" spans="1:8">
      <c r="A44" s="122" t="s">
        <v>531</v>
      </c>
      <c r="B44" s="114" t="s">
        <v>652</v>
      </c>
      <c r="C44" s="115">
        <v>628.74</v>
      </c>
      <c r="D44" s="115">
        <v>-19.670000000000002</v>
      </c>
      <c r="E44" s="114">
        <v>628.74</v>
      </c>
      <c r="F44" s="114">
        <v>-19.670000000000002</v>
      </c>
      <c r="G44" s="114">
        <v>11.66</v>
      </c>
      <c r="H44" s="114">
        <v>-10.35</v>
      </c>
    </row>
    <row r="45" spans="1:8">
      <c r="A45" s="122" t="s">
        <v>532</v>
      </c>
      <c r="B45" s="114" t="s">
        <v>653</v>
      </c>
      <c r="C45" s="115">
        <v>0</v>
      </c>
      <c r="D45" s="115">
        <v>0</v>
      </c>
      <c r="E45" s="114">
        <v>0</v>
      </c>
      <c r="F45" s="114">
        <v>0</v>
      </c>
      <c r="G45" s="114">
        <v>0</v>
      </c>
      <c r="H45" s="114">
        <v>0</v>
      </c>
    </row>
    <row r="46" spans="1:8">
      <c r="A46" s="120" t="s">
        <v>414</v>
      </c>
      <c r="B46" s="114" t="s">
        <v>654</v>
      </c>
      <c r="C46" s="115">
        <v>5581339.5599999996</v>
      </c>
      <c r="D46" s="115">
        <v>2742989.64</v>
      </c>
      <c r="E46" s="114">
        <v>5581339.5599999996</v>
      </c>
      <c r="F46" s="114">
        <v>2742989.64</v>
      </c>
      <c r="G46" s="114">
        <v>3506158.63</v>
      </c>
      <c r="H46" s="114">
        <v>1213265.04</v>
      </c>
    </row>
    <row r="47" spans="1:8">
      <c r="A47" s="121" t="s">
        <v>415</v>
      </c>
      <c r="B47" s="114" t="s">
        <v>72</v>
      </c>
      <c r="C47" s="115">
        <v>5255681.0599999996</v>
      </c>
      <c r="D47" s="115">
        <v>2717108.17</v>
      </c>
      <c r="E47" s="114">
        <v>5255681.0599999996</v>
      </c>
      <c r="F47" s="114">
        <v>2717108.17</v>
      </c>
      <c r="G47" s="114">
        <v>3486468.67</v>
      </c>
      <c r="H47" s="114">
        <v>1198257.31</v>
      </c>
    </row>
    <row r="48" spans="1:8">
      <c r="A48" s="122" t="s">
        <v>416</v>
      </c>
      <c r="B48" s="114" t="s">
        <v>73</v>
      </c>
      <c r="C48" s="115">
        <v>655820.1</v>
      </c>
      <c r="D48" s="115">
        <v>388900.5</v>
      </c>
      <c r="E48" s="114">
        <v>655820.1</v>
      </c>
      <c r="F48" s="114">
        <v>388900.5</v>
      </c>
      <c r="G48" s="114">
        <v>443219.25</v>
      </c>
      <c r="H48" s="114">
        <v>257574.55</v>
      </c>
    </row>
    <row r="49" spans="1:8">
      <c r="A49" s="123" t="s">
        <v>207</v>
      </c>
      <c r="B49" s="114" t="s">
        <v>655</v>
      </c>
      <c r="C49" s="115">
        <v>655820.1</v>
      </c>
      <c r="D49" s="115">
        <v>388900.5</v>
      </c>
      <c r="E49" s="114">
        <v>655820.1</v>
      </c>
      <c r="F49" s="114">
        <v>388900.5</v>
      </c>
      <c r="G49" s="114">
        <v>443219.25</v>
      </c>
      <c r="H49" s="114">
        <v>257574.55</v>
      </c>
    </row>
    <row r="50" spans="1:8">
      <c r="A50" s="122" t="s">
        <v>417</v>
      </c>
      <c r="B50" s="114" t="s">
        <v>74</v>
      </c>
      <c r="C50" s="115">
        <v>0</v>
      </c>
      <c r="D50" s="115">
        <v>0</v>
      </c>
      <c r="E50" s="114">
        <v>0</v>
      </c>
      <c r="F50" s="114">
        <v>0</v>
      </c>
      <c r="G50" s="114">
        <v>0</v>
      </c>
      <c r="H50" s="114">
        <v>0</v>
      </c>
    </row>
    <row r="51" spans="1:8">
      <c r="A51" s="123" t="s">
        <v>208</v>
      </c>
      <c r="B51" s="114" t="s">
        <v>656</v>
      </c>
      <c r="C51" s="115">
        <v>0</v>
      </c>
      <c r="D51" s="115">
        <v>0</v>
      </c>
      <c r="E51" s="114">
        <v>0</v>
      </c>
      <c r="F51" s="114">
        <v>0</v>
      </c>
      <c r="G51" s="114">
        <v>0</v>
      </c>
      <c r="H51" s="114">
        <v>0</v>
      </c>
    </row>
    <row r="52" spans="1:8">
      <c r="A52" s="122" t="s">
        <v>418</v>
      </c>
      <c r="B52" s="114" t="s">
        <v>75</v>
      </c>
      <c r="C52" s="115">
        <v>0</v>
      </c>
      <c r="D52" s="115">
        <v>0</v>
      </c>
      <c r="E52" s="114">
        <v>0</v>
      </c>
      <c r="F52" s="114">
        <v>0</v>
      </c>
      <c r="G52" s="114">
        <v>0</v>
      </c>
      <c r="H52" s="114">
        <v>0</v>
      </c>
    </row>
    <row r="53" spans="1:8">
      <c r="A53" s="123" t="s">
        <v>209</v>
      </c>
      <c r="B53" s="114" t="s">
        <v>657</v>
      </c>
      <c r="C53" s="115">
        <v>0</v>
      </c>
      <c r="D53" s="115">
        <v>0</v>
      </c>
      <c r="E53" s="114">
        <v>0</v>
      </c>
      <c r="F53" s="114">
        <v>0</v>
      </c>
      <c r="G53" s="114">
        <v>0</v>
      </c>
      <c r="H53" s="114">
        <v>0</v>
      </c>
    </row>
    <row r="54" spans="1:8">
      <c r="A54" s="122" t="s">
        <v>419</v>
      </c>
      <c r="B54" s="114" t="s">
        <v>76</v>
      </c>
      <c r="C54" s="115">
        <v>4177882</v>
      </c>
      <c r="D54" s="115">
        <v>1078269.99</v>
      </c>
      <c r="E54" s="114">
        <v>4177882</v>
      </c>
      <c r="F54" s="114">
        <v>1078269.99</v>
      </c>
      <c r="G54" s="114">
        <v>2289286.94</v>
      </c>
      <c r="H54" s="114">
        <v>933679.78</v>
      </c>
    </row>
    <row r="55" spans="1:8">
      <c r="A55" s="123" t="s">
        <v>210</v>
      </c>
      <c r="B55" s="114" t="s">
        <v>658</v>
      </c>
      <c r="C55" s="115">
        <v>4177882</v>
      </c>
      <c r="D55" s="115">
        <v>1078269.99</v>
      </c>
      <c r="E55" s="114">
        <v>4177882</v>
      </c>
      <c r="F55" s="114">
        <v>1078269.99</v>
      </c>
      <c r="G55" s="114">
        <v>2289286.94</v>
      </c>
      <c r="H55" s="114">
        <v>933679.78</v>
      </c>
    </row>
    <row r="56" spans="1:8">
      <c r="A56" s="123" t="s">
        <v>211</v>
      </c>
      <c r="B56" s="114" t="s">
        <v>659</v>
      </c>
      <c r="C56" s="115">
        <v>0</v>
      </c>
      <c r="D56" s="115">
        <v>0</v>
      </c>
      <c r="E56" s="114">
        <v>0</v>
      </c>
      <c r="F56" s="114">
        <v>0</v>
      </c>
      <c r="G56" s="114">
        <v>0</v>
      </c>
      <c r="H56" s="114">
        <v>0</v>
      </c>
    </row>
    <row r="57" spans="1:8">
      <c r="A57" s="122" t="s">
        <v>420</v>
      </c>
      <c r="B57" s="114" t="s">
        <v>77</v>
      </c>
      <c r="C57" s="115">
        <v>0</v>
      </c>
      <c r="D57" s="115">
        <v>0</v>
      </c>
      <c r="E57" s="114">
        <v>0</v>
      </c>
      <c r="F57" s="114">
        <v>0</v>
      </c>
      <c r="G57" s="114">
        <v>0</v>
      </c>
      <c r="H57" s="114">
        <v>0</v>
      </c>
    </row>
    <row r="58" spans="1:8">
      <c r="A58" s="123" t="s">
        <v>212</v>
      </c>
      <c r="B58" s="114" t="s">
        <v>660</v>
      </c>
      <c r="C58" s="115">
        <v>0</v>
      </c>
      <c r="D58" s="115">
        <v>0</v>
      </c>
      <c r="E58" s="114">
        <v>0</v>
      </c>
      <c r="F58" s="114">
        <v>0</v>
      </c>
      <c r="G58" s="114">
        <v>0</v>
      </c>
      <c r="H58" s="114">
        <v>0</v>
      </c>
    </row>
    <row r="59" spans="1:8">
      <c r="A59" s="122" t="s">
        <v>421</v>
      </c>
      <c r="B59" s="114" t="s">
        <v>661</v>
      </c>
      <c r="C59" s="115">
        <v>0</v>
      </c>
      <c r="D59" s="115">
        <v>0</v>
      </c>
      <c r="E59" s="114">
        <v>0</v>
      </c>
      <c r="F59" s="114">
        <v>0</v>
      </c>
      <c r="G59" s="114">
        <v>0</v>
      </c>
      <c r="H59" s="114">
        <v>0</v>
      </c>
    </row>
    <row r="60" spans="1:8">
      <c r="A60" s="123" t="s">
        <v>213</v>
      </c>
      <c r="B60" s="114" t="s">
        <v>662</v>
      </c>
      <c r="C60" s="115">
        <v>0</v>
      </c>
      <c r="D60" s="115">
        <v>0</v>
      </c>
      <c r="E60" s="114">
        <v>0</v>
      </c>
      <c r="F60" s="114">
        <v>0</v>
      </c>
      <c r="G60" s="114">
        <v>0</v>
      </c>
      <c r="H60" s="114">
        <v>0</v>
      </c>
    </row>
    <row r="61" spans="1:8">
      <c r="A61" s="123" t="s">
        <v>214</v>
      </c>
      <c r="B61" s="114" t="s">
        <v>663</v>
      </c>
      <c r="C61" s="115">
        <v>0</v>
      </c>
      <c r="D61" s="115">
        <v>0</v>
      </c>
      <c r="E61" s="114">
        <v>0</v>
      </c>
      <c r="F61" s="114">
        <v>0</v>
      </c>
      <c r="G61" s="114">
        <v>0</v>
      </c>
      <c r="H61" s="114">
        <v>0</v>
      </c>
    </row>
    <row r="62" spans="1:8">
      <c r="A62" s="123" t="s">
        <v>215</v>
      </c>
      <c r="B62" s="114" t="s">
        <v>664</v>
      </c>
      <c r="C62" s="115">
        <v>0</v>
      </c>
      <c r="D62" s="115">
        <v>0</v>
      </c>
      <c r="E62" s="114">
        <v>0</v>
      </c>
      <c r="F62" s="114">
        <v>0</v>
      </c>
      <c r="G62" s="114">
        <v>0</v>
      </c>
      <c r="H62" s="114">
        <v>0</v>
      </c>
    </row>
    <row r="63" spans="1:8">
      <c r="A63" s="123" t="s">
        <v>216</v>
      </c>
      <c r="B63" s="114" t="s">
        <v>665</v>
      </c>
      <c r="C63" s="115">
        <v>0</v>
      </c>
      <c r="D63" s="115">
        <v>0</v>
      </c>
      <c r="E63" s="114">
        <v>0</v>
      </c>
      <c r="F63" s="114">
        <v>0</v>
      </c>
      <c r="G63" s="114">
        <v>0</v>
      </c>
      <c r="H63" s="114">
        <v>0</v>
      </c>
    </row>
    <row r="64" spans="1:8">
      <c r="A64" s="123" t="s">
        <v>217</v>
      </c>
      <c r="B64" s="114" t="s">
        <v>666</v>
      </c>
      <c r="C64" s="115">
        <v>0</v>
      </c>
      <c r="D64" s="115">
        <v>0</v>
      </c>
      <c r="E64" s="114">
        <v>0</v>
      </c>
      <c r="F64" s="114">
        <v>0</v>
      </c>
      <c r="G64" s="114">
        <v>0</v>
      </c>
      <c r="H64" s="114">
        <v>0</v>
      </c>
    </row>
    <row r="65" spans="1:8">
      <c r="A65" s="122" t="s">
        <v>422</v>
      </c>
      <c r="B65" s="114" t="s">
        <v>667</v>
      </c>
      <c r="C65" s="115">
        <v>0</v>
      </c>
      <c r="D65" s="115">
        <v>0</v>
      </c>
      <c r="E65" s="114">
        <v>0</v>
      </c>
      <c r="F65" s="114">
        <v>0</v>
      </c>
      <c r="G65" s="114">
        <v>0</v>
      </c>
      <c r="H65" s="114">
        <v>0</v>
      </c>
    </row>
    <row r="66" spans="1:8">
      <c r="A66" s="123" t="s">
        <v>218</v>
      </c>
      <c r="B66" s="114" t="s">
        <v>668</v>
      </c>
      <c r="C66" s="115">
        <v>0</v>
      </c>
      <c r="D66" s="115">
        <v>0</v>
      </c>
      <c r="E66" s="114">
        <v>0</v>
      </c>
      <c r="F66" s="114">
        <v>0</v>
      </c>
      <c r="G66" s="114">
        <v>0</v>
      </c>
      <c r="H66" s="114">
        <v>0</v>
      </c>
    </row>
    <row r="67" spans="1:8">
      <c r="A67" s="122" t="s">
        <v>423</v>
      </c>
      <c r="B67" s="114" t="s">
        <v>80</v>
      </c>
      <c r="C67" s="115">
        <v>421978.96</v>
      </c>
      <c r="D67" s="115">
        <v>1249937.68</v>
      </c>
      <c r="E67" s="114">
        <v>421978.96</v>
      </c>
      <c r="F67" s="114">
        <v>1249937.68</v>
      </c>
      <c r="G67" s="114">
        <v>753962.48</v>
      </c>
      <c r="H67" s="114">
        <v>7002.98</v>
      </c>
    </row>
    <row r="68" spans="1:8">
      <c r="A68" s="123" t="s">
        <v>219</v>
      </c>
      <c r="B68" s="114" t="s">
        <v>669</v>
      </c>
      <c r="C68" s="115">
        <v>421978.96</v>
      </c>
      <c r="D68" s="115">
        <v>1249937.68</v>
      </c>
      <c r="E68" s="114">
        <v>421978.96</v>
      </c>
      <c r="F68" s="114">
        <v>1249937.68</v>
      </c>
      <c r="G68" s="114">
        <v>753962.48</v>
      </c>
      <c r="H68" s="114">
        <v>7002.98</v>
      </c>
    </row>
    <row r="69" spans="1:8">
      <c r="A69" s="122" t="s">
        <v>424</v>
      </c>
      <c r="B69" s="114" t="s">
        <v>81</v>
      </c>
      <c r="C69" s="115">
        <v>0</v>
      </c>
      <c r="D69" s="115">
        <v>0</v>
      </c>
      <c r="E69" s="114">
        <v>0</v>
      </c>
      <c r="F69" s="114">
        <v>0</v>
      </c>
      <c r="G69" s="114">
        <v>0</v>
      </c>
      <c r="H69" s="114">
        <v>0</v>
      </c>
    </row>
    <row r="70" spans="1:8">
      <c r="A70" s="123" t="s">
        <v>220</v>
      </c>
      <c r="B70" s="114" t="s">
        <v>81</v>
      </c>
      <c r="C70" s="115">
        <v>0</v>
      </c>
      <c r="D70" s="115">
        <v>0</v>
      </c>
      <c r="E70" s="114">
        <v>0</v>
      </c>
      <c r="F70" s="114">
        <v>0</v>
      </c>
      <c r="G70" s="114">
        <v>0</v>
      </c>
      <c r="H70" s="114">
        <v>0</v>
      </c>
    </row>
    <row r="71" spans="1:8">
      <c r="A71" s="122" t="s">
        <v>425</v>
      </c>
      <c r="B71" s="114" t="s">
        <v>670</v>
      </c>
      <c r="C71" s="115">
        <v>0</v>
      </c>
      <c r="D71" s="115">
        <v>0</v>
      </c>
      <c r="E71" s="114">
        <v>0</v>
      </c>
      <c r="F71" s="114">
        <v>0</v>
      </c>
      <c r="G71" s="114">
        <v>0</v>
      </c>
      <c r="H71" s="114">
        <v>0</v>
      </c>
    </row>
    <row r="72" spans="1:8">
      <c r="A72" s="123" t="s">
        <v>221</v>
      </c>
      <c r="B72" s="114" t="s">
        <v>671</v>
      </c>
      <c r="C72" s="115">
        <v>0</v>
      </c>
      <c r="D72" s="115">
        <v>0</v>
      </c>
      <c r="E72" s="114">
        <v>0</v>
      </c>
      <c r="F72" s="114">
        <v>0</v>
      </c>
      <c r="G72" s="114">
        <v>0</v>
      </c>
      <c r="H72" s="114">
        <v>0</v>
      </c>
    </row>
    <row r="73" spans="1:8">
      <c r="A73" s="121" t="s">
        <v>426</v>
      </c>
      <c r="B73" s="114" t="s">
        <v>11</v>
      </c>
      <c r="C73" s="115">
        <v>0</v>
      </c>
      <c r="D73" s="115">
        <v>0</v>
      </c>
      <c r="E73" s="114">
        <v>0</v>
      </c>
      <c r="F73" s="114">
        <v>0</v>
      </c>
      <c r="G73" s="114">
        <v>0</v>
      </c>
      <c r="H73" s="114">
        <v>0</v>
      </c>
    </row>
    <row r="74" spans="1:8">
      <c r="A74" s="122" t="s">
        <v>222</v>
      </c>
      <c r="B74" s="114" t="s">
        <v>84</v>
      </c>
      <c r="C74" s="115">
        <v>0</v>
      </c>
      <c r="D74" s="115">
        <v>0</v>
      </c>
      <c r="E74" s="114">
        <v>0</v>
      </c>
      <c r="F74" s="114">
        <v>0</v>
      </c>
      <c r="G74" s="114">
        <v>0</v>
      </c>
      <c r="H74" s="114">
        <v>0</v>
      </c>
    </row>
    <row r="75" spans="1:8">
      <c r="A75" s="121" t="s">
        <v>427</v>
      </c>
      <c r="B75" s="114" t="s">
        <v>12</v>
      </c>
      <c r="C75" s="115">
        <v>325658.5</v>
      </c>
      <c r="D75" s="115">
        <v>25881.47</v>
      </c>
      <c r="E75" s="114">
        <v>325658.5</v>
      </c>
      <c r="F75" s="114">
        <v>25881.47</v>
      </c>
      <c r="G75" s="114">
        <v>19689.96</v>
      </c>
      <c r="H75" s="114">
        <v>15007.73</v>
      </c>
    </row>
    <row r="76" spans="1:8">
      <c r="A76" s="122" t="s">
        <v>428</v>
      </c>
      <c r="B76" s="114" t="s">
        <v>86</v>
      </c>
      <c r="C76" s="115">
        <v>245608.56</v>
      </c>
      <c r="D76" s="115">
        <v>19382.46</v>
      </c>
      <c r="E76" s="114">
        <v>245608.56</v>
      </c>
      <c r="F76" s="114">
        <v>19382.46</v>
      </c>
      <c r="G76" s="114">
        <v>830.79</v>
      </c>
      <c r="H76" s="114">
        <v>2699.35</v>
      </c>
    </row>
    <row r="77" spans="1:8">
      <c r="A77" s="123" t="s">
        <v>223</v>
      </c>
      <c r="B77" s="114" t="s">
        <v>672</v>
      </c>
      <c r="C77" s="115">
        <v>245608.56</v>
      </c>
      <c r="D77" s="115">
        <v>19382.46</v>
      </c>
      <c r="E77" s="114">
        <v>245608.56</v>
      </c>
      <c r="F77" s="114">
        <v>19382.46</v>
      </c>
      <c r="G77" s="114">
        <v>830.79</v>
      </c>
      <c r="H77" s="114">
        <v>2699.35</v>
      </c>
    </row>
    <row r="78" spans="1:8">
      <c r="A78" s="122" t="s">
        <v>429</v>
      </c>
      <c r="B78" s="114" t="s">
        <v>87</v>
      </c>
      <c r="C78" s="115">
        <v>11953</v>
      </c>
      <c r="D78" s="115">
        <v>0</v>
      </c>
      <c r="E78" s="114">
        <v>11953</v>
      </c>
      <c r="F78" s="114">
        <v>0</v>
      </c>
      <c r="G78" s="114">
        <v>0</v>
      </c>
      <c r="H78" s="114">
        <v>0</v>
      </c>
    </row>
    <row r="79" spans="1:8">
      <c r="A79" s="123" t="s">
        <v>224</v>
      </c>
      <c r="B79" s="114" t="s">
        <v>673</v>
      </c>
      <c r="C79" s="115">
        <v>0</v>
      </c>
      <c r="D79" s="115">
        <v>0</v>
      </c>
      <c r="E79" s="114">
        <v>0</v>
      </c>
      <c r="F79" s="114">
        <v>0</v>
      </c>
      <c r="G79" s="114">
        <v>0</v>
      </c>
      <c r="H79" s="114">
        <v>0</v>
      </c>
    </row>
    <row r="80" spans="1:8">
      <c r="A80" s="123" t="s">
        <v>225</v>
      </c>
      <c r="B80" s="114" t="s">
        <v>674</v>
      </c>
      <c r="C80" s="115">
        <v>11953</v>
      </c>
      <c r="D80" s="115">
        <v>0</v>
      </c>
      <c r="E80" s="114">
        <v>11953</v>
      </c>
      <c r="F80" s="114">
        <v>0</v>
      </c>
      <c r="G80" s="114">
        <v>0</v>
      </c>
      <c r="H80" s="114">
        <v>0</v>
      </c>
    </row>
    <row r="81" spans="1:8">
      <c r="A81" s="122" t="s">
        <v>430</v>
      </c>
      <c r="B81" s="114" t="s">
        <v>88</v>
      </c>
      <c r="C81" s="115">
        <v>0</v>
      </c>
      <c r="D81" s="115">
        <v>0</v>
      </c>
      <c r="E81" s="114">
        <v>0</v>
      </c>
      <c r="F81" s="114">
        <v>0</v>
      </c>
      <c r="G81" s="114">
        <v>0</v>
      </c>
      <c r="H81" s="114">
        <v>0</v>
      </c>
    </row>
    <row r="82" spans="1:8">
      <c r="A82" s="123" t="s">
        <v>226</v>
      </c>
      <c r="B82" s="114" t="s">
        <v>675</v>
      </c>
      <c r="C82" s="115">
        <v>0</v>
      </c>
      <c r="D82" s="115">
        <v>0</v>
      </c>
      <c r="E82" s="114">
        <v>0</v>
      </c>
      <c r="F82" s="114">
        <v>0</v>
      </c>
      <c r="G82" s="114">
        <v>0</v>
      </c>
      <c r="H82" s="114">
        <v>0</v>
      </c>
    </row>
    <row r="83" spans="1:8">
      <c r="A83" s="123" t="s">
        <v>227</v>
      </c>
      <c r="B83" s="114" t="s">
        <v>676</v>
      </c>
      <c r="C83" s="115">
        <v>0</v>
      </c>
      <c r="D83" s="115">
        <v>0</v>
      </c>
      <c r="E83" s="114">
        <v>0</v>
      </c>
      <c r="F83" s="114">
        <v>0</v>
      </c>
      <c r="G83" s="114">
        <v>0</v>
      </c>
      <c r="H83" s="114">
        <v>0</v>
      </c>
    </row>
    <row r="84" spans="1:8">
      <c r="A84" s="122" t="s">
        <v>431</v>
      </c>
      <c r="B84" s="114" t="s">
        <v>677</v>
      </c>
      <c r="C84" s="115">
        <v>0</v>
      </c>
      <c r="D84" s="115">
        <v>0</v>
      </c>
      <c r="E84" s="114">
        <v>0</v>
      </c>
      <c r="F84" s="114">
        <v>0</v>
      </c>
      <c r="G84" s="114">
        <v>0</v>
      </c>
      <c r="H84" s="114">
        <v>0</v>
      </c>
    </row>
    <row r="85" spans="1:8">
      <c r="A85" s="123" t="s">
        <v>228</v>
      </c>
      <c r="B85" s="114" t="s">
        <v>678</v>
      </c>
      <c r="C85" s="115">
        <v>0</v>
      </c>
      <c r="D85" s="115">
        <v>0</v>
      </c>
      <c r="E85" s="114">
        <v>0</v>
      </c>
      <c r="F85" s="114">
        <v>0</v>
      </c>
      <c r="G85" s="114">
        <v>0</v>
      </c>
      <c r="H85" s="114">
        <v>0</v>
      </c>
    </row>
    <row r="86" spans="1:8">
      <c r="A86" s="123" t="s">
        <v>229</v>
      </c>
      <c r="B86" s="114" t="s">
        <v>679</v>
      </c>
      <c r="C86" s="115">
        <v>0</v>
      </c>
      <c r="D86" s="115">
        <v>0</v>
      </c>
      <c r="E86" s="114">
        <v>0</v>
      </c>
      <c r="F86" s="114">
        <v>0</v>
      </c>
      <c r="G86" s="114">
        <v>0</v>
      </c>
      <c r="H86" s="114">
        <v>0</v>
      </c>
    </row>
    <row r="87" spans="1:8">
      <c r="A87" s="122" t="s">
        <v>432</v>
      </c>
      <c r="B87" s="114" t="s">
        <v>680</v>
      </c>
      <c r="C87" s="115">
        <v>68226.94</v>
      </c>
      <c r="D87" s="115">
        <v>6409.11</v>
      </c>
      <c r="E87" s="114">
        <v>68226.94</v>
      </c>
      <c r="F87" s="114">
        <v>6409.11</v>
      </c>
      <c r="G87" s="114">
        <v>19031.669999999998</v>
      </c>
      <c r="H87" s="114">
        <v>11983.08</v>
      </c>
    </row>
    <row r="88" spans="1:8">
      <c r="A88" s="123" t="s">
        <v>230</v>
      </c>
      <c r="B88" s="114" t="s">
        <v>681</v>
      </c>
      <c r="C88" s="115">
        <v>0</v>
      </c>
      <c r="D88" s="115">
        <v>0</v>
      </c>
      <c r="E88" s="114">
        <v>0</v>
      </c>
      <c r="F88" s="114">
        <v>0</v>
      </c>
      <c r="G88" s="114">
        <v>0</v>
      </c>
      <c r="H88" s="114">
        <v>0</v>
      </c>
    </row>
    <row r="89" spans="1:8">
      <c r="A89" s="123" t="s">
        <v>231</v>
      </c>
      <c r="B89" s="114" t="s">
        <v>682</v>
      </c>
      <c r="C89" s="115">
        <v>0</v>
      </c>
      <c r="D89" s="115">
        <v>0</v>
      </c>
      <c r="E89" s="114">
        <v>0</v>
      </c>
      <c r="F89" s="114">
        <v>0</v>
      </c>
      <c r="G89" s="114">
        <v>0</v>
      </c>
      <c r="H89" s="114">
        <v>0</v>
      </c>
    </row>
    <row r="90" spans="1:8">
      <c r="A90" s="123" t="s">
        <v>232</v>
      </c>
      <c r="B90" s="114" t="s">
        <v>683</v>
      </c>
      <c r="C90" s="115">
        <v>0</v>
      </c>
      <c r="D90" s="115">
        <v>0</v>
      </c>
      <c r="E90" s="114">
        <v>0</v>
      </c>
      <c r="F90" s="114">
        <v>0</v>
      </c>
      <c r="G90" s="114">
        <v>0</v>
      </c>
      <c r="H90" s="114">
        <v>0</v>
      </c>
    </row>
    <row r="91" spans="1:8">
      <c r="A91" s="123" t="s">
        <v>233</v>
      </c>
      <c r="B91" s="114" t="s">
        <v>684</v>
      </c>
      <c r="C91" s="115">
        <v>0</v>
      </c>
      <c r="D91" s="115">
        <v>0</v>
      </c>
      <c r="E91" s="114">
        <v>0</v>
      </c>
      <c r="F91" s="114">
        <v>0</v>
      </c>
      <c r="G91" s="114">
        <v>0</v>
      </c>
      <c r="H91" s="114">
        <v>0</v>
      </c>
    </row>
    <row r="92" spans="1:8">
      <c r="A92" s="123" t="s">
        <v>234</v>
      </c>
      <c r="B92" s="114" t="s">
        <v>685</v>
      </c>
      <c r="C92" s="115">
        <v>0</v>
      </c>
      <c r="D92" s="115">
        <v>0</v>
      </c>
      <c r="E92" s="114">
        <v>0</v>
      </c>
      <c r="F92" s="114">
        <v>0</v>
      </c>
      <c r="G92" s="114">
        <v>0</v>
      </c>
      <c r="H92" s="114">
        <v>0</v>
      </c>
    </row>
    <row r="93" spans="1:8">
      <c r="A93" s="123" t="s">
        <v>235</v>
      </c>
      <c r="B93" s="114" t="s">
        <v>686</v>
      </c>
      <c r="C93" s="115">
        <v>0</v>
      </c>
      <c r="D93" s="115">
        <v>0</v>
      </c>
      <c r="E93" s="114">
        <v>0</v>
      </c>
      <c r="F93" s="114">
        <v>0</v>
      </c>
      <c r="G93" s="114">
        <v>0</v>
      </c>
      <c r="H93" s="114">
        <v>0</v>
      </c>
    </row>
    <row r="94" spans="1:8">
      <c r="A94" s="123" t="s">
        <v>236</v>
      </c>
      <c r="B94" s="114" t="s">
        <v>687</v>
      </c>
      <c r="C94" s="115">
        <v>68226.94</v>
      </c>
      <c r="D94" s="115">
        <v>6409.11</v>
      </c>
      <c r="E94" s="114">
        <v>68226.94</v>
      </c>
      <c r="F94" s="114">
        <v>6409.11</v>
      </c>
      <c r="G94" s="114">
        <v>19031.669999999998</v>
      </c>
      <c r="H94" s="114">
        <v>11983.08</v>
      </c>
    </row>
    <row r="95" spans="1:8">
      <c r="A95" s="123" t="s">
        <v>237</v>
      </c>
      <c r="B95" s="114" t="s">
        <v>688</v>
      </c>
      <c r="C95" s="115">
        <v>0</v>
      </c>
      <c r="D95" s="115">
        <v>0</v>
      </c>
      <c r="E95" s="114">
        <v>0</v>
      </c>
      <c r="F95" s="114">
        <v>0</v>
      </c>
      <c r="G95" s="114">
        <v>0</v>
      </c>
      <c r="H95" s="114">
        <v>0</v>
      </c>
    </row>
    <row r="96" spans="1:8">
      <c r="A96" s="123" t="s">
        <v>238</v>
      </c>
      <c r="B96" s="114" t="s">
        <v>689</v>
      </c>
      <c r="C96" s="115">
        <v>0</v>
      </c>
      <c r="D96" s="115">
        <v>0</v>
      </c>
      <c r="E96" s="114">
        <v>0</v>
      </c>
      <c r="F96" s="114">
        <v>0</v>
      </c>
      <c r="G96" s="114">
        <v>0</v>
      </c>
      <c r="H96" s="114">
        <v>0</v>
      </c>
    </row>
    <row r="97" spans="1:8">
      <c r="A97" s="122" t="s">
        <v>433</v>
      </c>
      <c r="B97" s="114" t="s">
        <v>91</v>
      </c>
      <c r="C97" s="115">
        <v>70</v>
      </c>
      <c r="D97" s="115">
        <v>89.9</v>
      </c>
      <c r="E97" s="114">
        <v>70</v>
      </c>
      <c r="F97" s="114">
        <v>89.9</v>
      </c>
      <c r="G97" s="114">
        <v>27.5</v>
      </c>
      <c r="H97" s="114">
        <v>325.3</v>
      </c>
    </row>
    <row r="98" spans="1:8">
      <c r="A98" s="123" t="s">
        <v>239</v>
      </c>
      <c r="B98" s="114" t="s">
        <v>690</v>
      </c>
      <c r="C98" s="115">
        <v>0</v>
      </c>
      <c r="D98" s="115">
        <v>0</v>
      </c>
      <c r="E98" s="114">
        <v>0</v>
      </c>
      <c r="F98" s="114">
        <v>0</v>
      </c>
      <c r="G98" s="114">
        <v>0</v>
      </c>
      <c r="H98" s="114">
        <v>0</v>
      </c>
    </row>
    <row r="99" spans="1:8">
      <c r="A99" s="123" t="s">
        <v>240</v>
      </c>
      <c r="B99" s="114" t="s">
        <v>691</v>
      </c>
      <c r="C99" s="115">
        <v>0</v>
      </c>
      <c r="D99" s="115">
        <v>0</v>
      </c>
      <c r="E99" s="114">
        <v>0</v>
      </c>
      <c r="F99" s="114">
        <v>0</v>
      </c>
      <c r="G99" s="114">
        <v>0</v>
      </c>
      <c r="H99" s="114">
        <v>0</v>
      </c>
    </row>
    <row r="100" spans="1:8">
      <c r="A100" s="123" t="s">
        <v>241</v>
      </c>
      <c r="B100" s="114" t="s">
        <v>692</v>
      </c>
      <c r="C100" s="115">
        <v>70</v>
      </c>
      <c r="D100" s="115">
        <v>89.9</v>
      </c>
      <c r="E100" s="114">
        <v>70</v>
      </c>
      <c r="F100" s="114">
        <v>89.9</v>
      </c>
      <c r="G100" s="114">
        <v>27.5</v>
      </c>
      <c r="H100" s="114">
        <v>325.3</v>
      </c>
    </row>
    <row r="101" spans="1:8">
      <c r="A101" s="123" t="s">
        <v>242</v>
      </c>
      <c r="B101" s="114" t="s">
        <v>693</v>
      </c>
      <c r="C101" s="115">
        <v>0</v>
      </c>
      <c r="D101" s="115">
        <v>0</v>
      </c>
      <c r="E101" s="114">
        <v>0</v>
      </c>
      <c r="F101" s="114">
        <v>0</v>
      </c>
      <c r="G101" s="114">
        <v>0</v>
      </c>
      <c r="H101" s="114">
        <v>0</v>
      </c>
    </row>
    <row r="102" spans="1:8">
      <c r="A102" s="122" t="s">
        <v>434</v>
      </c>
      <c r="B102" s="114" t="s">
        <v>92</v>
      </c>
      <c r="C102" s="115">
        <v>0</v>
      </c>
      <c r="D102" s="115">
        <v>0</v>
      </c>
      <c r="E102" s="114">
        <v>0</v>
      </c>
      <c r="F102" s="114">
        <v>0</v>
      </c>
      <c r="G102" s="114">
        <v>0</v>
      </c>
      <c r="H102" s="114">
        <v>0</v>
      </c>
    </row>
    <row r="103" spans="1:8">
      <c r="A103" s="123" t="s">
        <v>243</v>
      </c>
      <c r="B103" s="114" t="s">
        <v>694</v>
      </c>
      <c r="C103" s="115">
        <v>0</v>
      </c>
      <c r="D103" s="115">
        <v>0</v>
      </c>
      <c r="E103" s="114">
        <v>0</v>
      </c>
      <c r="F103" s="114">
        <v>0</v>
      </c>
      <c r="G103" s="114">
        <v>0</v>
      </c>
      <c r="H103" s="114">
        <v>0</v>
      </c>
    </row>
    <row r="104" spans="1:8">
      <c r="A104" s="123" t="s">
        <v>244</v>
      </c>
      <c r="B104" s="114" t="s">
        <v>695</v>
      </c>
      <c r="C104" s="115">
        <v>0</v>
      </c>
      <c r="D104" s="115">
        <v>0</v>
      </c>
      <c r="E104" s="114">
        <v>0</v>
      </c>
      <c r="F104" s="114">
        <v>0</v>
      </c>
      <c r="G104" s="114">
        <v>0</v>
      </c>
      <c r="H104" s="114">
        <v>0</v>
      </c>
    </row>
    <row r="105" spans="1:8">
      <c r="A105" s="123" t="s">
        <v>245</v>
      </c>
      <c r="B105" s="114" t="s">
        <v>696</v>
      </c>
      <c r="C105" s="115">
        <v>0</v>
      </c>
      <c r="D105" s="115">
        <v>0</v>
      </c>
      <c r="E105" s="114">
        <v>0</v>
      </c>
      <c r="F105" s="114">
        <v>0</v>
      </c>
      <c r="G105" s="114">
        <v>0</v>
      </c>
      <c r="H105" s="114">
        <v>0</v>
      </c>
    </row>
    <row r="106" spans="1:8">
      <c r="A106" s="123" t="s">
        <v>246</v>
      </c>
      <c r="B106" s="114" t="s">
        <v>697</v>
      </c>
      <c r="C106" s="115">
        <v>0</v>
      </c>
      <c r="D106" s="115">
        <v>0</v>
      </c>
      <c r="E106" s="114">
        <v>0</v>
      </c>
      <c r="F106" s="114">
        <v>0</v>
      </c>
      <c r="G106" s="114">
        <v>0</v>
      </c>
      <c r="H106" s="114">
        <v>0</v>
      </c>
    </row>
    <row r="107" spans="1:8">
      <c r="A107" s="123" t="s">
        <v>247</v>
      </c>
      <c r="B107" s="114" t="s">
        <v>698</v>
      </c>
      <c r="C107" s="115">
        <v>0</v>
      </c>
      <c r="D107" s="115">
        <v>0</v>
      </c>
      <c r="E107" s="114">
        <v>0</v>
      </c>
      <c r="F107" s="114">
        <v>0</v>
      </c>
      <c r="G107" s="114">
        <v>0</v>
      </c>
      <c r="H107" s="114">
        <v>0</v>
      </c>
    </row>
    <row r="108" spans="1:8">
      <c r="A108" s="123" t="s">
        <v>248</v>
      </c>
      <c r="B108" s="114" t="s">
        <v>699</v>
      </c>
      <c r="C108" s="115">
        <v>0</v>
      </c>
      <c r="D108" s="115">
        <v>0</v>
      </c>
      <c r="E108" s="114">
        <v>0</v>
      </c>
      <c r="F108" s="114">
        <v>0</v>
      </c>
      <c r="G108" s="114">
        <v>0</v>
      </c>
      <c r="H108" s="114">
        <v>0</v>
      </c>
    </row>
    <row r="109" spans="1:8">
      <c r="A109" s="122" t="s">
        <v>435</v>
      </c>
      <c r="B109" s="114" t="s">
        <v>93</v>
      </c>
      <c r="C109" s="115">
        <v>0</v>
      </c>
      <c r="D109" s="115">
        <v>0</v>
      </c>
      <c r="E109" s="114">
        <v>0</v>
      </c>
      <c r="F109" s="114">
        <v>0</v>
      </c>
      <c r="G109" s="114">
        <v>0</v>
      </c>
      <c r="H109" s="114">
        <v>0</v>
      </c>
    </row>
    <row r="110" spans="1:8">
      <c r="A110" s="123" t="s">
        <v>249</v>
      </c>
      <c r="B110" s="114" t="s">
        <v>93</v>
      </c>
      <c r="C110" s="115">
        <v>0</v>
      </c>
      <c r="D110" s="115">
        <v>0</v>
      </c>
      <c r="E110" s="114">
        <v>0</v>
      </c>
      <c r="F110" s="114">
        <v>0</v>
      </c>
      <c r="G110" s="114">
        <v>0</v>
      </c>
      <c r="H110" s="114">
        <v>0</v>
      </c>
    </row>
    <row r="111" spans="1:8">
      <c r="A111" s="122" t="s">
        <v>436</v>
      </c>
      <c r="B111" s="114" t="s">
        <v>94</v>
      </c>
      <c r="C111" s="115">
        <v>-200</v>
      </c>
      <c r="D111" s="115">
        <v>0</v>
      </c>
      <c r="E111" s="114">
        <v>-200</v>
      </c>
      <c r="F111" s="114">
        <v>0</v>
      </c>
      <c r="G111" s="114">
        <v>-200</v>
      </c>
      <c r="H111" s="114">
        <v>0</v>
      </c>
    </row>
    <row r="112" spans="1:8">
      <c r="A112" s="123" t="s">
        <v>250</v>
      </c>
      <c r="B112" s="114" t="s">
        <v>700</v>
      </c>
      <c r="C112" s="115">
        <v>0</v>
      </c>
      <c r="D112" s="115">
        <v>0</v>
      </c>
      <c r="E112" s="114">
        <v>0</v>
      </c>
      <c r="F112" s="114">
        <v>0</v>
      </c>
      <c r="G112" s="114">
        <v>0</v>
      </c>
      <c r="H112" s="114">
        <v>0</v>
      </c>
    </row>
    <row r="113" spans="1:10">
      <c r="A113" s="123" t="s">
        <v>251</v>
      </c>
      <c r="B113" s="114" t="s">
        <v>701</v>
      </c>
      <c r="C113" s="115">
        <v>0</v>
      </c>
      <c r="D113" s="115">
        <v>0</v>
      </c>
      <c r="E113" s="114">
        <v>0</v>
      </c>
      <c r="F113" s="114">
        <v>0</v>
      </c>
      <c r="G113" s="114">
        <v>0</v>
      </c>
      <c r="H113" s="114">
        <v>0</v>
      </c>
    </row>
    <row r="114" spans="1:10">
      <c r="A114" s="123" t="s">
        <v>252</v>
      </c>
      <c r="B114" s="114" t="s">
        <v>702</v>
      </c>
      <c r="C114" s="115">
        <v>-200</v>
      </c>
      <c r="D114" s="115">
        <v>0</v>
      </c>
      <c r="E114" s="114">
        <v>-200</v>
      </c>
      <c r="F114" s="114">
        <v>0</v>
      </c>
      <c r="G114" s="114">
        <v>-200</v>
      </c>
      <c r="H114" s="114">
        <v>0</v>
      </c>
    </row>
    <row r="115" spans="1:10">
      <c r="A115" s="123" t="s">
        <v>253</v>
      </c>
      <c r="B115" s="114" t="s">
        <v>703</v>
      </c>
      <c r="C115" s="115">
        <v>0</v>
      </c>
      <c r="D115" s="115">
        <v>0</v>
      </c>
      <c r="E115" s="114">
        <v>0</v>
      </c>
      <c r="F115" s="114">
        <v>0</v>
      </c>
      <c r="G115" s="114">
        <v>0</v>
      </c>
      <c r="H115" s="114">
        <v>0</v>
      </c>
    </row>
    <row r="116" spans="1:10">
      <c r="A116" s="122" t="s">
        <v>437</v>
      </c>
      <c r="B116" s="114" t="s">
        <v>95</v>
      </c>
      <c r="C116" s="115">
        <v>0</v>
      </c>
      <c r="D116" s="115">
        <v>0</v>
      </c>
      <c r="E116" s="114">
        <v>0</v>
      </c>
      <c r="F116" s="114">
        <v>0</v>
      </c>
      <c r="G116" s="114">
        <v>0</v>
      </c>
      <c r="H116" s="114">
        <v>0</v>
      </c>
    </row>
    <row r="117" spans="1:10">
      <c r="A117" s="123" t="s">
        <v>254</v>
      </c>
      <c r="B117" s="114" t="s">
        <v>704</v>
      </c>
      <c r="C117" s="115">
        <v>0</v>
      </c>
      <c r="D117" s="115">
        <v>0</v>
      </c>
      <c r="E117" s="114">
        <v>0</v>
      </c>
      <c r="F117" s="114">
        <v>0</v>
      </c>
      <c r="G117" s="114">
        <v>0</v>
      </c>
      <c r="H117" s="114">
        <v>0</v>
      </c>
    </row>
    <row r="118" spans="1:10">
      <c r="A118" s="122" t="s">
        <v>438</v>
      </c>
      <c r="B118" s="114" t="s">
        <v>705</v>
      </c>
      <c r="C118" s="115">
        <v>0</v>
      </c>
      <c r="D118" s="115">
        <v>0</v>
      </c>
      <c r="E118" s="114">
        <v>0</v>
      </c>
      <c r="F118" s="114">
        <v>0</v>
      </c>
      <c r="G118" s="114">
        <v>0</v>
      </c>
      <c r="H118" s="114">
        <v>0</v>
      </c>
    </row>
    <row r="119" spans="1:10">
      <c r="A119" s="123" t="s">
        <v>255</v>
      </c>
      <c r="B119" s="114" t="s">
        <v>706</v>
      </c>
      <c r="C119" s="115">
        <v>0</v>
      </c>
      <c r="D119" s="115">
        <v>0</v>
      </c>
      <c r="E119" s="114">
        <v>0</v>
      </c>
      <c r="F119" s="114">
        <v>0</v>
      </c>
      <c r="G119" s="114">
        <v>0</v>
      </c>
      <c r="H119" s="114">
        <v>0</v>
      </c>
    </row>
    <row r="120" spans="1:10">
      <c r="A120" s="119" t="s">
        <v>526</v>
      </c>
      <c r="B120" s="114" t="s">
        <v>707</v>
      </c>
      <c r="C120" s="115">
        <v>0</v>
      </c>
      <c r="D120" s="115">
        <v>0</v>
      </c>
      <c r="E120" s="114">
        <v>0</v>
      </c>
      <c r="F120" s="114">
        <v>0</v>
      </c>
      <c r="G120" s="114">
        <v>0</v>
      </c>
      <c r="H120" s="114">
        <v>0</v>
      </c>
    </row>
    <row r="121" spans="1:10">
      <c r="A121" s="120" t="s">
        <v>527</v>
      </c>
      <c r="B121" s="114" t="s">
        <v>708</v>
      </c>
      <c r="C121" s="115">
        <v>194607.84</v>
      </c>
      <c r="D121" s="115">
        <v>25317.16</v>
      </c>
      <c r="E121" s="114">
        <v>255790.91</v>
      </c>
      <c r="F121" s="114">
        <v>87712.87</v>
      </c>
      <c r="G121" s="114">
        <v>61183.07</v>
      </c>
      <c r="H121" s="114">
        <v>62395.71</v>
      </c>
    </row>
    <row r="122" spans="1:10">
      <c r="A122" s="121" t="s">
        <v>439</v>
      </c>
      <c r="B122" s="114" t="s">
        <v>709</v>
      </c>
      <c r="C122" s="115">
        <v>207267.45</v>
      </c>
      <c r="D122" s="115">
        <v>45643.88</v>
      </c>
      <c r="E122" s="114">
        <v>320598.87</v>
      </c>
      <c r="F122" s="114">
        <v>109570.97</v>
      </c>
      <c r="G122" s="114">
        <v>113331.42</v>
      </c>
      <c r="H122" s="114">
        <v>63927.09</v>
      </c>
      <c r="I122">
        <f>+E122-C122-G122</f>
        <v>0</v>
      </c>
      <c r="J122" s="189">
        <f>+F122-D122-H122</f>
        <v>0</v>
      </c>
    </row>
    <row r="123" spans="1:10">
      <c r="A123" s="122" t="s">
        <v>440</v>
      </c>
      <c r="B123" s="114" t="s">
        <v>17</v>
      </c>
      <c r="C123" s="115">
        <v>2523.84</v>
      </c>
      <c r="D123" s="115">
        <v>1682.55</v>
      </c>
      <c r="E123" s="114">
        <v>6133.94</v>
      </c>
      <c r="F123" s="114">
        <v>2913.92</v>
      </c>
      <c r="G123" s="114">
        <v>3610.1</v>
      </c>
      <c r="H123" s="114">
        <v>1231.3699999999999</v>
      </c>
      <c r="I123">
        <f t="shared" ref="I123:I186" si="0">+E123-C123-G123</f>
        <v>0</v>
      </c>
      <c r="J123" s="189">
        <f t="shared" ref="J123:J186" si="1">+F123-D123-H123</f>
        <v>0</v>
      </c>
    </row>
    <row r="124" spans="1:10">
      <c r="A124" s="123" t="s">
        <v>256</v>
      </c>
      <c r="B124" s="114" t="s">
        <v>710</v>
      </c>
      <c r="C124" s="115">
        <v>0</v>
      </c>
      <c r="D124" s="115">
        <v>0</v>
      </c>
      <c r="E124" s="114">
        <v>0</v>
      </c>
      <c r="F124" s="114">
        <v>0</v>
      </c>
      <c r="G124" s="114">
        <v>0</v>
      </c>
      <c r="H124" s="114">
        <v>0</v>
      </c>
      <c r="I124">
        <f t="shared" si="0"/>
        <v>0</v>
      </c>
      <c r="J124" s="189">
        <f t="shared" si="1"/>
        <v>0</v>
      </c>
    </row>
    <row r="125" spans="1:10">
      <c r="A125" s="123" t="s">
        <v>257</v>
      </c>
      <c r="B125" s="114" t="s">
        <v>711</v>
      </c>
      <c r="C125" s="115">
        <v>0</v>
      </c>
      <c r="D125" s="115">
        <v>0</v>
      </c>
      <c r="E125" s="114">
        <v>0</v>
      </c>
      <c r="F125" s="114">
        <v>0</v>
      </c>
      <c r="G125" s="114">
        <v>0</v>
      </c>
      <c r="H125" s="114">
        <v>0</v>
      </c>
      <c r="I125">
        <f t="shared" si="0"/>
        <v>0</v>
      </c>
      <c r="J125" s="189">
        <f t="shared" si="1"/>
        <v>0</v>
      </c>
    </row>
    <row r="126" spans="1:10">
      <c r="A126" s="123" t="s">
        <v>258</v>
      </c>
      <c r="B126" s="114" t="s">
        <v>712</v>
      </c>
      <c r="C126" s="115">
        <v>2523.84</v>
      </c>
      <c r="D126" s="115">
        <v>1682.55</v>
      </c>
      <c r="E126" s="114">
        <v>6133.94</v>
      </c>
      <c r="F126" s="114">
        <v>2913.92</v>
      </c>
      <c r="G126" s="114">
        <v>3610.1</v>
      </c>
      <c r="H126" s="114">
        <v>1231.3699999999999</v>
      </c>
      <c r="I126">
        <f t="shared" si="0"/>
        <v>0</v>
      </c>
      <c r="J126" s="189">
        <f t="shared" si="1"/>
        <v>0</v>
      </c>
    </row>
    <row r="127" spans="1:10">
      <c r="A127" s="122" t="s">
        <v>441</v>
      </c>
      <c r="B127" s="114" t="s">
        <v>713</v>
      </c>
      <c r="C127" s="115">
        <v>100762.63</v>
      </c>
      <c r="D127" s="115">
        <v>38043.550000000003</v>
      </c>
      <c r="E127" s="114">
        <v>174764.08</v>
      </c>
      <c r="F127" s="114">
        <v>64950.97</v>
      </c>
      <c r="G127" s="114">
        <v>74001.45</v>
      </c>
      <c r="H127" s="114">
        <v>26907.42</v>
      </c>
      <c r="I127">
        <f t="shared" si="0"/>
        <v>0</v>
      </c>
      <c r="J127" s="189">
        <f t="shared" si="1"/>
        <v>0</v>
      </c>
    </row>
    <row r="128" spans="1:10">
      <c r="A128" s="123" t="s">
        <v>259</v>
      </c>
      <c r="B128" s="114" t="s">
        <v>714</v>
      </c>
      <c r="C128" s="115">
        <v>0</v>
      </c>
      <c r="D128" s="115">
        <v>0</v>
      </c>
      <c r="E128" s="114">
        <v>0</v>
      </c>
      <c r="F128" s="114">
        <v>0</v>
      </c>
      <c r="G128" s="114">
        <v>0</v>
      </c>
      <c r="H128" s="114">
        <v>0</v>
      </c>
      <c r="I128">
        <f t="shared" si="0"/>
        <v>0</v>
      </c>
      <c r="J128" s="189">
        <f t="shared" si="1"/>
        <v>0</v>
      </c>
    </row>
    <row r="129" spans="1:10">
      <c r="A129" s="123" t="s">
        <v>260</v>
      </c>
      <c r="B129" s="114" t="s">
        <v>715</v>
      </c>
      <c r="C129" s="115">
        <v>0</v>
      </c>
      <c r="D129" s="115">
        <v>0</v>
      </c>
      <c r="E129" s="114">
        <v>0</v>
      </c>
      <c r="F129" s="114">
        <v>0</v>
      </c>
      <c r="G129" s="114">
        <v>0</v>
      </c>
      <c r="H129" s="114">
        <v>0</v>
      </c>
      <c r="I129">
        <f t="shared" si="0"/>
        <v>0</v>
      </c>
      <c r="J129" s="189">
        <f t="shared" si="1"/>
        <v>0</v>
      </c>
    </row>
    <row r="130" spans="1:10">
      <c r="A130" s="123" t="s">
        <v>261</v>
      </c>
      <c r="B130" s="114" t="s">
        <v>716</v>
      </c>
      <c r="C130" s="115">
        <v>100762.63</v>
      </c>
      <c r="D130" s="115">
        <v>38043.550000000003</v>
      </c>
      <c r="E130" s="114">
        <v>174764.08</v>
      </c>
      <c r="F130" s="114">
        <v>64950.97</v>
      </c>
      <c r="G130" s="114">
        <v>74001.45</v>
      </c>
      <c r="H130" s="114">
        <v>26907.42</v>
      </c>
      <c r="I130">
        <f t="shared" si="0"/>
        <v>0</v>
      </c>
      <c r="J130" s="189">
        <f t="shared" si="1"/>
        <v>0</v>
      </c>
    </row>
    <row r="131" spans="1:10">
      <c r="A131" s="123" t="s">
        <v>262</v>
      </c>
      <c r="B131" s="114" t="s">
        <v>717</v>
      </c>
      <c r="C131" s="115">
        <v>0</v>
      </c>
      <c r="D131" s="115">
        <v>0</v>
      </c>
      <c r="E131" s="114">
        <v>0</v>
      </c>
      <c r="F131" s="114">
        <v>0</v>
      </c>
      <c r="G131" s="114">
        <v>0</v>
      </c>
      <c r="H131" s="114">
        <v>0</v>
      </c>
      <c r="I131">
        <f t="shared" si="0"/>
        <v>0</v>
      </c>
      <c r="J131" s="189">
        <f t="shared" si="1"/>
        <v>0</v>
      </c>
    </row>
    <row r="132" spans="1:10">
      <c r="A132" s="123" t="s">
        <v>263</v>
      </c>
      <c r="B132" s="114" t="s">
        <v>718</v>
      </c>
      <c r="C132" s="115">
        <v>0</v>
      </c>
      <c r="D132" s="115">
        <v>0</v>
      </c>
      <c r="E132" s="114">
        <v>0</v>
      </c>
      <c r="F132" s="114">
        <v>0</v>
      </c>
      <c r="G132" s="114">
        <v>0</v>
      </c>
      <c r="H132" s="114">
        <v>0</v>
      </c>
      <c r="I132">
        <f t="shared" si="0"/>
        <v>0</v>
      </c>
      <c r="J132" s="189">
        <f t="shared" si="1"/>
        <v>0</v>
      </c>
    </row>
    <row r="133" spans="1:10">
      <c r="A133" s="123" t="s">
        <v>264</v>
      </c>
      <c r="B133" s="114" t="s">
        <v>719</v>
      </c>
      <c r="C133" s="115">
        <v>0</v>
      </c>
      <c r="D133" s="115">
        <v>0</v>
      </c>
      <c r="E133" s="114">
        <v>0</v>
      </c>
      <c r="F133" s="114">
        <v>0</v>
      </c>
      <c r="G133" s="114">
        <v>0</v>
      </c>
      <c r="H133" s="114">
        <v>0</v>
      </c>
      <c r="I133">
        <f t="shared" si="0"/>
        <v>0</v>
      </c>
      <c r="J133" s="189">
        <f t="shared" si="1"/>
        <v>0</v>
      </c>
    </row>
    <row r="134" spans="1:10">
      <c r="A134" s="122" t="s">
        <v>442</v>
      </c>
      <c r="B134" s="114" t="s">
        <v>19</v>
      </c>
      <c r="C134" s="115">
        <v>23481.87</v>
      </c>
      <c r="D134" s="115">
        <v>12743.71</v>
      </c>
      <c r="E134" s="114">
        <v>48773.45</v>
      </c>
      <c r="F134" s="114">
        <v>14215.25</v>
      </c>
      <c r="G134" s="114">
        <v>25291.58</v>
      </c>
      <c r="H134" s="114">
        <v>1471.54</v>
      </c>
      <c r="I134">
        <f t="shared" si="0"/>
        <v>0</v>
      </c>
      <c r="J134" s="189">
        <f t="shared" si="1"/>
        <v>0</v>
      </c>
    </row>
    <row r="135" spans="1:10">
      <c r="A135" s="123" t="s">
        <v>265</v>
      </c>
      <c r="B135" s="114" t="s">
        <v>720</v>
      </c>
      <c r="C135" s="115">
        <v>3030.27</v>
      </c>
      <c r="D135" s="115">
        <v>1894.45</v>
      </c>
      <c r="E135" s="114">
        <v>4616.28</v>
      </c>
      <c r="F135" s="114">
        <v>2808.15</v>
      </c>
      <c r="G135" s="114">
        <v>1586.01</v>
      </c>
      <c r="H135" s="114">
        <v>913.7</v>
      </c>
      <c r="I135">
        <f t="shared" si="0"/>
        <v>0</v>
      </c>
      <c r="J135" s="189">
        <f t="shared" si="1"/>
        <v>0</v>
      </c>
    </row>
    <row r="136" spans="1:10">
      <c r="A136" s="123" t="s">
        <v>266</v>
      </c>
      <c r="B136" s="114" t="s">
        <v>721</v>
      </c>
      <c r="C136" s="115">
        <v>5645.65</v>
      </c>
      <c r="D136" s="115">
        <v>6275.45</v>
      </c>
      <c r="E136" s="114">
        <v>18645.650000000001</v>
      </c>
      <c r="F136" s="114">
        <v>6275.45</v>
      </c>
      <c r="G136" s="114">
        <v>13000</v>
      </c>
      <c r="H136" s="114">
        <v>0</v>
      </c>
      <c r="I136">
        <f t="shared" si="0"/>
        <v>0</v>
      </c>
      <c r="J136" s="189">
        <f t="shared" si="1"/>
        <v>0</v>
      </c>
    </row>
    <row r="137" spans="1:10">
      <c r="A137" s="123" t="s">
        <v>267</v>
      </c>
      <c r="B137" s="114" t="s">
        <v>722</v>
      </c>
      <c r="C137" s="115">
        <v>14805.95</v>
      </c>
      <c r="D137" s="115">
        <v>4573.8100000000004</v>
      </c>
      <c r="E137" s="114">
        <v>25511.52</v>
      </c>
      <c r="F137" s="114">
        <v>5131.6499999999996</v>
      </c>
      <c r="G137" s="114">
        <v>10705.57</v>
      </c>
      <c r="H137" s="114">
        <v>557.84</v>
      </c>
      <c r="I137">
        <f t="shared" si="0"/>
        <v>0</v>
      </c>
      <c r="J137" s="189">
        <f t="shared" si="1"/>
        <v>0</v>
      </c>
    </row>
    <row r="138" spans="1:10">
      <c r="A138" s="123" t="s">
        <v>268</v>
      </c>
      <c r="B138" s="114" t="s">
        <v>723</v>
      </c>
      <c r="C138" s="115">
        <v>0</v>
      </c>
      <c r="D138" s="115">
        <v>0</v>
      </c>
      <c r="E138" s="114">
        <v>0</v>
      </c>
      <c r="F138" s="114">
        <v>0</v>
      </c>
      <c r="G138" s="114">
        <v>0</v>
      </c>
      <c r="H138" s="114">
        <v>0</v>
      </c>
      <c r="I138">
        <f t="shared" si="0"/>
        <v>0</v>
      </c>
      <c r="J138" s="189">
        <f t="shared" si="1"/>
        <v>0</v>
      </c>
    </row>
    <row r="139" spans="1:10">
      <c r="A139" s="123" t="s">
        <v>269</v>
      </c>
      <c r="B139" s="114" t="s">
        <v>724</v>
      </c>
      <c r="C139" s="115">
        <v>0</v>
      </c>
      <c r="D139" s="115">
        <v>0</v>
      </c>
      <c r="E139" s="114">
        <v>0</v>
      </c>
      <c r="F139" s="114">
        <v>0</v>
      </c>
      <c r="G139" s="114">
        <v>0</v>
      </c>
      <c r="H139" s="114">
        <v>0</v>
      </c>
      <c r="I139">
        <f t="shared" si="0"/>
        <v>0</v>
      </c>
      <c r="J139" s="189">
        <f t="shared" si="1"/>
        <v>0</v>
      </c>
    </row>
    <row r="140" spans="1:10">
      <c r="A140" s="123" t="s">
        <v>270</v>
      </c>
      <c r="B140" s="114" t="s">
        <v>725</v>
      </c>
      <c r="C140" s="115">
        <v>0</v>
      </c>
      <c r="D140" s="115">
        <v>0</v>
      </c>
      <c r="E140" s="114">
        <v>0</v>
      </c>
      <c r="F140" s="114">
        <v>0</v>
      </c>
      <c r="G140" s="114">
        <v>0</v>
      </c>
      <c r="H140" s="114">
        <v>0</v>
      </c>
      <c r="I140">
        <f t="shared" si="0"/>
        <v>0</v>
      </c>
      <c r="J140" s="189">
        <f t="shared" si="1"/>
        <v>0</v>
      </c>
    </row>
    <row r="141" spans="1:10">
      <c r="A141" s="123" t="s">
        <v>271</v>
      </c>
      <c r="B141" s="114" t="s">
        <v>726</v>
      </c>
      <c r="C141" s="115">
        <v>0</v>
      </c>
      <c r="D141" s="115">
        <v>0</v>
      </c>
      <c r="E141" s="114">
        <v>0</v>
      </c>
      <c r="F141" s="114">
        <v>0</v>
      </c>
      <c r="G141" s="114">
        <v>0</v>
      </c>
      <c r="H141" s="114">
        <v>0</v>
      </c>
      <c r="I141">
        <f t="shared" si="0"/>
        <v>0</v>
      </c>
      <c r="J141" s="189">
        <f t="shared" si="1"/>
        <v>0</v>
      </c>
    </row>
    <row r="142" spans="1:10">
      <c r="A142" s="123" t="s">
        <v>272</v>
      </c>
      <c r="B142" s="114" t="s">
        <v>727</v>
      </c>
      <c r="C142" s="115">
        <v>0</v>
      </c>
      <c r="D142" s="115">
        <v>0</v>
      </c>
      <c r="E142" s="114">
        <v>0</v>
      </c>
      <c r="F142" s="114">
        <v>0</v>
      </c>
      <c r="G142" s="114">
        <v>0</v>
      </c>
      <c r="H142" s="114">
        <v>0</v>
      </c>
      <c r="I142">
        <f t="shared" si="0"/>
        <v>0</v>
      </c>
      <c r="J142" s="189">
        <f t="shared" si="1"/>
        <v>0</v>
      </c>
    </row>
    <row r="143" spans="1:10">
      <c r="A143" s="123" t="s">
        <v>273</v>
      </c>
      <c r="B143" s="114" t="s">
        <v>728</v>
      </c>
      <c r="C143" s="115">
        <v>0</v>
      </c>
      <c r="D143" s="115">
        <v>0</v>
      </c>
      <c r="E143" s="114">
        <v>0</v>
      </c>
      <c r="F143" s="114">
        <v>0</v>
      </c>
      <c r="G143" s="114">
        <v>0</v>
      </c>
      <c r="H143" s="114">
        <v>0</v>
      </c>
      <c r="I143">
        <f t="shared" si="0"/>
        <v>0</v>
      </c>
      <c r="J143" s="189">
        <f t="shared" si="1"/>
        <v>0</v>
      </c>
    </row>
    <row r="144" spans="1:10">
      <c r="A144" s="123" t="s">
        <v>274</v>
      </c>
      <c r="B144" s="114" t="s">
        <v>729</v>
      </c>
      <c r="C144" s="115">
        <v>0</v>
      </c>
      <c r="D144" s="115">
        <v>0</v>
      </c>
      <c r="E144" s="114">
        <v>0</v>
      </c>
      <c r="F144" s="114">
        <v>0</v>
      </c>
      <c r="G144" s="114">
        <v>0</v>
      </c>
      <c r="H144" s="114">
        <v>0</v>
      </c>
      <c r="I144">
        <f t="shared" si="0"/>
        <v>0</v>
      </c>
      <c r="J144" s="189">
        <f t="shared" si="1"/>
        <v>0</v>
      </c>
    </row>
    <row r="145" spans="1:10">
      <c r="A145" s="123" t="s">
        <v>275</v>
      </c>
      <c r="B145" s="114" t="s">
        <v>730</v>
      </c>
      <c r="C145" s="115">
        <v>0</v>
      </c>
      <c r="D145" s="115">
        <v>0</v>
      </c>
      <c r="E145" s="114">
        <v>0</v>
      </c>
      <c r="F145" s="114">
        <v>0</v>
      </c>
      <c r="G145" s="114">
        <v>0</v>
      </c>
      <c r="H145" s="114">
        <v>0</v>
      </c>
      <c r="I145">
        <f t="shared" si="0"/>
        <v>0</v>
      </c>
      <c r="J145" s="189">
        <f t="shared" si="1"/>
        <v>0</v>
      </c>
    </row>
    <row r="146" spans="1:10">
      <c r="A146" s="123" t="s">
        <v>276</v>
      </c>
      <c r="B146" s="114" t="s">
        <v>731</v>
      </c>
      <c r="C146" s="115">
        <v>0</v>
      </c>
      <c r="D146" s="115">
        <v>0</v>
      </c>
      <c r="E146" s="114">
        <v>0</v>
      </c>
      <c r="F146" s="114">
        <v>0</v>
      </c>
      <c r="G146" s="114">
        <v>0</v>
      </c>
      <c r="H146" s="114">
        <v>0</v>
      </c>
      <c r="I146">
        <f t="shared" si="0"/>
        <v>0</v>
      </c>
      <c r="J146" s="189">
        <f t="shared" si="1"/>
        <v>0</v>
      </c>
    </row>
    <row r="147" spans="1:10">
      <c r="A147" s="123" t="s">
        <v>277</v>
      </c>
      <c r="B147" s="114" t="s">
        <v>732</v>
      </c>
      <c r="C147" s="115">
        <v>0</v>
      </c>
      <c r="D147" s="115">
        <v>0</v>
      </c>
      <c r="E147" s="114">
        <v>0</v>
      </c>
      <c r="F147" s="114">
        <v>0</v>
      </c>
      <c r="G147" s="114">
        <v>0</v>
      </c>
      <c r="H147" s="114">
        <v>0</v>
      </c>
      <c r="I147">
        <f t="shared" si="0"/>
        <v>0</v>
      </c>
      <c r="J147" s="189">
        <f t="shared" si="1"/>
        <v>0</v>
      </c>
    </row>
    <row r="148" spans="1:10">
      <c r="A148" s="123" t="s">
        <v>278</v>
      </c>
      <c r="B148" s="114" t="s">
        <v>733</v>
      </c>
      <c r="C148" s="115">
        <v>0</v>
      </c>
      <c r="D148" s="115">
        <v>0</v>
      </c>
      <c r="E148" s="114">
        <v>0</v>
      </c>
      <c r="F148" s="114">
        <v>0</v>
      </c>
      <c r="G148" s="114">
        <v>0</v>
      </c>
      <c r="H148" s="114">
        <v>0</v>
      </c>
      <c r="I148">
        <f t="shared" si="0"/>
        <v>0</v>
      </c>
      <c r="J148" s="189">
        <f t="shared" si="1"/>
        <v>0</v>
      </c>
    </row>
    <row r="149" spans="1:10">
      <c r="A149" s="123" t="s">
        <v>279</v>
      </c>
      <c r="B149" s="114" t="s">
        <v>734</v>
      </c>
      <c r="C149" s="115">
        <v>0</v>
      </c>
      <c r="D149" s="115">
        <v>0</v>
      </c>
      <c r="E149" s="114">
        <v>0</v>
      </c>
      <c r="F149" s="114">
        <v>0</v>
      </c>
      <c r="G149" s="114">
        <v>0</v>
      </c>
      <c r="H149" s="114">
        <v>0</v>
      </c>
      <c r="I149">
        <f t="shared" si="0"/>
        <v>0</v>
      </c>
      <c r="J149" s="189">
        <f t="shared" si="1"/>
        <v>0</v>
      </c>
    </row>
    <row r="150" spans="1:10">
      <c r="A150" s="123" t="s">
        <v>280</v>
      </c>
      <c r="B150" s="114" t="s">
        <v>735</v>
      </c>
      <c r="C150" s="115">
        <v>0</v>
      </c>
      <c r="D150" s="115">
        <v>0</v>
      </c>
      <c r="E150" s="114">
        <v>0</v>
      </c>
      <c r="F150" s="114">
        <v>0</v>
      </c>
      <c r="G150" s="114">
        <v>0</v>
      </c>
      <c r="H150" s="114">
        <v>0</v>
      </c>
      <c r="I150">
        <f t="shared" si="0"/>
        <v>0</v>
      </c>
      <c r="J150" s="189">
        <f t="shared" si="1"/>
        <v>0</v>
      </c>
    </row>
    <row r="151" spans="1:10">
      <c r="A151" s="123" t="s">
        <v>281</v>
      </c>
      <c r="B151" s="114" t="s">
        <v>736</v>
      </c>
      <c r="C151" s="115">
        <v>0</v>
      </c>
      <c r="D151" s="115">
        <v>0</v>
      </c>
      <c r="E151" s="114">
        <v>0</v>
      </c>
      <c r="F151" s="114">
        <v>0</v>
      </c>
      <c r="G151" s="114">
        <v>0</v>
      </c>
      <c r="H151" s="114">
        <v>0</v>
      </c>
      <c r="I151">
        <f t="shared" si="0"/>
        <v>0</v>
      </c>
      <c r="J151" s="189">
        <f t="shared" si="1"/>
        <v>0</v>
      </c>
    </row>
    <row r="152" spans="1:10">
      <c r="A152" s="123" t="s">
        <v>282</v>
      </c>
      <c r="B152" s="114" t="s">
        <v>737</v>
      </c>
      <c r="C152" s="115">
        <v>0</v>
      </c>
      <c r="D152" s="115">
        <v>0</v>
      </c>
      <c r="E152" s="114">
        <v>0</v>
      </c>
      <c r="F152" s="114">
        <v>0</v>
      </c>
      <c r="G152" s="114">
        <v>0</v>
      </c>
      <c r="H152" s="114">
        <v>0</v>
      </c>
      <c r="I152">
        <f t="shared" si="0"/>
        <v>0</v>
      </c>
      <c r="J152" s="189">
        <f t="shared" si="1"/>
        <v>0</v>
      </c>
    </row>
    <row r="153" spans="1:10">
      <c r="A153" s="123" t="s">
        <v>283</v>
      </c>
      <c r="B153" s="114" t="s">
        <v>738</v>
      </c>
      <c r="C153" s="115">
        <v>0</v>
      </c>
      <c r="D153" s="115">
        <v>0</v>
      </c>
      <c r="E153" s="114">
        <v>0</v>
      </c>
      <c r="F153" s="114">
        <v>0</v>
      </c>
      <c r="G153" s="114">
        <v>0</v>
      </c>
      <c r="H153" s="114">
        <v>0</v>
      </c>
      <c r="I153">
        <f t="shared" si="0"/>
        <v>0</v>
      </c>
      <c r="J153" s="189">
        <f t="shared" si="1"/>
        <v>0</v>
      </c>
    </row>
    <row r="154" spans="1:10">
      <c r="A154" s="123" t="s">
        <v>284</v>
      </c>
      <c r="B154" s="114" t="s">
        <v>739</v>
      </c>
      <c r="C154" s="115">
        <v>0</v>
      </c>
      <c r="D154" s="115">
        <v>0</v>
      </c>
      <c r="E154" s="114">
        <v>0</v>
      </c>
      <c r="F154" s="114">
        <v>0</v>
      </c>
      <c r="G154" s="114">
        <v>0</v>
      </c>
      <c r="H154" s="114">
        <v>0</v>
      </c>
      <c r="I154">
        <f t="shared" si="0"/>
        <v>0</v>
      </c>
      <c r="J154" s="189">
        <f t="shared" si="1"/>
        <v>0</v>
      </c>
    </row>
    <row r="155" spans="1:10">
      <c r="A155" s="123" t="s">
        <v>285</v>
      </c>
      <c r="B155" s="114" t="s">
        <v>740</v>
      </c>
      <c r="C155" s="115">
        <v>0</v>
      </c>
      <c r="D155" s="115">
        <v>0</v>
      </c>
      <c r="E155" s="114">
        <v>0</v>
      </c>
      <c r="F155" s="114">
        <v>0</v>
      </c>
      <c r="G155" s="114">
        <v>0</v>
      </c>
      <c r="H155" s="114">
        <v>0</v>
      </c>
      <c r="I155">
        <f t="shared" si="0"/>
        <v>0</v>
      </c>
      <c r="J155" s="189">
        <f t="shared" si="1"/>
        <v>0</v>
      </c>
    </row>
    <row r="156" spans="1:10">
      <c r="A156" s="123" t="s">
        <v>286</v>
      </c>
      <c r="B156" s="114" t="s">
        <v>741</v>
      </c>
      <c r="C156" s="115">
        <v>0</v>
      </c>
      <c r="D156" s="115">
        <v>0</v>
      </c>
      <c r="E156" s="114">
        <v>0</v>
      </c>
      <c r="F156" s="114">
        <v>0</v>
      </c>
      <c r="G156" s="114">
        <v>0</v>
      </c>
      <c r="H156" s="114">
        <v>0</v>
      </c>
      <c r="I156">
        <f t="shared" si="0"/>
        <v>0</v>
      </c>
      <c r="J156" s="189">
        <f t="shared" si="1"/>
        <v>0</v>
      </c>
    </row>
    <row r="157" spans="1:10">
      <c r="A157" s="123" t="s">
        <v>287</v>
      </c>
      <c r="B157" s="114" t="s">
        <v>742</v>
      </c>
      <c r="C157" s="115">
        <v>0</v>
      </c>
      <c r="D157" s="115">
        <v>0</v>
      </c>
      <c r="E157" s="114">
        <v>0</v>
      </c>
      <c r="F157" s="114">
        <v>0</v>
      </c>
      <c r="G157" s="114">
        <v>0</v>
      </c>
      <c r="H157" s="114">
        <v>0</v>
      </c>
      <c r="I157">
        <f t="shared" si="0"/>
        <v>0</v>
      </c>
      <c r="J157" s="189">
        <f t="shared" si="1"/>
        <v>0</v>
      </c>
    </row>
    <row r="158" spans="1:10">
      <c r="A158" s="123" t="s">
        <v>288</v>
      </c>
      <c r="B158" s="114" t="s">
        <v>743</v>
      </c>
      <c r="C158" s="115">
        <v>0</v>
      </c>
      <c r="D158" s="115">
        <v>0</v>
      </c>
      <c r="E158" s="114">
        <v>0</v>
      </c>
      <c r="F158" s="114">
        <v>0</v>
      </c>
      <c r="G158" s="114">
        <v>0</v>
      </c>
      <c r="H158" s="114">
        <v>0</v>
      </c>
      <c r="I158">
        <f t="shared" si="0"/>
        <v>0</v>
      </c>
      <c r="J158" s="189">
        <f t="shared" si="1"/>
        <v>0</v>
      </c>
    </row>
    <row r="159" spans="1:10">
      <c r="A159" s="123" t="s">
        <v>289</v>
      </c>
      <c r="B159" s="114" t="s">
        <v>744</v>
      </c>
      <c r="C159" s="115">
        <v>0</v>
      </c>
      <c r="D159" s="115">
        <v>0</v>
      </c>
      <c r="E159" s="114">
        <v>0</v>
      </c>
      <c r="F159" s="114">
        <v>0</v>
      </c>
      <c r="G159" s="114">
        <v>0</v>
      </c>
      <c r="H159" s="114">
        <v>0</v>
      </c>
      <c r="I159">
        <f t="shared" si="0"/>
        <v>0</v>
      </c>
      <c r="J159" s="189">
        <f t="shared" si="1"/>
        <v>0</v>
      </c>
    </row>
    <row r="160" spans="1:10">
      <c r="A160" s="123" t="s">
        <v>290</v>
      </c>
      <c r="B160" s="114" t="s">
        <v>745</v>
      </c>
      <c r="C160" s="115">
        <v>0</v>
      </c>
      <c r="D160" s="115">
        <v>0</v>
      </c>
      <c r="E160" s="114">
        <v>0</v>
      </c>
      <c r="F160" s="114">
        <v>0</v>
      </c>
      <c r="G160" s="114">
        <v>0</v>
      </c>
      <c r="H160" s="114">
        <v>0</v>
      </c>
      <c r="I160">
        <f t="shared" si="0"/>
        <v>0</v>
      </c>
      <c r="J160" s="189">
        <f t="shared" si="1"/>
        <v>0</v>
      </c>
    </row>
    <row r="161" spans="1:10">
      <c r="A161" s="123" t="s">
        <v>291</v>
      </c>
      <c r="B161" s="114" t="s">
        <v>746</v>
      </c>
      <c r="C161" s="115">
        <v>0</v>
      </c>
      <c r="D161" s="115">
        <v>0</v>
      </c>
      <c r="E161" s="114">
        <v>0</v>
      </c>
      <c r="F161" s="114">
        <v>0</v>
      </c>
      <c r="G161" s="114">
        <v>0</v>
      </c>
      <c r="H161" s="114">
        <v>0</v>
      </c>
      <c r="I161">
        <f t="shared" si="0"/>
        <v>0</v>
      </c>
      <c r="J161" s="189">
        <f t="shared" si="1"/>
        <v>0</v>
      </c>
    </row>
    <row r="162" spans="1:10">
      <c r="A162" s="123" t="s">
        <v>292</v>
      </c>
      <c r="B162" s="114" t="s">
        <v>747</v>
      </c>
      <c r="C162" s="115">
        <v>0</v>
      </c>
      <c r="D162" s="115">
        <v>0</v>
      </c>
      <c r="E162" s="114">
        <v>0</v>
      </c>
      <c r="F162" s="114">
        <v>0</v>
      </c>
      <c r="G162" s="114">
        <v>0</v>
      </c>
      <c r="H162" s="114">
        <v>0</v>
      </c>
      <c r="I162">
        <f t="shared" si="0"/>
        <v>0</v>
      </c>
      <c r="J162" s="189">
        <f t="shared" si="1"/>
        <v>0</v>
      </c>
    </row>
    <row r="163" spans="1:10">
      <c r="A163" s="123" t="s">
        <v>293</v>
      </c>
      <c r="B163" s="114" t="s">
        <v>748</v>
      </c>
      <c r="C163" s="115">
        <v>0</v>
      </c>
      <c r="D163" s="115">
        <v>0</v>
      </c>
      <c r="E163" s="114">
        <v>0</v>
      </c>
      <c r="F163" s="114">
        <v>0</v>
      </c>
      <c r="G163" s="114">
        <v>0</v>
      </c>
      <c r="H163" s="114">
        <v>0</v>
      </c>
      <c r="I163">
        <f t="shared" si="0"/>
        <v>0</v>
      </c>
      <c r="J163" s="189">
        <f t="shared" si="1"/>
        <v>0</v>
      </c>
    </row>
    <row r="164" spans="1:10">
      <c r="A164" s="123" t="s">
        <v>294</v>
      </c>
      <c r="B164" s="114" t="s">
        <v>749</v>
      </c>
      <c r="C164" s="115">
        <v>0</v>
      </c>
      <c r="D164" s="115">
        <v>0</v>
      </c>
      <c r="E164" s="114">
        <v>0</v>
      </c>
      <c r="F164" s="114">
        <v>0</v>
      </c>
      <c r="G164" s="114">
        <v>0</v>
      </c>
      <c r="H164" s="114">
        <v>0</v>
      </c>
      <c r="I164">
        <f t="shared" si="0"/>
        <v>0</v>
      </c>
      <c r="J164" s="189">
        <f t="shared" si="1"/>
        <v>0</v>
      </c>
    </row>
    <row r="165" spans="1:10">
      <c r="A165" s="123" t="s">
        <v>295</v>
      </c>
      <c r="B165" s="114" t="s">
        <v>750</v>
      </c>
      <c r="C165" s="115">
        <v>0</v>
      </c>
      <c r="D165" s="115">
        <v>0</v>
      </c>
      <c r="E165" s="114">
        <v>0</v>
      </c>
      <c r="F165" s="114">
        <v>0</v>
      </c>
      <c r="G165" s="114">
        <v>0</v>
      </c>
      <c r="H165" s="114">
        <v>0</v>
      </c>
      <c r="I165">
        <f t="shared" si="0"/>
        <v>0</v>
      </c>
      <c r="J165" s="189">
        <f t="shared" si="1"/>
        <v>0</v>
      </c>
    </row>
    <row r="166" spans="1:10">
      <c r="A166" s="123" t="s">
        <v>296</v>
      </c>
      <c r="B166" s="114" t="s">
        <v>751</v>
      </c>
      <c r="C166" s="115">
        <v>0</v>
      </c>
      <c r="D166" s="115">
        <v>0</v>
      </c>
      <c r="E166" s="114">
        <v>0</v>
      </c>
      <c r="F166" s="114">
        <v>0</v>
      </c>
      <c r="G166" s="114">
        <v>0</v>
      </c>
      <c r="H166" s="114">
        <v>0</v>
      </c>
      <c r="I166">
        <f t="shared" si="0"/>
        <v>0</v>
      </c>
      <c r="J166" s="189">
        <f t="shared" si="1"/>
        <v>0</v>
      </c>
    </row>
    <row r="167" spans="1:10">
      <c r="A167" s="123" t="s">
        <v>297</v>
      </c>
      <c r="B167" s="114" t="s">
        <v>752</v>
      </c>
      <c r="C167" s="115">
        <v>0</v>
      </c>
      <c r="D167" s="115">
        <v>0</v>
      </c>
      <c r="E167" s="114">
        <v>0</v>
      </c>
      <c r="F167" s="114">
        <v>0</v>
      </c>
      <c r="G167" s="114">
        <v>0</v>
      </c>
      <c r="H167" s="114">
        <v>0</v>
      </c>
      <c r="I167">
        <f t="shared" si="0"/>
        <v>0</v>
      </c>
      <c r="J167" s="189">
        <f t="shared" si="1"/>
        <v>0</v>
      </c>
    </row>
    <row r="168" spans="1:10">
      <c r="A168" s="123" t="s">
        <v>298</v>
      </c>
      <c r="B168" s="114" t="s">
        <v>753</v>
      </c>
      <c r="C168" s="115">
        <v>0</v>
      </c>
      <c r="D168" s="115">
        <v>0</v>
      </c>
      <c r="E168" s="114">
        <v>0</v>
      </c>
      <c r="F168" s="114">
        <v>0</v>
      </c>
      <c r="G168" s="114">
        <v>0</v>
      </c>
      <c r="H168" s="114">
        <v>0</v>
      </c>
      <c r="I168">
        <f t="shared" si="0"/>
        <v>0</v>
      </c>
      <c r="J168" s="189">
        <f t="shared" si="1"/>
        <v>0</v>
      </c>
    </row>
    <row r="169" spans="1:10">
      <c r="A169" s="123" t="s">
        <v>299</v>
      </c>
      <c r="B169" s="114" t="s">
        <v>754</v>
      </c>
      <c r="C169" s="115">
        <v>0</v>
      </c>
      <c r="D169" s="115">
        <v>0</v>
      </c>
      <c r="E169" s="114">
        <v>0</v>
      </c>
      <c r="F169" s="114">
        <v>0</v>
      </c>
      <c r="G169" s="114">
        <v>0</v>
      </c>
      <c r="H169" s="114">
        <v>0</v>
      </c>
      <c r="I169">
        <f t="shared" si="0"/>
        <v>0</v>
      </c>
      <c r="J169" s="189">
        <f t="shared" si="1"/>
        <v>0</v>
      </c>
    </row>
    <row r="170" spans="1:10">
      <c r="A170" s="123" t="s">
        <v>300</v>
      </c>
      <c r="B170" s="114" t="s">
        <v>755</v>
      </c>
      <c r="C170" s="115">
        <v>0</v>
      </c>
      <c r="D170" s="115">
        <v>0</v>
      </c>
      <c r="E170" s="114">
        <v>0</v>
      </c>
      <c r="F170" s="114">
        <v>0</v>
      </c>
      <c r="G170" s="114">
        <v>0</v>
      </c>
      <c r="H170" s="114">
        <v>0</v>
      </c>
      <c r="I170">
        <f t="shared" si="0"/>
        <v>0</v>
      </c>
      <c r="J170" s="189">
        <f t="shared" si="1"/>
        <v>0</v>
      </c>
    </row>
    <row r="171" spans="1:10">
      <c r="A171" s="122" t="s">
        <v>443</v>
      </c>
      <c r="B171" s="114" t="s">
        <v>20</v>
      </c>
      <c r="C171" s="115">
        <v>0</v>
      </c>
      <c r="D171" s="115">
        <v>0</v>
      </c>
      <c r="E171" s="114">
        <v>0</v>
      </c>
      <c r="F171" s="114">
        <v>0</v>
      </c>
      <c r="G171" s="114">
        <v>0</v>
      </c>
      <c r="H171" s="114">
        <v>0</v>
      </c>
      <c r="I171">
        <f t="shared" si="0"/>
        <v>0</v>
      </c>
      <c r="J171" s="189">
        <f t="shared" si="1"/>
        <v>0</v>
      </c>
    </row>
    <row r="172" spans="1:10">
      <c r="A172" s="123" t="s">
        <v>301</v>
      </c>
      <c r="B172" s="114" t="s">
        <v>20</v>
      </c>
      <c r="C172" s="115">
        <v>0</v>
      </c>
      <c r="D172" s="115">
        <v>0</v>
      </c>
      <c r="E172" s="114">
        <v>0</v>
      </c>
      <c r="F172" s="114">
        <v>0</v>
      </c>
      <c r="G172" s="114">
        <v>0</v>
      </c>
      <c r="H172" s="114">
        <v>0</v>
      </c>
      <c r="I172">
        <f t="shared" si="0"/>
        <v>0</v>
      </c>
      <c r="J172" s="189">
        <f t="shared" si="1"/>
        <v>0</v>
      </c>
    </row>
    <row r="173" spans="1:10">
      <c r="A173" s="122" t="s">
        <v>444</v>
      </c>
      <c r="B173" s="114" t="s">
        <v>21</v>
      </c>
      <c r="C173" s="115">
        <v>80499.11</v>
      </c>
      <c r="D173" s="115">
        <v>-6882.55</v>
      </c>
      <c r="E173" s="114">
        <v>90927.4</v>
      </c>
      <c r="F173" s="114">
        <v>27434.21</v>
      </c>
      <c r="G173" s="114">
        <v>10428.290000000001</v>
      </c>
      <c r="H173" s="114">
        <v>34316.76</v>
      </c>
      <c r="I173">
        <f t="shared" si="0"/>
        <v>0</v>
      </c>
      <c r="J173" s="189">
        <f t="shared" si="1"/>
        <v>0</v>
      </c>
    </row>
    <row r="174" spans="1:10">
      <c r="A174" s="123" t="s">
        <v>302</v>
      </c>
      <c r="B174" s="114" t="s">
        <v>756</v>
      </c>
      <c r="C174" s="115">
        <v>0</v>
      </c>
      <c r="D174" s="115">
        <v>0</v>
      </c>
      <c r="E174" s="114">
        <v>0</v>
      </c>
      <c r="F174" s="114">
        <v>0</v>
      </c>
      <c r="G174" s="114">
        <v>0</v>
      </c>
      <c r="H174" s="114">
        <v>0</v>
      </c>
      <c r="I174">
        <f t="shared" si="0"/>
        <v>0</v>
      </c>
      <c r="J174" s="189">
        <f t="shared" si="1"/>
        <v>0</v>
      </c>
    </row>
    <row r="175" spans="1:10">
      <c r="A175" s="123" t="s">
        <v>303</v>
      </c>
      <c r="B175" s="114" t="s">
        <v>757</v>
      </c>
      <c r="C175" s="115">
        <v>0</v>
      </c>
      <c r="D175" s="115">
        <v>0</v>
      </c>
      <c r="E175" s="114">
        <v>0</v>
      </c>
      <c r="F175" s="114">
        <v>0</v>
      </c>
      <c r="G175" s="114">
        <v>0</v>
      </c>
      <c r="H175" s="114">
        <v>0</v>
      </c>
      <c r="I175">
        <f t="shared" si="0"/>
        <v>0</v>
      </c>
      <c r="J175" s="189">
        <f t="shared" si="1"/>
        <v>0</v>
      </c>
    </row>
    <row r="176" spans="1:10">
      <c r="A176" s="123" t="s">
        <v>304</v>
      </c>
      <c r="B176" s="114" t="s">
        <v>758</v>
      </c>
      <c r="C176" s="115">
        <v>8733.4699999999993</v>
      </c>
      <c r="D176" s="115">
        <v>-1315.24</v>
      </c>
      <c r="E176" s="114">
        <v>19136.96</v>
      </c>
      <c r="F176" s="114">
        <v>27434.21</v>
      </c>
      <c r="G176" s="114">
        <v>10403.49</v>
      </c>
      <c r="H176" s="114">
        <v>28749.45</v>
      </c>
      <c r="I176">
        <f t="shared" si="0"/>
        <v>0</v>
      </c>
      <c r="J176" s="189">
        <f t="shared" si="1"/>
        <v>0</v>
      </c>
    </row>
    <row r="177" spans="1:10">
      <c r="A177" s="123" t="s">
        <v>305</v>
      </c>
      <c r="B177" s="114" t="s">
        <v>759</v>
      </c>
      <c r="C177" s="115">
        <v>71749.16</v>
      </c>
      <c r="D177" s="115">
        <v>-5672.78</v>
      </c>
      <c r="E177" s="114">
        <v>71749.16</v>
      </c>
      <c r="F177" s="114">
        <v>0</v>
      </c>
      <c r="G177" s="114">
        <v>0</v>
      </c>
      <c r="H177" s="114">
        <v>5672.78</v>
      </c>
      <c r="I177">
        <f t="shared" si="0"/>
        <v>0</v>
      </c>
      <c r="J177" s="189">
        <f t="shared" si="1"/>
        <v>0</v>
      </c>
    </row>
    <row r="178" spans="1:10">
      <c r="A178" s="123" t="s">
        <v>306</v>
      </c>
      <c r="B178" s="114" t="s">
        <v>760</v>
      </c>
      <c r="C178" s="115">
        <v>16.48</v>
      </c>
      <c r="D178" s="115">
        <v>105.47</v>
      </c>
      <c r="E178" s="114">
        <v>41.28</v>
      </c>
      <c r="F178" s="114">
        <v>0</v>
      </c>
      <c r="G178" s="114">
        <v>24.8</v>
      </c>
      <c r="H178" s="114">
        <v>-105.47</v>
      </c>
      <c r="I178">
        <f t="shared" si="0"/>
        <v>0</v>
      </c>
      <c r="J178" s="189">
        <f t="shared" si="1"/>
        <v>0</v>
      </c>
    </row>
    <row r="179" spans="1:10">
      <c r="A179" s="123" t="s">
        <v>307</v>
      </c>
      <c r="B179" s="114" t="s">
        <v>761</v>
      </c>
      <c r="C179" s="115">
        <v>0</v>
      </c>
      <c r="D179" s="115">
        <v>0</v>
      </c>
      <c r="E179" s="114">
        <v>0</v>
      </c>
      <c r="F179" s="114">
        <v>0</v>
      </c>
      <c r="G179" s="114">
        <v>0</v>
      </c>
      <c r="H179" s="114">
        <v>0</v>
      </c>
      <c r="I179">
        <f t="shared" si="0"/>
        <v>0</v>
      </c>
      <c r="J179" s="189">
        <f t="shared" si="1"/>
        <v>0</v>
      </c>
    </row>
    <row r="180" spans="1:10">
      <c r="A180" s="123" t="s">
        <v>308</v>
      </c>
      <c r="B180" s="114" t="s">
        <v>762</v>
      </c>
      <c r="C180" s="115">
        <v>0</v>
      </c>
      <c r="D180" s="115">
        <v>0</v>
      </c>
      <c r="E180" s="114">
        <v>0</v>
      </c>
      <c r="F180" s="114">
        <v>0</v>
      </c>
      <c r="G180" s="114">
        <v>0</v>
      </c>
      <c r="H180" s="114">
        <v>0</v>
      </c>
      <c r="I180">
        <f t="shared" si="0"/>
        <v>0</v>
      </c>
      <c r="J180" s="189">
        <f t="shared" si="1"/>
        <v>0</v>
      </c>
    </row>
    <row r="181" spans="1:10">
      <c r="A181" s="123" t="s">
        <v>309</v>
      </c>
      <c r="B181" s="114" t="s">
        <v>763</v>
      </c>
      <c r="C181" s="115">
        <v>0</v>
      </c>
      <c r="D181" s="115">
        <v>0</v>
      </c>
      <c r="E181" s="114">
        <v>0</v>
      </c>
      <c r="F181" s="114">
        <v>0</v>
      </c>
      <c r="G181" s="114">
        <v>0</v>
      </c>
      <c r="H181" s="114">
        <v>0</v>
      </c>
      <c r="I181">
        <f t="shared" si="0"/>
        <v>0</v>
      </c>
      <c r="J181" s="189">
        <f t="shared" si="1"/>
        <v>0</v>
      </c>
    </row>
    <row r="182" spans="1:10">
      <c r="A182" s="122" t="s">
        <v>445</v>
      </c>
      <c r="B182" s="114" t="s">
        <v>22</v>
      </c>
      <c r="C182" s="115">
        <v>0</v>
      </c>
      <c r="D182" s="115">
        <v>56.62</v>
      </c>
      <c r="E182" s="114">
        <v>0</v>
      </c>
      <c r="F182" s="114">
        <v>56.62</v>
      </c>
      <c r="G182" s="114">
        <v>0</v>
      </c>
      <c r="H182" s="114">
        <v>0</v>
      </c>
      <c r="I182">
        <f t="shared" si="0"/>
        <v>0</v>
      </c>
      <c r="J182" s="189">
        <f t="shared" si="1"/>
        <v>0</v>
      </c>
    </row>
    <row r="183" spans="1:10">
      <c r="A183" s="123" t="s">
        <v>310</v>
      </c>
      <c r="B183" s="114" t="s">
        <v>764</v>
      </c>
      <c r="C183" s="115">
        <v>0</v>
      </c>
      <c r="D183" s="115">
        <v>56.62</v>
      </c>
      <c r="E183" s="114">
        <v>0</v>
      </c>
      <c r="F183" s="114">
        <v>56.62</v>
      </c>
      <c r="G183" s="114">
        <v>0</v>
      </c>
      <c r="H183" s="114">
        <v>0</v>
      </c>
      <c r="I183">
        <f t="shared" si="0"/>
        <v>0</v>
      </c>
      <c r="J183" s="189">
        <f t="shared" si="1"/>
        <v>0</v>
      </c>
    </row>
    <row r="184" spans="1:10">
      <c r="A184" s="121" t="s">
        <v>446</v>
      </c>
      <c r="B184" s="114" t="s">
        <v>765</v>
      </c>
      <c r="C184" s="115">
        <v>12659.61</v>
      </c>
      <c r="D184" s="115">
        <v>20326.72</v>
      </c>
      <c r="E184" s="114">
        <v>64807.96</v>
      </c>
      <c r="F184" s="114">
        <v>21858.1</v>
      </c>
      <c r="G184" s="114">
        <v>52148.35</v>
      </c>
      <c r="H184" s="114">
        <v>1531.38</v>
      </c>
      <c r="I184">
        <f t="shared" si="0"/>
        <v>0</v>
      </c>
      <c r="J184" s="189">
        <f t="shared" si="1"/>
        <v>-2.7284841053187847E-12</v>
      </c>
    </row>
    <row r="185" spans="1:10">
      <c r="A185" s="122" t="s">
        <v>447</v>
      </c>
      <c r="B185" s="114" t="s">
        <v>25</v>
      </c>
      <c r="C185" s="115">
        <v>-32286.05</v>
      </c>
      <c r="D185" s="115">
        <v>4775.7299999999996</v>
      </c>
      <c r="E185" s="114">
        <v>0</v>
      </c>
      <c r="F185" s="114">
        <v>4775.7299999999996</v>
      </c>
      <c r="G185" s="114">
        <v>32286.05</v>
      </c>
      <c r="H185" s="114">
        <v>0</v>
      </c>
      <c r="I185">
        <f t="shared" si="0"/>
        <v>0</v>
      </c>
      <c r="J185" s="189">
        <f t="shared" si="1"/>
        <v>0</v>
      </c>
    </row>
    <row r="186" spans="1:10">
      <c r="A186" s="123" t="s">
        <v>311</v>
      </c>
      <c r="B186" s="114" t="s">
        <v>766</v>
      </c>
      <c r="C186" s="115">
        <v>0</v>
      </c>
      <c r="D186" s="115">
        <v>0</v>
      </c>
      <c r="E186" s="114">
        <v>0</v>
      </c>
      <c r="F186" s="114">
        <v>0</v>
      </c>
      <c r="G186" s="114">
        <v>0</v>
      </c>
      <c r="H186" s="114">
        <v>0</v>
      </c>
      <c r="I186">
        <f t="shared" si="0"/>
        <v>0</v>
      </c>
      <c r="J186" s="189">
        <f t="shared" si="1"/>
        <v>0</v>
      </c>
    </row>
    <row r="187" spans="1:10">
      <c r="A187" s="123" t="s">
        <v>312</v>
      </c>
      <c r="B187" s="114" t="s">
        <v>767</v>
      </c>
      <c r="C187" s="115">
        <v>0</v>
      </c>
      <c r="D187" s="115">
        <v>0</v>
      </c>
      <c r="E187" s="114">
        <v>0</v>
      </c>
      <c r="F187" s="114">
        <v>0</v>
      </c>
      <c r="G187" s="114">
        <v>0</v>
      </c>
      <c r="H187" s="114">
        <v>0</v>
      </c>
      <c r="I187">
        <f t="shared" ref="I187:I250" si="2">+E187-C187-G187</f>
        <v>0</v>
      </c>
      <c r="J187" s="189">
        <f t="shared" ref="J187:J250" si="3">+F187-D187-H187</f>
        <v>0</v>
      </c>
    </row>
    <row r="188" spans="1:10">
      <c r="A188" s="123" t="s">
        <v>313</v>
      </c>
      <c r="B188" s="114" t="s">
        <v>768</v>
      </c>
      <c r="C188" s="115">
        <v>0</v>
      </c>
      <c r="D188" s="115">
        <v>0</v>
      </c>
      <c r="E188" s="114">
        <v>0</v>
      </c>
      <c r="F188" s="114">
        <v>0</v>
      </c>
      <c r="G188" s="114">
        <v>0</v>
      </c>
      <c r="H188" s="114">
        <v>0</v>
      </c>
      <c r="I188">
        <f t="shared" si="2"/>
        <v>0</v>
      </c>
      <c r="J188" s="189">
        <f t="shared" si="3"/>
        <v>0</v>
      </c>
    </row>
    <row r="189" spans="1:10">
      <c r="A189" s="123" t="s">
        <v>314</v>
      </c>
      <c r="B189" s="114" t="s">
        <v>769</v>
      </c>
      <c r="C189" s="115">
        <v>-32286.05</v>
      </c>
      <c r="D189" s="115">
        <v>4604.96</v>
      </c>
      <c r="E189" s="114">
        <v>0</v>
      </c>
      <c r="F189" s="114">
        <v>4604.96</v>
      </c>
      <c r="G189" s="114">
        <v>32286.05</v>
      </c>
      <c r="H189" s="114">
        <v>0</v>
      </c>
      <c r="I189">
        <f t="shared" si="2"/>
        <v>0</v>
      </c>
      <c r="J189" s="189">
        <f t="shared" si="3"/>
        <v>0</v>
      </c>
    </row>
    <row r="190" spans="1:10">
      <c r="A190" s="123" t="s">
        <v>315</v>
      </c>
      <c r="B190" s="114" t="s">
        <v>770</v>
      </c>
      <c r="C190" s="115">
        <v>0</v>
      </c>
      <c r="D190" s="115">
        <v>170.77</v>
      </c>
      <c r="E190" s="114">
        <v>0</v>
      </c>
      <c r="F190" s="114">
        <v>170.77</v>
      </c>
      <c r="G190" s="114">
        <v>0</v>
      </c>
      <c r="H190" s="114">
        <v>0</v>
      </c>
      <c r="I190">
        <f t="shared" si="2"/>
        <v>0</v>
      </c>
      <c r="J190" s="189">
        <f t="shared" si="3"/>
        <v>0</v>
      </c>
    </row>
    <row r="191" spans="1:10">
      <c r="A191" s="123" t="s">
        <v>316</v>
      </c>
      <c r="B191" s="114" t="s">
        <v>771</v>
      </c>
      <c r="C191" s="115">
        <v>0</v>
      </c>
      <c r="D191" s="115">
        <v>0</v>
      </c>
      <c r="E191" s="114">
        <v>0</v>
      </c>
      <c r="F191" s="114">
        <v>0</v>
      </c>
      <c r="G191" s="114">
        <v>0</v>
      </c>
      <c r="H191" s="114">
        <v>0</v>
      </c>
      <c r="I191">
        <f t="shared" si="2"/>
        <v>0</v>
      </c>
      <c r="J191" s="189">
        <f t="shared" si="3"/>
        <v>0</v>
      </c>
    </row>
    <row r="192" spans="1:10">
      <c r="A192" s="123" t="s">
        <v>317</v>
      </c>
      <c r="B192" s="114" t="s">
        <v>772</v>
      </c>
      <c r="C192" s="115">
        <v>0</v>
      </c>
      <c r="D192" s="115">
        <v>0</v>
      </c>
      <c r="E192" s="114">
        <v>0</v>
      </c>
      <c r="F192" s="114">
        <v>0</v>
      </c>
      <c r="G192" s="114">
        <v>0</v>
      </c>
      <c r="H192" s="114">
        <v>0</v>
      </c>
      <c r="I192">
        <f t="shared" si="2"/>
        <v>0</v>
      </c>
      <c r="J192" s="189">
        <f t="shared" si="3"/>
        <v>0</v>
      </c>
    </row>
    <row r="193" spans="1:10">
      <c r="A193" s="123" t="s">
        <v>318</v>
      </c>
      <c r="B193" s="114" t="s">
        <v>773</v>
      </c>
      <c r="C193" s="115">
        <v>0</v>
      </c>
      <c r="D193" s="115">
        <v>0</v>
      </c>
      <c r="E193" s="114">
        <v>0</v>
      </c>
      <c r="F193" s="114">
        <v>0</v>
      </c>
      <c r="G193" s="114">
        <v>0</v>
      </c>
      <c r="H193" s="114">
        <v>0</v>
      </c>
      <c r="I193">
        <f t="shared" si="2"/>
        <v>0</v>
      </c>
      <c r="J193" s="189">
        <f t="shared" si="3"/>
        <v>0</v>
      </c>
    </row>
    <row r="194" spans="1:10">
      <c r="A194" s="122" t="s">
        <v>448</v>
      </c>
      <c r="B194" s="114" t="s">
        <v>26</v>
      </c>
      <c r="C194" s="115">
        <v>42322.3</v>
      </c>
      <c r="D194" s="115">
        <v>14381.43</v>
      </c>
      <c r="E194" s="114">
        <v>59833.72</v>
      </c>
      <c r="F194" s="114">
        <v>15640.43</v>
      </c>
      <c r="G194" s="114">
        <v>17511.419999999998</v>
      </c>
      <c r="H194" s="114">
        <v>1259</v>
      </c>
      <c r="I194">
        <f t="shared" si="2"/>
        <v>0</v>
      </c>
      <c r="J194" s="189">
        <f t="shared" si="3"/>
        <v>0</v>
      </c>
    </row>
    <row r="195" spans="1:10">
      <c r="A195" s="123" t="s">
        <v>319</v>
      </c>
      <c r="B195" s="114" t="s">
        <v>774</v>
      </c>
      <c r="C195" s="115">
        <v>1696.52</v>
      </c>
      <c r="D195" s="115">
        <v>483.93</v>
      </c>
      <c r="E195" s="114">
        <v>3584.94</v>
      </c>
      <c r="F195" s="114">
        <v>1742.93</v>
      </c>
      <c r="G195" s="114">
        <v>1888.42</v>
      </c>
      <c r="H195" s="114">
        <v>1259</v>
      </c>
      <c r="I195">
        <f t="shared" si="2"/>
        <v>0</v>
      </c>
      <c r="J195" s="189">
        <f t="shared" si="3"/>
        <v>0</v>
      </c>
    </row>
    <row r="196" spans="1:10">
      <c r="A196" s="123" t="s">
        <v>320</v>
      </c>
      <c r="B196" s="114" t="s">
        <v>775</v>
      </c>
      <c r="C196" s="115">
        <v>40102.9</v>
      </c>
      <c r="D196" s="115">
        <v>13897.5</v>
      </c>
      <c r="E196" s="114">
        <v>55725.9</v>
      </c>
      <c r="F196" s="114">
        <v>13897.5</v>
      </c>
      <c r="G196" s="114">
        <v>15623</v>
      </c>
      <c r="H196" s="114">
        <v>0</v>
      </c>
      <c r="I196">
        <f t="shared" si="2"/>
        <v>0</v>
      </c>
      <c r="J196" s="189">
        <f t="shared" si="3"/>
        <v>0</v>
      </c>
    </row>
    <row r="197" spans="1:10">
      <c r="A197" s="123" t="s">
        <v>321</v>
      </c>
      <c r="B197" s="114" t="s">
        <v>776</v>
      </c>
      <c r="C197" s="115">
        <v>522.88</v>
      </c>
      <c r="D197" s="115">
        <v>0</v>
      </c>
      <c r="E197" s="114">
        <v>522.88</v>
      </c>
      <c r="F197" s="114">
        <v>0</v>
      </c>
      <c r="G197" s="114">
        <v>0</v>
      </c>
      <c r="H197" s="114">
        <v>0</v>
      </c>
      <c r="I197">
        <f t="shared" si="2"/>
        <v>0</v>
      </c>
      <c r="J197" s="189">
        <f t="shared" si="3"/>
        <v>0</v>
      </c>
    </row>
    <row r="198" spans="1:10">
      <c r="A198" s="123" t="s">
        <v>322</v>
      </c>
      <c r="B198" s="114" t="s">
        <v>777</v>
      </c>
      <c r="C198" s="115">
        <v>0</v>
      </c>
      <c r="D198" s="115">
        <v>0</v>
      </c>
      <c r="E198" s="114">
        <v>0</v>
      </c>
      <c r="F198" s="114">
        <v>0</v>
      </c>
      <c r="G198" s="114">
        <v>0</v>
      </c>
      <c r="H198" s="114">
        <v>0</v>
      </c>
      <c r="I198">
        <f t="shared" si="2"/>
        <v>0</v>
      </c>
      <c r="J198" s="189">
        <f t="shared" si="3"/>
        <v>0</v>
      </c>
    </row>
    <row r="199" spans="1:10">
      <c r="A199" s="123" t="s">
        <v>323</v>
      </c>
      <c r="B199" s="114" t="s">
        <v>778</v>
      </c>
      <c r="C199" s="115">
        <v>0</v>
      </c>
      <c r="D199" s="115">
        <v>0</v>
      </c>
      <c r="E199" s="114">
        <v>0</v>
      </c>
      <c r="F199" s="114">
        <v>0</v>
      </c>
      <c r="G199" s="114">
        <v>0</v>
      </c>
      <c r="H199" s="114">
        <v>0</v>
      </c>
      <c r="I199">
        <f t="shared" si="2"/>
        <v>0</v>
      </c>
      <c r="J199" s="189">
        <f t="shared" si="3"/>
        <v>0</v>
      </c>
    </row>
    <row r="200" spans="1:10">
      <c r="A200" s="123" t="s">
        <v>324</v>
      </c>
      <c r="B200" s="114" t="s">
        <v>779</v>
      </c>
      <c r="C200" s="115">
        <v>0</v>
      </c>
      <c r="D200" s="115">
        <v>0</v>
      </c>
      <c r="E200" s="114">
        <v>0</v>
      </c>
      <c r="F200" s="114">
        <v>0</v>
      </c>
      <c r="G200" s="114">
        <v>0</v>
      </c>
      <c r="H200" s="114">
        <v>0</v>
      </c>
      <c r="I200">
        <f t="shared" si="2"/>
        <v>0</v>
      </c>
      <c r="J200" s="189">
        <f t="shared" si="3"/>
        <v>0</v>
      </c>
    </row>
    <row r="201" spans="1:10">
      <c r="A201" s="123" t="s">
        <v>325</v>
      </c>
      <c r="B201" s="114" t="s">
        <v>780</v>
      </c>
      <c r="C201" s="115">
        <v>0</v>
      </c>
      <c r="D201" s="115">
        <v>0</v>
      </c>
      <c r="E201" s="114">
        <v>0</v>
      </c>
      <c r="F201" s="114">
        <v>0</v>
      </c>
      <c r="G201" s="114">
        <v>0</v>
      </c>
      <c r="H201" s="114">
        <v>0</v>
      </c>
      <c r="I201">
        <f t="shared" si="2"/>
        <v>0</v>
      </c>
      <c r="J201" s="189">
        <f t="shared" si="3"/>
        <v>0</v>
      </c>
    </row>
    <row r="202" spans="1:10">
      <c r="A202" s="123" t="s">
        <v>326</v>
      </c>
      <c r="B202" s="114" t="s">
        <v>781</v>
      </c>
      <c r="C202" s="115">
        <v>0</v>
      </c>
      <c r="D202" s="115">
        <v>0</v>
      </c>
      <c r="E202" s="114">
        <v>0</v>
      </c>
      <c r="F202" s="114">
        <v>0</v>
      </c>
      <c r="G202" s="114">
        <v>0</v>
      </c>
      <c r="H202" s="114">
        <v>0</v>
      </c>
      <c r="I202">
        <f t="shared" si="2"/>
        <v>0</v>
      </c>
      <c r="J202" s="189">
        <f t="shared" si="3"/>
        <v>0</v>
      </c>
    </row>
    <row r="203" spans="1:10">
      <c r="A203" s="123" t="s">
        <v>327</v>
      </c>
      <c r="B203" s="114" t="s">
        <v>782</v>
      </c>
      <c r="C203" s="115">
        <v>0</v>
      </c>
      <c r="D203" s="115">
        <v>0</v>
      </c>
      <c r="E203" s="114">
        <v>0</v>
      </c>
      <c r="F203" s="114">
        <v>0</v>
      </c>
      <c r="G203" s="114">
        <v>0</v>
      </c>
      <c r="H203" s="114">
        <v>0</v>
      </c>
      <c r="I203">
        <f t="shared" si="2"/>
        <v>0</v>
      </c>
      <c r="J203" s="189">
        <f t="shared" si="3"/>
        <v>0</v>
      </c>
    </row>
    <row r="204" spans="1:10">
      <c r="A204" s="123" t="s">
        <v>328</v>
      </c>
      <c r="B204" s="114" t="s">
        <v>783</v>
      </c>
      <c r="C204" s="115">
        <v>0</v>
      </c>
      <c r="D204" s="115">
        <v>0</v>
      </c>
      <c r="E204" s="114">
        <v>0</v>
      </c>
      <c r="F204" s="114">
        <v>0</v>
      </c>
      <c r="G204" s="114">
        <v>0</v>
      </c>
      <c r="H204" s="114">
        <v>0</v>
      </c>
      <c r="I204">
        <f t="shared" si="2"/>
        <v>0</v>
      </c>
      <c r="J204" s="189">
        <f t="shared" si="3"/>
        <v>0</v>
      </c>
    </row>
    <row r="205" spans="1:10">
      <c r="A205" s="123" t="s">
        <v>329</v>
      </c>
      <c r="B205" s="114" t="s">
        <v>784</v>
      </c>
      <c r="C205" s="115">
        <v>0</v>
      </c>
      <c r="D205" s="115">
        <v>0</v>
      </c>
      <c r="E205" s="114">
        <v>0</v>
      </c>
      <c r="F205" s="114">
        <v>0</v>
      </c>
      <c r="G205" s="114">
        <v>0</v>
      </c>
      <c r="H205" s="114">
        <v>0</v>
      </c>
      <c r="I205">
        <f t="shared" si="2"/>
        <v>0</v>
      </c>
      <c r="J205" s="189">
        <f t="shared" si="3"/>
        <v>0</v>
      </c>
    </row>
    <row r="206" spans="1:10">
      <c r="A206" s="123" t="s">
        <v>330</v>
      </c>
      <c r="B206" s="114" t="s">
        <v>785</v>
      </c>
      <c r="C206" s="115">
        <v>0</v>
      </c>
      <c r="D206" s="115">
        <v>0</v>
      </c>
      <c r="E206" s="114">
        <v>0</v>
      </c>
      <c r="F206" s="114">
        <v>0</v>
      </c>
      <c r="G206" s="114">
        <v>0</v>
      </c>
      <c r="H206" s="114">
        <v>0</v>
      </c>
      <c r="I206">
        <f t="shared" si="2"/>
        <v>0</v>
      </c>
      <c r="J206" s="189">
        <f t="shared" si="3"/>
        <v>0</v>
      </c>
    </row>
    <row r="207" spans="1:10">
      <c r="A207" s="123" t="s">
        <v>331</v>
      </c>
      <c r="B207" s="114" t="s">
        <v>786</v>
      </c>
      <c r="C207" s="115">
        <v>0</v>
      </c>
      <c r="D207" s="115">
        <v>0</v>
      </c>
      <c r="E207" s="114">
        <v>0</v>
      </c>
      <c r="F207" s="114">
        <v>0</v>
      </c>
      <c r="G207" s="114">
        <v>0</v>
      </c>
      <c r="H207" s="114">
        <v>0</v>
      </c>
      <c r="I207">
        <f t="shared" si="2"/>
        <v>0</v>
      </c>
      <c r="J207" s="189">
        <f t="shared" si="3"/>
        <v>0</v>
      </c>
    </row>
    <row r="208" spans="1:10">
      <c r="A208" s="123" t="s">
        <v>332</v>
      </c>
      <c r="B208" s="114" t="s">
        <v>787</v>
      </c>
      <c r="C208" s="115">
        <v>0</v>
      </c>
      <c r="D208" s="115">
        <v>0</v>
      </c>
      <c r="E208" s="114">
        <v>0</v>
      </c>
      <c r="F208" s="114">
        <v>0</v>
      </c>
      <c r="G208" s="114">
        <v>0</v>
      </c>
      <c r="H208" s="114">
        <v>0</v>
      </c>
      <c r="I208">
        <f t="shared" si="2"/>
        <v>0</v>
      </c>
      <c r="J208" s="189">
        <f t="shared" si="3"/>
        <v>0</v>
      </c>
    </row>
    <row r="209" spans="1:10">
      <c r="A209" s="123" t="s">
        <v>333</v>
      </c>
      <c r="B209" s="114" t="s">
        <v>788</v>
      </c>
      <c r="C209" s="115">
        <v>0</v>
      </c>
      <c r="D209" s="115">
        <v>0</v>
      </c>
      <c r="E209" s="114">
        <v>0</v>
      </c>
      <c r="F209" s="114">
        <v>0</v>
      </c>
      <c r="G209" s="114">
        <v>0</v>
      </c>
      <c r="H209" s="114">
        <v>0</v>
      </c>
      <c r="I209">
        <f t="shared" si="2"/>
        <v>0</v>
      </c>
      <c r="J209" s="189">
        <f t="shared" si="3"/>
        <v>0</v>
      </c>
    </row>
    <row r="210" spans="1:10">
      <c r="A210" s="123" t="s">
        <v>334</v>
      </c>
      <c r="B210" s="114" t="s">
        <v>789</v>
      </c>
      <c r="C210" s="115">
        <v>0</v>
      </c>
      <c r="D210" s="115">
        <v>0</v>
      </c>
      <c r="E210" s="114">
        <v>0</v>
      </c>
      <c r="F210" s="114">
        <v>0</v>
      </c>
      <c r="G210" s="114">
        <v>0</v>
      </c>
      <c r="H210" s="114">
        <v>0</v>
      </c>
      <c r="I210">
        <f t="shared" si="2"/>
        <v>0</v>
      </c>
      <c r="J210" s="189">
        <f t="shared" si="3"/>
        <v>0</v>
      </c>
    </row>
    <row r="211" spans="1:10">
      <c r="A211" s="123" t="s">
        <v>335</v>
      </c>
      <c r="B211" s="114" t="s">
        <v>790</v>
      </c>
      <c r="C211" s="115">
        <v>0</v>
      </c>
      <c r="D211" s="115">
        <v>0</v>
      </c>
      <c r="E211" s="114">
        <v>0</v>
      </c>
      <c r="F211" s="114">
        <v>0</v>
      </c>
      <c r="G211" s="114">
        <v>0</v>
      </c>
      <c r="H211" s="114">
        <v>0</v>
      </c>
      <c r="I211">
        <f t="shared" si="2"/>
        <v>0</v>
      </c>
      <c r="J211" s="189">
        <f t="shared" si="3"/>
        <v>0</v>
      </c>
    </row>
    <row r="212" spans="1:10">
      <c r="A212" s="123" t="s">
        <v>336</v>
      </c>
      <c r="B212" s="114" t="s">
        <v>791</v>
      </c>
      <c r="C212" s="115">
        <v>0</v>
      </c>
      <c r="D212" s="115">
        <v>0</v>
      </c>
      <c r="E212" s="114">
        <v>0</v>
      </c>
      <c r="F212" s="114">
        <v>0</v>
      </c>
      <c r="G212" s="114">
        <v>0</v>
      </c>
      <c r="H212" s="114">
        <v>0</v>
      </c>
      <c r="I212">
        <f t="shared" si="2"/>
        <v>0</v>
      </c>
      <c r="J212" s="189">
        <f t="shared" si="3"/>
        <v>0</v>
      </c>
    </row>
    <row r="213" spans="1:10">
      <c r="A213" s="123" t="s">
        <v>337</v>
      </c>
      <c r="B213" s="114" t="s">
        <v>792</v>
      </c>
      <c r="C213" s="115">
        <v>0</v>
      </c>
      <c r="D213" s="115">
        <v>0</v>
      </c>
      <c r="E213" s="114">
        <v>0</v>
      </c>
      <c r="F213" s="114">
        <v>0</v>
      </c>
      <c r="G213" s="114">
        <v>0</v>
      </c>
      <c r="H213" s="114">
        <v>0</v>
      </c>
      <c r="I213">
        <f t="shared" si="2"/>
        <v>0</v>
      </c>
      <c r="J213" s="189">
        <f t="shared" si="3"/>
        <v>0</v>
      </c>
    </row>
    <row r="214" spans="1:10">
      <c r="A214" s="123" t="s">
        <v>338</v>
      </c>
      <c r="B214" s="114" t="s">
        <v>793</v>
      </c>
      <c r="C214" s="115">
        <v>0</v>
      </c>
      <c r="D214" s="115">
        <v>0</v>
      </c>
      <c r="E214" s="114">
        <v>0</v>
      </c>
      <c r="F214" s="114">
        <v>0</v>
      </c>
      <c r="G214" s="114">
        <v>0</v>
      </c>
      <c r="H214" s="114">
        <v>0</v>
      </c>
      <c r="I214">
        <f t="shared" si="2"/>
        <v>0</v>
      </c>
      <c r="J214" s="189">
        <f t="shared" si="3"/>
        <v>0</v>
      </c>
    </row>
    <row r="215" spans="1:10">
      <c r="A215" s="123" t="s">
        <v>339</v>
      </c>
      <c r="B215" s="114" t="s">
        <v>794</v>
      </c>
      <c r="C215" s="115">
        <v>0</v>
      </c>
      <c r="D215" s="115">
        <v>0</v>
      </c>
      <c r="E215" s="114">
        <v>0</v>
      </c>
      <c r="F215" s="114">
        <v>0</v>
      </c>
      <c r="G215" s="114">
        <v>0</v>
      </c>
      <c r="H215" s="114">
        <v>0</v>
      </c>
      <c r="I215">
        <f t="shared" si="2"/>
        <v>0</v>
      </c>
      <c r="J215" s="189">
        <f t="shared" si="3"/>
        <v>0</v>
      </c>
    </row>
    <row r="216" spans="1:10">
      <c r="A216" s="123" t="s">
        <v>340</v>
      </c>
      <c r="B216" s="114" t="s">
        <v>795</v>
      </c>
      <c r="C216" s="115">
        <v>0</v>
      </c>
      <c r="D216" s="115">
        <v>0</v>
      </c>
      <c r="E216" s="114">
        <v>0</v>
      </c>
      <c r="F216" s="114">
        <v>0</v>
      </c>
      <c r="G216" s="114">
        <v>0</v>
      </c>
      <c r="H216" s="114">
        <v>0</v>
      </c>
      <c r="I216">
        <f t="shared" si="2"/>
        <v>0</v>
      </c>
      <c r="J216" s="189">
        <f t="shared" si="3"/>
        <v>0</v>
      </c>
    </row>
    <row r="217" spans="1:10">
      <c r="A217" s="123" t="s">
        <v>341</v>
      </c>
      <c r="B217" s="114" t="s">
        <v>796</v>
      </c>
      <c r="C217" s="115">
        <v>0</v>
      </c>
      <c r="D217" s="115">
        <v>0</v>
      </c>
      <c r="E217" s="114">
        <v>0</v>
      </c>
      <c r="F217" s="114">
        <v>0</v>
      </c>
      <c r="G217" s="114">
        <v>0</v>
      </c>
      <c r="H217" s="114">
        <v>0</v>
      </c>
      <c r="I217">
        <f t="shared" si="2"/>
        <v>0</v>
      </c>
      <c r="J217" s="189">
        <f t="shared" si="3"/>
        <v>0</v>
      </c>
    </row>
    <row r="218" spans="1:10">
      <c r="A218" s="123" t="s">
        <v>342</v>
      </c>
      <c r="B218" s="114" t="s">
        <v>797</v>
      </c>
      <c r="C218" s="115">
        <v>0</v>
      </c>
      <c r="D218" s="115">
        <v>0</v>
      </c>
      <c r="E218" s="114">
        <v>0</v>
      </c>
      <c r="F218" s="114">
        <v>0</v>
      </c>
      <c r="G218" s="114">
        <v>0</v>
      </c>
      <c r="H218" s="114">
        <v>0</v>
      </c>
      <c r="I218">
        <f t="shared" si="2"/>
        <v>0</v>
      </c>
      <c r="J218" s="189">
        <f t="shared" si="3"/>
        <v>0</v>
      </c>
    </row>
    <row r="219" spans="1:10">
      <c r="A219" s="123" t="s">
        <v>343</v>
      </c>
      <c r="B219" s="114" t="s">
        <v>798</v>
      </c>
      <c r="C219" s="115">
        <v>0</v>
      </c>
      <c r="D219" s="115">
        <v>0</v>
      </c>
      <c r="E219" s="114">
        <v>0</v>
      </c>
      <c r="F219" s="114">
        <v>0</v>
      </c>
      <c r="G219" s="114">
        <v>0</v>
      </c>
      <c r="H219" s="114">
        <v>0</v>
      </c>
      <c r="I219">
        <f t="shared" si="2"/>
        <v>0</v>
      </c>
      <c r="J219" s="189">
        <f t="shared" si="3"/>
        <v>0</v>
      </c>
    </row>
    <row r="220" spans="1:10">
      <c r="A220" s="123" t="s">
        <v>344</v>
      </c>
      <c r="B220" s="114" t="s">
        <v>799</v>
      </c>
      <c r="C220" s="115">
        <v>0</v>
      </c>
      <c r="D220" s="115">
        <v>0</v>
      </c>
      <c r="E220" s="114">
        <v>0</v>
      </c>
      <c r="F220" s="114">
        <v>0</v>
      </c>
      <c r="G220" s="114">
        <v>0</v>
      </c>
      <c r="H220" s="114">
        <v>0</v>
      </c>
      <c r="I220">
        <f t="shared" si="2"/>
        <v>0</v>
      </c>
      <c r="J220" s="189">
        <f t="shared" si="3"/>
        <v>0</v>
      </c>
    </row>
    <row r="221" spans="1:10">
      <c r="A221" s="123" t="s">
        <v>345</v>
      </c>
      <c r="B221" s="114" t="s">
        <v>800</v>
      </c>
      <c r="C221" s="115">
        <v>0</v>
      </c>
      <c r="D221" s="115">
        <v>0</v>
      </c>
      <c r="E221" s="114">
        <v>0</v>
      </c>
      <c r="F221" s="114">
        <v>0</v>
      </c>
      <c r="G221" s="114">
        <v>0</v>
      </c>
      <c r="H221" s="114">
        <v>0</v>
      </c>
      <c r="I221">
        <f t="shared" si="2"/>
        <v>0</v>
      </c>
      <c r="J221" s="189">
        <f t="shared" si="3"/>
        <v>0</v>
      </c>
    </row>
    <row r="222" spans="1:10">
      <c r="A222" s="123" t="s">
        <v>346</v>
      </c>
      <c r="B222" s="114" t="s">
        <v>801</v>
      </c>
      <c r="C222" s="115">
        <v>0</v>
      </c>
      <c r="D222" s="115">
        <v>0</v>
      </c>
      <c r="E222" s="114">
        <v>0</v>
      </c>
      <c r="F222" s="114">
        <v>0</v>
      </c>
      <c r="G222" s="114">
        <v>0</v>
      </c>
      <c r="H222" s="114">
        <v>0</v>
      </c>
      <c r="I222">
        <f t="shared" si="2"/>
        <v>0</v>
      </c>
      <c r="J222" s="189">
        <f t="shared" si="3"/>
        <v>0</v>
      </c>
    </row>
    <row r="223" spans="1:10">
      <c r="A223" s="123" t="s">
        <v>347</v>
      </c>
      <c r="B223" s="114" t="s">
        <v>802</v>
      </c>
      <c r="C223" s="115">
        <v>0</v>
      </c>
      <c r="D223" s="115">
        <v>0</v>
      </c>
      <c r="E223" s="114">
        <v>0</v>
      </c>
      <c r="F223" s="114">
        <v>0</v>
      </c>
      <c r="G223" s="114">
        <v>0</v>
      </c>
      <c r="H223" s="114">
        <v>0</v>
      </c>
      <c r="I223">
        <f t="shared" si="2"/>
        <v>0</v>
      </c>
      <c r="J223" s="189">
        <f t="shared" si="3"/>
        <v>0</v>
      </c>
    </row>
    <row r="224" spans="1:10">
      <c r="A224" s="123" t="s">
        <v>348</v>
      </c>
      <c r="B224" s="114" t="s">
        <v>803</v>
      </c>
      <c r="C224" s="115">
        <v>0</v>
      </c>
      <c r="D224" s="115">
        <v>0</v>
      </c>
      <c r="E224" s="114">
        <v>0</v>
      </c>
      <c r="F224" s="114">
        <v>0</v>
      </c>
      <c r="G224" s="114">
        <v>0</v>
      </c>
      <c r="H224" s="114">
        <v>0</v>
      </c>
      <c r="I224">
        <f t="shared" si="2"/>
        <v>0</v>
      </c>
      <c r="J224" s="189">
        <f t="shared" si="3"/>
        <v>0</v>
      </c>
    </row>
    <row r="225" spans="1:10">
      <c r="A225" s="123" t="s">
        <v>349</v>
      </c>
      <c r="B225" s="114" t="s">
        <v>804</v>
      </c>
      <c r="C225" s="115">
        <v>0</v>
      </c>
      <c r="D225" s="115">
        <v>0</v>
      </c>
      <c r="E225" s="114">
        <v>0</v>
      </c>
      <c r="F225" s="114">
        <v>0</v>
      </c>
      <c r="G225" s="114">
        <v>0</v>
      </c>
      <c r="H225" s="114">
        <v>0</v>
      </c>
      <c r="I225">
        <f t="shared" si="2"/>
        <v>0</v>
      </c>
      <c r="J225" s="189">
        <f t="shared" si="3"/>
        <v>0</v>
      </c>
    </row>
    <row r="226" spans="1:10">
      <c r="A226" s="123" t="s">
        <v>350</v>
      </c>
      <c r="B226" s="114" t="s">
        <v>805</v>
      </c>
      <c r="C226" s="115">
        <v>0</v>
      </c>
      <c r="D226" s="115">
        <v>0</v>
      </c>
      <c r="E226" s="114">
        <v>0</v>
      </c>
      <c r="F226" s="114">
        <v>0</v>
      </c>
      <c r="G226" s="114">
        <v>0</v>
      </c>
      <c r="H226" s="114">
        <v>0</v>
      </c>
      <c r="I226">
        <f t="shared" si="2"/>
        <v>0</v>
      </c>
      <c r="J226" s="189">
        <f t="shared" si="3"/>
        <v>0</v>
      </c>
    </row>
    <row r="227" spans="1:10">
      <c r="A227" s="123" t="s">
        <v>351</v>
      </c>
      <c r="B227" s="114" t="s">
        <v>806</v>
      </c>
      <c r="C227" s="115">
        <v>0</v>
      </c>
      <c r="D227" s="115">
        <v>0</v>
      </c>
      <c r="E227" s="114">
        <v>0</v>
      </c>
      <c r="F227" s="114">
        <v>0</v>
      </c>
      <c r="G227" s="114">
        <v>0</v>
      </c>
      <c r="H227" s="114">
        <v>0</v>
      </c>
      <c r="I227">
        <f t="shared" si="2"/>
        <v>0</v>
      </c>
      <c r="J227" s="189">
        <f t="shared" si="3"/>
        <v>0</v>
      </c>
    </row>
    <row r="228" spans="1:10">
      <c r="A228" s="123" t="s">
        <v>352</v>
      </c>
      <c r="B228" s="114" t="s">
        <v>807</v>
      </c>
      <c r="C228" s="115">
        <v>0</v>
      </c>
      <c r="D228" s="115">
        <v>0</v>
      </c>
      <c r="E228" s="114">
        <v>0</v>
      </c>
      <c r="F228" s="114">
        <v>0</v>
      </c>
      <c r="G228" s="114">
        <v>0</v>
      </c>
      <c r="H228" s="114">
        <v>0</v>
      </c>
      <c r="I228">
        <f t="shared" si="2"/>
        <v>0</v>
      </c>
      <c r="J228" s="189">
        <f t="shared" si="3"/>
        <v>0</v>
      </c>
    </row>
    <row r="229" spans="1:10">
      <c r="A229" s="123" t="s">
        <v>353</v>
      </c>
      <c r="B229" s="114" t="s">
        <v>808</v>
      </c>
      <c r="C229" s="115">
        <v>0</v>
      </c>
      <c r="D229" s="115">
        <v>0</v>
      </c>
      <c r="E229" s="114">
        <v>0</v>
      </c>
      <c r="F229" s="114">
        <v>0</v>
      </c>
      <c r="G229" s="114">
        <v>0</v>
      </c>
      <c r="H229" s="114">
        <v>0</v>
      </c>
      <c r="I229">
        <f t="shared" si="2"/>
        <v>0</v>
      </c>
      <c r="J229" s="189">
        <f t="shared" si="3"/>
        <v>0</v>
      </c>
    </row>
    <row r="230" spans="1:10">
      <c r="A230" s="123" t="s">
        <v>354</v>
      </c>
      <c r="B230" s="114" t="s">
        <v>809</v>
      </c>
      <c r="C230" s="115">
        <v>0</v>
      </c>
      <c r="D230" s="115">
        <v>0</v>
      </c>
      <c r="E230" s="114">
        <v>0</v>
      </c>
      <c r="F230" s="114">
        <v>0</v>
      </c>
      <c r="G230" s="114">
        <v>0</v>
      </c>
      <c r="H230" s="114">
        <v>0</v>
      </c>
      <c r="I230">
        <f t="shared" si="2"/>
        <v>0</v>
      </c>
      <c r="J230" s="189">
        <f t="shared" si="3"/>
        <v>0</v>
      </c>
    </row>
    <row r="231" spans="1:10">
      <c r="A231" s="122" t="s">
        <v>449</v>
      </c>
      <c r="B231" s="114" t="s">
        <v>27</v>
      </c>
      <c r="C231" s="115">
        <v>0</v>
      </c>
      <c r="D231" s="115">
        <v>0</v>
      </c>
      <c r="E231" s="114">
        <v>0</v>
      </c>
      <c r="F231" s="114">
        <v>0</v>
      </c>
      <c r="G231" s="114">
        <v>0</v>
      </c>
      <c r="H231" s="114">
        <v>0</v>
      </c>
      <c r="I231">
        <f t="shared" si="2"/>
        <v>0</v>
      </c>
      <c r="J231" s="189">
        <f t="shared" si="3"/>
        <v>0</v>
      </c>
    </row>
    <row r="232" spans="1:10">
      <c r="A232" s="123" t="s">
        <v>355</v>
      </c>
      <c r="B232" s="114" t="s">
        <v>810</v>
      </c>
      <c r="C232" s="115">
        <v>0</v>
      </c>
      <c r="D232" s="115">
        <v>0</v>
      </c>
      <c r="E232" s="114">
        <v>0</v>
      </c>
      <c r="F232" s="114">
        <v>0</v>
      </c>
      <c r="G232" s="114">
        <v>0</v>
      </c>
      <c r="H232" s="114">
        <v>0</v>
      </c>
      <c r="I232">
        <f t="shared" si="2"/>
        <v>0</v>
      </c>
      <c r="J232" s="189">
        <f t="shared" si="3"/>
        <v>0</v>
      </c>
    </row>
    <row r="233" spans="1:10">
      <c r="A233" s="122" t="s">
        <v>450</v>
      </c>
      <c r="B233" s="114" t="s">
        <v>811</v>
      </c>
      <c r="C233" s="115">
        <v>2293.69</v>
      </c>
      <c r="D233" s="115">
        <v>713.31</v>
      </c>
      <c r="E233" s="114">
        <v>3946.11</v>
      </c>
      <c r="F233" s="114">
        <v>768.57</v>
      </c>
      <c r="G233" s="114">
        <v>1652.42</v>
      </c>
      <c r="H233" s="114">
        <v>55.26</v>
      </c>
      <c r="I233">
        <f t="shared" si="2"/>
        <v>0</v>
      </c>
      <c r="J233" s="189">
        <f t="shared" si="3"/>
        <v>1.0658141036401503E-13</v>
      </c>
    </row>
    <row r="234" spans="1:10">
      <c r="A234" s="123" t="s">
        <v>356</v>
      </c>
      <c r="B234" s="114" t="s">
        <v>812</v>
      </c>
      <c r="C234" s="115">
        <v>1943.79</v>
      </c>
      <c r="D234" s="115">
        <v>604.57000000000005</v>
      </c>
      <c r="E234" s="114">
        <v>3344.11</v>
      </c>
      <c r="F234" s="114">
        <v>651.34</v>
      </c>
      <c r="G234" s="114">
        <v>1400.32</v>
      </c>
      <c r="H234" s="114">
        <v>46.77</v>
      </c>
      <c r="I234">
        <f t="shared" si="2"/>
        <v>0</v>
      </c>
      <c r="J234" s="189">
        <f t="shared" si="3"/>
        <v>0</v>
      </c>
    </row>
    <row r="235" spans="1:10">
      <c r="A235" s="123" t="s">
        <v>357</v>
      </c>
      <c r="B235" s="114" t="s">
        <v>813</v>
      </c>
      <c r="C235" s="115">
        <v>349.9</v>
      </c>
      <c r="D235" s="115">
        <v>108.74</v>
      </c>
      <c r="E235" s="114">
        <v>602</v>
      </c>
      <c r="F235" s="114">
        <v>117.23</v>
      </c>
      <c r="G235" s="114">
        <v>252.1</v>
      </c>
      <c r="H235" s="114">
        <v>8.49</v>
      </c>
      <c r="I235">
        <f t="shared" si="2"/>
        <v>0</v>
      </c>
      <c r="J235" s="189">
        <f t="shared" si="3"/>
        <v>0</v>
      </c>
    </row>
    <row r="236" spans="1:10">
      <c r="A236" s="122" t="s">
        <v>451</v>
      </c>
      <c r="B236" s="114" t="s">
        <v>28</v>
      </c>
      <c r="C236" s="115">
        <v>107.91</v>
      </c>
      <c r="D236" s="115">
        <v>44.96</v>
      </c>
      <c r="E236" s="114">
        <v>185.64</v>
      </c>
      <c r="F236" s="114">
        <v>68.41</v>
      </c>
      <c r="G236" s="114">
        <v>77.73</v>
      </c>
      <c r="H236" s="114">
        <v>23.45</v>
      </c>
      <c r="I236">
        <f t="shared" si="2"/>
        <v>0</v>
      </c>
      <c r="J236" s="189">
        <f t="shared" si="3"/>
        <v>0</v>
      </c>
    </row>
    <row r="237" spans="1:10">
      <c r="A237" s="123" t="s">
        <v>358</v>
      </c>
      <c r="B237" s="114" t="s">
        <v>814</v>
      </c>
      <c r="C237" s="115">
        <v>107.91</v>
      </c>
      <c r="D237" s="115">
        <v>44.96</v>
      </c>
      <c r="E237" s="114">
        <v>185.64</v>
      </c>
      <c r="F237" s="114">
        <v>68.41</v>
      </c>
      <c r="G237" s="114">
        <v>77.73</v>
      </c>
      <c r="H237" s="114">
        <v>23.45</v>
      </c>
      <c r="I237">
        <f t="shared" si="2"/>
        <v>0</v>
      </c>
      <c r="J237" s="189">
        <f t="shared" si="3"/>
        <v>0</v>
      </c>
    </row>
    <row r="238" spans="1:10">
      <c r="A238" s="122" t="s">
        <v>452</v>
      </c>
      <c r="B238" s="114" t="s">
        <v>29</v>
      </c>
      <c r="C238" s="115">
        <v>0</v>
      </c>
      <c r="D238" s="115">
        <v>24.07</v>
      </c>
      <c r="E238" s="114">
        <v>259.70999999999998</v>
      </c>
      <c r="F238" s="114">
        <v>39.090000000000003</v>
      </c>
      <c r="G238" s="114">
        <v>259.70999999999998</v>
      </c>
      <c r="H238" s="114">
        <v>15.02</v>
      </c>
      <c r="I238">
        <f t="shared" si="2"/>
        <v>0</v>
      </c>
      <c r="J238" s="189">
        <f t="shared" si="3"/>
        <v>0</v>
      </c>
    </row>
    <row r="239" spans="1:10">
      <c r="A239" s="123" t="s">
        <v>359</v>
      </c>
      <c r="B239" s="114" t="s">
        <v>815</v>
      </c>
      <c r="C239" s="115">
        <v>0</v>
      </c>
      <c r="D239" s="115">
        <v>20.09</v>
      </c>
      <c r="E239" s="114">
        <v>259.70999999999998</v>
      </c>
      <c r="F239" s="114">
        <v>33.03</v>
      </c>
      <c r="G239" s="114">
        <v>259.70999999999998</v>
      </c>
      <c r="H239" s="114">
        <v>12.94</v>
      </c>
      <c r="I239">
        <f t="shared" si="2"/>
        <v>0</v>
      </c>
      <c r="J239" s="189">
        <f t="shared" si="3"/>
        <v>0</v>
      </c>
    </row>
    <row r="240" spans="1:10">
      <c r="A240" s="123" t="s">
        <v>360</v>
      </c>
      <c r="B240" s="114" t="s">
        <v>816</v>
      </c>
      <c r="C240" s="115">
        <v>0</v>
      </c>
      <c r="D240" s="115">
        <v>3.98</v>
      </c>
      <c r="E240" s="114">
        <v>0</v>
      </c>
      <c r="F240" s="114">
        <v>6.06</v>
      </c>
      <c r="G240" s="114">
        <v>0</v>
      </c>
      <c r="H240" s="114">
        <v>2.08</v>
      </c>
      <c r="I240">
        <f t="shared" si="2"/>
        <v>0</v>
      </c>
      <c r="J240" s="189">
        <f t="shared" si="3"/>
        <v>0</v>
      </c>
    </row>
    <row r="241" spans="1:10">
      <c r="A241" s="122" t="s">
        <v>453</v>
      </c>
      <c r="B241" s="114" t="s">
        <v>30</v>
      </c>
      <c r="C241" s="115">
        <v>221.76</v>
      </c>
      <c r="D241" s="115">
        <v>387.22</v>
      </c>
      <c r="E241" s="114">
        <v>582.78</v>
      </c>
      <c r="F241" s="114">
        <v>565.87</v>
      </c>
      <c r="G241" s="114">
        <v>361.02</v>
      </c>
      <c r="H241" s="114">
        <v>178.65</v>
      </c>
      <c r="I241">
        <f t="shared" si="2"/>
        <v>0</v>
      </c>
      <c r="J241" s="189">
        <f t="shared" si="3"/>
        <v>0</v>
      </c>
    </row>
    <row r="242" spans="1:10">
      <c r="A242" s="123" t="s">
        <v>361</v>
      </c>
      <c r="B242" s="114" t="s">
        <v>817</v>
      </c>
      <c r="C242" s="115">
        <v>0</v>
      </c>
      <c r="D242" s="115">
        <v>0</v>
      </c>
      <c r="E242" s="114">
        <v>0</v>
      </c>
      <c r="F242" s="114">
        <v>0</v>
      </c>
      <c r="G242" s="114">
        <v>0</v>
      </c>
      <c r="H242" s="114">
        <v>0</v>
      </c>
      <c r="I242">
        <f t="shared" si="2"/>
        <v>0</v>
      </c>
      <c r="J242" s="189">
        <f t="shared" si="3"/>
        <v>0</v>
      </c>
    </row>
    <row r="243" spans="1:10">
      <c r="A243" s="123" t="s">
        <v>362</v>
      </c>
      <c r="B243" s="114" t="s">
        <v>818</v>
      </c>
      <c r="C243" s="115">
        <v>135.05000000000001</v>
      </c>
      <c r="D243" s="115">
        <v>383.5</v>
      </c>
      <c r="E243" s="114">
        <v>430.05</v>
      </c>
      <c r="F243" s="114">
        <v>560.5</v>
      </c>
      <c r="G243" s="114">
        <v>295</v>
      </c>
      <c r="H243" s="114">
        <v>177</v>
      </c>
      <c r="I243">
        <f t="shared" si="2"/>
        <v>0</v>
      </c>
      <c r="J243" s="189">
        <f t="shared" si="3"/>
        <v>0</v>
      </c>
    </row>
    <row r="244" spans="1:10">
      <c r="A244" s="123" t="s">
        <v>363</v>
      </c>
      <c r="B244" s="114" t="s">
        <v>819</v>
      </c>
      <c r="C244" s="115">
        <v>86.71</v>
      </c>
      <c r="D244" s="115">
        <v>3.72</v>
      </c>
      <c r="E244" s="114">
        <v>152.72999999999999</v>
      </c>
      <c r="F244" s="114">
        <v>5.37</v>
      </c>
      <c r="G244" s="114">
        <v>66.02</v>
      </c>
      <c r="H244" s="114">
        <v>1.65</v>
      </c>
      <c r="I244">
        <f t="shared" si="2"/>
        <v>0</v>
      </c>
      <c r="J244" s="189">
        <f t="shared" si="3"/>
        <v>0</v>
      </c>
    </row>
    <row r="245" spans="1:10">
      <c r="A245" s="122" t="s">
        <v>454</v>
      </c>
      <c r="B245" s="114" t="s">
        <v>31</v>
      </c>
      <c r="C245" s="115">
        <v>0</v>
      </c>
      <c r="D245" s="115">
        <v>0</v>
      </c>
      <c r="E245" s="114">
        <v>0</v>
      </c>
      <c r="F245" s="114">
        <v>0</v>
      </c>
      <c r="G245" s="114">
        <v>0</v>
      </c>
      <c r="H245" s="114">
        <v>0</v>
      </c>
      <c r="I245">
        <f t="shared" si="2"/>
        <v>0</v>
      </c>
      <c r="J245" s="189">
        <f t="shared" si="3"/>
        <v>0</v>
      </c>
    </row>
    <row r="246" spans="1:10">
      <c r="A246" s="123" t="s">
        <v>368</v>
      </c>
      <c r="B246" s="114" t="s">
        <v>820</v>
      </c>
      <c r="C246" s="115">
        <v>0</v>
      </c>
      <c r="D246" s="115">
        <v>0</v>
      </c>
      <c r="E246" s="114">
        <v>0</v>
      </c>
      <c r="F246" s="114">
        <v>0</v>
      </c>
      <c r="G246" s="114">
        <v>0</v>
      </c>
      <c r="H246" s="114">
        <v>0</v>
      </c>
      <c r="I246">
        <f t="shared" si="2"/>
        <v>0</v>
      </c>
      <c r="J246" s="189">
        <f t="shared" si="3"/>
        <v>0</v>
      </c>
    </row>
    <row r="247" spans="1:10">
      <c r="A247" s="123" t="s">
        <v>364</v>
      </c>
      <c r="B247" s="114" t="s">
        <v>821</v>
      </c>
      <c r="C247" s="115">
        <v>0</v>
      </c>
      <c r="D247" s="115">
        <v>0</v>
      </c>
      <c r="E247" s="114">
        <v>0</v>
      </c>
      <c r="F247" s="114">
        <v>0</v>
      </c>
      <c r="G247" s="114">
        <v>0</v>
      </c>
      <c r="H247" s="114">
        <v>0</v>
      </c>
      <c r="I247">
        <f t="shared" si="2"/>
        <v>0</v>
      </c>
      <c r="J247" s="189">
        <f t="shared" si="3"/>
        <v>0</v>
      </c>
    </row>
    <row r="248" spans="1:10">
      <c r="A248" s="122" t="s">
        <v>455</v>
      </c>
      <c r="B248" s="114" t="s">
        <v>34</v>
      </c>
      <c r="C248" s="115">
        <v>0</v>
      </c>
      <c r="D248" s="115">
        <v>0</v>
      </c>
      <c r="E248" s="114">
        <v>0</v>
      </c>
      <c r="F248" s="114">
        <v>0</v>
      </c>
      <c r="G248" s="114">
        <v>0</v>
      </c>
      <c r="H248" s="114">
        <v>0</v>
      </c>
      <c r="I248">
        <f t="shared" si="2"/>
        <v>0</v>
      </c>
      <c r="J248" s="189">
        <f t="shared" si="3"/>
        <v>0</v>
      </c>
    </row>
    <row r="249" spans="1:10">
      <c r="A249" s="123" t="s">
        <v>365</v>
      </c>
      <c r="B249" s="114" t="s">
        <v>822</v>
      </c>
      <c r="C249" s="115">
        <v>0</v>
      </c>
      <c r="D249" s="115">
        <v>0</v>
      </c>
      <c r="E249" s="114">
        <v>0</v>
      </c>
      <c r="F249" s="114">
        <v>0</v>
      </c>
      <c r="G249" s="114">
        <v>0</v>
      </c>
      <c r="H249" s="114">
        <v>0</v>
      </c>
      <c r="I249">
        <f t="shared" si="2"/>
        <v>0</v>
      </c>
      <c r="J249" s="189">
        <f t="shared" si="3"/>
        <v>0</v>
      </c>
    </row>
    <row r="250" spans="1:10">
      <c r="A250" s="122" t="s">
        <v>456</v>
      </c>
      <c r="B250" s="114" t="s">
        <v>35</v>
      </c>
      <c r="C250" s="115">
        <v>0</v>
      </c>
      <c r="D250" s="115">
        <v>0</v>
      </c>
      <c r="E250" s="114">
        <v>0</v>
      </c>
      <c r="F250" s="114">
        <v>0</v>
      </c>
      <c r="G250" s="114">
        <v>0</v>
      </c>
      <c r="H250" s="114">
        <v>0</v>
      </c>
      <c r="I250">
        <f t="shared" si="2"/>
        <v>0</v>
      </c>
      <c r="J250" s="189">
        <f t="shared" si="3"/>
        <v>0</v>
      </c>
    </row>
    <row r="251" spans="1:10">
      <c r="A251" s="123" t="s">
        <v>366</v>
      </c>
      <c r="B251" s="114" t="s">
        <v>823</v>
      </c>
      <c r="C251" s="115">
        <v>0</v>
      </c>
      <c r="D251" s="115">
        <v>0</v>
      </c>
      <c r="E251" s="114">
        <v>0</v>
      </c>
      <c r="F251" s="114">
        <v>0</v>
      </c>
      <c r="G251" s="114">
        <v>0</v>
      </c>
      <c r="H251" s="114">
        <v>0</v>
      </c>
      <c r="I251">
        <f t="shared" ref="I251:I266" si="4">+E251-C251-G251</f>
        <v>0</v>
      </c>
      <c r="J251" s="189">
        <f t="shared" ref="J251:J266" si="5">+F251-D251-H251</f>
        <v>0</v>
      </c>
    </row>
    <row r="252" spans="1:10">
      <c r="A252" s="123" t="s">
        <v>367</v>
      </c>
      <c r="B252" s="114" t="s">
        <v>824</v>
      </c>
      <c r="C252" s="115">
        <v>0</v>
      </c>
      <c r="D252" s="115">
        <v>0</v>
      </c>
      <c r="E252" s="114">
        <v>0</v>
      </c>
      <c r="F252" s="114">
        <v>0</v>
      </c>
      <c r="G252" s="114">
        <v>0</v>
      </c>
      <c r="H252" s="114">
        <v>0</v>
      </c>
      <c r="I252">
        <f t="shared" si="4"/>
        <v>0</v>
      </c>
      <c r="J252" s="189">
        <f t="shared" si="5"/>
        <v>0</v>
      </c>
    </row>
    <row r="253" spans="1:10">
      <c r="A253" s="120" t="s">
        <v>457</v>
      </c>
      <c r="B253" s="114" t="s">
        <v>825</v>
      </c>
      <c r="C253" s="115">
        <v>0</v>
      </c>
      <c r="D253" s="115">
        <v>0</v>
      </c>
      <c r="E253" s="114">
        <v>0</v>
      </c>
      <c r="F253" s="114">
        <v>0</v>
      </c>
      <c r="G253" s="114">
        <v>0</v>
      </c>
      <c r="H253" s="114">
        <v>0</v>
      </c>
      <c r="I253">
        <f t="shared" si="4"/>
        <v>0</v>
      </c>
      <c r="J253" s="189">
        <f t="shared" si="5"/>
        <v>0</v>
      </c>
    </row>
    <row r="254" spans="1:10">
      <c r="A254" s="121" t="s">
        <v>369</v>
      </c>
      <c r="B254" s="114" t="s">
        <v>38</v>
      </c>
      <c r="C254" s="115">
        <v>0</v>
      </c>
      <c r="D254" s="115">
        <v>0</v>
      </c>
      <c r="E254" s="114">
        <v>0</v>
      </c>
      <c r="F254" s="114">
        <v>0</v>
      </c>
      <c r="G254" s="114">
        <v>0</v>
      </c>
      <c r="H254" s="114">
        <v>0</v>
      </c>
      <c r="I254">
        <f t="shared" si="4"/>
        <v>0</v>
      </c>
      <c r="J254" s="189">
        <f t="shared" si="5"/>
        <v>0</v>
      </c>
    </row>
    <row r="255" spans="1:10">
      <c r="A255" s="121" t="s">
        <v>370</v>
      </c>
      <c r="B255" s="114" t="s">
        <v>39</v>
      </c>
      <c r="C255" s="115">
        <v>0</v>
      </c>
      <c r="D255" s="115">
        <v>0</v>
      </c>
      <c r="E255" s="114">
        <v>0</v>
      </c>
      <c r="F255" s="114">
        <v>0</v>
      </c>
      <c r="G255" s="114">
        <v>0</v>
      </c>
      <c r="H255" s="114">
        <v>0</v>
      </c>
      <c r="I255">
        <f t="shared" si="4"/>
        <v>0</v>
      </c>
      <c r="J255" s="189">
        <f t="shared" si="5"/>
        <v>0</v>
      </c>
    </row>
    <row r="256" spans="1:10">
      <c r="A256" s="116" t="s">
        <v>528</v>
      </c>
      <c r="B256" s="114" t="s">
        <v>826</v>
      </c>
      <c r="C256" s="115">
        <v>0</v>
      </c>
      <c r="D256" s="115">
        <v>0</v>
      </c>
      <c r="E256" s="114">
        <v>0</v>
      </c>
      <c r="F256" s="114">
        <v>0</v>
      </c>
      <c r="G256" s="114">
        <v>0</v>
      </c>
      <c r="H256" s="114">
        <v>0</v>
      </c>
      <c r="I256">
        <f t="shared" si="4"/>
        <v>0</v>
      </c>
      <c r="J256" s="189">
        <f t="shared" si="5"/>
        <v>0</v>
      </c>
    </row>
    <row r="257" spans="1:11">
      <c r="A257" s="124" t="s">
        <v>458</v>
      </c>
      <c r="B257" s="114" t="s">
        <v>528</v>
      </c>
      <c r="C257" s="115">
        <v>28796143.339181799</v>
      </c>
      <c r="D257" s="115">
        <v>11566618.5688494</v>
      </c>
      <c r="E257" s="114">
        <v>35497517.927181803</v>
      </c>
      <c r="F257" s="114">
        <v>12748351.508849399</v>
      </c>
      <c r="G257" s="114">
        <v>6701374.5880000005</v>
      </c>
      <c r="H257" s="114">
        <v>1181732.94</v>
      </c>
      <c r="I257">
        <f t="shared" si="4"/>
        <v>0</v>
      </c>
      <c r="J257" s="189">
        <f t="shared" si="5"/>
        <v>0</v>
      </c>
    </row>
    <row r="258" spans="1:11">
      <c r="A258" s="125" t="s">
        <v>371</v>
      </c>
      <c r="B258" s="114" t="s">
        <v>827</v>
      </c>
      <c r="C258" s="115">
        <v>0</v>
      </c>
      <c r="D258" s="115">
        <v>0</v>
      </c>
      <c r="E258" s="114">
        <v>0</v>
      </c>
      <c r="F258" s="114">
        <v>0</v>
      </c>
      <c r="G258" s="114">
        <v>0</v>
      </c>
      <c r="H258" s="114">
        <v>0</v>
      </c>
      <c r="I258">
        <f t="shared" si="4"/>
        <v>0</v>
      </c>
      <c r="J258" s="189">
        <f t="shared" si="5"/>
        <v>0</v>
      </c>
    </row>
    <row r="259" spans="1:11">
      <c r="A259" s="125" t="s">
        <v>372</v>
      </c>
      <c r="B259" s="114" t="s">
        <v>828</v>
      </c>
      <c r="C259" s="115">
        <v>0</v>
      </c>
      <c r="D259" s="115">
        <v>0</v>
      </c>
      <c r="E259" s="114">
        <v>0</v>
      </c>
      <c r="F259" s="114">
        <v>0</v>
      </c>
      <c r="G259" s="114">
        <v>0</v>
      </c>
      <c r="H259" s="114">
        <v>0</v>
      </c>
      <c r="I259">
        <f t="shared" si="4"/>
        <v>0</v>
      </c>
      <c r="J259" s="189">
        <f t="shared" si="5"/>
        <v>0</v>
      </c>
    </row>
    <row r="260" spans="1:11">
      <c r="A260" s="125" t="s">
        <v>373</v>
      </c>
      <c r="B260" s="114" t="s">
        <v>829</v>
      </c>
      <c r="C260" s="115">
        <v>-0.29400000022724299</v>
      </c>
      <c r="D260" s="115">
        <v>1.6999999992549399E-2</v>
      </c>
      <c r="E260" s="114">
        <v>2470958</v>
      </c>
      <c r="F260" s="114">
        <v>720211.3</v>
      </c>
      <c r="G260" s="114">
        <v>2470958.2940000002</v>
      </c>
      <c r="H260" s="114">
        <v>720211.28300000005</v>
      </c>
      <c r="I260">
        <f t="shared" si="4"/>
        <v>0</v>
      </c>
      <c r="J260" s="189">
        <f t="shared" si="5"/>
        <v>0</v>
      </c>
    </row>
    <row r="261" spans="1:11">
      <c r="A261" s="125" t="s">
        <v>374</v>
      </c>
      <c r="B261" s="114" t="s">
        <v>830</v>
      </c>
      <c r="C261" s="115">
        <v>1613704.7590000001</v>
      </c>
      <c r="D261" s="115">
        <v>1362891.2679999999</v>
      </c>
      <c r="E261" s="114">
        <v>2240744.4380000001</v>
      </c>
      <c r="F261" s="114">
        <v>1750747.0109999999</v>
      </c>
      <c r="G261" s="114">
        <v>627039.679</v>
      </c>
      <c r="H261" s="114">
        <v>387855.74300000002</v>
      </c>
      <c r="I261">
        <f t="shared" si="4"/>
        <v>0</v>
      </c>
      <c r="J261" s="189">
        <f t="shared" si="5"/>
        <v>0</v>
      </c>
    </row>
    <row r="262" spans="1:11">
      <c r="A262" s="125" t="s">
        <v>375</v>
      </c>
      <c r="B262" s="114" t="s">
        <v>831</v>
      </c>
      <c r="C262" s="115">
        <v>0</v>
      </c>
      <c r="D262" s="115">
        <v>0</v>
      </c>
      <c r="E262" s="114">
        <v>0</v>
      </c>
      <c r="F262" s="114">
        <v>0</v>
      </c>
      <c r="G262" s="114">
        <v>0</v>
      </c>
      <c r="H262" s="114">
        <v>0</v>
      </c>
      <c r="I262">
        <f t="shared" si="4"/>
        <v>0</v>
      </c>
      <c r="J262" s="189">
        <f t="shared" si="5"/>
        <v>0</v>
      </c>
    </row>
    <row r="263" spans="1:11">
      <c r="A263" s="125" t="s">
        <v>376</v>
      </c>
      <c r="B263" s="114" t="s">
        <v>832</v>
      </c>
      <c r="C263" s="115">
        <v>1613704.7590000001</v>
      </c>
      <c r="D263" s="115">
        <v>2470958.2940000002</v>
      </c>
      <c r="E263" s="114">
        <v>4711702.7319999998</v>
      </c>
      <c r="F263" s="114">
        <v>2470958.2940000002</v>
      </c>
      <c r="G263" s="114">
        <v>3097997.9730000002</v>
      </c>
      <c r="H263" s="114">
        <v>0</v>
      </c>
      <c r="I263">
        <f t="shared" si="4"/>
        <v>0</v>
      </c>
      <c r="J263" s="189">
        <f t="shared" si="5"/>
        <v>0</v>
      </c>
      <c r="K263">
        <f>+H260+H261-H262</f>
        <v>1108067.0260000001</v>
      </c>
    </row>
    <row r="264" spans="1:11">
      <c r="A264" s="125" t="s">
        <v>377</v>
      </c>
      <c r="B264" s="114" t="s">
        <v>833</v>
      </c>
      <c r="C264" s="115">
        <v>0</v>
      </c>
      <c r="D264" s="115">
        <v>0</v>
      </c>
      <c r="E264" s="114">
        <v>178145</v>
      </c>
      <c r="F264" s="114">
        <v>12688.7</v>
      </c>
      <c r="G264" s="114">
        <v>178145</v>
      </c>
      <c r="H264" s="114">
        <v>12688.7</v>
      </c>
      <c r="I264">
        <f t="shared" si="4"/>
        <v>0</v>
      </c>
      <c r="J264" s="189">
        <f t="shared" si="5"/>
        <v>0</v>
      </c>
    </row>
    <row r="265" spans="1:11">
      <c r="A265" s="125" t="s">
        <v>378</v>
      </c>
      <c r="B265" s="114" t="s">
        <v>834</v>
      </c>
      <c r="C265" s="115">
        <v>266399.24099999998</v>
      </c>
      <c r="D265" s="115">
        <v>141311.73199999999</v>
      </c>
      <c r="E265" s="114">
        <v>340943.56199999998</v>
      </c>
      <c r="F265" s="114">
        <v>165455.989</v>
      </c>
      <c r="G265" s="114">
        <v>74544.320999999996</v>
      </c>
      <c r="H265" s="114">
        <v>24144.257000000001</v>
      </c>
      <c r="I265">
        <f t="shared" si="4"/>
        <v>0</v>
      </c>
      <c r="J265" s="189">
        <f t="shared" si="5"/>
        <v>0</v>
      </c>
    </row>
    <row r="266" spans="1:11">
      <c r="A266" s="125" t="s">
        <v>379</v>
      </c>
      <c r="B266" s="114" t="s">
        <v>835</v>
      </c>
      <c r="C266" s="115">
        <v>0</v>
      </c>
      <c r="D266" s="115">
        <v>0</v>
      </c>
      <c r="E266" s="114">
        <v>0</v>
      </c>
      <c r="F266" s="114">
        <v>0</v>
      </c>
      <c r="G266" s="114">
        <v>0</v>
      </c>
      <c r="H266" s="114">
        <v>0</v>
      </c>
      <c r="I266">
        <f t="shared" si="4"/>
        <v>0</v>
      </c>
      <c r="J266" s="189">
        <f t="shared" si="5"/>
        <v>0</v>
      </c>
    </row>
    <row r="267" spans="1:11">
      <c r="A267" s="125" t="s">
        <v>380</v>
      </c>
      <c r="B267" s="114" t="s">
        <v>836</v>
      </c>
      <c r="C267" s="115">
        <v>0</v>
      </c>
      <c r="D267" s="115">
        <v>0</v>
      </c>
      <c r="E267" s="114">
        <v>0</v>
      </c>
      <c r="F267" s="114">
        <v>0</v>
      </c>
      <c r="G267" s="114">
        <v>0</v>
      </c>
      <c r="H267" s="114">
        <v>0</v>
      </c>
      <c r="J267" s="189">
        <f t="shared" ref="J267:J295" si="6">+F267-D267-H267</f>
        <v>0</v>
      </c>
    </row>
    <row r="268" spans="1:11">
      <c r="A268" s="125" t="s">
        <v>381</v>
      </c>
      <c r="B268" s="114" t="s">
        <v>837</v>
      </c>
      <c r="C268" s="115">
        <v>266399.24099999998</v>
      </c>
      <c r="D268" s="115">
        <v>-36832.957000000002</v>
      </c>
      <c r="E268" s="114">
        <v>519088.56199999998</v>
      </c>
      <c r="F268" s="114">
        <v>0</v>
      </c>
      <c r="G268" s="114">
        <v>252689.321</v>
      </c>
      <c r="H268" s="114">
        <v>36832.957000000002</v>
      </c>
      <c r="J268" s="189">
        <f t="shared" si="6"/>
        <v>0</v>
      </c>
    </row>
    <row r="269" spans="1:11">
      <c r="A269" s="125" t="s">
        <v>382</v>
      </c>
      <c r="B269" s="114" t="s">
        <v>383</v>
      </c>
      <c r="C269" s="115">
        <v>11.100300000000001</v>
      </c>
      <c r="D269" s="115">
        <v>10.257</v>
      </c>
      <c r="E269" s="114">
        <v>11.100300000000001</v>
      </c>
      <c r="F269" s="114">
        <v>10.257</v>
      </c>
      <c r="G269" s="114">
        <v>0</v>
      </c>
      <c r="H269" s="114">
        <v>0</v>
      </c>
      <c r="J269" s="189">
        <f t="shared" si="6"/>
        <v>0</v>
      </c>
    </row>
    <row r="270" spans="1:11">
      <c r="A270" s="125" t="s">
        <v>384</v>
      </c>
      <c r="B270" s="114" t="s">
        <v>838</v>
      </c>
      <c r="C270" s="115">
        <v>11.8431</v>
      </c>
      <c r="D270" s="115">
        <v>11.132899999999999</v>
      </c>
      <c r="E270" s="114">
        <v>11.8431</v>
      </c>
      <c r="F270" s="114">
        <v>11.132899999999999</v>
      </c>
      <c r="G270" s="114">
        <v>0</v>
      </c>
      <c r="H270" s="114">
        <v>0</v>
      </c>
      <c r="J270" s="189">
        <f t="shared" si="6"/>
        <v>0</v>
      </c>
    </row>
    <row r="271" spans="1:11">
      <c r="A271" s="125" t="s">
        <v>385</v>
      </c>
      <c r="B271" s="114" t="s">
        <v>839</v>
      </c>
      <c r="C271" s="115">
        <v>10.9076</v>
      </c>
      <c r="D271" s="115">
        <v>10.2517</v>
      </c>
      <c r="E271" s="114">
        <v>10.9076</v>
      </c>
      <c r="F271" s="114">
        <v>10.2517</v>
      </c>
      <c r="G271" s="114">
        <v>0</v>
      </c>
      <c r="H271" s="114">
        <v>0</v>
      </c>
      <c r="J271" s="189">
        <f t="shared" si="6"/>
        <v>0</v>
      </c>
    </row>
    <row r="272" spans="1:11">
      <c r="A272" s="125" t="s">
        <v>386</v>
      </c>
      <c r="B272" s="114" t="s">
        <v>387</v>
      </c>
      <c r="C272" s="115">
        <v>11.8431</v>
      </c>
      <c r="D272" s="115">
        <v>11.099500000000001</v>
      </c>
      <c r="E272" s="114">
        <v>11.8431</v>
      </c>
      <c r="F272" s="114">
        <v>11.099500000000001</v>
      </c>
      <c r="G272" s="114">
        <v>0</v>
      </c>
      <c r="H272" s="114">
        <v>0</v>
      </c>
      <c r="J272" s="189">
        <f t="shared" si="6"/>
        <v>0</v>
      </c>
    </row>
    <row r="273" spans="1:10">
      <c r="A273" s="125" t="s">
        <v>388</v>
      </c>
      <c r="B273" s="114" t="s">
        <v>389</v>
      </c>
      <c r="C273" s="115">
        <v>5580117.5700000003</v>
      </c>
      <c r="D273" s="115">
        <v>2742638.66</v>
      </c>
      <c r="E273" s="114">
        <v>5580117.5700000003</v>
      </c>
      <c r="F273" s="114">
        <v>2742638.66</v>
      </c>
      <c r="G273" s="114">
        <v>0</v>
      </c>
      <c r="H273" s="114">
        <v>0</v>
      </c>
      <c r="J273" s="189">
        <f t="shared" si="6"/>
        <v>0</v>
      </c>
    </row>
    <row r="274" spans="1:10">
      <c r="A274" s="125" t="s">
        <v>390</v>
      </c>
      <c r="B274" s="114" t="s">
        <v>840</v>
      </c>
      <c r="C274" s="115">
        <v>3722816.6460000002</v>
      </c>
      <c r="D274" s="115">
        <v>1372623.14758904</v>
      </c>
      <c r="E274" s="114">
        <v>3722816.6460000002</v>
      </c>
      <c r="F274" s="114">
        <v>1372623.14758904</v>
      </c>
      <c r="G274" s="114">
        <v>0</v>
      </c>
      <c r="H274" s="114">
        <v>0</v>
      </c>
      <c r="J274" s="189">
        <f t="shared" si="6"/>
        <v>0</v>
      </c>
    </row>
    <row r="275" spans="1:10">
      <c r="A275" s="125" t="s">
        <v>391</v>
      </c>
      <c r="B275" s="114" t="s">
        <v>559</v>
      </c>
      <c r="C275" s="115">
        <v>9522270.6600000001</v>
      </c>
      <c r="D275" s="115">
        <v>2159244.85</v>
      </c>
      <c r="E275" s="114">
        <v>9522270.6600000001</v>
      </c>
      <c r="F275" s="114">
        <v>2159244.85</v>
      </c>
      <c r="G275" s="114">
        <v>0</v>
      </c>
      <c r="H275" s="114">
        <v>0</v>
      </c>
      <c r="J275" s="189">
        <f t="shared" si="6"/>
        <v>0</v>
      </c>
    </row>
    <row r="276" spans="1:10">
      <c r="A276" s="125" t="s">
        <v>392</v>
      </c>
      <c r="B276" s="114" t="s">
        <v>561</v>
      </c>
      <c r="C276" s="115">
        <v>6210682.1500000004</v>
      </c>
      <c r="D276" s="115">
        <v>1353739.18</v>
      </c>
      <c r="E276" s="114">
        <v>6210682.1500000004</v>
      </c>
      <c r="F276" s="114">
        <v>1353739.18</v>
      </c>
      <c r="G276" s="114">
        <v>0</v>
      </c>
      <c r="H276" s="114">
        <v>0</v>
      </c>
      <c r="J276" s="189">
        <f t="shared" si="6"/>
        <v>0</v>
      </c>
    </row>
    <row r="277" spans="1:10">
      <c r="A277" s="125" t="s">
        <v>393</v>
      </c>
      <c r="B277" s="114" t="s">
        <v>841</v>
      </c>
      <c r="C277" s="115">
        <v>1.66827505638052</v>
      </c>
      <c r="D277" s="115">
        <v>0.98624242376925497</v>
      </c>
      <c r="E277" s="114">
        <v>1.66827505638052</v>
      </c>
      <c r="F277" s="114">
        <v>0.98624242376925497</v>
      </c>
      <c r="G277" s="114">
        <v>0</v>
      </c>
      <c r="H277" s="114">
        <v>0</v>
      </c>
      <c r="J277" s="189">
        <f t="shared" si="6"/>
        <v>0</v>
      </c>
    </row>
    <row r="278" spans="1:10">
      <c r="A278" s="125" t="s">
        <v>394</v>
      </c>
      <c r="B278" s="114" t="s">
        <v>842</v>
      </c>
      <c r="C278" s="115">
        <v>6.6994008739132305E-2</v>
      </c>
      <c r="D278" s="115">
        <v>8.2100000000000006E-2</v>
      </c>
      <c r="E278" s="114">
        <v>6.6994008739132305E-2</v>
      </c>
      <c r="F278" s="114">
        <v>8.2100000000000006E-2</v>
      </c>
      <c r="G278" s="114">
        <v>0</v>
      </c>
      <c r="H278" s="114">
        <v>0</v>
      </c>
      <c r="J278" s="189">
        <f t="shared" si="6"/>
        <v>0</v>
      </c>
    </row>
    <row r="279" spans="1:10">
      <c r="A279" s="125" t="s">
        <v>395</v>
      </c>
      <c r="B279" s="114" t="s">
        <v>843</v>
      </c>
      <c r="C279" s="115">
        <v>0</v>
      </c>
      <c r="D279" s="115">
        <v>0</v>
      </c>
      <c r="E279" s="114">
        <v>0</v>
      </c>
      <c r="F279" s="114">
        <v>0</v>
      </c>
      <c r="G279" s="114">
        <v>0</v>
      </c>
      <c r="H279" s="114">
        <v>0</v>
      </c>
      <c r="J279" s="189">
        <f t="shared" si="6"/>
        <v>0</v>
      </c>
    </row>
    <row r="280" spans="1:10">
      <c r="A280" s="125" t="s">
        <v>396</v>
      </c>
      <c r="B280" s="114" t="s">
        <v>844</v>
      </c>
      <c r="C280" s="115">
        <v>0</v>
      </c>
      <c r="D280" s="115">
        <v>0</v>
      </c>
      <c r="E280" s="114">
        <v>0</v>
      </c>
      <c r="F280" s="114">
        <v>0</v>
      </c>
      <c r="G280" s="114">
        <v>0</v>
      </c>
      <c r="H280" s="114">
        <v>0</v>
      </c>
      <c r="J280" s="189">
        <f t="shared" si="6"/>
        <v>0</v>
      </c>
    </row>
    <row r="281" spans="1:10">
      <c r="A281" s="125" t="s">
        <v>397</v>
      </c>
      <c r="B281" s="114" t="s">
        <v>845</v>
      </c>
      <c r="C281" s="115">
        <v>7.0125083872713406E-2</v>
      </c>
      <c r="D281" s="115">
        <v>2.1499999999999998E-2</v>
      </c>
      <c r="E281" s="114">
        <v>7.0125083872713406E-2</v>
      </c>
      <c r="F281" s="114">
        <v>2.1499999999999998E-2</v>
      </c>
      <c r="G281" s="114">
        <v>0</v>
      </c>
      <c r="H281" s="114">
        <v>0</v>
      </c>
      <c r="J281" s="189">
        <f t="shared" si="6"/>
        <v>0</v>
      </c>
    </row>
    <row r="282" spans="1:10">
      <c r="A282" s="125" t="s">
        <v>501</v>
      </c>
      <c r="B282" s="114" t="s">
        <v>846</v>
      </c>
      <c r="C282" s="115">
        <v>0</v>
      </c>
      <c r="D282" s="115">
        <v>0</v>
      </c>
      <c r="E282" s="114">
        <v>0</v>
      </c>
      <c r="F282" s="114">
        <v>0</v>
      </c>
      <c r="G282" s="114">
        <v>0</v>
      </c>
      <c r="H282" s="114">
        <v>0</v>
      </c>
      <c r="J282" s="189">
        <f t="shared" si="6"/>
        <v>0</v>
      </c>
    </row>
    <row r="283" spans="1:10">
      <c r="A283" s="125" t="s">
        <v>502</v>
      </c>
      <c r="B283" s="114" t="s">
        <v>847</v>
      </c>
      <c r="C283" s="115">
        <v>0</v>
      </c>
      <c r="D283" s="115">
        <v>0</v>
      </c>
      <c r="E283" s="114">
        <v>0</v>
      </c>
      <c r="F283" s="114">
        <v>0</v>
      </c>
      <c r="G283" s="114">
        <v>0</v>
      </c>
      <c r="H283" s="114">
        <v>0</v>
      </c>
      <c r="J283" s="189">
        <f t="shared" si="6"/>
        <v>0</v>
      </c>
    </row>
    <row r="284" spans="1:10">
      <c r="A284" s="125" t="s">
        <v>503</v>
      </c>
      <c r="B284" s="114" t="s">
        <v>848</v>
      </c>
      <c r="C284" s="115">
        <v>0</v>
      </c>
      <c r="D284" s="115">
        <v>0</v>
      </c>
      <c r="E284" s="114">
        <v>0</v>
      </c>
      <c r="F284" s="114">
        <v>0</v>
      </c>
      <c r="G284" s="114">
        <v>0</v>
      </c>
      <c r="H284" s="114">
        <v>0</v>
      </c>
      <c r="J284" s="189">
        <f t="shared" si="6"/>
        <v>0</v>
      </c>
    </row>
    <row r="285" spans="1:10">
      <c r="A285" s="125" t="s">
        <v>504</v>
      </c>
      <c r="B285" s="114" t="s">
        <v>849</v>
      </c>
      <c r="C285" s="115">
        <v>0</v>
      </c>
      <c r="D285" s="115">
        <v>0</v>
      </c>
      <c r="E285" s="114">
        <v>0</v>
      </c>
      <c r="F285" s="114">
        <v>0</v>
      </c>
      <c r="G285" s="114">
        <v>0</v>
      </c>
      <c r="H285" s="114">
        <v>0</v>
      </c>
      <c r="J285" s="189">
        <f t="shared" si="6"/>
        <v>0</v>
      </c>
    </row>
    <row r="286" spans="1:10">
      <c r="A286" s="125" t="s">
        <v>505</v>
      </c>
      <c r="B286" s="114" t="s">
        <v>850</v>
      </c>
      <c r="C286" s="115">
        <v>0</v>
      </c>
      <c r="D286" s="115">
        <v>0</v>
      </c>
      <c r="E286" s="114">
        <v>0</v>
      </c>
      <c r="F286" s="114">
        <v>0</v>
      </c>
      <c r="G286" s="114">
        <v>0</v>
      </c>
      <c r="H286" s="114">
        <v>0</v>
      </c>
      <c r="J286" s="189">
        <f t="shared" si="6"/>
        <v>0</v>
      </c>
    </row>
    <row r="287" spans="1:10">
      <c r="A287" s="125" t="s">
        <v>595</v>
      </c>
      <c r="B287" s="114" t="s">
        <v>851</v>
      </c>
      <c r="C287" s="115">
        <v>0</v>
      </c>
      <c r="D287" s="115">
        <v>0</v>
      </c>
      <c r="E287" s="114">
        <v>0</v>
      </c>
      <c r="F287" s="114">
        <v>0</v>
      </c>
      <c r="G287" s="114">
        <v>0</v>
      </c>
      <c r="H287" s="114">
        <v>0</v>
      </c>
      <c r="J287" s="189">
        <f t="shared" si="6"/>
        <v>0</v>
      </c>
    </row>
    <row r="288" spans="1:10">
      <c r="A288" s="125" t="s">
        <v>596</v>
      </c>
      <c r="B288" s="114" t="s">
        <v>852</v>
      </c>
      <c r="C288" s="115">
        <v>0.45170087599999997</v>
      </c>
      <c r="D288" s="115">
        <v>7.5459924999999997E-2</v>
      </c>
      <c r="E288" s="114">
        <v>0.45170087599999997</v>
      </c>
      <c r="F288" s="114">
        <v>7.5459924999999997E-2</v>
      </c>
      <c r="G288" s="114">
        <v>0</v>
      </c>
      <c r="H288" s="114">
        <v>0</v>
      </c>
      <c r="J288" s="189">
        <f t="shared" si="6"/>
        <v>0</v>
      </c>
    </row>
    <row r="289" spans="1:10">
      <c r="A289" s="125" t="s">
        <v>597</v>
      </c>
      <c r="B289" s="114" t="s">
        <v>853</v>
      </c>
      <c r="C289" s="115">
        <v>0.10761773400000001</v>
      </c>
      <c r="D289" s="115">
        <v>0.20045394599999999</v>
      </c>
      <c r="E289" s="114">
        <v>0.10761773400000001</v>
      </c>
      <c r="F289" s="114">
        <v>0.20045394599999999</v>
      </c>
      <c r="G289" s="114">
        <v>0</v>
      </c>
      <c r="H289" s="114">
        <v>0</v>
      </c>
      <c r="J289" s="189">
        <f t="shared" si="6"/>
        <v>0</v>
      </c>
    </row>
    <row r="290" spans="1:10">
      <c r="A290" s="125" t="s">
        <v>598</v>
      </c>
      <c r="B290" s="114" t="s">
        <v>854</v>
      </c>
      <c r="C290" s="115">
        <v>0.106310881</v>
      </c>
      <c r="D290" s="115">
        <v>0.19880394100000001</v>
      </c>
      <c r="E290" s="114">
        <v>0.106310881</v>
      </c>
      <c r="F290" s="114">
        <v>0.19880394100000001</v>
      </c>
      <c r="G290" s="114">
        <v>0</v>
      </c>
      <c r="H290" s="114">
        <v>0</v>
      </c>
      <c r="J290" s="189">
        <f t="shared" si="6"/>
        <v>0</v>
      </c>
    </row>
    <row r="291" spans="1:10">
      <c r="A291" s="125" t="s">
        <v>599</v>
      </c>
      <c r="B291" s="114" t="s">
        <v>855</v>
      </c>
      <c r="C291" s="115">
        <v>1.4420780000000001E-3</v>
      </c>
      <c r="D291" s="115">
        <v>0</v>
      </c>
      <c r="E291" s="114">
        <v>1.4420780000000001E-3</v>
      </c>
      <c r="F291" s="114">
        <v>0</v>
      </c>
      <c r="G291" s="114">
        <v>0</v>
      </c>
      <c r="H291" s="114">
        <v>0</v>
      </c>
      <c r="J291" s="189">
        <f t="shared" si="6"/>
        <v>0</v>
      </c>
    </row>
    <row r="292" spans="1:10">
      <c r="A292" s="125" t="s">
        <v>600</v>
      </c>
      <c r="B292" s="114" t="s">
        <v>856</v>
      </c>
      <c r="C292" s="115">
        <v>1.52443E-3</v>
      </c>
      <c r="D292" s="115">
        <v>0</v>
      </c>
      <c r="E292" s="114">
        <v>1.52443E-3</v>
      </c>
      <c r="F292" s="114">
        <v>0</v>
      </c>
      <c r="G292" s="114">
        <v>0</v>
      </c>
      <c r="H292" s="114">
        <v>0</v>
      </c>
      <c r="J292" s="189">
        <f t="shared" si="6"/>
        <v>0</v>
      </c>
    </row>
    <row r="293" spans="1:10">
      <c r="A293" s="125" t="s">
        <v>601</v>
      </c>
      <c r="B293" s="114" t="s">
        <v>857</v>
      </c>
      <c r="C293" s="115">
        <v>1.9999999999999999E-7</v>
      </c>
      <c r="D293" s="115">
        <v>0</v>
      </c>
      <c r="E293" s="114">
        <v>1.9999999999999999E-7</v>
      </c>
      <c r="F293" s="114">
        <v>0</v>
      </c>
      <c r="G293" s="114">
        <v>0</v>
      </c>
      <c r="H293" s="114">
        <v>0</v>
      </c>
      <c r="J293" s="189">
        <f t="shared" si="6"/>
        <v>0</v>
      </c>
    </row>
    <row r="294" spans="1:10">
      <c r="A294" s="125" t="s">
        <v>602</v>
      </c>
      <c r="B294" s="114" t="s">
        <v>858</v>
      </c>
      <c r="C294" s="115">
        <v>0</v>
      </c>
      <c r="D294" s="115">
        <v>0</v>
      </c>
      <c r="E294" s="114">
        <v>0</v>
      </c>
      <c r="F294" s="114">
        <v>0</v>
      </c>
      <c r="G294" s="114">
        <v>0</v>
      </c>
      <c r="H294" s="114">
        <v>0</v>
      </c>
      <c r="J294" s="189">
        <f t="shared" si="6"/>
        <v>0</v>
      </c>
    </row>
    <row r="295" spans="1:10">
      <c r="A295" s="125" t="s">
        <v>603</v>
      </c>
      <c r="B295" s="114" t="s">
        <v>859</v>
      </c>
      <c r="C295" s="115">
        <v>0.43909147999999998</v>
      </c>
      <c r="D295" s="115">
        <v>7.1600117000000005E-2</v>
      </c>
      <c r="E295" s="114">
        <v>0.43909147999999998</v>
      </c>
      <c r="F295" s="114">
        <v>7.1600117000000005E-2</v>
      </c>
      <c r="G295" s="114">
        <v>0</v>
      </c>
      <c r="H295" s="114">
        <v>0</v>
      </c>
      <c r="J295" s="189">
        <f t="shared" si="6"/>
        <v>0</v>
      </c>
    </row>
  </sheetData>
  <mergeCells count="2">
    <mergeCell ref="A1:A3"/>
    <mergeCell ref="B1:B3"/>
  </mergeCells>
  <phoneticPr fontId="20" type="noConversion"/>
  <pageMargins left="0.7" right="0.7" top="0.75" bottom="0.75" header="0.3" footer="0.3"/>
  <customProperties>
    <customPr name="SheetOptions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A7B4A-1A3E-4CB5-B392-9AA431540727}">
  <dimension ref="B2:E263"/>
  <sheetViews>
    <sheetView showGridLines="0" tabSelected="1" view="pageBreakPreview" topLeftCell="A122" zoomScale="80" zoomScaleNormal="120" zoomScaleSheetLayoutView="80" zoomScalePageLayoutView="120" workbookViewId="0">
      <selection activeCell="B99" sqref="B99"/>
    </sheetView>
  </sheetViews>
  <sheetFormatPr defaultColWidth="8.7109375" defaultRowHeight="15.75" outlineLevelRow="2"/>
  <cols>
    <col min="1" max="1" width="6.140625" style="1" customWidth="1"/>
    <col min="2" max="2" width="64" style="1" customWidth="1"/>
    <col min="3" max="3" width="12" style="1" bestFit="1" customWidth="1"/>
    <col min="4" max="4" width="29" style="1" customWidth="1"/>
    <col min="5" max="5" width="28.42578125" style="1" customWidth="1"/>
    <col min="6" max="16384" width="8.7109375" style="1"/>
  </cols>
  <sheetData>
    <row r="2" spans="2:5" ht="16.5">
      <c r="B2" s="209" t="s">
        <v>187</v>
      </c>
      <c r="C2" s="209"/>
      <c r="D2" s="209"/>
      <c r="E2" s="209"/>
    </row>
    <row r="4" spans="2:5" ht="16.5">
      <c r="B4" s="207" t="s">
        <v>0</v>
      </c>
      <c r="C4" s="207"/>
      <c r="D4" s="207"/>
      <c r="E4" s="207"/>
    </row>
    <row r="5" spans="2:5" ht="16.5">
      <c r="B5" s="207" t="str">
        <f>+POV!B7</f>
        <v>SCHEME_TAX_SAVER_TIER_II</v>
      </c>
      <c r="C5" s="207"/>
      <c r="D5" s="207"/>
      <c r="E5" s="207"/>
    </row>
    <row r="6" spans="2:5" ht="16.5">
      <c r="B6" s="207" t="str">
        <f>+POV!B23</f>
        <v>UNAUDITED BALANCE SHEET AS AT 31st MAR 2023</v>
      </c>
      <c r="C6" s="207"/>
      <c r="D6" s="207"/>
      <c r="E6" s="207"/>
    </row>
    <row r="7" spans="2:5" ht="16.5">
      <c r="B7" s="2"/>
      <c r="C7" s="2"/>
      <c r="D7" s="4"/>
      <c r="E7" s="5"/>
    </row>
    <row r="8" spans="2:5" ht="16.5">
      <c r="B8" s="2"/>
      <c r="C8" s="2"/>
      <c r="D8" s="4"/>
      <c r="E8" s="5"/>
    </row>
    <row r="9" spans="2:5" ht="16.5">
      <c r="B9" s="212" t="s">
        <v>1</v>
      </c>
      <c r="C9" s="212" t="s">
        <v>2</v>
      </c>
      <c r="D9" s="211" t="s">
        <v>3</v>
      </c>
      <c r="E9" s="211"/>
    </row>
    <row r="10" spans="2:5" ht="16.5">
      <c r="B10" s="212"/>
      <c r="C10" s="213"/>
      <c r="D10" s="6" t="str">
        <f>+POV!B27</f>
        <v>31st Mar 2023</v>
      </c>
      <c r="E10" s="6" t="str">
        <f>+POV!B28</f>
        <v>31st Mar 2022</v>
      </c>
    </row>
    <row r="11" spans="2:5" ht="16.5">
      <c r="B11" s="7" t="s">
        <v>4</v>
      </c>
      <c r="C11" s="7"/>
      <c r="D11" s="8"/>
      <c r="E11" s="8"/>
    </row>
    <row r="12" spans="2:5" ht="16.5">
      <c r="B12" s="7"/>
      <c r="C12" s="7"/>
      <c r="D12" s="8"/>
      <c r="E12" s="8"/>
    </row>
    <row r="13" spans="2:5">
      <c r="B13" s="9" t="s">
        <v>5</v>
      </c>
      <c r="C13" s="10">
        <v>1</v>
      </c>
      <c r="D13" s="11">
        <f>D128</f>
        <v>4711702.7320000008</v>
      </c>
      <c r="E13" s="11">
        <f>E128</f>
        <v>2470958.2939999998</v>
      </c>
    </row>
    <row r="14" spans="2:5">
      <c r="B14" s="9"/>
      <c r="C14" s="10"/>
      <c r="D14" s="11"/>
      <c r="E14" s="11"/>
    </row>
    <row r="15" spans="2:5">
      <c r="B15" s="9" t="s">
        <v>6</v>
      </c>
      <c r="C15" s="10">
        <f>C13+1</f>
        <v>2</v>
      </c>
      <c r="D15" s="11">
        <f>D176</f>
        <v>868415.1320000001</v>
      </c>
      <c r="E15" s="11">
        <f>E176</f>
        <v>271680.34899999999</v>
      </c>
    </row>
    <row r="16" spans="2:5">
      <c r="B16" s="9"/>
      <c r="C16" s="10"/>
      <c r="D16" s="11"/>
      <c r="E16" s="11"/>
    </row>
    <row r="17" spans="2:5">
      <c r="B17" s="12" t="s">
        <v>7</v>
      </c>
      <c r="C17" s="10">
        <f>C15+1</f>
        <v>3</v>
      </c>
      <c r="D17" s="11">
        <f>D204</f>
        <v>1421.6999999999998</v>
      </c>
      <c r="E17" s="11">
        <f>E204</f>
        <v>350.98</v>
      </c>
    </row>
    <row r="18" spans="2:5">
      <c r="B18" s="12"/>
      <c r="C18" s="10"/>
      <c r="D18" s="11"/>
      <c r="E18" s="11"/>
    </row>
    <row r="19" spans="2:5" ht="17.25" thickBot="1">
      <c r="B19" s="7" t="s">
        <v>8</v>
      </c>
      <c r="C19" s="7"/>
      <c r="D19" s="13">
        <f>SUM(D13:D17)</f>
        <v>5581539.5640000012</v>
      </c>
      <c r="E19" s="13">
        <f>SUM(E13:E17)</f>
        <v>2742989.6229999997</v>
      </c>
    </row>
    <row r="20" spans="2:5" ht="16.5" thickTop="1">
      <c r="B20" s="9"/>
      <c r="C20" s="10"/>
      <c r="D20" s="11"/>
      <c r="E20" s="11"/>
    </row>
    <row r="21" spans="2:5" ht="16.5">
      <c r="B21" s="7" t="s">
        <v>9</v>
      </c>
      <c r="C21" s="7"/>
      <c r="D21" s="11"/>
      <c r="E21" s="11"/>
    </row>
    <row r="22" spans="2:5" ht="16.5">
      <c r="B22" s="7"/>
      <c r="C22" s="7"/>
      <c r="D22" s="11"/>
      <c r="E22" s="11"/>
    </row>
    <row r="23" spans="2:5">
      <c r="B23" s="14" t="s">
        <v>10</v>
      </c>
      <c r="C23" s="10">
        <f>C17+1</f>
        <v>4</v>
      </c>
      <c r="D23" s="11">
        <f>D230</f>
        <v>5255681.0599999996</v>
      </c>
      <c r="E23" s="11">
        <f>E230</f>
        <v>2717108.17</v>
      </c>
    </row>
    <row r="24" spans="2:5" hidden="1" outlineLevel="1">
      <c r="B24" s="14"/>
      <c r="C24" s="10"/>
      <c r="D24" s="11"/>
      <c r="E24" s="11"/>
    </row>
    <row r="25" spans="2:5" hidden="1" outlineLevel="1">
      <c r="B25" s="14" t="s">
        <v>11</v>
      </c>
      <c r="C25" s="10">
        <f>C23+1</f>
        <v>5</v>
      </c>
      <c r="D25" s="11">
        <f>D238</f>
        <v>0</v>
      </c>
      <c r="E25" s="11">
        <f>E238</f>
        <v>0</v>
      </c>
    </row>
    <row r="26" spans="2:5" collapsed="1">
      <c r="B26" s="14"/>
      <c r="C26" s="10"/>
      <c r="D26" s="11"/>
      <c r="E26" s="11"/>
    </row>
    <row r="27" spans="2:5">
      <c r="B27" s="14" t="s">
        <v>12</v>
      </c>
      <c r="C27" s="10">
        <v>5</v>
      </c>
      <c r="D27" s="11">
        <f>D262</f>
        <v>325858.5</v>
      </c>
      <c r="E27" s="11">
        <f>E262</f>
        <v>25881.47</v>
      </c>
    </row>
    <row r="28" spans="2:5">
      <c r="B28" s="14"/>
      <c r="C28" s="10"/>
      <c r="D28" s="11"/>
      <c r="E28" s="11"/>
    </row>
    <row r="29" spans="2:5" ht="17.25" thickBot="1">
      <c r="B29" s="7" t="s">
        <v>8</v>
      </c>
      <c r="C29" s="7"/>
      <c r="D29" s="13">
        <f>SUM(D23:D27)</f>
        <v>5581539.5599999996</v>
      </c>
      <c r="E29" s="13">
        <f>SUM(E23:E27)</f>
        <v>2742989.64</v>
      </c>
    </row>
    <row r="30" spans="2:5" ht="17.25" thickTop="1">
      <c r="B30" s="7"/>
      <c r="C30" s="7"/>
      <c r="D30" s="15"/>
      <c r="E30" s="15"/>
    </row>
    <row r="31" spans="2:5" s="18" customFormat="1" ht="16.5">
      <c r="B31" s="16" t="s">
        <v>13</v>
      </c>
      <c r="C31" s="17"/>
      <c r="D31" s="11">
        <f>+D29-D17</f>
        <v>5580117.8599999994</v>
      </c>
      <c r="E31" s="11">
        <f>+E29-E17</f>
        <v>2742638.66</v>
      </c>
    </row>
    <row r="32" spans="2:5" s="18" customFormat="1" ht="16.5">
      <c r="B32" s="19" t="s">
        <v>14</v>
      </c>
      <c r="C32" s="20"/>
      <c r="D32" s="11">
        <f>+D138</f>
        <v>471170.27320000005</v>
      </c>
      <c r="E32" s="11">
        <f>+E138</f>
        <v>247095.82939999999</v>
      </c>
    </row>
    <row r="33" spans="2:5" s="18" customFormat="1" ht="16.5"/>
    <row r="34" spans="2:5" s="18" customFormat="1" ht="16.5">
      <c r="B34" s="137"/>
      <c r="D34" s="192"/>
      <c r="E34" s="192"/>
    </row>
    <row r="35" spans="2:5" s="18" customFormat="1" ht="16.5" hidden="1" outlineLevel="1">
      <c r="B35" s="138"/>
      <c r="C35" s="168" t="s">
        <v>580</v>
      </c>
      <c r="D35" s="192"/>
      <c r="E35" s="192"/>
    </row>
    <row r="36" spans="2:5" s="18" customFormat="1" ht="16.5" hidden="1" outlineLevel="1">
      <c r="B36" s="137"/>
      <c r="D36" s="192"/>
      <c r="E36" s="192"/>
    </row>
    <row r="37" spans="2:5" s="18" customFormat="1" ht="16.5" hidden="1" outlineLevel="1">
      <c r="B37" s="141"/>
      <c r="D37" s="192"/>
      <c r="E37" s="192"/>
    </row>
    <row r="38" spans="2:5" s="18" customFormat="1" ht="16.5" hidden="1" outlineLevel="1">
      <c r="D38" s="192"/>
      <c r="E38" s="192"/>
    </row>
    <row r="39" spans="2:5" s="18" customFormat="1" ht="16.5" hidden="1" outlineLevel="1">
      <c r="D39" s="192"/>
      <c r="E39" s="192"/>
    </row>
    <row r="40" spans="2:5" s="18" customFormat="1" ht="16.5" hidden="1" outlineLevel="1">
      <c r="B40" s="193" t="s">
        <v>594</v>
      </c>
      <c r="D40" s="197" t="s">
        <v>621</v>
      </c>
      <c r="E40" s="141" t="s">
        <v>582</v>
      </c>
    </row>
    <row r="41" spans="2:5" s="18" customFormat="1" ht="16.5" hidden="1" outlineLevel="1">
      <c r="B41" s="193" t="s">
        <v>584</v>
      </c>
      <c r="D41" s="197" t="s">
        <v>585</v>
      </c>
      <c r="E41" s="137" t="s">
        <v>585</v>
      </c>
    </row>
    <row r="42" spans="2:5" s="18" customFormat="1" ht="16.5" hidden="1" outlineLevel="1">
      <c r="B42" s="141"/>
      <c r="D42" s="198"/>
      <c r="E42" s="192"/>
    </row>
    <row r="43" spans="2:5" s="18" customFormat="1" ht="16.5" hidden="1" outlineLevel="1">
      <c r="B43" s="141"/>
      <c r="D43" s="192"/>
      <c r="E43" s="192"/>
    </row>
    <row r="44" spans="2:5" s="18" customFormat="1" ht="16.5" collapsed="1"/>
    <row r="45" spans="2:5" ht="16.5">
      <c r="B45" s="7"/>
      <c r="C45" s="7"/>
      <c r="D45" s="21">
        <f>D19-D29</f>
        <v>4.0000015869736671E-3</v>
      </c>
      <c r="E45" s="21">
        <f>E19-E29</f>
        <v>-1.7000000458210707E-2</v>
      </c>
    </row>
    <row r="46" spans="2:5" ht="16.5">
      <c r="B46" s="209" t="str">
        <f>+B2</f>
        <v xml:space="preserve">ADITYA BIRLA SUNLIFE PENSION MANAGEMENT LIMTED </v>
      </c>
      <c r="C46" s="209"/>
      <c r="D46" s="209"/>
      <c r="E46" s="209"/>
    </row>
    <row r="47" spans="2:5" ht="16.5">
      <c r="B47" s="207" t="str">
        <f>B4</f>
        <v>NATIONAL PENSION SYSTEM TRUST</v>
      </c>
      <c r="C47" s="207"/>
      <c r="D47" s="207"/>
      <c r="E47" s="207"/>
    </row>
    <row r="48" spans="2:5" ht="16.5">
      <c r="B48" s="207" t="str">
        <f>+B5</f>
        <v>SCHEME_TAX_SAVER_TIER_II</v>
      </c>
      <c r="C48" s="207"/>
      <c r="D48" s="207"/>
      <c r="E48" s="207"/>
    </row>
    <row r="49" spans="2:5" ht="16.5">
      <c r="B49" s="207" t="str">
        <f>+POV!B24</f>
        <v>UNAUDITED REVENUE ACCOUNT FOR THE HALF  YEAR  ENDED  31st MAR 2023</v>
      </c>
      <c r="C49" s="207"/>
      <c r="D49" s="207"/>
      <c r="E49" s="207"/>
    </row>
    <row r="50" spans="2:5" ht="16.5">
      <c r="B50" s="2"/>
      <c r="C50" s="22"/>
      <c r="D50" s="22"/>
      <c r="E50" s="5"/>
    </row>
    <row r="51" spans="2:5" ht="16.5">
      <c r="B51" s="210" t="s">
        <v>1</v>
      </c>
      <c r="C51" s="2"/>
      <c r="D51" s="211" t="s">
        <v>15</v>
      </c>
      <c r="E51" s="211"/>
    </row>
    <row r="52" spans="2:5" ht="16.5">
      <c r="B52" s="210"/>
      <c r="C52" s="23"/>
      <c r="D52" s="6" t="str">
        <f>+D10</f>
        <v>31st Mar 2023</v>
      </c>
      <c r="E52" s="6" t="str">
        <f>+E10</f>
        <v>31st Mar 2022</v>
      </c>
    </row>
    <row r="53" spans="2:5" ht="16.5">
      <c r="B53" s="179"/>
      <c r="C53" s="23"/>
      <c r="D53" s="23"/>
      <c r="E53" s="23"/>
    </row>
    <row r="54" spans="2:5" ht="16.5">
      <c r="B54" s="7" t="s">
        <v>16</v>
      </c>
      <c r="C54" s="11"/>
      <c r="D54" s="11"/>
      <c r="E54" s="11"/>
    </row>
    <row r="55" spans="2:5" ht="16.5">
      <c r="B55" s="7"/>
      <c r="C55" s="11"/>
      <c r="D55" s="11"/>
      <c r="E55" s="11"/>
    </row>
    <row r="56" spans="2:5">
      <c r="B56" s="24" t="s">
        <v>17</v>
      </c>
      <c r="C56" s="25"/>
      <c r="D56" s="25">
        <f>+'Trial Balance Retrival File'!C123</f>
        <v>2523.84</v>
      </c>
      <c r="E56" s="25">
        <f>+'Trial Balance Retrival File'!D123</f>
        <v>1682.55</v>
      </c>
    </row>
    <row r="57" spans="2:5">
      <c r="B57" s="24"/>
      <c r="C57" s="25"/>
      <c r="D57" s="25"/>
      <c r="E57" s="25"/>
    </row>
    <row r="58" spans="2:5">
      <c r="B58" s="24" t="s">
        <v>18</v>
      </c>
      <c r="C58" s="25"/>
      <c r="D58" s="25">
        <f>+'Trial Balance Retrival File'!C127</f>
        <v>100762.63</v>
      </c>
      <c r="E58" s="25">
        <f>+'Trial Balance Retrival File'!D127</f>
        <v>38043.550000000003</v>
      </c>
    </row>
    <row r="59" spans="2:5">
      <c r="B59" s="24"/>
      <c r="C59" s="25"/>
      <c r="D59" s="25"/>
      <c r="E59" s="25"/>
    </row>
    <row r="60" spans="2:5">
      <c r="B60" s="24" t="s">
        <v>19</v>
      </c>
      <c r="C60" s="25"/>
      <c r="D60" s="25">
        <f>+'Trial Balance Retrival File'!C134</f>
        <v>23481.87</v>
      </c>
      <c r="E60" s="25">
        <f>+'Trial Balance Retrival File'!D134</f>
        <v>12743.71</v>
      </c>
    </row>
    <row r="61" spans="2:5" ht="15" hidden="1" customHeight="1" outlineLevel="1">
      <c r="B61" s="24"/>
      <c r="C61" s="25"/>
      <c r="D61" s="25"/>
      <c r="E61" s="25"/>
    </row>
    <row r="62" spans="2:5" hidden="1" outlineLevel="1">
      <c r="B62" s="26" t="s">
        <v>20</v>
      </c>
      <c r="C62" s="25"/>
      <c r="D62" s="25">
        <f>+'Trial Balance Retrival File'!C171</f>
        <v>0</v>
      </c>
      <c r="E62" s="25">
        <f>+'Trial Balance Retrival File'!D171</f>
        <v>0</v>
      </c>
    </row>
    <row r="63" spans="2:5" collapsed="1">
      <c r="B63" s="26"/>
      <c r="C63" s="25"/>
      <c r="D63" s="25"/>
      <c r="E63" s="25"/>
    </row>
    <row r="64" spans="2:5">
      <c r="B64" s="24" t="s">
        <v>21</v>
      </c>
      <c r="C64" s="25"/>
      <c r="D64" s="25">
        <f>+'Trial Balance Retrival File'!C173-+'Trial Balance Retrival File'!C185</f>
        <v>112785.16</v>
      </c>
      <c r="E64" s="25">
        <f>+'Trial Balance Retrival File'!D173-+'Trial Balance Retrival File'!D173</f>
        <v>0</v>
      </c>
    </row>
    <row r="65" spans="2:5">
      <c r="B65" s="24"/>
      <c r="C65" s="25"/>
      <c r="D65" s="25"/>
      <c r="E65" s="25"/>
    </row>
    <row r="66" spans="2:5">
      <c r="B66" s="24" t="s">
        <v>22</v>
      </c>
      <c r="C66" s="25"/>
      <c r="D66" s="25">
        <f>+'Trial Balance Retrival File'!C182</f>
        <v>0</v>
      </c>
      <c r="E66" s="25">
        <f>+'Trial Balance Retrival File'!D182</f>
        <v>56.62</v>
      </c>
    </row>
    <row r="67" spans="2:5">
      <c r="B67" s="24"/>
      <c r="C67" s="25"/>
      <c r="D67" s="25"/>
      <c r="E67" s="25"/>
    </row>
    <row r="68" spans="2:5" ht="17.25" thickBot="1">
      <c r="B68" s="7" t="s">
        <v>23</v>
      </c>
      <c r="C68" s="15"/>
      <c r="D68" s="13">
        <f>SUM(D56:D66)</f>
        <v>239553.5</v>
      </c>
      <c r="E68" s="13">
        <f>SUM(E56:E66)</f>
        <v>52526.430000000008</v>
      </c>
    </row>
    <row r="69" spans="2:5" ht="17.25" thickTop="1">
      <c r="B69" s="7"/>
      <c r="C69" s="15"/>
      <c r="D69" s="15"/>
      <c r="E69" s="15"/>
    </row>
    <row r="70" spans="2:5" ht="16.5">
      <c r="B70" s="7" t="s">
        <v>24</v>
      </c>
      <c r="C70" s="11"/>
      <c r="D70" s="11"/>
      <c r="E70" s="11"/>
    </row>
    <row r="71" spans="2:5" ht="16.5">
      <c r="B71" s="7"/>
      <c r="C71" s="11"/>
      <c r="D71" s="11"/>
      <c r="E71" s="11"/>
    </row>
    <row r="72" spans="2:5">
      <c r="B72" s="24" t="s">
        <v>25</v>
      </c>
      <c r="C72" s="25"/>
      <c r="D72" s="25">
        <f>+'Trial Balance Retrival File'!C185-+'Trial Balance Retrival File'!C185</f>
        <v>0</v>
      </c>
      <c r="E72" s="25">
        <f>+'Trial Balance Retrival File'!D185-+'Trial Balance Retrival File'!D173</f>
        <v>11658.279999999999</v>
      </c>
    </row>
    <row r="73" spans="2:5">
      <c r="B73" s="24"/>
      <c r="C73" s="25"/>
      <c r="D73" s="25"/>
      <c r="E73" s="25"/>
    </row>
    <row r="74" spans="2:5">
      <c r="B74" s="24" t="s">
        <v>26</v>
      </c>
      <c r="C74" s="25"/>
      <c r="D74" s="25">
        <f>+'Trial Balance Retrival File'!C194</f>
        <v>42322.3</v>
      </c>
      <c r="E74" s="25">
        <f>+'Trial Balance Retrival File'!D194</f>
        <v>14381.43</v>
      </c>
    </row>
    <row r="75" spans="2:5" hidden="1" outlineLevel="1">
      <c r="B75" s="24"/>
      <c r="C75" s="25"/>
      <c r="D75" s="25"/>
      <c r="E75" s="25"/>
    </row>
    <row r="76" spans="2:5" hidden="1" outlineLevel="1">
      <c r="B76" s="26" t="s">
        <v>27</v>
      </c>
      <c r="C76" s="25"/>
      <c r="D76" s="25">
        <f>+'Trial Balance Retrival File'!C231</f>
        <v>0</v>
      </c>
      <c r="E76" s="25">
        <f>+'Trial Balance Retrival File'!D231</f>
        <v>0</v>
      </c>
    </row>
    <row r="77" spans="2:5" collapsed="1">
      <c r="B77" s="26"/>
      <c r="C77" s="25"/>
      <c r="D77" s="25"/>
      <c r="E77" s="25"/>
    </row>
    <row r="78" spans="2:5">
      <c r="B78" s="24" t="s">
        <v>500</v>
      </c>
      <c r="C78" s="25"/>
      <c r="D78" s="25">
        <f>+'Trial Balance Retrival File'!C233</f>
        <v>2293.69</v>
      </c>
      <c r="E78" s="25">
        <f>+'Trial Balance Retrival File'!D233</f>
        <v>713.31</v>
      </c>
    </row>
    <row r="79" spans="2:5">
      <c r="B79" s="24"/>
      <c r="C79" s="25"/>
      <c r="D79" s="25"/>
      <c r="E79" s="25"/>
    </row>
    <row r="80" spans="2:5">
      <c r="B80" s="24" t="s">
        <v>28</v>
      </c>
      <c r="C80" s="25"/>
      <c r="D80" s="25">
        <f>+'Trial Balance Retrival File'!C236</f>
        <v>107.91</v>
      </c>
      <c r="E80" s="25">
        <f>+'Trial Balance Retrival File'!D236</f>
        <v>44.96</v>
      </c>
    </row>
    <row r="81" spans="2:5">
      <c r="B81" s="24"/>
      <c r="C81" s="25"/>
      <c r="D81" s="25"/>
      <c r="E81" s="25"/>
    </row>
    <row r="82" spans="2:5">
      <c r="B82" s="24" t="s">
        <v>29</v>
      </c>
      <c r="C82" s="25"/>
      <c r="D82" s="25">
        <f>+'Trial Balance Retrival File'!C238</f>
        <v>0</v>
      </c>
      <c r="E82" s="25">
        <f>+'Trial Balance Retrival File'!D238</f>
        <v>24.07</v>
      </c>
    </row>
    <row r="83" spans="2:5">
      <c r="B83" s="24"/>
      <c r="C83" s="25"/>
      <c r="D83" s="25"/>
      <c r="E83" s="25"/>
    </row>
    <row r="84" spans="2:5">
      <c r="B84" s="24" t="s">
        <v>30</v>
      </c>
      <c r="C84" s="25"/>
      <c r="D84" s="25">
        <f>+'Trial Balance Retrival File'!C241</f>
        <v>221.76</v>
      </c>
      <c r="E84" s="25">
        <f>+'Trial Balance Retrival File'!D241</f>
        <v>387.22</v>
      </c>
    </row>
    <row r="85" spans="2:5" ht="18.75" customHeight="1">
      <c r="B85" s="27"/>
      <c r="C85" s="25"/>
      <c r="D85" s="25"/>
      <c r="E85" s="25"/>
    </row>
    <row r="86" spans="2:5" ht="18.75" hidden="1" customHeight="1" outlineLevel="1">
      <c r="B86" s="24" t="s">
        <v>31</v>
      </c>
      <c r="C86" s="25"/>
      <c r="D86" s="25">
        <f>+'Trial Balance Retrival File'!C245</f>
        <v>0</v>
      </c>
      <c r="E86" s="25">
        <f>+'Trial Balance Retrival File'!D245</f>
        <v>0</v>
      </c>
    </row>
    <row r="87" spans="2:5" ht="18.75" hidden="1" customHeight="1" outlineLevel="1">
      <c r="B87" s="27"/>
      <c r="C87" s="25"/>
      <c r="D87" s="25"/>
      <c r="E87" s="25"/>
    </row>
    <row r="88" spans="2:5" ht="30" customHeight="1" collapsed="1">
      <c r="B88" s="24" t="s">
        <v>32</v>
      </c>
      <c r="C88" s="25"/>
      <c r="D88" s="25">
        <f>+'Trial Balance Retrival File'!C258</f>
        <v>0</v>
      </c>
      <c r="E88" s="25">
        <f>+'Trial Balance Retrival File'!D258</f>
        <v>0</v>
      </c>
    </row>
    <row r="89" spans="2:5" ht="18.75" customHeight="1">
      <c r="B89" s="24" t="s">
        <v>33</v>
      </c>
      <c r="C89" s="25"/>
      <c r="D89" s="25">
        <f>+'Trial Balance Retrival File'!C259</f>
        <v>0</v>
      </c>
      <c r="E89" s="25">
        <f>+'Trial Balance Retrival File'!D259</f>
        <v>0</v>
      </c>
    </row>
    <row r="90" spans="2:5" hidden="1" outlineLevel="1">
      <c r="B90" s="24"/>
      <c r="C90" s="25"/>
      <c r="D90" s="25"/>
      <c r="E90" s="25"/>
    </row>
    <row r="91" spans="2:5" hidden="1" outlineLevel="1">
      <c r="B91" s="28" t="s">
        <v>34</v>
      </c>
      <c r="C91" s="25"/>
      <c r="D91" s="25">
        <f>+'Trial Balance Retrival File'!C248</f>
        <v>0</v>
      </c>
      <c r="E91" s="25">
        <f>+'Trial Balance Retrival File'!D248</f>
        <v>0</v>
      </c>
    </row>
    <row r="92" spans="2:5" hidden="1" outlineLevel="1" collapsed="1">
      <c r="B92" s="24"/>
      <c r="C92" s="25"/>
      <c r="D92" s="25"/>
      <c r="E92" s="25"/>
    </row>
    <row r="93" spans="2:5" hidden="1" outlineLevel="1">
      <c r="B93" s="26" t="s">
        <v>35</v>
      </c>
      <c r="C93" s="25"/>
      <c r="D93" s="25">
        <f>+'Trial Balance Retrival File'!C250</f>
        <v>0</v>
      </c>
      <c r="E93" s="25">
        <f>+'Trial Balance Retrival File'!D250</f>
        <v>0</v>
      </c>
    </row>
    <row r="94" spans="2:5" collapsed="1">
      <c r="B94" s="26"/>
      <c r="C94" s="25"/>
      <c r="D94" s="25"/>
      <c r="E94" s="25"/>
    </row>
    <row r="95" spans="2:5" ht="17.25" thickBot="1">
      <c r="B95" s="7" t="s">
        <v>36</v>
      </c>
      <c r="C95" s="29"/>
      <c r="D95" s="30">
        <f>SUM(D72:D93)</f>
        <v>44945.660000000011</v>
      </c>
      <c r="E95" s="30">
        <f>SUM(E72:E93)</f>
        <v>27209.27</v>
      </c>
    </row>
    <row r="96" spans="2:5" ht="17.25" thickTop="1">
      <c r="B96" s="7"/>
      <c r="C96" s="29"/>
      <c r="D96" s="29"/>
      <c r="E96" s="29"/>
    </row>
    <row r="97" spans="2:5" ht="16.5">
      <c r="B97" s="31" t="s">
        <v>37</v>
      </c>
      <c r="C97" s="25"/>
      <c r="D97" s="25">
        <f>+D68-D95</f>
        <v>194607.84</v>
      </c>
      <c r="E97" s="25">
        <f>+E68-E95</f>
        <v>25317.160000000007</v>
      </c>
    </row>
    <row r="98" spans="2:5" ht="16.5">
      <c r="B98" s="31"/>
      <c r="C98" s="25"/>
      <c r="D98" s="25"/>
      <c r="E98" s="25"/>
    </row>
    <row r="99" spans="2:5" ht="31.5">
      <c r="B99" s="24" t="s">
        <v>38</v>
      </c>
      <c r="C99" s="25"/>
      <c r="D99" s="25">
        <f>+D64-D72</f>
        <v>112785.16</v>
      </c>
      <c r="E99" s="25">
        <f>+E64-E72</f>
        <v>-11658.279999999999</v>
      </c>
    </row>
    <row r="100" spans="2:5">
      <c r="B100" s="24"/>
      <c r="C100" s="25"/>
      <c r="D100" s="25"/>
      <c r="E100" s="25"/>
    </row>
    <row r="101" spans="2:5">
      <c r="B101" s="24" t="s">
        <v>39</v>
      </c>
      <c r="C101" s="25"/>
      <c r="D101" s="25">
        <f>+D97-D99</f>
        <v>81822.679999999993</v>
      </c>
      <c r="E101" s="25">
        <f>+E97-E99</f>
        <v>36975.440000000002</v>
      </c>
    </row>
    <row r="102" spans="2:5">
      <c r="B102" s="24"/>
      <c r="C102" s="25"/>
      <c r="D102" s="25"/>
      <c r="E102" s="25"/>
    </row>
    <row r="103" spans="2:5" ht="24" customHeight="1" thickBot="1">
      <c r="B103" s="7" t="s">
        <v>40</v>
      </c>
      <c r="C103" s="32"/>
      <c r="D103" s="33">
        <f>+D97-D99-D101</f>
        <v>0</v>
      </c>
      <c r="E103" s="33">
        <f>+E97-E99-E101</f>
        <v>0</v>
      </c>
    </row>
    <row r="104" spans="2:5" ht="24" customHeight="1" thickTop="1">
      <c r="B104" s="7"/>
      <c r="C104" s="32"/>
      <c r="D104" s="195"/>
      <c r="E104" s="195"/>
    </row>
    <row r="105" spans="2:5" s="18" customFormat="1" ht="16.5" hidden="1" outlineLevel="1">
      <c r="B105" s="138"/>
      <c r="C105" s="168" t="s">
        <v>580</v>
      </c>
      <c r="D105" s="192"/>
      <c r="E105" s="192"/>
    </row>
    <row r="106" spans="2:5" s="18" customFormat="1" ht="16.5" hidden="1" outlineLevel="1">
      <c r="B106" s="137"/>
      <c r="D106" s="192"/>
      <c r="E106" s="192"/>
    </row>
    <row r="107" spans="2:5" s="18" customFormat="1" ht="16.5" hidden="1" outlineLevel="1">
      <c r="B107" s="141"/>
      <c r="D107" s="192"/>
      <c r="E107" s="192"/>
    </row>
    <row r="108" spans="2:5" s="18" customFormat="1" ht="16.5" hidden="1" outlineLevel="1">
      <c r="D108" s="192"/>
      <c r="E108" s="192"/>
    </row>
    <row r="109" spans="2:5" s="18" customFormat="1" ht="16.5" hidden="1" outlineLevel="1">
      <c r="D109" s="192"/>
      <c r="E109" s="192"/>
    </row>
    <row r="110" spans="2:5" s="18" customFormat="1" ht="16.5" hidden="1" outlineLevel="1">
      <c r="B110" s="193" t="s">
        <v>594</v>
      </c>
      <c r="D110" s="194" t="s">
        <v>621</v>
      </c>
      <c r="E110" s="141" t="s">
        <v>582</v>
      </c>
    </row>
    <row r="111" spans="2:5" s="18" customFormat="1" ht="16.5" hidden="1" outlineLevel="1">
      <c r="B111" s="193" t="s">
        <v>584</v>
      </c>
      <c r="D111" s="194" t="s">
        <v>585</v>
      </c>
      <c r="E111" s="137" t="s">
        <v>585</v>
      </c>
    </row>
    <row r="112" spans="2:5" ht="16.5" hidden="1" outlineLevel="1">
      <c r="B112" s="7"/>
      <c r="C112" s="32"/>
      <c r="D112" s="32"/>
      <c r="E112" s="8"/>
    </row>
    <row r="113" spans="2:5" ht="16.5" collapsed="1">
      <c r="B113" s="7"/>
      <c r="C113" s="32"/>
      <c r="D113" s="32"/>
      <c r="E113" s="8"/>
    </row>
    <row r="114" spans="2:5" ht="16.5">
      <c r="B114" s="209" t="str">
        <f>+B46</f>
        <v xml:space="preserve">ADITYA BIRLA SUNLIFE PENSION MANAGEMENT LIMTED </v>
      </c>
      <c r="C114" s="209"/>
      <c r="D114" s="209"/>
      <c r="E114" s="209"/>
    </row>
    <row r="115" spans="2:5" ht="16.5">
      <c r="B115" s="177"/>
      <c r="C115" s="177"/>
      <c r="D115" s="177"/>
      <c r="E115" s="177"/>
    </row>
    <row r="116" spans="2:5" ht="16.5">
      <c r="B116" s="207" t="str">
        <f>B47</f>
        <v>NATIONAL PENSION SYSTEM TRUST</v>
      </c>
      <c r="C116" s="207"/>
      <c r="D116" s="207"/>
      <c r="E116" s="207"/>
    </row>
    <row r="117" spans="2:5" ht="20.25" customHeight="1">
      <c r="B117" s="208" t="str">
        <f>+POV!B25</f>
        <v>SCHEDULES FORMING PART OF THE HALF YEAR FINANCIAL STATEMENTS  AS ON 31st MAR 2023</v>
      </c>
      <c r="C117" s="208"/>
      <c r="D117" s="208"/>
      <c r="E117" s="208"/>
    </row>
    <row r="118" spans="2:5" ht="20.25" customHeight="1">
      <c r="B118" s="178"/>
      <c r="C118" s="178"/>
      <c r="D118" s="178"/>
      <c r="E118" s="178"/>
    </row>
    <row r="119" spans="2:5" ht="16.5">
      <c r="B119" s="7"/>
      <c r="C119" s="32"/>
      <c r="D119" s="211" t="s">
        <v>15</v>
      </c>
      <c r="E119" s="211"/>
    </row>
    <row r="120" spans="2:5" ht="16.5">
      <c r="B120" s="2" t="s">
        <v>41</v>
      </c>
      <c r="C120" s="23"/>
      <c r="D120" s="6" t="str">
        <f>+D10</f>
        <v>31st Mar 2023</v>
      </c>
      <c r="E120" s="6" t="str">
        <f>+E10</f>
        <v>31st Mar 2022</v>
      </c>
    </row>
    <row r="121" spans="2:5" ht="16.5">
      <c r="B121" s="2"/>
      <c r="C121" s="23"/>
      <c r="D121" s="23"/>
      <c r="E121" s="23"/>
    </row>
    <row r="122" spans="2:5">
      <c r="B122" s="34" t="s">
        <v>42</v>
      </c>
      <c r="C122" s="11"/>
      <c r="D122" s="3">
        <f>+'Trial Balance Retrival File'!G260+'Trial Balance Retrival File'!G261-'Trial Balance Retrival File'!G262</f>
        <v>3097997.9730000002</v>
      </c>
      <c r="E122" s="3">
        <f>+'Trial Balance Retrival File'!H260+'Trial Balance Retrival File'!H261-'Trial Balance Retrival File'!H262</f>
        <v>1108067.0260000001</v>
      </c>
    </row>
    <row r="123" spans="2:5">
      <c r="B123" s="34"/>
      <c r="C123" s="11"/>
      <c r="D123" s="3"/>
      <c r="E123" s="3"/>
    </row>
    <row r="124" spans="2:5">
      <c r="B124" s="34" t="s">
        <v>43</v>
      </c>
      <c r="C124" s="11"/>
      <c r="D124" s="3">
        <f>+'Trial Balance Retrival File'!C261</f>
        <v>1613704.7590000001</v>
      </c>
      <c r="E124" s="3">
        <f>+'Trial Balance Retrival File'!D261</f>
        <v>1362891.2679999999</v>
      </c>
    </row>
    <row r="125" spans="2:5">
      <c r="B125" s="34"/>
      <c r="C125" s="11"/>
      <c r="D125" s="3"/>
      <c r="E125" s="3"/>
    </row>
    <row r="126" spans="2:5">
      <c r="B126" s="34" t="s">
        <v>44</v>
      </c>
      <c r="C126" s="11"/>
      <c r="D126" s="3">
        <f>-'Trial Balance Retrival File'!C262</f>
        <v>0</v>
      </c>
      <c r="E126" s="3">
        <f>-'Trial Balance Retrival File'!D262</f>
        <v>0</v>
      </c>
    </row>
    <row r="127" spans="2:5">
      <c r="B127" s="34"/>
      <c r="C127" s="11"/>
      <c r="D127" s="3"/>
      <c r="E127" s="3"/>
    </row>
    <row r="128" spans="2:5" ht="17.25" thickBot="1">
      <c r="B128" s="35" t="s">
        <v>45</v>
      </c>
      <c r="C128" s="15"/>
      <c r="D128" s="13">
        <f>SUM(D122:D126)</f>
        <v>4711702.7320000008</v>
      </c>
      <c r="E128" s="13">
        <f>SUM(E122:E126)</f>
        <v>2470958.2939999998</v>
      </c>
    </row>
    <row r="129" spans="2:5" ht="16.5" thickTop="1">
      <c r="B129" s="36"/>
      <c r="C129" s="11"/>
      <c r="D129" s="176"/>
      <c r="E129" s="176"/>
    </row>
    <row r="130" spans="2:5" ht="16.5">
      <c r="B130" s="35" t="s">
        <v>46</v>
      </c>
      <c r="C130" s="11"/>
      <c r="D130" s="11"/>
      <c r="E130" s="11"/>
    </row>
    <row r="131" spans="2:5" ht="16.5">
      <c r="B131" s="35"/>
      <c r="C131" s="11"/>
      <c r="D131" s="11"/>
      <c r="E131" s="11"/>
    </row>
    <row r="132" spans="2:5">
      <c r="B132" s="34" t="s">
        <v>47</v>
      </c>
      <c r="C132" s="11"/>
      <c r="D132" s="11">
        <f t="shared" ref="D132" si="0">D122/10</f>
        <v>309799.79730000003</v>
      </c>
      <c r="E132" s="11">
        <f t="shared" ref="E132" si="1">E122/10</f>
        <v>110806.7026</v>
      </c>
    </row>
    <row r="133" spans="2:5">
      <c r="B133" s="34"/>
      <c r="C133" s="11"/>
      <c r="D133" s="11"/>
      <c r="E133" s="11"/>
    </row>
    <row r="134" spans="2:5">
      <c r="B134" s="34" t="s">
        <v>43</v>
      </c>
      <c r="C134" s="11"/>
      <c r="D134" s="11">
        <f t="shared" ref="D134" si="2">D124/10</f>
        <v>161370.47590000002</v>
      </c>
      <c r="E134" s="11">
        <f t="shared" ref="E134" si="3">E124/10</f>
        <v>136289.1268</v>
      </c>
    </row>
    <row r="135" spans="2:5">
      <c r="B135" s="34"/>
      <c r="C135" s="11"/>
      <c r="D135" s="11"/>
      <c r="E135" s="11"/>
    </row>
    <row r="136" spans="2:5">
      <c r="B136" s="34" t="s">
        <v>44</v>
      </c>
      <c r="C136" s="11"/>
      <c r="D136" s="11">
        <f t="shared" ref="D136" si="4">D126/10</f>
        <v>0</v>
      </c>
      <c r="E136" s="11">
        <f t="shared" ref="E136" si="5">E126/10</f>
        <v>0</v>
      </c>
    </row>
    <row r="137" spans="2:5">
      <c r="B137" s="34"/>
      <c r="C137" s="11"/>
      <c r="D137" s="11"/>
      <c r="E137" s="11"/>
    </row>
    <row r="138" spans="2:5" ht="17.25" thickBot="1">
      <c r="B138" s="35" t="s">
        <v>48</v>
      </c>
      <c r="C138" s="15"/>
      <c r="D138" s="13">
        <f>SUM(D132:D136)</f>
        <v>471170.27320000005</v>
      </c>
      <c r="E138" s="13">
        <f>SUM(E132:E136)</f>
        <v>247095.82939999999</v>
      </c>
    </row>
    <row r="139" spans="2:5" ht="16.5" thickTop="1">
      <c r="B139" s="11"/>
      <c r="C139" s="3"/>
      <c r="D139" s="3"/>
      <c r="E139" s="8"/>
    </row>
    <row r="140" spans="2:5" ht="16.5">
      <c r="B140" s="37" t="s">
        <v>49</v>
      </c>
      <c r="C140" s="23"/>
      <c r="D140" s="23"/>
      <c r="E140" s="23"/>
    </row>
    <row r="141" spans="2:5" ht="16.5">
      <c r="B141" s="37"/>
      <c r="C141" s="23"/>
      <c r="D141" s="23"/>
      <c r="E141" s="23"/>
    </row>
    <row r="142" spans="2:5" ht="16.5">
      <c r="B142" s="15" t="s">
        <v>6</v>
      </c>
      <c r="C142" s="8"/>
      <c r="D142" s="8"/>
      <c r="E142" s="3"/>
    </row>
    <row r="143" spans="2:5" ht="16.5">
      <c r="B143" s="15"/>
      <c r="C143" s="8"/>
      <c r="D143" s="8"/>
      <c r="E143" s="3"/>
    </row>
    <row r="144" spans="2:5" ht="16.5">
      <c r="B144" s="38" t="s">
        <v>50</v>
      </c>
      <c r="C144" s="8"/>
      <c r="D144" s="8"/>
      <c r="E144" s="3"/>
    </row>
    <row r="145" spans="2:5" ht="16.5">
      <c r="B145" s="38"/>
      <c r="C145" s="8"/>
      <c r="D145" s="8"/>
      <c r="E145" s="3"/>
    </row>
    <row r="146" spans="2:5">
      <c r="B146" s="39" t="s">
        <v>51</v>
      </c>
      <c r="C146" s="40"/>
      <c r="D146" s="40">
        <f>+'Trial Balance Retrival File'!G264+'Trial Balance Retrival File'!G265-'Trial Balance Retrival File'!G266</f>
        <v>252689.321</v>
      </c>
      <c r="E146" s="40">
        <f>+'Trial Balance Retrival File'!H264+'Trial Balance Retrival File'!H265-'Trial Balance Retrival File'!H266</f>
        <v>36832.957000000002</v>
      </c>
    </row>
    <row r="147" spans="2:5">
      <c r="B147" s="39"/>
      <c r="C147" s="40"/>
      <c r="D147" s="40"/>
      <c r="E147" s="40"/>
    </row>
    <row r="148" spans="2:5">
      <c r="B148" s="39" t="s">
        <v>52</v>
      </c>
      <c r="C148" s="40"/>
      <c r="D148" s="40">
        <f>+'Trial Balance Retrival File'!C265</f>
        <v>266399.24099999998</v>
      </c>
      <c r="E148" s="40">
        <f>+'Trial Balance Retrival File'!D265</f>
        <v>141311.73199999999</v>
      </c>
    </row>
    <row r="149" spans="2:5">
      <c r="B149" s="39"/>
      <c r="C149" s="40"/>
      <c r="D149" s="40"/>
      <c r="E149" s="40"/>
    </row>
    <row r="150" spans="2:5">
      <c r="B150" s="39" t="s">
        <v>53</v>
      </c>
      <c r="C150" s="40"/>
      <c r="D150" s="40">
        <f>-'Trial Balance Retrival File'!C266</f>
        <v>0</v>
      </c>
      <c r="E150" s="40">
        <f>-'Trial Balance Retrival File'!D266</f>
        <v>0</v>
      </c>
    </row>
    <row r="151" spans="2:5">
      <c r="B151" s="39"/>
      <c r="C151" s="40"/>
      <c r="D151" s="40"/>
      <c r="E151" s="40"/>
    </row>
    <row r="152" spans="2:5">
      <c r="B152" s="39" t="s">
        <v>54</v>
      </c>
      <c r="C152" s="40"/>
      <c r="D152" s="40">
        <f>+'Trial Balance Retrival File'!C267</f>
        <v>0</v>
      </c>
      <c r="E152" s="40">
        <f>+'Trial Balance Retrival File'!D267</f>
        <v>0</v>
      </c>
    </row>
    <row r="153" spans="2:5">
      <c r="B153" s="39"/>
      <c r="C153" s="40"/>
      <c r="D153" s="40"/>
      <c r="E153" s="40"/>
    </row>
    <row r="154" spans="2:5" ht="17.25" thickBot="1">
      <c r="B154" s="38" t="s">
        <v>55</v>
      </c>
      <c r="C154" s="41"/>
      <c r="D154" s="42">
        <f>SUM(D146:D152)</f>
        <v>519088.56199999998</v>
      </c>
      <c r="E154" s="42">
        <f>SUM(E146:E152)</f>
        <v>178144.68899999998</v>
      </c>
    </row>
    <row r="155" spans="2:5" ht="16.5" thickTop="1">
      <c r="B155" s="11"/>
      <c r="C155" s="40"/>
      <c r="D155" s="40"/>
      <c r="E155" s="40"/>
    </row>
    <row r="156" spans="2:5" ht="16.5">
      <c r="B156" s="38" t="s">
        <v>56</v>
      </c>
      <c r="C156" s="40"/>
      <c r="D156" s="40"/>
      <c r="E156" s="40"/>
    </row>
    <row r="157" spans="2:5" ht="16.5">
      <c r="B157" s="38"/>
      <c r="C157" s="40"/>
      <c r="D157" s="40"/>
      <c r="E157" s="40"/>
    </row>
    <row r="158" spans="2:5">
      <c r="B158" s="39" t="s">
        <v>51</v>
      </c>
      <c r="C158" s="40"/>
      <c r="D158" s="40">
        <f>(+'Trial Balance Retrival File'!C12+SUM('Trial Balance Retrival File'!G122,-'Trial Balance Retrival File'!G184)-'Trial Balance Retrival File'!G173)*0+'[18]Scheme Wise Financials '!$D$146</f>
        <v>154478.46000000002</v>
      </c>
      <c r="E158" s="40">
        <f>(+'Trial Balance Retrival File'!D12+SUM('Trial Balance Retrival File'!H122,-'Trial Balance Retrival File'!H184)-'Trial Balance Retrival File'!H173)*0+'[18]Scheme Wise Financials '!$E$146</f>
        <v>34462.189999999995</v>
      </c>
    </row>
    <row r="159" spans="2:5">
      <c r="B159" s="39"/>
      <c r="C159" s="40"/>
      <c r="D159" s="40"/>
      <c r="E159" s="40"/>
    </row>
    <row r="160" spans="2:5">
      <c r="B160" s="39" t="s">
        <v>57</v>
      </c>
      <c r="C160" s="40"/>
      <c r="D160" s="40">
        <f>+D101</f>
        <v>81822.679999999993</v>
      </c>
      <c r="E160" s="40">
        <f>+E101</f>
        <v>36975.440000000002</v>
      </c>
    </row>
    <row r="161" spans="2:5">
      <c r="B161" s="39"/>
      <c r="C161" s="40"/>
      <c r="D161" s="40"/>
      <c r="E161" s="40"/>
    </row>
    <row r="162" spans="2:5">
      <c r="B162" s="39" t="s">
        <v>58</v>
      </c>
      <c r="C162" s="40"/>
      <c r="D162" s="40">
        <f>-D152</f>
        <v>0</v>
      </c>
      <c r="E162" s="40">
        <f>-E152</f>
        <v>0</v>
      </c>
    </row>
    <row r="163" spans="2:5">
      <c r="B163" s="39"/>
      <c r="C163" s="40"/>
      <c r="D163" s="40"/>
      <c r="E163" s="40"/>
    </row>
    <row r="164" spans="2:5" ht="17.25" thickBot="1">
      <c r="B164" s="38" t="s">
        <v>55</v>
      </c>
      <c r="C164" s="41"/>
      <c r="D164" s="42">
        <f>SUM(D158:D162)</f>
        <v>236301.14</v>
      </c>
      <c r="E164" s="42">
        <f>SUM(E158:E162)</f>
        <v>71437.63</v>
      </c>
    </row>
    <row r="165" spans="2:5" ht="16.5" thickTop="1">
      <c r="B165" s="11"/>
      <c r="C165" s="40"/>
      <c r="D165" s="40"/>
      <c r="E165" s="40"/>
    </row>
    <row r="166" spans="2:5" ht="16.5">
      <c r="B166" s="38" t="s">
        <v>59</v>
      </c>
      <c r="C166" s="40"/>
      <c r="D166" s="40"/>
      <c r="E166" s="40"/>
    </row>
    <row r="167" spans="2:5" ht="16.5">
      <c r="B167" s="38"/>
      <c r="C167" s="40"/>
      <c r="D167" s="40"/>
      <c r="E167" s="40"/>
    </row>
    <row r="168" spans="2:5">
      <c r="B168" s="43" t="s">
        <v>51</v>
      </c>
      <c r="C168" s="40"/>
      <c r="D168" s="40">
        <f>(+'Trial Balance Retrival File'!C13+'Trial Balance Retrival File'!G173)*0+'[18]Scheme Wise Financials '!$D$156</f>
        <v>240.27000000000044</v>
      </c>
      <c r="E168" s="40">
        <f>(+'Trial Balance Retrival File'!D13+'Trial Balance Retrival File'!H173)*0+'[18]Scheme Wise Financials '!$E$156</f>
        <v>33756.310000000005</v>
      </c>
    </row>
    <row r="169" spans="2:5">
      <c r="B169" s="43"/>
      <c r="C169" s="40"/>
      <c r="D169" s="40"/>
      <c r="E169" s="40"/>
    </row>
    <row r="170" spans="2:5">
      <c r="B170" s="44" t="s">
        <v>60</v>
      </c>
      <c r="C170" s="40"/>
      <c r="D170" s="40"/>
      <c r="E170" s="40"/>
    </row>
    <row r="171" spans="2:5">
      <c r="B171" s="43"/>
      <c r="C171" s="40"/>
      <c r="D171" s="40"/>
      <c r="E171" s="40"/>
    </row>
    <row r="172" spans="2:5">
      <c r="B172" s="43" t="s">
        <v>61</v>
      </c>
      <c r="C172" s="40"/>
      <c r="D172" s="40">
        <f>+D99</f>
        <v>112785.16</v>
      </c>
      <c r="E172" s="40">
        <f>+E99</f>
        <v>-11658.279999999999</v>
      </c>
    </row>
    <row r="173" spans="2:5">
      <c r="B173" s="43"/>
      <c r="C173" s="40"/>
      <c r="D173" s="40"/>
      <c r="E173" s="40"/>
    </row>
    <row r="174" spans="2:5" ht="17.25" thickBot="1">
      <c r="B174" s="45" t="s">
        <v>55</v>
      </c>
      <c r="C174" s="41"/>
      <c r="D174" s="42">
        <f>SUM(D168:D172)</f>
        <v>113025.43000000001</v>
      </c>
      <c r="E174" s="42">
        <f>SUM(E168:E172)</f>
        <v>22098.030000000006</v>
      </c>
    </row>
    <row r="175" spans="2:5" ht="16.5" thickTop="1">
      <c r="B175" s="8"/>
      <c r="C175" s="40"/>
      <c r="D175" s="40"/>
      <c r="E175" s="40"/>
    </row>
    <row r="176" spans="2:5" ht="17.25" thickBot="1">
      <c r="B176" s="45" t="s">
        <v>8</v>
      </c>
      <c r="C176" s="41"/>
      <c r="D176" s="42">
        <f>D154+D164+D174</f>
        <v>868415.1320000001</v>
      </c>
      <c r="E176" s="42">
        <f>E154+E164+E174</f>
        <v>271680.34899999999</v>
      </c>
    </row>
    <row r="177" spans="2:5" ht="17.25" thickTop="1">
      <c r="B177" s="45"/>
      <c r="C177" s="41"/>
      <c r="D177" s="41"/>
      <c r="E177" s="3"/>
    </row>
    <row r="178" spans="2:5" ht="16.5">
      <c r="B178" s="45"/>
      <c r="C178" s="41"/>
      <c r="D178" s="41"/>
      <c r="E178" s="3"/>
    </row>
    <row r="179" spans="2:5" ht="16.5">
      <c r="B179" s="209" t="str">
        <f>+B114</f>
        <v xml:space="preserve">ADITYA BIRLA SUNLIFE PENSION MANAGEMENT LIMTED </v>
      </c>
      <c r="C179" s="209"/>
      <c r="D179" s="209"/>
      <c r="E179" s="209"/>
    </row>
    <row r="180" spans="2:5" ht="16.5">
      <c r="B180" s="177"/>
      <c r="C180" s="177"/>
      <c r="D180" s="177"/>
      <c r="E180" s="177"/>
    </row>
    <row r="181" spans="2:5" ht="16.5">
      <c r="B181" s="207" t="str">
        <f>+B116</f>
        <v>NATIONAL PENSION SYSTEM TRUST</v>
      </c>
      <c r="C181" s="207"/>
      <c r="D181" s="207"/>
      <c r="E181" s="207"/>
    </row>
    <row r="182" spans="2:5" ht="20.25" customHeight="1">
      <c r="B182" s="208" t="str">
        <f>+B117</f>
        <v>SCHEDULES FORMING PART OF THE HALF YEAR FINANCIAL STATEMENTS  AS ON 31st MAR 2023</v>
      </c>
      <c r="C182" s="208"/>
      <c r="D182" s="208"/>
      <c r="E182" s="208"/>
    </row>
    <row r="183" spans="2:5" ht="16.5">
      <c r="B183" s="45"/>
      <c r="C183" s="41"/>
      <c r="D183" s="211" t="s">
        <v>15</v>
      </c>
      <c r="E183" s="211"/>
    </row>
    <row r="184" spans="2:5" ht="16.5">
      <c r="B184" s="2" t="s">
        <v>62</v>
      </c>
      <c r="C184" s="23"/>
      <c r="D184" s="6" t="str">
        <f>+D120</f>
        <v>31st Mar 2023</v>
      </c>
      <c r="E184" s="6" t="str">
        <f>+E120</f>
        <v>31st Mar 2022</v>
      </c>
    </row>
    <row r="185" spans="2:5" ht="16.5">
      <c r="B185" s="2"/>
      <c r="C185" s="23"/>
      <c r="D185" s="23"/>
      <c r="E185" s="23"/>
    </row>
    <row r="186" spans="2:5" ht="16.5">
      <c r="B186" s="38" t="s">
        <v>63</v>
      </c>
      <c r="C186" s="8"/>
      <c r="D186" s="8"/>
      <c r="E186" s="3"/>
    </row>
    <row r="187" spans="2:5" ht="16.5">
      <c r="B187" s="38"/>
      <c r="C187" s="8"/>
      <c r="D187" s="8"/>
      <c r="E187" s="3"/>
    </row>
    <row r="188" spans="2:5">
      <c r="B188" s="46" t="s">
        <v>64</v>
      </c>
      <c r="C188" s="40"/>
      <c r="D188" s="40">
        <f>+'Trial Balance Retrival File'!C15+'Trial Balance Retrival File'!C19+'Trial Balance Retrival File'!C21+'Trial Balance Retrival File'!C24+'Trial Balance Retrival File'!C28+'Trial Balance Retrival File'!C44+'Trial Balance Retrival File'!C45-D192-'Trial Balance Retrival File'!C114+'Trial Balance Retrival File'!C39-0.29</f>
        <v>1382.4399999999998</v>
      </c>
      <c r="E188" s="40">
        <f>+'Trial Balance Retrival File'!D15+'Trial Balance Retrival File'!D19+'Trial Balance Retrival File'!D21+'Trial Balance Retrival File'!D24+'Trial Balance Retrival File'!D28+'Trial Balance Retrival File'!D44+'Trial Balance Retrival File'!D45-E192-'Trial Balance Retrival File'!D114</f>
        <v>350.98</v>
      </c>
    </row>
    <row r="189" spans="2:5" hidden="1" outlineLevel="1">
      <c r="B189" s="46"/>
      <c r="C189" s="40"/>
      <c r="D189" s="40"/>
      <c r="E189" s="40"/>
    </row>
    <row r="190" spans="2:5" hidden="1" outlineLevel="1">
      <c r="B190" s="46" t="s">
        <v>65</v>
      </c>
      <c r="C190" s="40"/>
      <c r="D190" s="40">
        <f>+'Trial Balance Retrival File'!C35</f>
        <v>0</v>
      </c>
      <c r="E190" s="40">
        <f>+'Trial Balance Retrival File'!D35</f>
        <v>0</v>
      </c>
    </row>
    <row r="191" spans="2:5" collapsed="1">
      <c r="B191" s="46"/>
      <c r="C191" s="40"/>
      <c r="D191" s="40"/>
      <c r="E191" s="40"/>
    </row>
    <row r="192" spans="2:5">
      <c r="B192" s="46" t="s">
        <v>66</v>
      </c>
      <c r="C192" s="40"/>
      <c r="D192" s="40">
        <f>+'Trial Balance Retrival File'!C27</f>
        <v>39.26</v>
      </c>
      <c r="E192" s="40">
        <f>+'Trial Balance Retrival File'!D38</f>
        <v>0</v>
      </c>
    </row>
    <row r="193" spans="2:5" hidden="1" outlineLevel="1">
      <c r="B193" s="46"/>
      <c r="C193" s="40"/>
      <c r="D193" s="40"/>
      <c r="E193" s="40"/>
    </row>
    <row r="194" spans="2:5" hidden="1" outlineLevel="1">
      <c r="B194" s="46" t="s">
        <v>67</v>
      </c>
      <c r="C194" s="40"/>
      <c r="D194" s="40">
        <f>+'Trial Balance Retrival File'!C39-+'Trial Balance Retrival File'!C39</f>
        <v>0</v>
      </c>
      <c r="E194" s="40">
        <f>+'Trial Balance Retrival File'!D39</f>
        <v>0</v>
      </c>
    </row>
    <row r="195" spans="2:5" hidden="1" outlineLevel="1">
      <c r="B195" s="46"/>
      <c r="C195" s="40"/>
      <c r="D195" s="40"/>
      <c r="E195" s="40"/>
    </row>
    <row r="196" spans="2:5" hidden="1" outlineLevel="2">
      <c r="B196" s="46" t="s">
        <v>68</v>
      </c>
      <c r="C196" s="40"/>
      <c r="D196" s="40">
        <f>+'Trial Balance Retrival File'!C43</f>
        <v>0</v>
      </c>
      <c r="E196" s="40">
        <f>+'Trial Balance Retrival File'!D43</f>
        <v>0</v>
      </c>
    </row>
    <row r="197" spans="2:5" hidden="1" outlineLevel="2">
      <c r="B197" s="46"/>
      <c r="C197" s="40"/>
      <c r="D197" s="40"/>
      <c r="E197" s="40"/>
    </row>
    <row r="198" spans="2:5" hidden="1" outlineLevel="2">
      <c r="B198" s="46" t="s">
        <v>69</v>
      </c>
      <c r="C198" s="40"/>
      <c r="D198" s="40">
        <f>+'Trial Balance Retrival File'!C40</f>
        <v>0</v>
      </c>
      <c r="E198" s="40">
        <f>+'Trial Balance Retrival File'!D40</f>
        <v>0</v>
      </c>
    </row>
    <row r="199" spans="2:5" hidden="1" outlineLevel="2">
      <c r="B199" s="46"/>
      <c r="C199" s="40"/>
      <c r="D199" s="40"/>
      <c r="E199" s="40"/>
    </row>
    <row r="200" spans="2:5" hidden="1" outlineLevel="2">
      <c r="B200" s="1" t="s">
        <v>605</v>
      </c>
      <c r="C200" s="40"/>
      <c r="D200" s="40">
        <f>+'Trial Balance Retrival File'!C41</f>
        <v>0</v>
      </c>
      <c r="E200" s="40">
        <f>+'Trial Balance Retrival File'!D41</f>
        <v>0</v>
      </c>
    </row>
    <row r="201" spans="2:5" hidden="1" outlineLevel="2">
      <c r="B201" s="46"/>
      <c r="C201" s="40"/>
      <c r="D201" s="40"/>
      <c r="E201" s="40"/>
    </row>
    <row r="202" spans="2:5" hidden="1" outlineLevel="1" collapsed="1">
      <c r="B202" s="46" t="s">
        <v>70</v>
      </c>
      <c r="C202" s="40"/>
      <c r="D202" s="40">
        <f>+'Trial Balance Retrival File'!C42</f>
        <v>0</v>
      </c>
      <c r="E202" s="40">
        <f>+'Trial Balance Retrival File'!D42</f>
        <v>0</v>
      </c>
    </row>
    <row r="203" spans="2:5" collapsed="1">
      <c r="B203" s="39"/>
      <c r="C203" s="40"/>
      <c r="D203" s="40"/>
      <c r="E203" s="40"/>
    </row>
    <row r="204" spans="2:5" ht="17.25" thickBot="1">
      <c r="B204" s="38" t="s">
        <v>8</v>
      </c>
      <c r="C204" s="41"/>
      <c r="D204" s="42">
        <f>SUM(D188:D202)</f>
        <v>1421.6999999999998</v>
      </c>
      <c r="E204" s="42">
        <f>SUM(E188:E202)</f>
        <v>350.98</v>
      </c>
    </row>
    <row r="205" spans="2:5" ht="17.25" thickTop="1">
      <c r="B205" s="47"/>
      <c r="C205" s="8"/>
      <c r="D205" s="3"/>
      <c r="E205" s="3"/>
    </row>
    <row r="206" spans="2:5" ht="16.5">
      <c r="B206" s="2" t="s">
        <v>71</v>
      </c>
      <c r="C206" s="23"/>
      <c r="D206" s="23"/>
      <c r="E206" s="23"/>
    </row>
    <row r="207" spans="2:5" ht="16.5">
      <c r="B207" s="2"/>
      <c r="C207" s="23"/>
      <c r="D207" s="23"/>
      <c r="E207" s="23"/>
    </row>
    <row r="208" spans="2:5" ht="16.5">
      <c r="B208" s="15" t="s">
        <v>72</v>
      </c>
      <c r="C208" s="8"/>
      <c r="D208" s="8"/>
      <c r="E208" s="3"/>
    </row>
    <row r="209" spans="2:5" ht="16.5">
      <c r="B209" s="15"/>
      <c r="C209" s="8"/>
      <c r="D209" s="8"/>
      <c r="E209" s="3"/>
    </row>
    <row r="210" spans="2:5">
      <c r="B210" s="39" t="s">
        <v>73</v>
      </c>
      <c r="C210" s="11"/>
      <c r="D210" s="11">
        <f>+'Trial Balance Retrival File'!C48</f>
        <v>655820.1</v>
      </c>
      <c r="E210" s="11">
        <f>+'Trial Balance Retrival File'!D48</f>
        <v>388900.5</v>
      </c>
    </row>
    <row r="211" spans="2:5" hidden="1" outlineLevel="1">
      <c r="B211" s="39"/>
      <c r="C211" s="11"/>
      <c r="D211" s="11"/>
      <c r="E211" s="11"/>
    </row>
    <row r="212" spans="2:5" hidden="1" outlineLevel="1">
      <c r="B212" s="46" t="s">
        <v>74</v>
      </c>
      <c r="C212" s="11"/>
      <c r="D212" s="11">
        <f>+'Trial Balance Retrival File'!C50</f>
        <v>0</v>
      </c>
      <c r="E212" s="11">
        <f>+'Trial Balance Retrival File'!D50</f>
        <v>0</v>
      </c>
    </row>
    <row r="213" spans="2:5" hidden="1" outlineLevel="1">
      <c r="B213" s="39"/>
      <c r="C213" s="11"/>
      <c r="D213" s="11"/>
      <c r="E213" s="11"/>
    </row>
    <row r="214" spans="2:5" hidden="1" outlineLevel="1">
      <c r="B214" s="39" t="s">
        <v>75</v>
      </c>
      <c r="C214" s="11"/>
      <c r="D214" s="11">
        <f>+'Trial Balance Retrival File'!C52</f>
        <v>0</v>
      </c>
      <c r="E214" s="11">
        <f>+'Trial Balance Retrival File'!D52</f>
        <v>0</v>
      </c>
    </row>
    <row r="215" spans="2:5" collapsed="1">
      <c r="B215" s="46"/>
      <c r="C215" s="11"/>
      <c r="D215" s="11"/>
      <c r="E215" s="11"/>
    </row>
    <row r="216" spans="2:5">
      <c r="B216" s="46" t="s">
        <v>76</v>
      </c>
      <c r="C216" s="11"/>
      <c r="D216" s="11">
        <f>+'Trial Balance Retrival File'!C54</f>
        <v>4177882</v>
      </c>
      <c r="E216" s="11">
        <f>+'Trial Balance Retrival File'!D54</f>
        <v>1078269.99</v>
      </c>
    </row>
    <row r="217" spans="2:5" hidden="1" outlineLevel="1">
      <c r="B217" s="46"/>
      <c r="C217" s="11"/>
      <c r="D217" s="11"/>
      <c r="E217" s="11"/>
    </row>
    <row r="218" spans="2:5" hidden="1" outlineLevel="1">
      <c r="B218" s="46" t="s">
        <v>77</v>
      </c>
      <c r="C218" s="11"/>
      <c r="D218" s="11">
        <f>+'Trial Balance Retrival File'!C57</f>
        <v>0</v>
      </c>
      <c r="E218" s="11">
        <f>+'Trial Balance Retrival File'!D57</f>
        <v>0</v>
      </c>
    </row>
    <row r="219" spans="2:5" hidden="1" outlineLevel="1">
      <c r="B219" s="46"/>
      <c r="C219" s="11"/>
      <c r="D219" s="11"/>
      <c r="E219" s="11"/>
    </row>
    <row r="220" spans="2:5" ht="63" hidden="1" outlineLevel="1">
      <c r="B220" s="183" t="s">
        <v>78</v>
      </c>
      <c r="C220" s="11"/>
      <c r="D220" s="11">
        <f>+'Trial Balance Retrival File'!C59</f>
        <v>0</v>
      </c>
      <c r="E220" s="11">
        <f>+'Trial Balance Retrival File'!D59</f>
        <v>0</v>
      </c>
    </row>
    <row r="221" spans="2:5" hidden="1" outlineLevel="1">
      <c r="B221" s="183"/>
      <c r="C221" s="11"/>
      <c r="D221" s="11"/>
      <c r="E221" s="11"/>
    </row>
    <row r="222" spans="2:5" hidden="1" outlineLevel="1">
      <c r="B222" s="184" t="s">
        <v>79</v>
      </c>
      <c r="C222" s="11"/>
      <c r="D222" s="11">
        <f>+'Trial Balance Retrival File'!C65</f>
        <v>0</v>
      </c>
      <c r="E222" s="11">
        <f>+'Trial Balance Retrival File'!D65</f>
        <v>0</v>
      </c>
    </row>
    <row r="223" spans="2:5" collapsed="1">
      <c r="B223" s="46"/>
      <c r="C223" s="11"/>
      <c r="D223" s="11"/>
      <c r="E223" s="11"/>
    </row>
    <row r="224" spans="2:5">
      <c r="B224" s="46" t="s">
        <v>80</v>
      </c>
      <c r="C224" s="11"/>
      <c r="D224" s="11">
        <f>+'Trial Balance Retrival File'!C67</f>
        <v>421978.96</v>
      </c>
      <c r="E224" s="11">
        <f>+'Trial Balance Retrival File'!D67</f>
        <v>1249937.68</v>
      </c>
    </row>
    <row r="225" spans="2:5" hidden="1" outlineLevel="1">
      <c r="B225" s="46"/>
      <c r="C225" s="11"/>
      <c r="D225" s="11"/>
      <c r="E225" s="11"/>
    </row>
    <row r="226" spans="2:5" ht="16.5" hidden="1" outlineLevel="1">
      <c r="B226" s="182" t="s">
        <v>81</v>
      </c>
      <c r="C226" s="11"/>
      <c r="D226" s="11">
        <f>+'Trial Balance Retrival File'!C69</f>
        <v>0</v>
      </c>
      <c r="E226" s="11">
        <f>+'Trial Balance Retrival File'!D69</f>
        <v>0</v>
      </c>
    </row>
    <row r="227" spans="2:5" hidden="1" outlineLevel="1">
      <c r="B227" s="46"/>
      <c r="C227" s="11"/>
      <c r="D227" s="11"/>
      <c r="E227" s="11"/>
    </row>
    <row r="228" spans="2:5" ht="16.5" hidden="1" outlineLevel="1">
      <c r="B228" s="185" t="s">
        <v>82</v>
      </c>
      <c r="C228" s="11"/>
      <c r="D228" s="11">
        <f>+'Trial Balance Retrival File'!C71</f>
        <v>0</v>
      </c>
      <c r="E228" s="11">
        <f>+'Trial Balance Retrival File'!D71</f>
        <v>0</v>
      </c>
    </row>
    <row r="229" spans="2:5" collapsed="1">
      <c r="B229" s="46"/>
      <c r="C229" s="11"/>
      <c r="D229" s="11"/>
      <c r="E229" s="11"/>
    </row>
    <row r="230" spans="2:5" ht="17.25" thickBot="1">
      <c r="B230" s="48" t="s">
        <v>8</v>
      </c>
      <c r="C230" s="15"/>
      <c r="D230" s="13">
        <f>SUM(D210:D226)-D228</f>
        <v>5255681.0599999996</v>
      </c>
      <c r="E230" s="13">
        <f>SUM(E210:E226)-E228</f>
        <v>2717108.17</v>
      </c>
    </row>
    <row r="231" spans="2:5" ht="17.25" thickTop="1">
      <c r="B231" s="45"/>
      <c r="C231" s="15"/>
      <c r="D231" s="15"/>
      <c r="E231" s="3"/>
    </row>
    <row r="232" spans="2:5" ht="16.5" hidden="1" outlineLevel="1">
      <c r="B232" s="2" t="s">
        <v>83</v>
      </c>
      <c r="C232" s="23"/>
      <c r="D232" s="23"/>
      <c r="E232" s="23"/>
    </row>
    <row r="233" spans="2:5" ht="16.5" hidden="1" outlineLevel="1">
      <c r="B233" s="2"/>
      <c r="C233" s="23"/>
      <c r="D233" s="23"/>
      <c r="E233" s="23"/>
    </row>
    <row r="234" spans="2:5" hidden="1" outlineLevel="1">
      <c r="B234" s="39" t="s">
        <v>84</v>
      </c>
      <c r="C234" s="40"/>
      <c r="D234" s="40">
        <f>+'Trial Balance Retrival File'!C74</f>
        <v>0</v>
      </c>
      <c r="E234" s="40">
        <f>+'Trial Balance Retrival File'!D74</f>
        <v>0</v>
      </c>
    </row>
    <row r="235" spans="2:5" hidden="1" outlineLevel="1">
      <c r="B235" s="39"/>
      <c r="C235" s="40"/>
      <c r="D235" s="40"/>
      <c r="E235" s="40"/>
    </row>
    <row r="236" spans="2:5" hidden="1" outlineLevel="2">
      <c r="B236" s="39" t="s">
        <v>85</v>
      </c>
      <c r="C236" s="40"/>
      <c r="D236" s="133"/>
      <c r="E236" s="40"/>
    </row>
    <row r="237" spans="2:5" hidden="1" outlineLevel="2">
      <c r="B237" s="39"/>
      <c r="C237" s="40"/>
      <c r="D237" s="40"/>
      <c r="E237" s="40"/>
    </row>
    <row r="238" spans="2:5" ht="17.25" hidden="1" outlineLevel="1" collapsed="1" thickBot="1">
      <c r="B238" s="45" t="s">
        <v>8</v>
      </c>
      <c r="C238" s="41"/>
      <c r="D238" s="42">
        <f>SUM(D234)</f>
        <v>0</v>
      </c>
      <c r="E238" s="42">
        <f>SUM(E234)</f>
        <v>0</v>
      </c>
    </row>
    <row r="239" spans="2:5" ht="16.5" collapsed="1">
      <c r="B239" s="45"/>
      <c r="C239" s="41"/>
      <c r="D239" s="41"/>
      <c r="E239" s="3"/>
    </row>
    <row r="240" spans="2:5" ht="16.5">
      <c r="B240" s="37" t="s">
        <v>623</v>
      </c>
      <c r="C240" s="23"/>
      <c r="D240" s="23"/>
      <c r="E240" s="23"/>
    </row>
    <row r="241" spans="2:5" ht="16.5">
      <c r="B241" s="37"/>
      <c r="C241" s="23"/>
      <c r="D241" s="23"/>
      <c r="E241" s="23"/>
    </row>
    <row r="242" spans="2:5">
      <c r="B242" s="39" t="s">
        <v>86</v>
      </c>
      <c r="C242" s="40"/>
      <c r="D242" s="40">
        <f>+'Trial Balance Retrival File'!C76</f>
        <v>245608.56</v>
      </c>
      <c r="E242" s="40">
        <f>+'Trial Balance Retrival File'!D76</f>
        <v>19382.46</v>
      </c>
    </row>
    <row r="243" spans="2:5">
      <c r="B243" s="39"/>
      <c r="C243" s="40"/>
      <c r="D243" s="40"/>
      <c r="E243" s="40"/>
    </row>
    <row r="244" spans="2:5">
      <c r="B244" s="39" t="s">
        <v>87</v>
      </c>
      <c r="C244" s="40"/>
      <c r="D244" s="40">
        <f>+'Trial Balance Retrival File'!C78</f>
        <v>11953</v>
      </c>
      <c r="E244" s="40">
        <f>+'Trial Balance Retrival File'!D78</f>
        <v>0</v>
      </c>
    </row>
    <row r="245" spans="2:5" hidden="1" outlineLevel="1">
      <c r="B245" s="39"/>
      <c r="C245" s="40"/>
      <c r="D245" s="40"/>
      <c r="E245" s="40"/>
    </row>
    <row r="246" spans="2:5" hidden="1" outlineLevel="1">
      <c r="B246" s="46" t="s">
        <v>88</v>
      </c>
      <c r="C246" s="40"/>
      <c r="D246" s="40">
        <f>+'Trial Balance Retrival File'!C81</f>
        <v>0</v>
      </c>
      <c r="E246" s="40">
        <f>+'Trial Balance Retrival File'!D81</f>
        <v>0</v>
      </c>
    </row>
    <row r="247" spans="2:5" hidden="1" outlineLevel="1">
      <c r="B247" s="46" t="s">
        <v>89</v>
      </c>
      <c r="C247" s="40"/>
      <c r="D247" s="40">
        <f>+'Trial Balance Retrival File'!C84</f>
        <v>0</v>
      </c>
      <c r="E247" s="40">
        <f>+'Trial Balance Retrival File'!D84</f>
        <v>0</v>
      </c>
    </row>
    <row r="248" spans="2:5" collapsed="1">
      <c r="B248" s="46"/>
      <c r="C248" s="40"/>
      <c r="D248" s="40"/>
      <c r="E248" s="40"/>
    </row>
    <row r="249" spans="2:5">
      <c r="B249" s="46" t="s">
        <v>90</v>
      </c>
      <c r="C249" s="40"/>
      <c r="D249" s="40">
        <f>+'Trial Balance Retrival File'!C87</f>
        <v>68226.94</v>
      </c>
      <c r="E249" s="40">
        <f>+'Trial Balance Retrival File'!D87</f>
        <v>6409.11</v>
      </c>
    </row>
    <row r="250" spans="2:5">
      <c r="B250" s="46"/>
      <c r="C250" s="40"/>
      <c r="D250" s="40"/>
      <c r="E250" s="40"/>
    </row>
    <row r="251" spans="2:5">
      <c r="B251" s="46" t="s">
        <v>91</v>
      </c>
      <c r="C251" s="40"/>
      <c r="D251" s="40">
        <f>+'Trial Balance Retrival File'!C97</f>
        <v>70</v>
      </c>
      <c r="E251" s="40">
        <f>+'Trial Balance Retrival File'!D97</f>
        <v>89.9</v>
      </c>
    </row>
    <row r="252" spans="2:5">
      <c r="B252" s="46"/>
      <c r="C252" s="40"/>
      <c r="D252" s="40"/>
      <c r="E252" s="40"/>
    </row>
    <row r="253" spans="2:5" hidden="1" outlineLevel="1">
      <c r="B253" s="46" t="s">
        <v>92</v>
      </c>
      <c r="C253" s="40"/>
      <c r="D253" s="40">
        <f>+'Trial Balance Retrival File'!C102-'Trial Balance Retrival File'!C31</f>
        <v>0</v>
      </c>
      <c r="E253" s="40">
        <f>+'Trial Balance Retrival File'!D102-'Trial Balance Retrival File'!D31</f>
        <v>0</v>
      </c>
    </row>
    <row r="254" spans="2:5" hidden="1" outlineLevel="1">
      <c r="B254" s="46"/>
      <c r="C254" s="40"/>
      <c r="D254" s="40"/>
      <c r="E254" s="40"/>
    </row>
    <row r="255" spans="2:5" hidden="1" outlineLevel="2">
      <c r="B255" s="46" t="s">
        <v>93</v>
      </c>
      <c r="C255" s="40"/>
      <c r="D255" s="40">
        <f>+'Trial Balance Retrival File'!C109</f>
        <v>0</v>
      </c>
      <c r="E255" s="40">
        <f>+'Trial Balance Retrival File'!D109</f>
        <v>0</v>
      </c>
    </row>
    <row r="256" spans="2:5" hidden="1" outlineLevel="2">
      <c r="B256" s="46"/>
      <c r="C256" s="40"/>
      <c r="D256" s="40"/>
      <c r="E256" s="40"/>
    </row>
    <row r="257" spans="2:5" hidden="1" outlineLevel="1">
      <c r="B257" s="46" t="s">
        <v>94</v>
      </c>
      <c r="C257" s="40"/>
      <c r="D257" s="40">
        <f>+'Trial Balance Retrival File'!C111-'Trial Balance Retrival File'!C114</f>
        <v>0</v>
      </c>
      <c r="E257" s="40">
        <f>+'Trial Balance Retrival File'!D111</f>
        <v>0</v>
      </c>
    </row>
    <row r="258" spans="2:5" hidden="1" outlineLevel="2">
      <c r="B258" s="46"/>
      <c r="C258" s="40"/>
      <c r="D258" s="40"/>
      <c r="E258" s="40"/>
    </row>
    <row r="259" spans="2:5" hidden="1" outlineLevel="2">
      <c r="B259" s="46" t="s">
        <v>95</v>
      </c>
      <c r="C259" s="40"/>
      <c r="D259" s="40">
        <f>+'Trial Balance Retrival File'!C116</f>
        <v>0</v>
      </c>
      <c r="E259" s="40">
        <f>+'Trial Balance Retrival File'!D116</f>
        <v>0</v>
      </c>
    </row>
    <row r="260" spans="2:5" hidden="1" outlineLevel="2">
      <c r="B260" s="46" t="s">
        <v>96</v>
      </c>
      <c r="C260" s="40"/>
      <c r="D260" s="40">
        <f>+'Trial Balance Retrival File'!C118</f>
        <v>0</v>
      </c>
      <c r="E260" s="40">
        <f>+'Trial Balance Retrival File'!D118</f>
        <v>0</v>
      </c>
    </row>
    <row r="261" spans="2:5" hidden="1" outlineLevel="1">
      <c r="B261" s="46"/>
      <c r="C261" s="40"/>
      <c r="D261" s="40"/>
      <c r="E261" s="40"/>
    </row>
    <row r="262" spans="2:5" ht="17.25" collapsed="1" thickBot="1">
      <c r="B262" s="38" t="s">
        <v>8</v>
      </c>
      <c r="C262" s="41"/>
      <c r="D262" s="42">
        <f>SUM(D242:D257)</f>
        <v>325858.5</v>
      </c>
      <c r="E262" s="42">
        <f>SUM(E242:E257)</f>
        <v>25881.47</v>
      </c>
    </row>
    <row r="263" spans="2:5" ht="16.5" thickTop="1"/>
  </sheetData>
  <mergeCells count="21">
    <mergeCell ref="D119:E119"/>
    <mergeCell ref="D183:E183"/>
    <mergeCell ref="B179:E179"/>
    <mergeCell ref="B181:E181"/>
    <mergeCell ref="B182:E182"/>
    <mergeCell ref="B2:E2"/>
    <mergeCell ref="B4:E4"/>
    <mergeCell ref="B6:E6"/>
    <mergeCell ref="B9:B10"/>
    <mergeCell ref="C9:C10"/>
    <mergeCell ref="D9:E9"/>
    <mergeCell ref="B116:E116"/>
    <mergeCell ref="B117:E117"/>
    <mergeCell ref="B5:E5"/>
    <mergeCell ref="B48:E48"/>
    <mergeCell ref="B46:E46"/>
    <mergeCell ref="B47:E47"/>
    <mergeCell ref="B49:E49"/>
    <mergeCell ref="B51:B52"/>
    <mergeCell ref="D51:E51"/>
    <mergeCell ref="B114:E114"/>
  </mergeCells>
  <pageMargins left="0.7" right="0.7" top="0.75" bottom="0.75" header="0.3" footer="0.3"/>
  <pageSetup scale="64" orientation="portrait" horizontalDpi="4294967295" verticalDpi="4294967295" r:id="rId1"/>
  <rowBreaks count="3" manualBreakCount="3">
    <brk id="44" min="1" max="4" man="1"/>
    <brk id="112" min="1" max="4" man="1"/>
    <brk id="177" min="1" max="4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39C3F-212B-47DF-A2C9-D82EFFAEBBB5}">
  <dimension ref="B1:U46"/>
  <sheetViews>
    <sheetView showGridLines="0" view="pageBreakPreview" topLeftCell="A10" zoomScaleNormal="80" zoomScaleSheetLayoutView="100" zoomScalePageLayoutView="80" workbookViewId="0">
      <selection activeCell="C51" sqref="C51"/>
    </sheetView>
  </sheetViews>
  <sheetFormatPr defaultRowHeight="15"/>
  <cols>
    <col min="1" max="1" width="5" style="52" customWidth="1"/>
    <col min="2" max="2" width="7.140625" style="52" customWidth="1"/>
    <col min="3" max="3" width="53" style="52" customWidth="1"/>
    <col min="4" max="4" width="13.140625" style="52" hidden="1" customWidth="1"/>
    <col min="5" max="5" width="12.140625" style="52" hidden="1" customWidth="1"/>
    <col min="6" max="6" width="13.7109375" style="52" hidden="1" customWidth="1"/>
    <col min="7" max="7" width="11.7109375" style="52" hidden="1" customWidth="1"/>
    <col min="8" max="8" width="12.5703125" style="52" hidden="1" customWidth="1"/>
    <col min="9" max="9" width="11.7109375" style="52" hidden="1" customWidth="1"/>
    <col min="10" max="10" width="12.5703125" style="52" hidden="1" customWidth="1"/>
    <col min="11" max="11" width="11.7109375" style="52" hidden="1" customWidth="1"/>
    <col min="12" max="12" width="12.5703125" style="52" hidden="1" customWidth="1"/>
    <col min="13" max="13" width="11.7109375" style="52" hidden="1" customWidth="1"/>
    <col min="14" max="14" width="16.85546875" style="52" customWidth="1"/>
    <col min="15" max="15" width="17.140625" style="52" customWidth="1"/>
    <col min="16" max="16" width="60.28515625" style="52" customWidth="1"/>
    <col min="17" max="19" width="42.85546875" style="52" customWidth="1"/>
    <col min="20" max="20" width="12.5703125" style="52" customWidth="1"/>
    <col min="21" max="21" width="14" style="52" customWidth="1"/>
    <col min="22" max="22" width="24.28515625" style="52" customWidth="1"/>
    <col min="23" max="261" width="9.140625" style="52"/>
    <col min="262" max="262" width="7.140625" style="52" customWidth="1"/>
    <col min="263" max="263" width="48" style="52" customWidth="1"/>
    <col min="264" max="273" width="0" style="52" hidden="1" customWidth="1"/>
    <col min="274" max="275" width="18.7109375" style="52" customWidth="1"/>
    <col min="276" max="277" width="0" style="52" hidden="1" customWidth="1"/>
    <col min="278" max="517" width="9.140625" style="52"/>
    <col min="518" max="518" width="7.140625" style="52" customWidth="1"/>
    <col min="519" max="519" width="48" style="52" customWidth="1"/>
    <col min="520" max="529" width="0" style="52" hidden="1" customWidth="1"/>
    <col min="530" max="531" width="18.7109375" style="52" customWidth="1"/>
    <col min="532" max="533" width="0" style="52" hidden="1" customWidth="1"/>
    <col min="534" max="773" width="9.140625" style="52"/>
    <col min="774" max="774" width="7.140625" style="52" customWidth="1"/>
    <col min="775" max="775" width="48" style="52" customWidth="1"/>
    <col min="776" max="785" width="0" style="52" hidden="1" customWidth="1"/>
    <col min="786" max="787" width="18.7109375" style="52" customWidth="1"/>
    <col min="788" max="789" width="0" style="52" hidden="1" customWidth="1"/>
    <col min="790" max="1029" width="9.140625" style="52"/>
    <col min="1030" max="1030" width="7.140625" style="52" customWidth="1"/>
    <col min="1031" max="1031" width="48" style="52" customWidth="1"/>
    <col min="1032" max="1041" width="0" style="52" hidden="1" customWidth="1"/>
    <col min="1042" max="1043" width="18.7109375" style="52" customWidth="1"/>
    <col min="1044" max="1045" width="0" style="52" hidden="1" customWidth="1"/>
    <col min="1046" max="1285" width="9.140625" style="52"/>
    <col min="1286" max="1286" width="7.140625" style="52" customWidth="1"/>
    <col min="1287" max="1287" width="48" style="52" customWidth="1"/>
    <col min="1288" max="1297" width="0" style="52" hidden="1" customWidth="1"/>
    <col min="1298" max="1299" width="18.7109375" style="52" customWidth="1"/>
    <col min="1300" max="1301" width="0" style="52" hidden="1" customWidth="1"/>
    <col min="1302" max="1541" width="9.140625" style="52"/>
    <col min="1542" max="1542" width="7.140625" style="52" customWidth="1"/>
    <col min="1543" max="1543" width="48" style="52" customWidth="1"/>
    <col min="1544" max="1553" width="0" style="52" hidden="1" customWidth="1"/>
    <col min="1554" max="1555" width="18.7109375" style="52" customWidth="1"/>
    <col min="1556" max="1557" width="0" style="52" hidden="1" customWidth="1"/>
    <col min="1558" max="1797" width="9.140625" style="52"/>
    <col min="1798" max="1798" width="7.140625" style="52" customWidth="1"/>
    <col min="1799" max="1799" width="48" style="52" customWidth="1"/>
    <col min="1800" max="1809" width="0" style="52" hidden="1" customWidth="1"/>
    <col min="1810" max="1811" width="18.7109375" style="52" customWidth="1"/>
    <col min="1812" max="1813" width="0" style="52" hidden="1" customWidth="1"/>
    <col min="1814" max="2053" width="9.140625" style="52"/>
    <col min="2054" max="2054" width="7.140625" style="52" customWidth="1"/>
    <col min="2055" max="2055" width="48" style="52" customWidth="1"/>
    <col min="2056" max="2065" width="0" style="52" hidden="1" customWidth="1"/>
    <col min="2066" max="2067" width="18.7109375" style="52" customWidth="1"/>
    <col min="2068" max="2069" width="0" style="52" hidden="1" customWidth="1"/>
    <col min="2070" max="2309" width="9.140625" style="52"/>
    <col min="2310" max="2310" width="7.140625" style="52" customWidth="1"/>
    <col min="2311" max="2311" width="48" style="52" customWidth="1"/>
    <col min="2312" max="2321" width="0" style="52" hidden="1" customWidth="1"/>
    <col min="2322" max="2323" width="18.7109375" style="52" customWidth="1"/>
    <col min="2324" max="2325" width="0" style="52" hidden="1" customWidth="1"/>
    <col min="2326" max="2565" width="9.140625" style="52"/>
    <col min="2566" max="2566" width="7.140625" style="52" customWidth="1"/>
    <col min="2567" max="2567" width="48" style="52" customWidth="1"/>
    <col min="2568" max="2577" width="0" style="52" hidden="1" customWidth="1"/>
    <col min="2578" max="2579" width="18.7109375" style="52" customWidth="1"/>
    <col min="2580" max="2581" width="0" style="52" hidden="1" customWidth="1"/>
    <col min="2582" max="2821" width="9.140625" style="52"/>
    <col min="2822" max="2822" width="7.140625" style="52" customWidth="1"/>
    <col min="2823" max="2823" width="48" style="52" customWidth="1"/>
    <col min="2824" max="2833" width="0" style="52" hidden="1" customWidth="1"/>
    <col min="2834" max="2835" width="18.7109375" style="52" customWidth="1"/>
    <col min="2836" max="2837" width="0" style="52" hidden="1" customWidth="1"/>
    <col min="2838" max="3077" width="9.140625" style="52"/>
    <col min="3078" max="3078" width="7.140625" style="52" customWidth="1"/>
    <col min="3079" max="3079" width="48" style="52" customWidth="1"/>
    <col min="3080" max="3089" width="0" style="52" hidden="1" customWidth="1"/>
    <col min="3090" max="3091" width="18.7109375" style="52" customWidth="1"/>
    <col min="3092" max="3093" width="0" style="52" hidden="1" customWidth="1"/>
    <col min="3094" max="3333" width="9.140625" style="52"/>
    <col min="3334" max="3334" width="7.140625" style="52" customWidth="1"/>
    <col min="3335" max="3335" width="48" style="52" customWidth="1"/>
    <col min="3336" max="3345" width="0" style="52" hidden="1" customWidth="1"/>
    <col min="3346" max="3347" width="18.7109375" style="52" customWidth="1"/>
    <col min="3348" max="3349" width="0" style="52" hidden="1" customWidth="1"/>
    <col min="3350" max="3589" width="9.140625" style="52"/>
    <col min="3590" max="3590" width="7.140625" style="52" customWidth="1"/>
    <col min="3591" max="3591" width="48" style="52" customWidth="1"/>
    <col min="3592" max="3601" width="0" style="52" hidden="1" customWidth="1"/>
    <col min="3602" max="3603" width="18.7109375" style="52" customWidth="1"/>
    <col min="3604" max="3605" width="0" style="52" hidden="1" customWidth="1"/>
    <col min="3606" max="3845" width="9.140625" style="52"/>
    <col min="3846" max="3846" width="7.140625" style="52" customWidth="1"/>
    <col min="3847" max="3847" width="48" style="52" customWidth="1"/>
    <col min="3848" max="3857" width="0" style="52" hidden="1" customWidth="1"/>
    <col min="3858" max="3859" width="18.7109375" style="52" customWidth="1"/>
    <col min="3860" max="3861" width="0" style="52" hidden="1" customWidth="1"/>
    <col min="3862" max="4101" width="9.140625" style="52"/>
    <col min="4102" max="4102" width="7.140625" style="52" customWidth="1"/>
    <col min="4103" max="4103" width="48" style="52" customWidth="1"/>
    <col min="4104" max="4113" width="0" style="52" hidden="1" customWidth="1"/>
    <col min="4114" max="4115" width="18.7109375" style="52" customWidth="1"/>
    <col min="4116" max="4117" width="0" style="52" hidden="1" customWidth="1"/>
    <col min="4118" max="4357" width="9.140625" style="52"/>
    <col min="4358" max="4358" width="7.140625" style="52" customWidth="1"/>
    <col min="4359" max="4359" width="48" style="52" customWidth="1"/>
    <col min="4360" max="4369" width="0" style="52" hidden="1" customWidth="1"/>
    <col min="4370" max="4371" width="18.7109375" style="52" customWidth="1"/>
    <col min="4372" max="4373" width="0" style="52" hidden="1" customWidth="1"/>
    <col min="4374" max="4613" width="9.140625" style="52"/>
    <col min="4614" max="4614" width="7.140625" style="52" customWidth="1"/>
    <col min="4615" max="4615" width="48" style="52" customWidth="1"/>
    <col min="4616" max="4625" width="0" style="52" hidden="1" customWidth="1"/>
    <col min="4626" max="4627" width="18.7109375" style="52" customWidth="1"/>
    <col min="4628" max="4629" width="0" style="52" hidden="1" customWidth="1"/>
    <col min="4630" max="4869" width="9.140625" style="52"/>
    <col min="4870" max="4870" width="7.140625" style="52" customWidth="1"/>
    <col min="4871" max="4871" width="48" style="52" customWidth="1"/>
    <col min="4872" max="4881" width="0" style="52" hidden="1" customWidth="1"/>
    <col min="4882" max="4883" width="18.7109375" style="52" customWidth="1"/>
    <col min="4884" max="4885" width="0" style="52" hidden="1" customWidth="1"/>
    <col min="4886" max="5125" width="9.140625" style="52"/>
    <col min="5126" max="5126" width="7.140625" style="52" customWidth="1"/>
    <col min="5127" max="5127" width="48" style="52" customWidth="1"/>
    <col min="5128" max="5137" width="0" style="52" hidden="1" customWidth="1"/>
    <col min="5138" max="5139" width="18.7109375" style="52" customWidth="1"/>
    <col min="5140" max="5141" width="0" style="52" hidden="1" customWidth="1"/>
    <col min="5142" max="5381" width="9.140625" style="52"/>
    <col min="5382" max="5382" width="7.140625" style="52" customWidth="1"/>
    <col min="5383" max="5383" width="48" style="52" customWidth="1"/>
    <col min="5384" max="5393" width="0" style="52" hidden="1" customWidth="1"/>
    <col min="5394" max="5395" width="18.7109375" style="52" customWidth="1"/>
    <col min="5396" max="5397" width="0" style="52" hidden="1" customWidth="1"/>
    <col min="5398" max="5637" width="9.140625" style="52"/>
    <col min="5638" max="5638" width="7.140625" style="52" customWidth="1"/>
    <col min="5639" max="5639" width="48" style="52" customWidth="1"/>
    <col min="5640" max="5649" width="0" style="52" hidden="1" customWidth="1"/>
    <col min="5650" max="5651" width="18.7109375" style="52" customWidth="1"/>
    <col min="5652" max="5653" width="0" style="52" hidden="1" customWidth="1"/>
    <col min="5654" max="5893" width="9.140625" style="52"/>
    <col min="5894" max="5894" width="7.140625" style="52" customWidth="1"/>
    <col min="5895" max="5895" width="48" style="52" customWidth="1"/>
    <col min="5896" max="5905" width="0" style="52" hidden="1" customWidth="1"/>
    <col min="5906" max="5907" width="18.7109375" style="52" customWidth="1"/>
    <col min="5908" max="5909" width="0" style="52" hidden="1" customWidth="1"/>
    <col min="5910" max="6149" width="9.140625" style="52"/>
    <col min="6150" max="6150" width="7.140625" style="52" customWidth="1"/>
    <col min="6151" max="6151" width="48" style="52" customWidth="1"/>
    <col min="6152" max="6161" width="0" style="52" hidden="1" customWidth="1"/>
    <col min="6162" max="6163" width="18.7109375" style="52" customWidth="1"/>
    <col min="6164" max="6165" width="0" style="52" hidden="1" customWidth="1"/>
    <col min="6166" max="6405" width="9.140625" style="52"/>
    <col min="6406" max="6406" width="7.140625" style="52" customWidth="1"/>
    <col min="6407" max="6407" width="48" style="52" customWidth="1"/>
    <col min="6408" max="6417" width="0" style="52" hidden="1" customWidth="1"/>
    <col min="6418" max="6419" width="18.7109375" style="52" customWidth="1"/>
    <col min="6420" max="6421" width="0" style="52" hidden="1" customWidth="1"/>
    <col min="6422" max="6661" width="9.140625" style="52"/>
    <col min="6662" max="6662" width="7.140625" style="52" customWidth="1"/>
    <col min="6663" max="6663" width="48" style="52" customWidth="1"/>
    <col min="6664" max="6673" width="0" style="52" hidden="1" customWidth="1"/>
    <col min="6674" max="6675" width="18.7109375" style="52" customWidth="1"/>
    <col min="6676" max="6677" width="0" style="52" hidden="1" customWidth="1"/>
    <col min="6678" max="6917" width="9.140625" style="52"/>
    <col min="6918" max="6918" width="7.140625" style="52" customWidth="1"/>
    <col min="6919" max="6919" width="48" style="52" customWidth="1"/>
    <col min="6920" max="6929" width="0" style="52" hidden="1" customWidth="1"/>
    <col min="6930" max="6931" width="18.7109375" style="52" customWidth="1"/>
    <col min="6932" max="6933" width="0" style="52" hidden="1" customWidth="1"/>
    <col min="6934" max="7173" width="9.140625" style="52"/>
    <col min="7174" max="7174" width="7.140625" style="52" customWidth="1"/>
    <col min="7175" max="7175" width="48" style="52" customWidth="1"/>
    <col min="7176" max="7185" width="0" style="52" hidden="1" customWidth="1"/>
    <col min="7186" max="7187" width="18.7109375" style="52" customWidth="1"/>
    <col min="7188" max="7189" width="0" style="52" hidden="1" customWidth="1"/>
    <col min="7190" max="7429" width="9.140625" style="52"/>
    <col min="7430" max="7430" width="7.140625" style="52" customWidth="1"/>
    <col min="7431" max="7431" width="48" style="52" customWidth="1"/>
    <col min="7432" max="7441" width="0" style="52" hidden="1" customWidth="1"/>
    <col min="7442" max="7443" width="18.7109375" style="52" customWidth="1"/>
    <col min="7444" max="7445" width="0" style="52" hidden="1" customWidth="1"/>
    <col min="7446" max="7685" width="9.140625" style="52"/>
    <col min="7686" max="7686" width="7.140625" style="52" customWidth="1"/>
    <col min="7687" max="7687" width="48" style="52" customWidth="1"/>
    <col min="7688" max="7697" width="0" style="52" hidden="1" customWidth="1"/>
    <col min="7698" max="7699" width="18.7109375" style="52" customWidth="1"/>
    <col min="7700" max="7701" width="0" style="52" hidden="1" customWidth="1"/>
    <col min="7702" max="7941" width="9.140625" style="52"/>
    <col min="7942" max="7942" width="7.140625" style="52" customWidth="1"/>
    <col min="7943" max="7943" width="48" style="52" customWidth="1"/>
    <col min="7944" max="7953" width="0" style="52" hidden="1" customWidth="1"/>
    <col min="7954" max="7955" width="18.7109375" style="52" customWidth="1"/>
    <col min="7956" max="7957" width="0" style="52" hidden="1" customWidth="1"/>
    <col min="7958" max="8197" width="9.140625" style="52"/>
    <col min="8198" max="8198" width="7.140625" style="52" customWidth="1"/>
    <col min="8199" max="8199" width="48" style="52" customWidth="1"/>
    <col min="8200" max="8209" width="0" style="52" hidden="1" customWidth="1"/>
    <col min="8210" max="8211" width="18.7109375" style="52" customWidth="1"/>
    <col min="8212" max="8213" width="0" style="52" hidden="1" customWidth="1"/>
    <col min="8214" max="8453" width="9.140625" style="52"/>
    <col min="8454" max="8454" width="7.140625" style="52" customWidth="1"/>
    <col min="8455" max="8455" width="48" style="52" customWidth="1"/>
    <col min="8456" max="8465" width="0" style="52" hidden="1" customWidth="1"/>
    <col min="8466" max="8467" width="18.7109375" style="52" customWidth="1"/>
    <col min="8468" max="8469" width="0" style="52" hidden="1" customWidth="1"/>
    <col min="8470" max="8709" width="9.140625" style="52"/>
    <col min="8710" max="8710" width="7.140625" style="52" customWidth="1"/>
    <col min="8711" max="8711" width="48" style="52" customWidth="1"/>
    <col min="8712" max="8721" width="0" style="52" hidden="1" customWidth="1"/>
    <col min="8722" max="8723" width="18.7109375" style="52" customWidth="1"/>
    <col min="8724" max="8725" width="0" style="52" hidden="1" customWidth="1"/>
    <col min="8726" max="8965" width="9.140625" style="52"/>
    <col min="8966" max="8966" width="7.140625" style="52" customWidth="1"/>
    <col min="8967" max="8967" width="48" style="52" customWidth="1"/>
    <col min="8968" max="8977" width="0" style="52" hidden="1" customWidth="1"/>
    <col min="8978" max="8979" width="18.7109375" style="52" customWidth="1"/>
    <col min="8980" max="8981" width="0" style="52" hidden="1" customWidth="1"/>
    <col min="8982" max="9221" width="9.140625" style="52"/>
    <col min="9222" max="9222" width="7.140625" style="52" customWidth="1"/>
    <col min="9223" max="9223" width="48" style="52" customWidth="1"/>
    <col min="9224" max="9233" width="0" style="52" hidden="1" customWidth="1"/>
    <col min="9234" max="9235" width="18.7109375" style="52" customWidth="1"/>
    <col min="9236" max="9237" width="0" style="52" hidden="1" customWidth="1"/>
    <col min="9238" max="9477" width="9.140625" style="52"/>
    <col min="9478" max="9478" width="7.140625" style="52" customWidth="1"/>
    <col min="9479" max="9479" width="48" style="52" customWidth="1"/>
    <col min="9480" max="9489" width="0" style="52" hidden="1" customWidth="1"/>
    <col min="9490" max="9491" width="18.7109375" style="52" customWidth="1"/>
    <col min="9492" max="9493" width="0" style="52" hidden="1" customWidth="1"/>
    <col min="9494" max="9733" width="9.140625" style="52"/>
    <col min="9734" max="9734" width="7.140625" style="52" customWidth="1"/>
    <col min="9735" max="9735" width="48" style="52" customWidth="1"/>
    <col min="9736" max="9745" width="0" style="52" hidden="1" customWidth="1"/>
    <col min="9746" max="9747" width="18.7109375" style="52" customWidth="1"/>
    <col min="9748" max="9749" width="0" style="52" hidden="1" customWidth="1"/>
    <col min="9750" max="9989" width="9.140625" style="52"/>
    <col min="9990" max="9990" width="7.140625" style="52" customWidth="1"/>
    <col min="9991" max="9991" width="48" style="52" customWidth="1"/>
    <col min="9992" max="10001" width="0" style="52" hidden="1" customWidth="1"/>
    <col min="10002" max="10003" width="18.7109375" style="52" customWidth="1"/>
    <col min="10004" max="10005" width="0" style="52" hidden="1" customWidth="1"/>
    <col min="10006" max="10245" width="9.140625" style="52"/>
    <col min="10246" max="10246" width="7.140625" style="52" customWidth="1"/>
    <col min="10247" max="10247" width="48" style="52" customWidth="1"/>
    <col min="10248" max="10257" width="0" style="52" hidden="1" customWidth="1"/>
    <col min="10258" max="10259" width="18.7109375" style="52" customWidth="1"/>
    <col min="10260" max="10261" width="0" style="52" hidden="1" customWidth="1"/>
    <col min="10262" max="10501" width="9.140625" style="52"/>
    <col min="10502" max="10502" width="7.140625" style="52" customWidth="1"/>
    <col min="10503" max="10503" width="48" style="52" customWidth="1"/>
    <col min="10504" max="10513" width="0" style="52" hidden="1" customWidth="1"/>
    <col min="10514" max="10515" width="18.7109375" style="52" customWidth="1"/>
    <col min="10516" max="10517" width="0" style="52" hidden="1" customWidth="1"/>
    <col min="10518" max="10757" width="9.140625" style="52"/>
    <col min="10758" max="10758" width="7.140625" style="52" customWidth="1"/>
    <col min="10759" max="10759" width="48" style="52" customWidth="1"/>
    <col min="10760" max="10769" width="0" style="52" hidden="1" customWidth="1"/>
    <col min="10770" max="10771" width="18.7109375" style="52" customWidth="1"/>
    <col min="10772" max="10773" width="0" style="52" hidden="1" customWidth="1"/>
    <col min="10774" max="11013" width="9.140625" style="52"/>
    <col min="11014" max="11014" width="7.140625" style="52" customWidth="1"/>
    <col min="11015" max="11015" width="48" style="52" customWidth="1"/>
    <col min="11016" max="11025" width="0" style="52" hidden="1" customWidth="1"/>
    <col min="11026" max="11027" width="18.7109375" style="52" customWidth="1"/>
    <col min="11028" max="11029" width="0" style="52" hidden="1" customWidth="1"/>
    <col min="11030" max="11269" width="9.140625" style="52"/>
    <col min="11270" max="11270" width="7.140625" style="52" customWidth="1"/>
    <col min="11271" max="11271" width="48" style="52" customWidth="1"/>
    <col min="11272" max="11281" width="0" style="52" hidden="1" customWidth="1"/>
    <col min="11282" max="11283" width="18.7109375" style="52" customWidth="1"/>
    <col min="11284" max="11285" width="0" style="52" hidden="1" customWidth="1"/>
    <col min="11286" max="11525" width="9.140625" style="52"/>
    <col min="11526" max="11526" width="7.140625" style="52" customWidth="1"/>
    <col min="11527" max="11527" width="48" style="52" customWidth="1"/>
    <col min="11528" max="11537" width="0" style="52" hidden="1" customWidth="1"/>
    <col min="11538" max="11539" width="18.7109375" style="52" customWidth="1"/>
    <col min="11540" max="11541" width="0" style="52" hidden="1" customWidth="1"/>
    <col min="11542" max="11781" width="9.140625" style="52"/>
    <col min="11782" max="11782" width="7.140625" style="52" customWidth="1"/>
    <col min="11783" max="11783" width="48" style="52" customWidth="1"/>
    <col min="11784" max="11793" width="0" style="52" hidden="1" customWidth="1"/>
    <col min="11794" max="11795" width="18.7109375" style="52" customWidth="1"/>
    <col min="11796" max="11797" width="0" style="52" hidden="1" customWidth="1"/>
    <col min="11798" max="12037" width="9.140625" style="52"/>
    <col min="12038" max="12038" width="7.140625" style="52" customWidth="1"/>
    <col min="12039" max="12039" width="48" style="52" customWidth="1"/>
    <col min="12040" max="12049" width="0" style="52" hidden="1" customWidth="1"/>
    <col min="12050" max="12051" width="18.7109375" style="52" customWidth="1"/>
    <col min="12052" max="12053" width="0" style="52" hidden="1" customWidth="1"/>
    <col min="12054" max="12293" width="9.140625" style="52"/>
    <col min="12294" max="12294" width="7.140625" style="52" customWidth="1"/>
    <col min="12295" max="12295" width="48" style="52" customWidth="1"/>
    <col min="12296" max="12305" width="0" style="52" hidden="1" customWidth="1"/>
    <col min="12306" max="12307" width="18.7109375" style="52" customWidth="1"/>
    <col min="12308" max="12309" width="0" style="52" hidden="1" customWidth="1"/>
    <col min="12310" max="12549" width="9.140625" style="52"/>
    <col min="12550" max="12550" width="7.140625" style="52" customWidth="1"/>
    <col min="12551" max="12551" width="48" style="52" customWidth="1"/>
    <col min="12552" max="12561" width="0" style="52" hidden="1" customWidth="1"/>
    <col min="12562" max="12563" width="18.7109375" style="52" customWidth="1"/>
    <col min="12564" max="12565" width="0" style="52" hidden="1" customWidth="1"/>
    <col min="12566" max="12805" width="9.140625" style="52"/>
    <col min="12806" max="12806" width="7.140625" style="52" customWidth="1"/>
    <col min="12807" max="12807" width="48" style="52" customWidth="1"/>
    <col min="12808" max="12817" width="0" style="52" hidden="1" customWidth="1"/>
    <col min="12818" max="12819" width="18.7109375" style="52" customWidth="1"/>
    <col min="12820" max="12821" width="0" style="52" hidden="1" customWidth="1"/>
    <col min="12822" max="13061" width="9.140625" style="52"/>
    <col min="13062" max="13062" width="7.140625" style="52" customWidth="1"/>
    <col min="13063" max="13063" width="48" style="52" customWidth="1"/>
    <col min="13064" max="13073" width="0" style="52" hidden="1" customWidth="1"/>
    <col min="13074" max="13075" width="18.7109375" style="52" customWidth="1"/>
    <col min="13076" max="13077" width="0" style="52" hidden="1" customWidth="1"/>
    <col min="13078" max="13317" width="9.140625" style="52"/>
    <col min="13318" max="13318" width="7.140625" style="52" customWidth="1"/>
    <col min="13319" max="13319" width="48" style="52" customWidth="1"/>
    <col min="13320" max="13329" width="0" style="52" hidden="1" customWidth="1"/>
    <col min="13330" max="13331" width="18.7109375" style="52" customWidth="1"/>
    <col min="13332" max="13333" width="0" style="52" hidden="1" customWidth="1"/>
    <col min="13334" max="13573" width="9.140625" style="52"/>
    <col min="13574" max="13574" width="7.140625" style="52" customWidth="1"/>
    <col min="13575" max="13575" width="48" style="52" customWidth="1"/>
    <col min="13576" max="13585" width="0" style="52" hidden="1" customWidth="1"/>
    <col min="13586" max="13587" width="18.7109375" style="52" customWidth="1"/>
    <col min="13588" max="13589" width="0" style="52" hidden="1" customWidth="1"/>
    <col min="13590" max="13829" width="9.140625" style="52"/>
    <col min="13830" max="13830" width="7.140625" style="52" customWidth="1"/>
    <col min="13831" max="13831" width="48" style="52" customWidth="1"/>
    <col min="13832" max="13841" width="0" style="52" hidden="1" customWidth="1"/>
    <col min="13842" max="13843" width="18.7109375" style="52" customWidth="1"/>
    <col min="13844" max="13845" width="0" style="52" hidden="1" customWidth="1"/>
    <col min="13846" max="14085" width="9.140625" style="52"/>
    <col min="14086" max="14086" width="7.140625" style="52" customWidth="1"/>
    <col min="14087" max="14087" width="48" style="52" customWidth="1"/>
    <col min="14088" max="14097" width="0" style="52" hidden="1" customWidth="1"/>
    <col min="14098" max="14099" width="18.7109375" style="52" customWidth="1"/>
    <col min="14100" max="14101" width="0" style="52" hidden="1" customWidth="1"/>
    <col min="14102" max="14341" width="9.140625" style="52"/>
    <col min="14342" max="14342" width="7.140625" style="52" customWidth="1"/>
    <col min="14343" max="14343" width="48" style="52" customWidth="1"/>
    <col min="14344" max="14353" width="0" style="52" hidden="1" customWidth="1"/>
    <col min="14354" max="14355" width="18.7109375" style="52" customWidth="1"/>
    <col min="14356" max="14357" width="0" style="52" hidden="1" customWidth="1"/>
    <col min="14358" max="14597" width="9.140625" style="52"/>
    <col min="14598" max="14598" width="7.140625" style="52" customWidth="1"/>
    <col min="14599" max="14599" width="48" style="52" customWidth="1"/>
    <col min="14600" max="14609" width="0" style="52" hidden="1" customWidth="1"/>
    <col min="14610" max="14611" width="18.7109375" style="52" customWidth="1"/>
    <col min="14612" max="14613" width="0" style="52" hidden="1" customWidth="1"/>
    <col min="14614" max="14853" width="9.140625" style="52"/>
    <col min="14854" max="14854" width="7.140625" style="52" customWidth="1"/>
    <col min="14855" max="14855" width="48" style="52" customWidth="1"/>
    <col min="14856" max="14865" width="0" style="52" hidden="1" customWidth="1"/>
    <col min="14866" max="14867" width="18.7109375" style="52" customWidth="1"/>
    <col min="14868" max="14869" width="0" style="52" hidden="1" customWidth="1"/>
    <col min="14870" max="15109" width="9.140625" style="52"/>
    <col min="15110" max="15110" width="7.140625" style="52" customWidth="1"/>
    <col min="15111" max="15111" width="48" style="52" customWidth="1"/>
    <col min="15112" max="15121" width="0" style="52" hidden="1" customWidth="1"/>
    <col min="15122" max="15123" width="18.7109375" style="52" customWidth="1"/>
    <col min="15124" max="15125" width="0" style="52" hidden="1" customWidth="1"/>
    <col min="15126" max="15365" width="9.140625" style="52"/>
    <col min="15366" max="15366" width="7.140625" style="52" customWidth="1"/>
    <col min="15367" max="15367" width="48" style="52" customWidth="1"/>
    <col min="15368" max="15377" width="0" style="52" hidden="1" customWidth="1"/>
    <col min="15378" max="15379" width="18.7109375" style="52" customWidth="1"/>
    <col min="15380" max="15381" width="0" style="52" hidden="1" customWidth="1"/>
    <col min="15382" max="15621" width="9.140625" style="52"/>
    <col min="15622" max="15622" width="7.140625" style="52" customWidth="1"/>
    <col min="15623" max="15623" width="48" style="52" customWidth="1"/>
    <col min="15624" max="15633" width="0" style="52" hidden="1" customWidth="1"/>
    <col min="15634" max="15635" width="18.7109375" style="52" customWidth="1"/>
    <col min="15636" max="15637" width="0" style="52" hidden="1" customWidth="1"/>
    <col min="15638" max="15877" width="9.140625" style="52"/>
    <col min="15878" max="15878" width="7.140625" style="52" customWidth="1"/>
    <col min="15879" max="15879" width="48" style="52" customWidth="1"/>
    <col min="15880" max="15889" width="0" style="52" hidden="1" customWidth="1"/>
    <col min="15890" max="15891" width="18.7109375" style="52" customWidth="1"/>
    <col min="15892" max="15893" width="0" style="52" hidden="1" customWidth="1"/>
    <col min="15894" max="16133" width="9.140625" style="52"/>
    <col min="16134" max="16134" width="7.140625" style="52" customWidth="1"/>
    <col min="16135" max="16135" width="48" style="52" customWidth="1"/>
    <col min="16136" max="16145" width="0" style="52" hidden="1" customWidth="1"/>
    <col min="16146" max="16147" width="18.7109375" style="52" customWidth="1"/>
    <col min="16148" max="16149" width="0" style="52" hidden="1" customWidth="1"/>
    <col min="16150" max="16384" width="9.140625" style="52"/>
  </cols>
  <sheetData>
    <row r="1" spans="2:21">
      <c r="B1" s="51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4"/>
      <c r="Q1" s="53"/>
      <c r="R1" s="53"/>
      <c r="S1" s="53"/>
    </row>
    <row r="2" spans="2:21">
      <c r="B2" s="217" t="str">
        <f>+'Scheme Wise Financials '!B4</f>
        <v>NATIONAL PENSION SYSTEM TRUST</v>
      </c>
      <c r="C2" s="218"/>
      <c r="D2" s="55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4"/>
      <c r="Q2" s="53"/>
      <c r="R2" s="53"/>
      <c r="S2" s="53"/>
    </row>
    <row r="3" spans="2:21">
      <c r="B3" s="217" t="str">
        <f>+'Scheme Wise Financials '!B2</f>
        <v xml:space="preserve">ADITYA BIRLA SUNLIFE PENSION MANAGEMENT LIMTED </v>
      </c>
      <c r="C3" s="218"/>
      <c r="D3" s="53"/>
      <c r="E3" s="53"/>
      <c r="F3" s="53"/>
      <c r="G3" s="53"/>
      <c r="H3" s="53"/>
      <c r="I3" s="53"/>
      <c r="J3" s="53"/>
      <c r="K3" s="53"/>
      <c r="L3" s="53"/>
      <c r="M3" s="53"/>
      <c r="N3" s="57"/>
      <c r="O3" s="57"/>
      <c r="P3" s="58"/>
      <c r="Q3" s="57"/>
      <c r="R3" s="57"/>
      <c r="S3" s="57"/>
    </row>
    <row r="4" spans="2:21">
      <c r="B4" s="56" t="str">
        <f>+'Scheme Wise Financials '!B5</f>
        <v>SCHEME_TAX_SAVER_TIER_II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4"/>
      <c r="Q4" s="53"/>
      <c r="R4" s="53"/>
      <c r="S4" s="53"/>
    </row>
    <row r="5" spans="2:21">
      <c r="B5" s="59"/>
      <c r="C5" s="60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2"/>
      <c r="P5" s="63"/>
      <c r="Q5" s="64"/>
      <c r="R5" s="64"/>
      <c r="S5" s="64"/>
    </row>
    <row r="6" spans="2:21" s="68" customFormat="1">
      <c r="B6" s="65" t="s">
        <v>459</v>
      </c>
      <c r="C6" s="66" t="s">
        <v>1</v>
      </c>
      <c r="D6" s="214" t="s">
        <v>460</v>
      </c>
      <c r="E6" s="214"/>
      <c r="F6" s="214" t="s">
        <v>461</v>
      </c>
      <c r="G6" s="214"/>
      <c r="H6" s="214" t="s">
        <v>462</v>
      </c>
      <c r="I6" s="214"/>
      <c r="J6" s="214" t="s">
        <v>463</v>
      </c>
      <c r="K6" s="214"/>
      <c r="L6" s="214" t="s">
        <v>464</v>
      </c>
      <c r="M6" s="214"/>
      <c r="N6" s="111" t="str">
        <f>+'Scheme Wise Financials '!D10</f>
        <v>31st Mar 2023</v>
      </c>
      <c r="O6" s="111" t="str">
        <f>+'Scheme Wise Financials '!E10</f>
        <v>31st Mar 2022</v>
      </c>
      <c r="P6" s="65" t="s">
        <v>465</v>
      </c>
      <c r="Q6" s="67"/>
      <c r="R6" s="67"/>
      <c r="S6" s="67"/>
      <c r="T6" s="215"/>
      <c r="U6" s="215"/>
    </row>
    <row r="7" spans="2:21">
      <c r="B7" s="69"/>
      <c r="C7" s="53"/>
      <c r="D7" s="70"/>
      <c r="E7" s="70"/>
      <c r="F7" s="70"/>
      <c r="G7" s="70"/>
      <c r="H7" s="70"/>
      <c r="I7" s="70"/>
      <c r="J7" s="70"/>
      <c r="K7" s="70"/>
      <c r="L7" s="70"/>
      <c r="M7" s="70"/>
      <c r="N7" s="71"/>
      <c r="O7" s="71"/>
      <c r="P7" s="71"/>
      <c r="Q7" s="70"/>
      <c r="R7" s="70"/>
      <c r="S7" s="70"/>
      <c r="T7" s="70"/>
      <c r="U7" s="70"/>
    </row>
    <row r="8" spans="2:21">
      <c r="B8" s="69"/>
      <c r="C8" s="53"/>
      <c r="D8" s="70"/>
      <c r="E8" s="70"/>
      <c r="F8" s="70"/>
      <c r="G8" s="70"/>
      <c r="H8" s="70"/>
      <c r="I8" s="70"/>
      <c r="J8" s="70"/>
      <c r="K8" s="70"/>
      <c r="L8" s="70"/>
      <c r="M8" s="70"/>
      <c r="N8" s="71"/>
      <c r="O8" s="71"/>
      <c r="P8" s="71"/>
      <c r="Q8" s="70"/>
      <c r="R8" s="70"/>
      <c r="S8" s="70"/>
      <c r="T8" s="70"/>
      <c r="U8" s="70"/>
    </row>
    <row r="9" spans="2:21" ht="45">
      <c r="B9" s="72">
        <v>1</v>
      </c>
      <c r="C9" s="73" t="s">
        <v>466</v>
      </c>
      <c r="D9" s="53"/>
      <c r="E9" s="53"/>
      <c r="F9" s="53"/>
      <c r="G9" s="53"/>
      <c r="H9" s="53"/>
      <c r="I9" s="53"/>
      <c r="J9" s="53"/>
      <c r="K9" s="53"/>
      <c r="L9" s="53"/>
      <c r="M9" s="53"/>
      <c r="N9" s="69"/>
      <c r="O9" s="69"/>
      <c r="P9" s="74" t="s">
        <v>467</v>
      </c>
      <c r="Q9" s="75"/>
      <c r="R9" s="75"/>
      <c r="S9" s="75"/>
    </row>
    <row r="10" spans="2:21">
      <c r="B10" s="71"/>
      <c r="C10" s="53" t="s">
        <v>468</v>
      </c>
      <c r="D10" s="76">
        <v>11.4764</v>
      </c>
      <c r="E10" s="76">
        <v>12.783899999999999</v>
      </c>
      <c r="F10" s="76">
        <v>13.438499999999999</v>
      </c>
      <c r="G10" s="76">
        <v>12.196300000000001</v>
      </c>
      <c r="H10" s="76">
        <v>11.989699999999999</v>
      </c>
      <c r="I10" s="76">
        <v>11.2957</v>
      </c>
      <c r="J10" s="76">
        <v>10.198700000000001</v>
      </c>
      <c r="K10" s="76">
        <v>11.3065</v>
      </c>
      <c r="L10" s="76">
        <v>11.854200000000001</v>
      </c>
      <c r="M10" s="76">
        <v>10.8062</v>
      </c>
      <c r="N10" s="77">
        <f>+'Trial Balance Retrival File'!C269</f>
        <v>11.100300000000001</v>
      </c>
      <c r="O10" s="77">
        <f>+'Trial Balance Retrival File'!D269</f>
        <v>10.257</v>
      </c>
      <c r="P10" s="78" t="s">
        <v>383</v>
      </c>
      <c r="Q10" s="79"/>
      <c r="R10" s="79"/>
      <c r="S10" s="79"/>
      <c r="T10" s="80"/>
      <c r="U10" s="80"/>
    </row>
    <row r="11" spans="2:21">
      <c r="B11" s="71"/>
      <c r="C11" s="53" t="s">
        <v>469</v>
      </c>
      <c r="D11" s="76">
        <v>13.6882</v>
      </c>
      <c r="E11" s="76">
        <v>13.0198</v>
      </c>
      <c r="F11" s="76">
        <v>15.450699999999999</v>
      </c>
      <c r="G11" s="76">
        <v>13.488</v>
      </c>
      <c r="H11" s="76">
        <v>13.661899999999999</v>
      </c>
      <c r="I11" s="76">
        <v>12.175800000000001</v>
      </c>
      <c r="J11" s="76">
        <v>12.157400000000001</v>
      </c>
      <c r="K11" s="76">
        <v>11.513400000000001</v>
      </c>
      <c r="L11" s="76">
        <v>13.4072</v>
      </c>
      <c r="M11" s="76">
        <v>11.8794</v>
      </c>
      <c r="N11" s="77">
        <f>+'Trial Balance Retrival File'!C270</f>
        <v>11.8431</v>
      </c>
      <c r="O11" s="77">
        <f>+'Trial Balance Retrival File'!D270</f>
        <v>11.132899999999999</v>
      </c>
      <c r="P11" s="78" t="s">
        <v>470</v>
      </c>
      <c r="Q11" s="79"/>
      <c r="R11" s="79"/>
      <c r="S11" s="79"/>
      <c r="T11" s="80"/>
      <c r="U11" s="80"/>
    </row>
    <row r="12" spans="2:21">
      <c r="B12" s="71"/>
      <c r="C12" s="53" t="s">
        <v>471</v>
      </c>
      <c r="D12" s="76">
        <v>10.720599999999999</v>
      </c>
      <c r="E12" s="76">
        <v>10.2407</v>
      </c>
      <c r="F12" s="76">
        <v>13.4359</v>
      </c>
      <c r="G12" s="76">
        <v>12.1656</v>
      </c>
      <c r="H12" s="76">
        <v>11.8713</v>
      </c>
      <c r="I12" s="76">
        <v>11.085000000000001</v>
      </c>
      <c r="J12" s="76">
        <v>9.5307999999999993</v>
      </c>
      <c r="K12" s="76">
        <v>9.1058000000000003</v>
      </c>
      <c r="L12" s="76">
        <v>11.8467</v>
      </c>
      <c r="M12" s="76">
        <v>10.827999999999999</v>
      </c>
      <c r="N12" s="77">
        <f>+'Trial Balance Retrival File'!C271</f>
        <v>10.9076</v>
      </c>
      <c r="O12" s="77">
        <f>+'Trial Balance Retrival File'!D271</f>
        <v>10.2517</v>
      </c>
      <c r="P12" s="78" t="s">
        <v>472</v>
      </c>
      <c r="Q12" s="79"/>
      <c r="R12" s="79"/>
      <c r="S12" s="79"/>
      <c r="T12" s="80"/>
      <c r="U12" s="80"/>
    </row>
    <row r="13" spans="2:21">
      <c r="B13" s="71"/>
      <c r="C13" s="53" t="s">
        <v>473</v>
      </c>
      <c r="D13" s="76">
        <v>12.796099999999999</v>
      </c>
      <c r="E13" s="76">
        <v>11.4764</v>
      </c>
      <c r="F13" s="76">
        <v>15.449</v>
      </c>
      <c r="G13" s="76">
        <v>13.438499999999999</v>
      </c>
      <c r="H13" s="76">
        <v>13.6187</v>
      </c>
      <c r="I13" s="76">
        <v>11.989699999999999</v>
      </c>
      <c r="J13" s="76">
        <v>11.353899999999999</v>
      </c>
      <c r="K13" s="76">
        <v>10.198700000000001</v>
      </c>
      <c r="L13" s="76">
        <v>13.4072</v>
      </c>
      <c r="M13" s="76">
        <v>11.854200000000001</v>
      </c>
      <c r="N13" s="77">
        <f>+'Trial Balance Retrival File'!C272</f>
        <v>11.8431</v>
      </c>
      <c r="O13" s="77">
        <f>+'Trial Balance Retrival File'!D272</f>
        <v>11.099500000000001</v>
      </c>
      <c r="P13" s="78" t="s">
        <v>387</v>
      </c>
      <c r="Q13" s="79"/>
      <c r="R13" s="79"/>
      <c r="S13" s="79"/>
      <c r="T13" s="80"/>
      <c r="U13" s="80"/>
    </row>
    <row r="14" spans="2:21">
      <c r="B14" s="71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81"/>
      <c r="O14" s="81"/>
      <c r="P14" s="69"/>
      <c r="Q14" s="53"/>
      <c r="R14" s="53"/>
      <c r="S14" s="53"/>
    </row>
    <row r="15" spans="2:21">
      <c r="B15" s="71">
        <v>2</v>
      </c>
      <c r="C15" s="55" t="s">
        <v>474</v>
      </c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82"/>
      <c r="O15" s="82"/>
      <c r="P15" s="69"/>
      <c r="Q15" s="53"/>
      <c r="R15" s="53"/>
      <c r="S15" s="53"/>
    </row>
    <row r="16" spans="2:21">
      <c r="B16" s="71"/>
      <c r="C16" s="53" t="s">
        <v>473</v>
      </c>
      <c r="D16" s="83">
        <v>49332485.589999989</v>
      </c>
      <c r="E16" s="83">
        <v>21690191.280000001</v>
      </c>
      <c r="F16" s="83">
        <v>42487495.279999994</v>
      </c>
      <c r="G16" s="83">
        <v>17133555.66</v>
      </c>
      <c r="H16" s="83">
        <v>50531650.259999998</v>
      </c>
      <c r="I16" s="83">
        <v>20355094.41</v>
      </c>
      <c r="J16" s="83">
        <v>7374508.5199999996</v>
      </c>
      <c r="K16" s="83">
        <v>3519441.65</v>
      </c>
      <c r="L16" s="83">
        <v>9089692.3300000001</v>
      </c>
      <c r="M16" s="83">
        <v>2505285.46</v>
      </c>
      <c r="N16" s="82">
        <f>+'Trial Balance Retrival File'!C273</f>
        <v>5580117.5700000003</v>
      </c>
      <c r="O16" s="82">
        <f>+'Trial Balance Retrival File'!D273</f>
        <v>2742638.66</v>
      </c>
      <c r="P16" s="78" t="s">
        <v>389</v>
      </c>
      <c r="Q16" s="84"/>
      <c r="R16" s="84"/>
      <c r="S16" s="84"/>
      <c r="T16" s="85"/>
      <c r="U16" s="85"/>
    </row>
    <row r="17" spans="2:21" ht="30">
      <c r="B17" s="71"/>
      <c r="C17" s="86" t="s">
        <v>475</v>
      </c>
      <c r="D17" s="87">
        <v>34118476.505698621</v>
      </c>
      <c r="E17" s="87">
        <v>15444384.728986304</v>
      </c>
      <c r="F17" s="87">
        <v>27644893.091424655</v>
      </c>
      <c r="G17" s="87">
        <v>12146514.240191778</v>
      </c>
      <c r="H17" s="87">
        <v>33486273.668712288</v>
      </c>
      <c r="I17" s="87">
        <v>13947219.93624658</v>
      </c>
      <c r="J17" s="87">
        <v>5305731.9966575345</v>
      </c>
      <c r="K17" s="87">
        <v>2491451.8789863</v>
      </c>
      <c r="L17" s="87">
        <v>5598865.1831232896</v>
      </c>
      <c r="M17" s="87">
        <v>1761253.356328767</v>
      </c>
      <c r="N17" s="88">
        <f>+'Trial Balance Retrival File'!C274</f>
        <v>3722816.6460000002</v>
      </c>
      <c r="O17" s="88">
        <f>+'Trial Balance Retrival File'!D274</f>
        <v>1372623.14758904</v>
      </c>
      <c r="P17" s="74" t="s">
        <v>476</v>
      </c>
      <c r="Q17" s="89"/>
      <c r="R17" s="89"/>
      <c r="S17" s="89"/>
      <c r="T17" s="90"/>
      <c r="U17" s="90"/>
    </row>
    <row r="18" spans="2:21">
      <c r="B18" s="71"/>
      <c r="C18" s="55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81"/>
      <c r="O18" s="81"/>
      <c r="P18" s="69"/>
      <c r="Q18" s="53"/>
      <c r="R18" s="53"/>
      <c r="S18" s="53"/>
    </row>
    <row r="19" spans="2:21">
      <c r="B19" s="72">
        <v>3</v>
      </c>
      <c r="C19" s="73" t="s">
        <v>477</v>
      </c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134">
        <f>+'Scheme Wise Financials '!D68/(N17*10^5)</f>
        <v>6.4347380700951125E-7</v>
      </c>
      <c r="O19" s="134">
        <f>+'Scheme Wise Financials '!E68/(O17*10^5)</f>
        <v>3.8267189426508416E-7</v>
      </c>
      <c r="P19" s="74" t="s">
        <v>478</v>
      </c>
      <c r="Q19" s="92"/>
      <c r="R19" s="92"/>
      <c r="S19" s="92"/>
    </row>
    <row r="20" spans="2:21">
      <c r="B20" s="71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81"/>
      <c r="O20" s="81"/>
      <c r="P20" s="69"/>
      <c r="Q20" s="53"/>
      <c r="R20" s="53"/>
      <c r="S20" s="53"/>
    </row>
    <row r="21" spans="2:21">
      <c r="B21" s="71">
        <v>4</v>
      </c>
      <c r="C21" s="55" t="s">
        <v>479</v>
      </c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81"/>
      <c r="O21" s="81"/>
      <c r="P21" s="69"/>
      <c r="Q21" s="53"/>
      <c r="R21" s="53"/>
      <c r="S21" s="53"/>
    </row>
    <row r="22" spans="2:21">
      <c r="B22" s="72" t="s">
        <v>480</v>
      </c>
      <c r="C22" s="86" t="s">
        <v>481</v>
      </c>
      <c r="D22" s="93">
        <v>1.26995705663361E-4</v>
      </c>
      <c r="E22" s="93">
        <v>0.12620088363519608</v>
      </c>
      <c r="F22" s="93">
        <v>2.0329396758431725E-4</v>
      </c>
      <c r="G22" s="93">
        <v>6.284132096715415E-4</v>
      </c>
      <c r="H22" s="93">
        <v>1.7822153217293161E-3</v>
      </c>
      <c r="I22" s="93">
        <v>2.655597328306531E-4</v>
      </c>
      <c r="J22" s="93">
        <v>1.2450496942102493E-4</v>
      </c>
      <c r="K22" s="93">
        <v>0.1534649307196603</v>
      </c>
      <c r="L22" s="93">
        <v>2.0159442370612008E-4</v>
      </c>
      <c r="M22" s="93">
        <v>6.1105518756445461E-3</v>
      </c>
      <c r="N22" s="135">
        <f>+'Scheme Wise Financials '!D95/(N17*10^5)</f>
        <v>1.2073025419689179E-7</v>
      </c>
      <c r="O22" s="134">
        <f>+'Scheme Wise Financials '!E95/(O17*10^5)</f>
        <v>1.9822826132425381E-7</v>
      </c>
      <c r="P22" s="74" t="s">
        <v>482</v>
      </c>
      <c r="Q22" s="92"/>
      <c r="R22" s="92"/>
      <c r="S22" s="92"/>
      <c r="T22" s="94"/>
      <c r="U22" s="94"/>
    </row>
    <row r="23" spans="2:21">
      <c r="B23" s="71" t="s">
        <v>483</v>
      </c>
      <c r="C23" s="53" t="s">
        <v>484</v>
      </c>
      <c r="D23" s="93">
        <v>1.1488848276520478E-4</v>
      </c>
      <c r="E23" s="93">
        <v>8.9980923447975591E-6</v>
      </c>
      <c r="F23" s="93">
        <v>1.2262988280651349E-4</v>
      </c>
      <c r="G23" s="93">
        <v>8.9951732521308876E-6</v>
      </c>
      <c r="H23" s="93">
        <v>1.2030003815455624E-4</v>
      </c>
      <c r="I23" s="93">
        <v>8.9946240593780015E-6</v>
      </c>
      <c r="J23" s="93">
        <v>1.1234642088509445E-4</v>
      </c>
      <c r="K23" s="93">
        <v>8.9987690266456418E-6</v>
      </c>
      <c r="L23" s="93">
        <v>1.3015851894356158E-4</v>
      </c>
      <c r="M23" s="93">
        <v>8.9935953524696669E-6</v>
      </c>
      <c r="N23" s="135">
        <f>+'Scheme Wise Financials '!D78/(N17*10^5)</f>
        <v>6.1611683252369343E-9</v>
      </c>
      <c r="O23" s="135">
        <f>+'Scheme Wise Financials '!E78/(O17*10^5)</f>
        <v>5.1966921966375237E-9</v>
      </c>
      <c r="P23" s="74" t="s">
        <v>485</v>
      </c>
      <c r="Q23" s="92"/>
      <c r="R23" s="92"/>
      <c r="S23" s="92"/>
      <c r="T23" s="94"/>
      <c r="U23" s="94"/>
    </row>
    <row r="24" spans="2:21">
      <c r="B24" s="71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81"/>
      <c r="O24" s="81"/>
      <c r="P24" s="69"/>
      <c r="Q24" s="53"/>
      <c r="R24" s="53"/>
      <c r="S24" s="53"/>
    </row>
    <row r="25" spans="2:21">
      <c r="B25" s="72">
        <v>5</v>
      </c>
      <c r="C25" s="73" t="s">
        <v>486</v>
      </c>
      <c r="D25" s="93">
        <v>0.16387028913984963</v>
      </c>
      <c r="E25" s="93">
        <v>-0.1258310709103628</v>
      </c>
      <c r="F25" s="93">
        <v>9.9140422100245471E-2</v>
      </c>
      <c r="G25" s="93">
        <v>9.8984371666205453E-2</v>
      </c>
      <c r="H25" s="93">
        <v>9.4711254568862299E-2</v>
      </c>
      <c r="I25" s="93">
        <v>8.5721835997787377E-2</v>
      </c>
      <c r="J25" s="93">
        <v>0.18886091129956453</v>
      </c>
      <c r="K25" s="93">
        <v>-0.1534649307196603</v>
      </c>
      <c r="L25" s="93">
        <v>8.931339006113527E-2</v>
      </c>
      <c r="M25" s="93">
        <v>9.2058708883297147E-2</v>
      </c>
      <c r="N25" s="134">
        <f>+'Scheme Wise Financials '!D97/(N17*10^5)</f>
        <v>5.2274355281261948E-7</v>
      </c>
      <c r="O25" s="134">
        <f>+'Scheme Wise Financials '!E97/(O17*10^5)</f>
        <v>1.8444363294083035E-7</v>
      </c>
      <c r="P25" s="74" t="s">
        <v>487</v>
      </c>
      <c r="Q25" s="92"/>
      <c r="R25" s="92"/>
      <c r="S25" s="92"/>
      <c r="T25" s="94"/>
      <c r="U25" s="94"/>
    </row>
    <row r="26" spans="2:21">
      <c r="B26" s="71"/>
      <c r="C26" s="95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81"/>
      <c r="O26" s="81"/>
      <c r="P26" s="69"/>
      <c r="Q26" s="53"/>
      <c r="R26" s="53"/>
      <c r="S26" s="53"/>
    </row>
    <row r="27" spans="2:21" ht="60">
      <c r="B27" s="72">
        <v>6</v>
      </c>
      <c r="C27" s="73" t="s">
        <v>488</v>
      </c>
      <c r="D27" s="96">
        <v>0.9251372289359987</v>
      </c>
      <c r="E27" s="96">
        <v>1.750786773606537</v>
      </c>
      <c r="F27" s="96">
        <v>2.1368935265777744</v>
      </c>
      <c r="G27" s="96">
        <v>2.5123586863319058</v>
      </c>
      <c r="H27" s="96">
        <v>1.5919667436693323</v>
      </c>
      <c r="I27" s="96">
        <v>2.3060713509229749</v>
      </c>
      <c r="J27" s="96">
        <v>1.0849214139776213</v>
      </c>
      <c r="K27" s="96">
        <v>1.6585455632726358</v>
      </c>
      <c r="L27" s="96">
        <v>1.4848532708127067</v>
      </c>
      <c r="M27" s="96">
        <v>3.0096362235181635</v>
      </c>
      <c r="N27" s="91">
        <f>+'Trial Balance Retrival File'!C277</f>
        <v>1.66827505638052</v>
      </c>
      <c r="O27" s="91">
        <f>+'Trial Balance Retrival File'!D277</f>
        <v>0.98624242376925497</v>
      </c>
      <c r="P27" s="97" t="s">
        <v>489</v>
      </c>
      <c r="Q27" s="98"/>
      <c r="R27" s="98"/>
      <c r="S27" s="98"/>
      <c r="T27" s="99"/>
      <c r="U27" s="99"/>
    </row>
    <row r="28" spans="2:21">
      <c r="B28" s="71"/>
      <c r="C28" s="55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69"/>
      <c r="O28" s="69"/>
      <c r="P28" s="69"/>
      <c r="Q28" s="53"/>
      <c r="R28" s="53"/>
      <c r="S28" s="53"/>
    </row>
    <row r="29" spans="2:21">
      <c r="B29" s="71">
        <v>7</v>
      </c>
      <c r="C29" s="55" t="s">
        <v>490</v>
      </c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69"/>
      <c r="O29" s="69"/>
      <c r="P29" s="69"/>
      <c r="Q29" s="53"/>
      <c r="R29" s="53"/>
      <c r="S29" s="53"/>
    </row>
    <row r="30" spans="2:21">
      <c r="B30" s="71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69"/>
      <c r="O30" s="69"/>
      <c r="P30" s="69"/>
      <c r="Q30" s="53"/>
      <c r="R30" s="53"/>
      <c r="S30" s="53"/>
    </row>
    <row r="31" spans="2:21">
      <c r="B31" s="71"/>
      <c r="C31" s="53" t="s">
        <v>491</v>
      </c>
      <c r="D31" s="100">
        <v>0.11499250636087965</v>
      </c>
      <c r="E31" s="100">
        <v>-0.10227708289332671</v>
      </c>
      <c r="F31" s="100">
        <v>0.14960747107192018</v>
      </c>
      <c r="G31" s="100">
        <v>0.10185056123578451</v>
      </c>
      <c r="H31" s="100">
        <v>0.13586661884784457</v>
      </c>
      <c r="I31" s="100">
        <v>6.1439308763511669E-2</v>
      </c>
      <c r="J31" s="100">
        <v>0.11326933824899243</v>
      </c>
      <c r="K31" s="100">
        <v>-9.7979038606111457E-2</v>
      </c>
      <c r="L31" s="100">
        <v>0.131008418956994</v>
      </c>
      <c r="M31" s="100">
        <v>9.6981362551127992E-2</v>
      </c>
      <c r="N31" s="91">
        <f>+'Trial Balance Retrival File'!C278</f>
        <v>6.6994008739132305E-2</v>
      </c>
      <c r="O31" s="91">
        <f>+'Trial Balance Retrival File'!D278</f>
        <v>8.2100000000000006E-2</v>
      </c>
      <c r="P31" s="216" t="s">
        <v>492</v>
      </c>
      <c r="Q31" s="101"/>
      <c r="R31" s="101"/>
      <c r="S31" s="101"/>
      <c r="T31" s="102"/>
      <c r="U31" s="102"/>
    </row>
    <row r="32" spans="2:21">
      <c r="B32" s="71"/>
      <c r="C32" s="53" t="s">
        <v>498</v>
      </c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91">
        <f>+'Trial Balance Retrival File'!C283</f>
        <v>0</v>
      </c>
      <c r="O32" s="91">
        <f>+'Trial Balance Retrival File'!D283</f>
        <v>0</v>
      </c>
      <c r="P32" s="216"/>
      <c r="Q32" s="101"/>
      <c r="R32" s="101"/>
      <c r="S32" s="101"/>
      <c r="T32" s="102"/>
      <c r="U32" s="102"/>
    </row>
    <row r="33" spans="2:21">
      <c r="B33" s="71"/>
      <c r="C33" s="53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91"/>
      <c r="O33" s="91"/>
      <c r="P33" s="216"/>
      <c r="Q33" s="101"/>
      <c r="R33" s="101"/>
      <c r="S33" s="101"/>
      <c r="T33" s="102"/>
      <c r="U33" s="102"/>
    </row>
    <row r="34" spans="2:21">
      <c r="B34" s="71"/>
      <c r="C34" s="53" t="s">
        <v>493</v>
      </c>
      <c r="D34" s="100">
        <v>3.8438487436872837E-2</v>
      </c>
      <c r="E34" s="100"/>
      <c r="F34" s="100">
        <v>0.119714429645283</v>
      </c>
      <c r="G34" s="100"/>
      <c r="H34" s="100">
        <v>9.5706199141881276E-2</v>
      </c>
      <c r="I34" s="100"/>
      <c r="J34" s="100">
        <v>3.8845763153350754E-2</v>
      </c>
      <c r="K34" s="100"/>
      <c r="L34" s="100">
        <v>9.9647289598911559E-2</v>
      </c>
      <c r="M34" s="100"/>
      <c r="N34" s="103">
        <f>+'Trial Balance Retrival File'!C279</f>
        <v>0</v>
      </c>
      <c r="O34" s="103">
        <f>+'Trial Balance Retrival File'!D279</f>
        <v>0</v>
      </c>
      <c r="P34" s="216"/>
      <c r="Q34" s="101"/>
      <c r="R34" s="101"/>
      <c r="S34" s="101"/>
      <c r="T34" s="102"/>
      <c r="U34" s="102"/>
    </row>
    <row r="35" spans="2:21">
      <c r="B35" s="71"/>
      <c r="C35" s="53" t="s">
        <v>498</v>
      </c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3">
        <f>+'Trial Balance Retrival File'!C284</f>
        <v>0</v>
      </c>
      <c r="O35" s="103">
        <f>+'Trial Balance Retrival File'!D284</f>
        <v>0</v>
      </c>
      <c r="P35" s="216"/>
      <c r="Q35" s="101"/>
      <c r="R35" s="101"/>
      <c r="S35" s="101"/>
      <c r="T35" s="102"/>
      <c r="U35" s="102"/>
    </row>
    <row r="36" spans="2:21">
      <c r="B36" s="71"/>
      <c r="C36" s="53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3"/>
      <c r="O36" s="103"/>
      <c r="P36" s="216"/>
      <c r="Q36" s="101"/>
      <c r="R36" s="101"/>
      <c r="S36" s="101"/>
      <c r="T36" s="102"/>
      <c r="U36" s="102"/>
    </row>
    <row r="37" spans="2:21">
      <c r="B37" s="71"/>
      <c r="C37" s="53" t="s">
        <v>494</v>
      </c>
      <c r="D37" s="53" t="s">
        <v>495</v>
      </c>
      <c r="E37" s="53" t="s">
        <v>495</v>
      </c>
      <c r="F37" s="53" t="s">
        <v>495</v>
      </c>
      <c r="G37" s="53" t="s">
        <v>495</v>
      </c>
      <c r="H37" s="53" t="s">
        <v>495</v>
      </c>
      <c r="I37" s="53" t="s">
        <v>495</v>
      </c>
      <c r="J37" s="53" t="s">
        <v>495</v>
      </c>
      <c r="K37" s="53" t="s">
        <v>495</v>
      </c>
      <c r="L37" s="53" t="s">
        <v>495</v>
      </c>
      <c r="M37" s="53" t="s">
        <v>495</v>
      </c>
      <c r="N37" s="103">
        <f>+'Trial Balance Retrival File'!C280</f>
        <v>0</v>
      </c>
      <c r="O37" s="103">
        <f>+'Trial Balance Retrival File'!D280</f>
        <v>0</v>
      </c>
      <c r="P37" s="216"/>
      <c r="Q37" s="104"/>
      <c r="R37" s="104"/>
      <c r="S37" s="104"/>
    </row>
    <row r="38" spans="2:21">
      <c r="B38" s="71"/>
      <c r="C38" s="53" t="s">
        <v>498</v>
      </c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103">
        <f>+'Trial Balance Retrival File'!C285</f>
        <v>0</v>
      </c>
      <c r="O38" s="103">
        <f>+'Trial Balance Retrival File'!D285</f>
        <v>0</v>
      </c>
      <c r="P38" s="216"/>
      <c r="Q38" s="104"/>
      <c r="R38" s="104"/>
      <c r="S38" s="104"/>
    </row>
    <row r="39" spans="2:21">
      <c r="B39" s="71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103"/>
      <c r="O39" s="103"/>
      <c r="P39" s="216"/>
      <c r="Q39" s="104"/>
      <c r="R39" s="104"/>
      <c r="S39" s="104"/>
    </row>
    <row r="40" spans="2:21">
      <c r="B40" s="71"/>
      <c r="C40" s="53" t="s">
        <v>499</v>
      </c>
      <c r="D40" s="53" t="s">
        <v>495</v>
      </c>
      <c r="E40" s="53" t="s">
        <v>495</v>
      </c>
      <c r="F40" s="53" t="s">
        <v>495</v>
      </c>
      <c r="G40" s="53" t="s">
        <v>495</v>
      </c>
      <c r="H40" s="53" t="s">
        <v>495</v>
      </c>
      <c r="I40" s="53" t="s">
        <v>495</v>
      </c>
      <c r="J40" s="53" t="s">
        <v>495</v>
      </c>
      <c r="K40" s="53" t="s">
        <v>495</v>
      </c>
      <c r="L40" s="53" t="s">
        <v>495</v>
      </c>
      <c r="M40" s="53" t="s">
        <v>495</v>
      </c>
      <c r="N40" s="103">
        <f>+'Trial Balance Retrival File'!C282</f>
        <v>0</v>
      </c>
      <c r="O40" s="103">
        <f>+'Trial Balance Retrival File'!D282</f>
        <v>0</v>
      </c>
      <c r="P40" s="216"/>
      <c r="Q40" s="104"/>
      <c r="R40" s="104"/>
      <c r="S40" s="104"/>
    </row>
    <row r="41" spans="2:21">
      <c r="B41" s="71"/>
      <c r="C41" s="53" t="s">
        <v>498</v>
      </c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136">
        <f>+'Trial Balance Retrival File'!C287</f>
        <v>0</v>
      </c>
      <c r="O41" s="136">
        <f>+'Trial Balance Retrival File'!D287</f>
        <v>0</v>
      </c>
      <c r="P41" s="216"/>
      <c r="Q41" s="104"/>
      <c r="R41" s="104"/>
      <c r="S41" s="104"/>
    </row>
    <row r="42" spans="2:21">
      <c r="B42" s="71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103"/>
      <c r="O42" s="103"/>
      <c r="P42" s="216"/>
      <c r="Q42" s="104"/>
      <c r="R42" s="104"/>
      <c r="S42" s="104"/>
    </row>
    <row r="43" spans="2:21">
      <c r="B43" s="71"/>
      <c r="C43" s="53" t="s">
        <v>496</v>
      </c>
      <c r="D43" s="100">
        <v>6.495437560348849E-2</v>
      </c>
      <c r="E43" s="100">
        <v>4.8327023932090762E-2</v>
      </c>
      <c r="F43" s="100">
        <v>0.11741842859112017</v>
      </c>
      <c r="G43" s="100">
        <v>0.10659517009959996</v>
      </c>
      <c r="H43" s="100">
        <v>8.2025315826070866E-2</v>
      </c>
      <c r="I43" s="100">
        <v>6.416610756332175E-2</v>
      </c>
      <c r="J43" s="100">
        <v>3.8849390620692148E-2</v>
      </c>
      <c r="K43" s="100">
        <v>8.4745278891693587E-3</v>
      </c>
      <c r="L43" s="100">
        <v>9.199932558699464E-2</v>
      </c>
      <c r="M43" s="100">
        <v>7.5683080538261116E-2</v>
      </c>
      <c r="N43" s="91">
        <f>+'Trial Balance Retrival File'!C281</f>
        <v>7.0125083872713406E-2</v>
      </c>
      <c r="O43" s="91">
        <f>+'Trial Balance Retrival File'!D281</f>
        <v>2.1499999999999998E-2</v>
      </c>
      <c r="P43" s="216"/>
      <c r="Q43" s="101"/>
      <c r="R43" s="101"/>
      <c r="S43" s="101"/>
      <c r="T43" s="102"/>
      <c r="U43" s="102"/>
    </row>
    <row r="44" spans="2:21">
      <c r="B44" s="105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106"/>
      <c r="O44" s="106"/>
      <c r="P44" s="106"/>
      <c r="Q44" s="53"/>
      <c r="R44" s="53"/>
      <c r="S44" s="53"/>
    </row>
    <row r="45" spans="2:21" ht="15.75" thickBot="1">
      <c r="B45" s="107"/>
      <c r="C45" s="108" t="s">
        <v>497</v>
      </c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10"/>
      <c r="Q45" s="53"/>
      <c r="R45" s="53"/>
      <c r="S45" s="53"/>
    </row>
    <row r="46" spans="2:21"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</row>
  </sheetData>
  <mergeCells count="9">
    <mergeCell ref="L6:M6"/>
    <mergeCell ref="T6:U6"/>
    <mergeCell ref="P31:P43"/>
    <mergeCell ref="B2:C2"/>
    <mergeCell ref="B3:C3"/>
    <mergeCell ref="D6:E6"/>
    <mergeCell ref="F6:G6"/>
    <mergeCell ref="H6:I6"/>
    <mergeCell ref="J6:K6"/>
  </mergeCells>
  <pageMargins left="0.47244094488188998" right="0.27559055118110198" top="0.92" bottom="0.74803149606299202" header="0.31496062992126" footer="0.31496062992126"/>
  <pageSetup paperSize="9" scale="5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0A1A2-B5CD-49A4-A05F-30019D8BB902}">
  <dimension ref="A2:K94"/>
  <sheetViews>
    <sheetView showGridLines="0" view="pageBreakPreview" topLeftCell="B22" zoomScale="106" zoomScaleNormal="100" zoomScaleSheetLayoutView="106" workbookViewId="0">
      <selection activeCell="D38" sqref="D38"/>
    </sheetView>
  </sheetViews>
  <sheetFormatPr defaultColWidth="9.140625" defaultRowHeight="13.5"/>
  <cols>
    <col min="1" max="1" width="2.140625" style="139" customWidth="1"/>
    <col min="2" max="2" width="6" style="139" customWidth="1"/>
    <col min="3" max="3" width="40.42578125" style="139" customWidth="1"/>
    <col min="4" max="4" width="21.85546875" style="139" customWidth="1"/>
    <col min="5" max="5" width="23.42578125" style="139" bestFit="1" customWidth="1"/>
    <col min="6" max="6" width="20.140625" style="139" bestFit="1" customWidth="1"/>
    <col min="7" max="7" width="18.7109375" style="139" bestFit="1" customWidth="1"/>
    <col min="8" max="9" width="17.7109375" style="139" bestFit="1" customWidth="1"/>
    <col min="10" max="10" width="15.5703125" style="139" bestFit="1" customWidth="1"/>
    <col min="11" max="11" width="20.5703125" style="139" customWidth="1"/>
    <col min="12" max="16384" width="9.140625" style="139"/>
  </cols>
  <sheetData>
    <row r="2" spans="1:9" ht="15">
      <c r="A2" s="137"/>
      <c r="B2" s="138" t="str">
        <f>+'Scheme Wise Financials '!B2</f>
        <v xml:space="preserve">ADITYA BIRLA SUNLIFE PENSION MANAGEMENT LIMTED </v>
      </c>
      <c r="C2" s="137"/>
      <c r="D2" s="137"/>
      <c r="E2" s="137"/>
      <c r="F2" s="137"/>
      <c r="G2" s="137"/>
      <c r="H2" s="137"/>
      <c r="I2" s="137"/>
    </row>
    <row r="3" spans="1:9" ht="15">
      <c r="A3" s="137"/>
      <c r="B3" s="138"/>
      <c r="C3" s="137"/>
      <c r="D3" s="137"/>
      <c r="E3" s="137"/>
      <c r="F3" s="137"/>
      <c r="G3" s="137"/>
      <c r="H3" s="137"/>
      <c r="I3" s="137"/>
    </row>
    <row r="4" spans="1:9" ht="15">
      <c r="A4" s="137"/>
      <c r="B4" s="138" t="str">
        <f>+'Scheme Wise Financials '!B4</f>
        <v>NATIONAL PENSION SYSTEM TRUST</v>
      </c>
      <c r="C4" s="138"/>
      <c r="D4" s="137"/>
      <c r="E4" s="137"/>
      <c r="F4" s="137"/>
      <c r="G4" s="137"/>
      <c r="H4" s="137"/>
      <c r="I4" s="137"/>
    </row>
    <row r="5" spans="1:9" ht="15">
      <c r="A5" s="137"/>
      <c r="B5" s="138" t="s">
        <v>533</v>
      </c>
      <c r="C5" s="137"/>
      <c r="D5" s="137"/>
      <c r="E5" s="137"/>
      <c r="F5" s="137"/>
      <c r="G5" s="137"/>
      <c r="H5" s="137"/>
      <c r="I5" s="137"/>
    </row>
    <row r="7" spans="1:9" ht="15">
      <c r="A7" s="137"/>
      <c r="B7" s="137">
        <v>8</v>
      </c>
      <c r="C7" s="137" t="s">
        <v>10</v>
      </c>
      <c r="D7" s="137"/>
      <c r="E7" s="137"/>
      <c r="F7" s="137"/>
      <c r="G7" s="137"/>
      <c r="H7" s="137"/>
      <c r="I7" s="137"/>
    </row>
    <row r="8" spans="1:9" ht="15">
      <c r="A8" s="140"/>
      <c r="B8" s="137">
        <v>8.1</v>
      </c>
      <c r="C8" s="222" t="s">
        <v>534</v>
      </c>
      <c r="D8" s="222"/>
      <c r="E8" s="137"/>
      <c r="F8" s="137"/>
      <c r="G8" s="137"/>
      <c r="H8" s="137"/>
      <c r="I8" s="137"/>
    </row>
    <row r="9" spans="1:9" ht="15">
      <c r="A9" s="140"/>
      <c r="B9" s="137"/>
      <c r="C9" s="137"/>
      <c r="D9" s="137"/>
      <c r="E9" s="137"/>
      <c r="F9" s="137"/>
      <c r="G9" s="137"/>
      <c r="H9" s="137"/>
      <c r="I9" s="137"/>
    </row>
    <row r="10" spans="1:9" ht="15">
      <c r="A10" s="137"/>
      <c r="B10" s="137"/>
      <c r="C10" s="137"/>
      <c r="D10" s="137"/>
      <c r="E10" s="137"/>
      <c r="F10" s="137"/>
      <c r="G10" s="137"/>
      <c r="H10" s="137"/>
      <c r="I10" s="137"/>
    </row>
    <row r="11" spans="1:9" ht="15">
      <c r="A11" s="137"/>
      <c r="B11" s="137">
        <v>8.1999999999999993</v>
      </c>
      <c r="C11" s="137" t="s">
        <v>535</v>
      </c>
      <c r="D11" s="137"/>
      <c r="E11" s="137"/>
      <c r="F11" s="137"/>
      <c r="G11" s="137"/>
      <c r="H11" s="137"/>
      <c r="I11" s="137"/>
    </row>
    <row r="12" spans="1:9" ht="15">
      <c r="A12" s="137"/>
      <c r="B12" s="137"/>
      <c r="C12" s="137"/>
      <c r="D12" s="137"/>
      <c r="E12" s="137"/>
      <c r="F12" s="137"/>
      <c r="G12" s="137"/>
      <c r="H12" s="137"/>
      <c r="I12" s="137"/>
    </row>
    <row r="13" spans="1:9" ht="15">
      <c r="A13" s="137"/>
      <c r="B13" s="137"/>
      <c r="C13" s="141" t="s">
        <v>536</v>
      </c>
      <c r="D13" s="137"/>
      <c r="E13" s="137"/>
      <c r="F13" s="137"/>
      <c r="G13" s="137"/>
      <c r="H13" s="137"/>
      <c r="I13" s="137"/>
    </row>
    <row r="14" spans="1:9" ht="15">
      <c r="A14" s="137"/>
      <c r="B14" s="137"/>
      <c r="C14" s="221" t="s">
        <v>537</v>
      </c>
      <c r="D14" s="223" t="s">
        <v>538</v>
      </c>
      <c r="E14" s="219">
        <v>44286</v>
      </c>
      <c r="F14" s="220"/>
      <c r="G14" s="223" t="s">
        <v>538</v>
      </c>
      <c r="H14" s="219">
        <v>43921</v>
      </c>
      <c r="I14" s="220"/>
    </row>
    <row r="15" spans="1:9" ht="15">
      <c r="A15" s="137"/>
      <c r="B15" s="137"/>
      <c r="C15" s="221"/>
      <c r="D15" s="224"/>
      <c r="E15" s="142" t="s">
        <v>539</v>
      </c>
      <c r="F15" s="142" t="s">
        <v>540</v>
      </c>
      <c r="G15" s="224"/>
      <c r="H15" s="142" t="s">
        <v>539</v>
      </c>
      <c r="I15" s="142" t="s">
        <v>540</v>
      </c>
    </row>
    <row r="16" spans="1:9" ht="15">
      <c r="A16" s="137"/>
      <c r="B16" s="137"/>
      <c r="C16" s="143"/>
      <c r="D16" s="144">
        <f>+'Trial Balance Retrival File'!C293</f>
        <v>1.9999999999999999E-7</v>
      </c>
      <c r="E16" s="145">
        <f>+'Trial Balance Retrival File'!C291</f>
        <v>1.4420780000000001E-3</v>
      </c>
      <c r="F16" s="145">
        <f>+'Trial Balance Retrival File'!C292</f>
        <v>1.52443E-3</v>
      </c>
      <c r="G16" s="144">
        <f>+'Trial Balance Retrival File'!D293</f>
        <v>0</v>
      </c>
      <c r="H16" s="145">
        <f>+'Trial Balance Retrival File'!D291</f>
        <v>0</v>
      </c>
      <c r="I16" s="145">
        <f>+'Trial Balance Retrival File'!D292</f>
        <v>0</v>
      </c>
    </row>
    <row r="17" spans="2:11" ht="15">
      <c r="B17" s="137"/>
      <c r="C17" s="137"/>
      <c r="D17" s="137"/>
      <c r="E17" s="137"/>
      <c r="F17" s="137"/>
      <c r="G17" s="137"/>
      <c r="H17" s="137"/>
      <c r="I17" s="137"/>
      <c r="J17" s="137"/>
      <c r="K17" s="137"/>
    </row>
    <row r="18" spans="2:11" ht="15">
      <c r="B18" s="137"/>
      <c r="C18" s="137"/>
      <c r="D18" s="137"/>
      <c r="E18" s="137"/>
      <c r="F18" s="137"/>
      <c r="G18" s="137"/>
      <c r="H18" s="137"/>
      <c r="I18" s="137"/>
      <c r="J18" s="137"/>
      <c r="K18" s="137"/>
    </row>
    <row r="19" spans="2:11" ht="15">
      <c r="B19" s="137">
        <v>8.3000000000000007</v>
      </c>
      <c r="C19" s="137" t="s">
        <v>541</v>
      </c>
      <c r="D19" s="137"/>
      <c r="E19" s="137"/>
      <c r="F19" s="137"/>
      <c r="G19" s="137"/>
      <c r="H19" s="137"/>
      <c r="I19" s="137"/>
      <c r="J19" s="137"/>
      <c r="K19" s="137"/>
    </row>
    <row r="20" spans="2:11" ht="15">
      <c r="B20" s="137"/>
      <c r="C20" s="221" t="s">
        <v>537</v>
      </c>
      <c r="D20" s="223" t="s">
        <v>542</v>
      </c>
      <c r="E20" s="219">
        <v>44286</v>
      </c>
      <c r="F20" s="220"/>
      <c r="G20" s="219">
        <v>43921</v>
      </c>
      <c r="H20" s="220"/>
      <c r="I20" s="137"/>
      <c r="J20" s="137"/>
      <c r="K20" s="137"/>
    </row>
    <row r="21" spans="2:11" ht="15">
      <c r="B21" s="137"/>
      <c r="C21" s="221"/>
      <c r="D21" s="224"/>
      <c r="E21" s="142" t="s">
        <v>539</v>
      </c>
      <c r="F21" s="142" t="s">
        <v>540</v>
      </c>
      <c r="G21" s="142" t="s">
        <v>539</v>
      </c>
      <c r="H21" s="142" t="s">
        <v>540</v>
      </c>
      <c r="I21" s="137"/>
      <c r="J21" s="137"/>
      <c r="K21" s="137"/>
    </row>
    <row r="22" spans="2:11" ht="15">
      <c r="B22" s="137"/>
      <c r="C22" s="143" t="s">
        <v>543</v>
      </c>
      <c r="D22" s="144"/>
      <c r="E22" s="145">
        <v>0</v>
      </c>
      <c r="F22" s="145">
        <v>0</v>
      </c>
      <c r="G22" s="145">
        <v>0</v>
      </c>
      <c r="H22" s="145">
        <v>0</v>
      </c>
      <c r="I22" s="137"/>
      <c r="J22" s="137"/>
      <c r="K22" s="137"/>
    </row>
    <row r="23" spans="2:11" ht="15">
      <c r="B23" s="137"/>
      <c r="C23" s="137"/>
      <c r="D23" s="137"/>
      <c r="E23" s="137"/>
      <c r="F23" s="137"/>
      <c r="G23" s="137"/>
      <c r="H23" s="137"/>
      <c r="I23" s="137"/>
      <c r="J23" s="137"/>
      <c r="K23" s="137"/>
    </row>
    <row r="24" spans="2:11" ht="15">
      <c r="B24" s="137">
        <v>8.4</v>
      </c>
      <c r="C24" s="137" t="s">
        <v>544</v>
      </c>
      <c r="D24" s="137"/>
      <c r="E24" s="137"/>
      <c r="F24" s="137"/>
      <c r="G24" s="137"/>
      <c r="H24" s="137"/>
      <c r="I24" s="137"/>
      <c r="J24" s="137"/>
      <c r="K24" s="137"/>
    </row>
    <row r="25" spans="2:11" ht="15">
      <c r="B25" s="137"/>
      <c r="C25" s="221" t="s">
        <v>545</v>
      </c>
      <c r="D25" s="146" t="s">
        <v>546</v>
      </c>
      <c r="E25" s="147"/>
      <c r="F25" s="146" t="s">
        <v>546</v>
      </c>
      <c r="G25" s="147"/>
      <c r="H25" s="146" t="s">
        <v>547</v>
      </c>
      <c r="I25" s="147"/>
      <c r="J25" s="146" t="s">
        <v>547</v>
      </c>
      <c r="K25" s="147"/>
    </row>
    <row r="26" spans="2:11" ht="15">
      <c r="B26" s="137"/>
      <c r="C26" s="221"/>
      <c r="D26" s="142" t="s">
        <v>548</v>
      </c>
      <c r="E26" s="142" t="s">
        <v>549</v>
      </c>
      <c r="F26" s="142" t="s">
        <v>539</v>
      </c>
      <c r="G26" s="142" t="s">
        <v>540</v>
      </c>
      <c r="H26" s="142" t="s">
        <v>548</v>
      </c>
      <c r="I26" s="142" t="s">
        <v>549</v>
      </c>
      <c r="J26" s="142" t="s">
        <v>539</v>
      </c>
      <c r="K26" s="142" t="s">
        <v>540</v>
      </c>
    </row>
    <row r="27" spans="2:11" ht="15">
      <c r="B27" s="137"/>
      <c r="C27" s="180" t="s">
        <v>550</v>
      </c>
      <c r="D27" s="148">
        <f>+G27-F27</f>
        <v>0.45170087599999997</v>
      </c>
      <c r="E27" s="149">
        <f>+D27/('key statistics '!$N$17/100)</f>
        <v>1.2133309774611982E-5</v>
      </c>
      <c r="F27" s="148"/>
      <c r="G27" s="150">
        <f>+'Trial Balance Retrival File'!C288</f>
        <v>0.45170087599999997</v>
      </c>
      <c r="H27" s="148">
        <f>+K27-J27</f>
        <v>7.5459924999999997E-2</v>
      </c>
      <c r="I27" s="149">
        <f>+H27/('key statistics '!$O$17/100)</f>
        <v>5.497497629450769E-6</v>
      </c>
      <c r="J27" s="150"/>
      <c r="K27" s="150">
        <f>+'Trial Balance Retrival File'!D288</f>
        <v>7.5459924999999997E-2</v>
      </c>
    </row>
    <row r="28" spans="2:11" ht="15">
      <c r="B28" s="137"/>
      <c r="C28" s="180" t="s">
        <v>551</v>
      </c>
      <c r="D28" s="148">
        <f>+F28-G28</f>
        <v>1.3068530000000106E-3</v>
      </c>
      <c r="E28" s="149">
        <f>+D28/('key statistics '!$N$17/100)</f>
        <v>3.5103877635342736E-8</v>
      </c>
      <c r="F28" s="148">
        <f>+'Trial Balance Retrival File'!C289</f>
        <v>0.10761773400000001</v>
      </c>
      <c r="G28" s="150">
        <f>+'Trial Balance Retrival File'!C290</f>
        <v>0.106310881</v>
      </c>
      <c r="H28" s="148">
        <f>+J28-K28</f>
        <v>1.6500049999999822E-3</v>
      </c>
      <c r="I28" s="149">
        <f>+H28/('key statistics '!$O$17/100)</f>
        <v>1.2020815785440838E-7</v>
      </c>
      <c r="J28" s="148">
        <f>+'Trial Balance Retrival File'!D289</f>
        <v>0.20045394599999999</v>
      </c>
      <c r="K28" s="150">
        <f>+'Trial Balance Retrival File'!D290</f>
        <v>0.19880394100000001</v>
      </c>
    </row>
    <row r="29" spans="2:11" ht="15">
      <c r="B29" s="137"/>
      <c r="C29" s="143" t="s">
        <v>552</v>
      </c>
      <c r="D29" s="148">
        <f>+D27-D28</f>
        <v>0.45039402299999998</v>
      </c>
      <c r="E29" s="151">
        <f>+E27-E28</f>
        <v>1.209820589697664E-5</v>
      </c>
      <c r="F29" s="148">
        <f>SUM(F27:F28)</f>
        <v>0.10761773400000001</v>
      </c>
      <c r="G29" s="148">
        <f>SUM(G27:G28)</f>
        <v>0.55801175699999994</v>
      </c>
      <c r="H29" s="148">
        <f>+H27-H28</f>
        <v>7.3809920000000015E-2</v>
      </c>
      <c r="I29" s="151">
        <f>+I27-I28</f>
        <v>5.3772894715963609E-6</v>
      </c>
      <c r="J29" s="148">
        <f>SUM(J27:J28)</f>
        <v>0.20045394599999999</v>
      </c>
      <c r="K29" s="148">
        <f>SUM(K27:K28)</f>
        <v>0.27426386600000002</v>
      </c>
    </row>
    <row r="30" spans="2:11" ht="15">
      <c r="B30" s="137"/>
      <c r="C30" s="137"/>
      <c r="D30" s="137"/>
      <c r="E30" s="137"/>
      <c r="F30" s="137"/>
      <c r="G30" s="152"/>
      <c r="H30" s="137"/>
      <c r="I30" s="137"/>
      <c r="J30" s="152"/>
      <c r="K30" s="152"/>
    </row>
    <row r="31" spans="2:11" ht="15">
      <c r="B31" s="137">
        <v>8.5</v>
      </c>
      <c r="C31" s="141" t="s">
        <v>553</v>
      </c>
      <c r="D31" s="137"/>
      <c r="E31" s="137"/>
      <c r="F31" s="137"/>
      <c r="G31" s="137"/>
      <c r="H31" s="137"/>
      <c r="I31" s="137"/>
      <c r="J31" s="137"/>
      <c r="K31" s="137"/>
    </row>
    <row r="32" spans="2:11" ht="15">
      <c r="B32" s="137"/>
      <c r="C32" s="221" t="s">
        <v>554</v>
      </c>
      <c r="D32" s="153" t="s">
        <v>555</v>
      </c>
      <c r="E32" s="142" t="s">
        <v>555</v>
      </c>
      <c r="F32" s="137"/>
      <c r="G32" s="137"/>
      <c r="H32" s="137"/>
      <c r="I32" s="137"/>
      <c r="J32" s="137"/>
      <c r="K32" s="137"/>
    </row>
    <row r="33" spans="2:6" ht="15">
      <c r="B33" s="137"/>
      <c r="C33" s="221"/>
      <c r="D33" s="153" t="s">
        <v>556</v>
      </c>
      <c r="E33" s="153" t="s">
        <v>557</v>
      </c>
      <c r="F33" s="137"/>
    </row>
    <row r="34" spans="2:6" ht="15">
      <c r="B34" s="137"/>
      <c r="C34" s="154" t="s">
        <v>558</v>
      </c>
      <c r="D34" s="155">
        <f>+'key statistics '!N17</f>
        <v>3722816.6460000002</v>
      </c>
      <c r="E34" s="155">
        <f>+'key statistics '!O17</f>
        <v>1372623.14758904</v>
      </c>
      <c r="F34" s="152"/>
    </row>
    <row r="35" spans="2:6" ht="15">
      <c r="B35" s="137"/>
      <c r="C35" s="156" t="s">
        <v>559</v>
      </c>
      <c r="D35" s="155">
        <f>+'Trial Balance Retrival File'!C275</f>
        <v>9522270.6600000001</v>
      </c>
      <c r="E35" s="155">
        <f>+'Trial Balance Retrival File'!D275</f>
        <v>2159244.85</v>
      </c>
      <c r="F35" s="137"/>
    </row>
    <row r="36" spans="2:6" ht="15">
      <c r="B36" s="137"/>
      <c r="C36" s="156" t="s">
        <v>560</v>
      </c>
      <c r="D36" s="157">
        <f>D35/D34</f>
        <v>2.5578134959268688</v>
      </c>
      <c r="E36" s="157">
        <f>E35/E34</f>
        <v>1.5730791468821075</v>
      </c>
      <c r="F36" s="137"/>
    </row>
    <row r="37" spans="2:6" ht="15">
      <c r="B37" s="137"/>
      <c r="C37" s="156" t="s">
        <v>561</v>
      </c>
      <c r="D37" s="155">
        <f>+'Trial Balance Retrival File'!C276</f>
        <v>6210682.1500000004</v>
      </c>
      <c r="E37" s="155">
        <f>+'Trial Balance Retrival File'!D276</f>
        <v>1353739.18</v>
      </c>
      <c r="F37" s="137"/>
    </row>
    <row r="38" spans="2:6" ht="15">
      <c r="B38" s="137"/>
      <c r="C38" s="156" t="s">
        <v>560</v>
      </c>
      <c r="D38" s="157">
        <f>D37/D34</f>
        <v>1.6682750563805231</v>
      </c>
      <c r="E38" s="157">
        <f>E37/E34</f>
        <v>0.98624242376925597</v>
      </c>
      <c r="F38" s="137"/>
    </row>
    <row r="39" spans="2:6" ht="15">
      <c r="B39" s="137"/>
      <c r="C39" s="158"/>
      <c r="D39" s="159"/>
      <c r="E39" s="159"/>
      <c r="F39" s="137"/>
    </row>
    <row r="41" spans="2:6" ht="4.5" customHeight="1">
      <c r="B41" s="137"/>
      <c r="C41" s="137"/>
      <c r="D41" s="137"/>
      <c r="E41" s="137"/>
      <c r="F41" s="137"/>
    </row>
    <row r="42" spans="2:6" ht="15">
      <c r="B42" s="137">
        <v>8.6</v>
      </c>
      <c r="C42" s="137" t="s">
        <v>562</v>
      </c>
      <c r="D42" s="137"/>
      <c r="E42" s="137"/>
      <c r="F42" s="137"/>
    </row>
    <row r="43" spans="2:6" ht="15">
      <c r="B43" s="137"/>
      <c r="C43" s="160" t="s">
        <v>563</v>
      </c>
      <c r="D43" s="160" t="s">
        <v>564</v>
      </c>
      <c r="E43" s="161" t="s">
        <v>565</v>
      </c>
      <c r="F43" s="160" t="s">
        <v>566</v>
      </c>
    </row>
    <row r="44" spans="2:6" ht="15">
      <c r="B44" s="137"/>
      <c r="C44" s="145" t="s">
        <v>567</v>
      </c>
      <c r="D44" s="145" t="s">
        <v>568</v>
      </c>
      <c r="E44" s="162">
        <f>+D51-D56</f>
        <v>1820.44</v>
      </c>
      <c r="F44" s="162">
        <f>+E51-E56</f>
        <v>484.78999999999996</v>
      </c>
    </row>
    <row r="45" spans="2:6" ht="7.5" customHeight="1"/>
    <row r="46" spans="2:6" ht="8.25" customHeight="1"/>
    <row r="47" spans="2:6" ht="15">
      <c r="B47" s="137">
        <v>8.6999999999999993</v>
      </c>
      <c r="C47" s="137" t="s">
        <v>569</v>
      </c>
      <c r="D47" s="137"/>
      <c r="E47" s="137"/>
      <c r="F47" s="137"/>
    </row>
    <row r="49" spans="2:5" ht="15">
      <c r="B49" s="137"/>
      <c r="C49" s="221" t="s">
        <v>554</v>
      </c>
      <c r="D49" s="142" t="s">
        <v>555</v>
      </c>
      <c r="E49" s="142" t="s">
        <v>555</v>
      </c>
    </row>
    <row r="50" spans="2:5" ht="15">
      <c r="B50" s="137"/>
      <c r="C50" s="221"/>
      <c r="D50" s="153" t="s">
        <v>556</v>
      </c>
      <c r="E50" s="153" t="s">
        <v>557</v>
      </c>
    </row>
    <row r="51" spans="2:5" ht="15">
      <c r="B51" s="137"/>
      <c r="C51" s="144" t="s">
        <v>570</v>
      </c>
      <c r="D51" s="163">
        <f>+'Scheme Wise Financials '!D78</f>
        <v>2293.69</v>
      </c>
      <c r="E51" s="163">
        <f>+'Scheme Wise Financials '!E78</f>
        <v>713.31</v>
      </c>
    </row>
    <row r="52" spans="2:5" ht="15">
      <c r="B52" s="137"/>
      <c r="C52" s="137"/>
      <c r="D52" s="137"/>
      <c r="E52" s="137"/>
    </row>
    <row r="53" spans="2:5" ht="15">
      <c r="B53" s="137"/>
      <c r="C53" s="137" t="s">
        <v>571</v>
      </c>
      <c r="D53" s="137"/>
      <c r="E53" s="137"/>
    </row>
    <row r="54" spans="2:5" ht="15">
      <c r="B54" s="137"/>
      <c r="C54" s="221" t="s">
        <v>554</v>
      </c>
      <c r="D54" s="142" t="s">
        <v>555</v>
      </c>
      <c r="E54" s="142" t="s">
        <v>555</v>
      </c>
    </row>
    <row r="55" spans="2:5" ht="15">
      <c r="B55" s="137"/>
      <c r="C55" s="221"/>
      <c r="D55" s="153" t="s">
        <v>556</v>
      </c>
      <c r="E55" s="153" t="s">
        <v>557</v>
      </c>
    </row>
    <row r="56" spans="2:5" ht="15">
      <c r="B56" s="137"/>
      <c r="C56" s="144" t="s">
        <v>572</v>
      </c>
      <c r="D56" s="145">
        <f>+'Trial Balance Retrival File'!C24</f>
        <v>473.25</v>
      </c>
      <c r="E56" s="145">
        <f>+'Trial Balance Retrival File'!D24</f>
        <v>228.52</v>
      </c>
    </row>
    <row r="58" spans="2:5" ht="15">
      <c r="B58" s="137">
        <v>8.8000000000000007</v>
      </c>
      <c r="C58" s="138" t="s">
        <v>5</v>
      </c>
      <c r="D58" s="137"/>
      <c r="E58" s="137"/>
    </row>
    <row r="59" spans="2:5" ht="15">
      <c r="B59" s="137"/>
      <c r="C59" s="137" t="s">
        <v>573</v>
      </c>
      <c r="D59" s="137"/>
      <c r="E59" s="137"/>
    </row>
    <row r="60" spans="2:5" ht="15">
      <c r="B60" s="137"/>
      <c r="C60" s="137" t="s">
        <v>574</v>
      </c>
      <c r="D60" s="137"/>
      <c r="E60" s="137"/>
    </row>
    <row r="61" spans="2:5" ht="15">
      <c r="B61" s="137"/>
      <c r="C61" s="137"/>
      <c r="D61" s="137"/>
      <c r="E61" s="137"/>
    </row>
    <row r="62" spans="2:5" ht="15">
      <c r="B62" s="137"/>
      <c r="C62" s="137" t="str">
        <f>"Based on confirmation from CRA the number of units as at the year end are " &amp; ROUND( 'Scheme Wise Financials '!D32,0)</f>
        <v>Based on confirmation from CRA the number of units as at the year end are 471170</v>
      </c>
      <c r="D62" s="137"/>
      <c r="E62" s="137"/>
    </row>
    <row r="64" spans="2:5" ht="15">
      <c r="B64" s="137">
        <v>8.9</v>
      </c>
      <c r="C64" s="137" t="s">
        <v>575</v>
      </c>
      <c r="D64" s="137"/>
      <c r="E64" s="137"/>
    </row>
    <row r="65" spans="2:7" ht="15">
      <c r="B65" s="137"/>
      <c r="C65" s="145" t="s">
        <v>545</v>
      </c>
      <c r="D65" s="164" t="s">
        <v>546</v>
      </c>
      <c r="E65" s="164" t="s">
        <v>547</v>
      </c>
    </row>
    <row r="66" spans="2:7" ht="15">
      <c r="B66" s="137"/>
      <c r="C66" s="145" t="s">
        <v>576</v>
      </c>
      <c r="D66" s="165">
        <f>+'key statistics '!N13</f>
        <v>11.8431</v>
      </c>
      <c r="E66" s="165">
        <f>+'key statistics '!O13</f>
        <v>11.099500000000001</v>
      </c>
      <c r="F66" s="137"/>
      <c r="G66" s="137"/>
    </row>
    <row r="67" spans="2:7">
      <c r="D67" s="173">
        <f>(+'Scheme Wise Financials '!D31/'Scheme Wise Financials '!D32)-D66</f>
        <v>2.541469925176898E-6</v>
      </c>
      <c r="E67" s="173">
        <f>(+'Scheme Wise Financials '!E31/'Scheme Wise Financials '!E32)-E66</f>
        <v>-6.0641464632027464E-6</v>
      </c>
    </row>
    <row r="70" spans="2:7" ht="15">
      <c r="B70" s="137">
        <v>9</v>
      </c>
      <c r="C70" s="137" t="s">
        <v>577</v>
      </c>
      <c r="D70" s="137"/>
      <c r="E70" s="137"/>
      <c r="F70" s="137"/>
      <c r="G70" s="137"/>
    </row>
    <row r="72" spans="2:7" ht="15">
      <c r="B72" s="137">
        <v>9.1</v>
      </c>
      <c r="C72" s="137" t="s">
        <v>578</v>
      </c>
      <c r="D72" s="137"/>
      <c r="E72" s="137"/>
      <c r="F72" s="137"/>
      <c r="G72" s="137"/>
    </row>
    <row r="77" spans="2:7" ht="15">
      <c r="B77" s="137"/>
      <c r="C77" s="137" t="s">
        <v>579</v>
      </c>
      <c r="D77" s="166"/>
      <c r="E77" s="167"/>
      <c r="F77" s="137"/>
      <c r="G77" s="137"/>
    </row>
    <row r="78" spans="2:7" ht="15">
      <c r="B78" s="137"/>
      <c r="C78" s="138" t="s">
        <v>591</v>
      </c>
      <c r="D78" s="168" t="s">
        <v>580</v>
      </c>
      <c r="E78" s="167"/>
      <c r="F78" s="137"/>
      <c r="G78" s="137"/>
    </row>
    <row r="79" spans="2:7" ht="15">
      <c r="B79" s="137"/>
      <c r="C79" s="137" t="s">
        <v>581</v>
      </c>
      <c r="D79" s="166"/>
      <c r="E79" s="167"/>
      <c r="F79" s="137"/>
      <c r="G79" s="137"/>
    </row>
    <row r="80" spans="2:7" ht="15">
      <c r="B80" s="137"/>
      <c r="C80" s="141" t="s">
        <v>592</v>
      </c>
      <c r="D80" s="166"/>
      <c r="E80" s="167"/>
      <c r="F80" s="137"/>
      <c r="G80" s="137"/>
    </row>
    <row r="81" spans="2:7" ht="15">
      <c r="B81" s="137"/>
      <c r="C81" s="137"/>
      <c r="D81" s="166"/>
      <c r="E81" s="167"/>
      <c r="F81" s="137"/>
      <c r="G81" s="137"/>
    </row>
    <row r="82" spans="2:7" ht="15">
      <c r="C82" s="137"/>
      <c r="D82" s="166"/>
      <c r="E82" s="167"/>
      <c r="F82" s="137"/>
      <c r="G82" s="137"/>
    </row>
    <row r="83" spans="2:7" ht="15">
      <c r="C83" s="137"/>
      <c r="D83" s="166"/>
      <c r="E83" s="167"/>
      <c r="F83" s="137"/>
      <c r="G83" s="137"/>
    </row>
    <row r="84" spans="2:7" ht="15">
      <c r="C84" s="137"/>
      <c r="D84" s="141" t="s">
        <v>594</v>
      </c>
      <c r="E84" s="167"/>
      <c r="F84" s="141" t="s">
        <v>582</v>
      </c>
      <c r="G84" s="137"/>
    </row>
    <row r="85" spans="2:7" ht="15">
      <c r="C85" s="137" t="s">
        <v>583</v>
      </c>
      <c r="D85" s="141" t="s">
        <v>584</v>
      </c>
      <c r="E85" s="167"/>
      <c r="F85" s="137" t="s">
        <v>585</v>
      </c>
      <c r="G85" s="137"/>
    </row>
    <row r="86" spans="2:7" ht="15">
      <c r="C86" s="141" t="s">
        <v>593</v>
      </c>
      <c r="D86" s="137"/>
      <c r="E86" s="167"/>
      <c r="F86" s="137"/>
      <c r="G86" s="137"/>
    </row>
    <row r="87" spans="2:7" ht="15">
      <c r="C87" s="137"/>
      <c r="D87" s="137"/>
      <c r="E87" s="167"/>
      <c r="F87" s="137"/>
      <c r="G87" s="137"/>
    </row>
    <row r="88" spans="2:7" ht="15">
      <c r="C88" s="137" t="s">
        <v>586</v>
      </c>
      <c r="D88" s="137"/>
      <c r="E88" s="167"/>
      <c r="F88" s="137"/>
      <c r="G88" s="137"/>
    </row>
    <row r="89" spans="2:7" ht="15">
      <c r="C89" s="137" t="s">
        <v>587</v>
      </c>
      <c r="D89" s="137"/>
      <c r="E89" s="167"/>
      <c r="F89" s="137"/>
      <c r="G89" s="137"/>
    </row>
    <row r="90" spans="2:7" ht="15">
      <c r="C90" s="169" t="s">
        <v>588</v>
      </c>
      <c r="D90" s="170"/>
      <c r="E90" s="171"/>
      <c r="F90" s="172"/>
      <c r="G90" s="137"/>
    </row>
    <row r="91" spans="2:7" ht="15">
      <c r="C91" s="137"/>
      <c r="D91" s="137"/>
      <c r="E91" s="167"/>
      <c r="F91" s="137"/>
      <c r="G91" s="137"/>
    </row>
    <row r="92" spans="2:7" ht="15">
      <c r="C92" s="137"/>
      <c r="D92" s="137"/>
      <c r="E92" s="167"/>
      <c r="F92" s="137"/>
      <c r="G92" s="137"/>
    </row>
    <row r="93" spans="2:7" ht="15">
      <c r="C93" s="141"/>
      <c r="D93" s="181" t="s">
        <v>604</v>
      </c>
      <c r="E93" s="167"/>
      <c r="F93" s="137"/>
      <c r="G93" s="137"/>
    </row>
    <row r="94" spans="2:7" ht="15">
      <c r="C94" s="137" t="s">
        <v>589</v>
      </c>
      <c r="D94" s="137" t="s">
        <v>590</v>
      </c>
      <c r="E94" s="167"/>
      <c r="F94" s="137"/>
      <c r="G94" s="137"/>
    </row>
  </sheetData>
  <mergeCells count="14">
    <mergeCell ref="C49:C50"/>
    <mergeCell ref="C54:C55"/>
    <mergeCell ref="C20:C21"/>
    <mergeCell ref="D20:D21"/>
    <mergeCell ref="E20:F20"/>
    <mergeCell ref="G20:H20"/>
    <mergeCell ref="C25:C26"/>
    <mergeCell ref="C32:C33"/>
    <mergeCell ref="C8:D8"/>
    <mergeCell ref="C14:C15"/>
    <mergeCell ref="D14:D15"/>
    <mergeCell ref="E14:F14"/>
    <mergeCell ref="G14:G15"/>
    <mergeCell ref="H14:I14"/>
  </mergeCells>
  <pageMargins left="0.7" right="0.7" top="0.75" bottom="0.75" header="0.3" footer="0.3"/>
  <pageSetup scale="60" orientation="landscape" r:id="rId1"/>
  <rowBreaks count="1" manualBreakCount="1">
    <brk id="57" min="1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POV</vt:lpstr>
      <vt:lpstr>Trial Balance Retrival File</vt:lpstr>
      <vt:lpstr>Scheme Wise Financials </vt:lpstr>
      <vt:lpstr>key statistics </vt:lpstr>
      <vt:lpstr>NOA</vt:lpstr>
      <vt:lpstr>'key statistics '!Print_Area</vt:lpstr>
      <vt:lpstr>NOA!Print_Area</vt:lpstr>
      <vt:lpstr>'Scheme Wise Financials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Sandhya Upadhyay</dc:creator>
  <cp:lastModifiedBy>Sandhya Upadhyay</cp:lastModifiedBy>
  <cp:lastPrinted>2023-04-18T05:49:53Z</cp:lastPrinted>
  <dcterms:created xsi:type="dcterms:W3CDTF">2022-02-17T05:42:10Z</dcterms:created>
  <dcterms:modified xsi:type="dcterms:W3CDTF">2023-04-18T06:56:04Z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