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3E1C9A00-BE6E-41DD-AB56-1ABE77EEF8E6}" xr6:coauthVersionLast="47" xr6:coauthVersionMax="47" xr10:uidLastSave="{00000000-0000-0000-0000-000000000000}"/>
  <bookViews>
    <workbookView xWindow="-120" yWindow="-120" windowWidth="19440" windowHeight="10440" xr2:uid="{D4B510EE-3EAF-4ACE-A3E1-02A4C2C350DD}"/>
  </bookViews>
  <sheets>
    <sheet name="Port_C1" sheetId="1" r:id="rId1"/>
  </sheets>
  <externalReferences>
    <externalReference r:id="rId2"/>
  </externalReferences>
  <definedNames>
    <definedName name="_xlnm._FilterDatabase" localSheetId="0" hidden="1">Port_C1!$C$6:$H$94</definedName>
    <definedName name="IN">'[1]INPUT MASTER'!$B$9</definedName>
    <definedName name="_xlnm.Print_Area" localSheetId="0">Port_C1!$B$2:$H$133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1" l="1"/>
  <c r="G135" i="1" s="1"/>
  <c r="H134" i="1"/>
  <c r="H133" i="1"/>
  <c r="H132" i="1"/>
  <c r="H131" i="1"/>
  <c r="F116" i="1" s="1"/>
  <c r="G116" i="1" s="1"/>
  <c r="H130" i="1"/>
  <c r="G130" i="1" s="1"/>
  <c r="H129" i="1"/>
  <c r="H128" i="1"/>
  <c r="H127" i="1"/>
  <c r="G127" i="1" s="1"/>
  <c r="H126" i="1"/>
  <c r="H136" i="1" s="1"/>
  <c r="H137" i="1" s="1"/>
  <c r="F123" i="1"/>
  <c r="F122" i="1"/>
  <c r="F121" i="1"/>
  <c r="F120" i="1"/>
  <c r="F119" i="1"/>
  <c r="F118" i="1"/>
  <c r="F117" i="1"/>
  <c r="F115" i="1"/>
  <c r="F113" i="1"/>
  <c r="F112" i="1"/>
  <c r="F96" i="1"/>
  <c r="F98" i="1" s="1"/>
  <c r="F86" i="1"/>
  <c r="L13" i="1"/>
  <c r="L12" i="1"/>
  <c r="L11" i="1"/>
  <c r="L10" i="1"/>
  <c r="L9" i="1"/>
  <c r="L8" i="1"/>
  <c r="L7" i="1"/>
  <c r="L14" i="1" s="1"/>
  <c r="G128" i="1" l="1"/>
  <c r="G129" i="1"/>
  <c r="G132" i="1"/>
  <c r="G84" i="1"/>
  <c r="G76" i="1"/>
  <c r="G68" i="1"/>
  <c r="G60" i="1"/>
  <c r="G52" i="1"/>
  <c r="G44" i="1"/>
  <c r="G36" i="1"/>
  <c r="G28" i="1"/>
  <c r="G20" i="1"/>
  <c r="G118" i="1"/>
  <c r="G81" i="1"/>
  <c r="G65" i="1"/>
  <c r="G49" i="1"/>
  <c r="G33" i="1"/>
  <c r="G17" i="1"/>
  <c r="G8" i="1"/>
  <c r="G31" i="1"/>
  <c r="G123" i="1"/>
  <c r="G119" i="1"/>
  <c r="G115" i="1"/>
  <c r="G83" i="1"/>
  <c r="G75" i="1"/>
  <c r="G67" i="1"/>
  <c r="G59" i="1"/>
  <c r="G51" i="1"/>
  <c r="G43" i="1"/>
  <c r="G35" i="1"/>
  <c r="G27" i="1"/>
  <c r="G19" i="1"/>
  <c r="G13" i="1"/>
  <c r="G9" i="1"/>
  <c r="G122" i="1"/>
  <c r="G73" i="1"/>
  <c r="G57" i="1"/>
  <c r="G41" i="1"/>
  <c r="G25" i="1"/>
  <c r="G12" i="1"/>
  <c r="G113" i="1"/>
  <c r="G55" i="1"/>
  <c r="G23" i="1"/>
  <c r="G7" i="1"/>
  <c r="G82" i="1"/>
  <c r="G74" i="1"/>
  <c r="G66" i="1"/>
  <c r="G58" i="1"/>
  <c r="G50" i="1"/>
  <c r="G42" i="1"/>
  <c r="G34" i="1"/>
  <c r="G26" i="1"/>
  <c r="G18" i="1"/>
  <c r="G121" i="1"/>
  <c r="G117" i="1"/>
  <c r="G79" i="1"/>
  <c r="G71" i="1"/>
  <c r="G63" i="1"/>
  <c r="G39" i="1"/>
  <c r="G15" i="1"/>
  <c r="G90" i="1"/>
  <c r="G47" i="1"/>
  <c r="G11" i="1"/>
  <c r="G94" i="1"/>
  <c r="G80" i="1"/>
  <c r="G72" i="1"/>
  <c r="G64" i="1"/>
  <c r="G56" i="1"/>
  <c r="G48" i="1"/>
  <c r="G40" i="1"/>
  <c r="G32" i="1"/>
  <c r="G24" i="1"/>
  <c r="G16" i="1"/>
  <c r="G86" i="1"/>
  <c r="G78" i="1"/>
  <c r="G70" i="1"/>
  <c r="G62" i="1"/>
  <c r="G54" i="1"/>
  <c r="G46" i="1"/>
  <c r="G38" i="1"/>
  <c r="G30" i="1"/>
  <c r="G22" i="1"/>
  <c r="G120" i="1"/>
  <c r="G112" i="1"/>
  <c r="G77" i="1"/>
  <c r="G69" i="1"/>
  <c r="G61" i="1"/>
  <c r="G53" i="1"/>
  <c r="G45" i="1"/>
  <c r="G37" i="1"/>
  <c r="G29" i="1"/>
  <c r="G21" i="1"/>
  <c r="G14" i="1"/>
  <c r="G10" i="1"/>
  <c r="G133" i="1"/>
  <c r="G134" i="1"/>
  <c r="G126" i="1"/>
  <c r="F114" i="1"/>
  <c r="G114" i="1" s="1"/>
  <c r="G131" i="1"/>
  <c r="G96" i="1"/>
  <c r="F124" i="1" l="1"/>
  <c r="G124" i="1"/>
  <c r="G136" i="1"/>
</calcChain>
</file>

<file path=xl/sharedStrings.xml><?xml version="1.0" encoding="utf-8"?>
<sst xmlns="http://schemas.openxmlformats.org/spreadsheetml/2006/main" count="427" uniqueCount="232">
  <si>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</si>
  <si>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</si>
  <si>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</si>
  <si>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</si>
  <si>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</si>
  <si>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</si>
  <si>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</si>
  <si>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</si>
  <si>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</si>
  <si>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</si>
  <si>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</si>
  <si>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</si>
  <si>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</si>
  <si>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INE134E08DB8</t>
  </si>
  <si>
    <t>8.85% PFC 15.06.2030</t>
  </si>
  <si>
    <t>Other credit granting</t>
  </si>
  <si>
    <t>CRISIL AAA</t>
  </si>
  <si>
    <t>INE238A08484</t>
  </si>
  <si>
    <t>7.88 Axis Bank Tier 2 13-12-2032</t>
  </si>
  <si>
    <t>Monetary intermediation of commercial banks, saving banks. postal savings</t>
  </si>
  <si>
    <t>[ICRA]AAA</t>
  </si>
  <si>
    <t>CRISIL AA</t>
  </si>
  <si>
    <t>INE238A08351</t>
  </si>
  <si>
    <t>8.85 % AXIS BANK 05.12.2024 (infras Bond)</t>
  </si>
  <si>
    <t>INE636F07241</t>
  </si>
  <si>
    <t>9.50 NEEPCO 29.11.2025 call 22.11.2023</t>
  </si>
  <si>
    <t>Electric power generation by hydroelectric power plants</t>
  </si>
  <si>
    <t>[ICRA]AA+</t>
  </si>
  <si>
    <t>BWR AAA</t>
  </si>
  <si>
    <t>INE062A08231</t>
  </si>
  <si>
    <t>6.80% SBI BasellI Tier II 21 Aug 2035 Call 21 Aug 2030</t>
  </si>
  <si>
    <t>INE906B07GP0</t>
  </si>
  <si>
    <t>8.27% NHAI 28 Mar 2029.</t>
  </si>
  <si>
    <t>Construction and maintenance of motorways, streets, roads, other vehicular ways</t>
  </si>
  <si>
    <t>IND AAA</t>
  </si>
  <si>
    <t>INE514E08EL8</t>
  </si>
  <si>
    <t>8.15 % EXIM 05.03.2025</t>
  </si>
  <si>
    <t>BWR AAA(CE)</t>
  </si>
  <si>
    <t>INE001A07SW3</t>
  </si>
  <si>
    <t>6.83% HDFC 2031 08-Jan-2031</t>
  </si>
  <si>
    <t>Activities of specialized institutions granting credit for house purchases</t>
  </si>
  <si>
    <t>INE134E08LX5</t>
  </si>
  <si>
    <t>7.59 PFC 17.01.2028</t>
  </si>
  <si>
    <t>INE733E07KL3</t>
  </si>
  <si>
    <t>7.32% NTPC 17 Jul 2029</t>
  </si>
  <si>
    <t>Electric power generation by coal based thermal power plants</t>
  </si>
  <si>
    <t>INE121A07QU7</t>
  </si>
  <si>
    <t>8.30 Cholamandalam Investment and Finance 12.12.2025</t>
  </si>
  <si>
    <t>INE053F07BT5</t>
  </si>
  <si>
    <t>7.54% IRFC 29 Jul 2034</t>
  </si>
  <si>
    <t>INE031A08699</t>
  </si>
  <si>
    <t>8.41% HUDCO GOI 15 Mar 2029 (GOI Service)</t>
  </si>
  <si>
    <t>INE752E07KZ3</t>
  </si>
  <si>
    <t>7.93% POWER GRID CORPORATION MD 20.05.2028</t>
  </si>
  <si>
    <t>Transmission of electric energy</t>
  </si>
  <si>
    <t>INE296A07RO8</t>
  </si>
  <si>
    <t>6% Bajaj Finance 24-Dec-2025</t>
  </si>
  <si>
    <t>INE206D08188</t>
  </si>
  <si>
    <t>9.18% NPCIL 23.01.2026</t>
  </si>
  <si>
    <t>Electric power generation and transmission by nuclear power plants</t>
  </si>
  <si>
    <t>INE261F08832</t>
  </si>
  <si>
    <t>7.69% Nabard 31-Mar-2032</t>
  </si>
  <si>
    <t>Other monetary intermediation services n.e.c.</t>
  </si>
  <si>
    <t>INE134E08LV9</t>
  </si>
  <si>
    <t>7.65 PFC 13.11.2037</t>
  </si>
  <si>
    <t>INE134E08JR1</t>
  </si>
  <si>
    <t>8.67%PFC 19-Nov-2028</t>
  </si>
  <si>
    <t>INE261F08AO5</t>
  </si>
  <si>
    <t>8.47% NABARD GOI 31 Aug 2033</t>
  </si>
  <si>
    <t>INE031A08707</t>
  </si>
  <si>
    <t>8.37% HUDCO GOI 23 Mar 2029 (GOI Service)</t>
  </si>
  <si>
    <t>INE053F07BA5</t>
  </si>
  <si>
    <t>8.55%IRFC 21 Feb 2029</t>
  </si>
  <si>
    <t>INE261F08AZ1</t>
  </si>
  <si>
    <t>8.54%NABARD 30 Jan 2034.</t>
  </si>
  <si>
    <t>INE002A08534</t>
  </si>
  <si>
    <t>9.05% Reliance Industries 17 Oct 2028</t>
  </si>
  <si>
    <t>Manufacture of other petroleum n.e.c.</t>
  </si>
  <si>
    <t>INE206D08162</t>
  </si>
  <si>
    <t>9.18% Nuclear Power Corporation of India Limited 23-Jan-2029</t>
  </si>
  <si>
    <t>INE002A08542</t>
  </si>
  <si>
    <t>8.95% Reliance Industries 9 Nov 2028</t>
  </si>
  <si>
    <t>INE001A07MS4</t>
  </si>
  <si>
    <t>9.24% HDFC Ltd 24 June 2024</t>
  </si>
  <si>
    <t>INE535H08660</t>
  </si>
  <si>
    <t>9.30% Fullerton India Credit 25 Apr 2023</t>
  </si>
  <si>
    <t>INE514E08DG0</t>
  </si>
  <si>
    <t>9.50% EXIM 3 Dec 2023</t>
  </si>
  <si>
    <t>INE206D08204</t>
  </si>
  <si>
    <t>9.18% Nuclear Power Corporation of India Limited 23-Jan-2028</t>
  </si>
  <si>
    <t>INE121A08OE4</t>
  </si>
  <si>
    <t>8.80% Chola Investment &amp; Finance 28 Jun 27</t>
  </si>
  <si>
    <t>INE121A08OA2</t>
  </si>
  <si>
    <t>9.08% Cholamandalam Investment &amp; Finance co. Ltd 23.11.2023</t>
  </si>
  <si>
    <t>INE848E07AW7</t>
  </si>
  <si>
    <t>7.38%NHPC 03.01.2029</t>
  </si>
  <si>
    <t>INE235P07894</t>
  </si>
  <si>
    <t>9.30% L&amp;T INFRA DEBT FUND 5 July 2024</t>
  </si>
  <si>
    <t>INE001A07TV3</t>
  </si>
  <si>
    <t>7.97 HDFC 17.02.2033</t>
  </si>
  <si>
    <t>INE537P07430</t>
  </si>
  <si>
    <t>9.25 % INDIA INFRADEBT 19.06.2023</t>
  </si>
  <si>
    <t>INE752E07OB6</t>
  </si>
  <si>
    <t>7.55% Power Grid Corporation 21-Sept-2031</t>
  </si>
  <si>
    <t>INE202E07062</t>
  </si>
  <si>
    <t>9.02% IREDA 24 Sep 2025</t>
  </si>
  <si>
    <t>INE660A08BY6</t>
  </si>
  <si>
    <t>8.45 % SUNDARAM FINANCE 21.02.2028</t>
  </si>
  <si>
    <t>Financial leasing</t>
  </si>
  <si>
    <t>INE261F08DY8</t>
  </si>
  <si>
    <t>7.70 NABARD 17.02.2038</t>
  </si>
  <si>
    <t>INE261F08AD8</t>
  </si>
  <si>
    <t>8.20% NABARD 09.03.2028 (GOI Service)</t>
  </si>
  <si>
    <t>INE040A08393</t>
  </si>
  <si>
    <t>8.44% HDFC Bank 28-Dec-2028</t>
  </si>
  <si>
    <t>INE906B07HH5</t>
  </si>
  <si>
    <t>7.70% NHAI 13 Sep 2029</t>
  </si>
  <si>
    <t>INE848E07369</t>
  </si>
  <si>
    <t>8.85% NHPC 11.02.2025</t>
  </si>
  <si>
    <t>INE261F08BE4</t>
  </si>
  <si>
    <t>8.62% NABARD 14-MAR-2034</t>
  </si>
  <si>
    <t>INE094A08101</t>
  </si>
  <si>
    <t>6.09% HPCL 26.02.2027 (Hindustan Petroleum Corporation Ltd)</t>
  </si>
  <si>
    <t>Production of liquid and gaseous fuels, illuminating oils, lubricating</t>
  </si>
  <si>
    <t>INE090A08UE8</t>
  </si>
  <si>
    <t>6.45%ICICI Bank (Infrastructure Bond) 15.06.2028</t>
  </si>
  <si>
    <t>INE752E07JM3</t>
  </si>
  <si>
    <t>9.25% PGC_DEC 26</t>
  </si>
  <si>
    <t>INE514E08FQ4</t>
  </si>
  <si>
    <t>7.88% EXIM 11-Jan-2033</t>
  </si>
  <si>
    <t>INE296A07RA7</t>
  </si>
  <si>
    <t>7.90% Bajaj Finance 10-Jan-2030</t>
  </si>
  <si>
    <t>INE020B08BE3</t>
  </si>
  <si>
    <t>8.54% REC GOI 15-Nov-2028 (GOI SERVICE)</t>
  </si>
  <si>
    <t>INE537P07489</t>
  </si>
  <si>
    <t>8.40% India Infradebt 20.11.2024</t>
  </si>
  <si>
    <t>INE001A07TG4</t>
  </si>
  <si>
    <t>7.05% HDFC 01.12.2031</t>
  </si>
  <si>
    <t>INE134E08DU8</t>
  </si>
  <si>
    <t>09.45% Power Finance Corporation 01-Sept-2026</t>
  </si>
  <si>
    <t>INE733E08163</t>
  </si>
  <si>
    <t>05.45% NTPC 15-Oct-2025</t>
  </si>
  <si>
    <t>INE906B07JA6</t>
  </si>
  <si>
    <t>6.87% NHAI 14-April-2032</t>
  </si>
  <si>
    <t>INE206D08170</t>
  </si>
  <si>
    <t>09.18% NUCLEAR POWER CORPORATION OF INDIA LTD 23-Jan-2025</t>
  </si>
  <si>
    <t>INE906B07ID2</t>
  </si>
  <si>
    <t>6.98% NHAI 29 June 2035</t>
  </si>
  <si>
    <t>INE134E08CS4</t>
  </si>
  <si>
    <t>08.90% POWER FINANCE CORPORATION 15-03-2025</t>
  </si>
  <si>
    <t>INE115A07PP1</t>
  </si>
  <si>
    <t>7.13% LIC Housing Finance 28-Nov-2031</t>
  </si>
  <si>
    <t>INE134E08CP0</t>
  </si>
  <si>
    <t>08.80% POWER FINANCE CORPORATION 15-Jan-2025</t>
  </si>
  <si>
    <t>INE053F08122</t>
  </si>
  <si>
    <t>6.92%IRFC 29-Aug-2031</t>
  </si>
  <si>
    <t>INE018A08BA7</t>
  </si>
  <si>
    <t>07.70% LARSEN AND TOUBRO LTD 28-April-2025</t>
  </si>
  <si>
    <t>Other civil engineering projects n.e.c.</t>
  </si>
  <si>
    <t>INE514E08FG5</t>
  </si>
  <si>
    <t>07.62% EXPORT IMPORT BANK OF INDIA 01-Sept-2026</t>
  </si>
  <si>
    <t>INE261F08BM7</t>
  </si>
  <si>
    <t>7.41% NABARD(Non GOI) 18-July-2029</t>
  </si>
  <si>
    <t>INE206D08477</t>
  </si>
  <si>
    <t>6.80% Nuclear Power Corporation of India Limited 24-Mar-2031</t>
  </si>
  <si>
    <t>INE001A07TK6</t>
  </si>
  <si>
    <t>07.86% HDFC LTD 25-MAY-2032 (AA-005)</t>
  </si>
  <si>
    <t>INE094A08093</t>
  </si>
  <si>
    <t>6.63% HPCL(Hindustan Petroleum Corporation Ltd)11.04.2031</t>
  </si>
  <si>
    <t>INE556F08KF5</t>
  </si>
  <si>
    <t>7.54 SIDBI 12.01.2026</t>
  </si>
  <si>
    <t>INE115A07QA1</t>
  </si>
  <si>
    <t>7.82 LIC HF 18.11.2032</t>
  </si>
  <si>
    <t>INE001A07TF6</t>
  </si>
  <si>
    <t>07.10% HDFC LTD 12-Nov-2031</t>
  </si>
  <si>
    <t>INE514E08FC4</t>
  </si>
  <si>
    <t>08.12% EXIM 25-April-2031</t>
  </si>
  <si>
    <t>INE848E07476</t>
  </si>
  <si>
    <t>8.78% NHPC 11-Sept-2027</t>
  </si>
  <si>
    <t>INE094A08135</t>
  </si>
  <si>
    <t>7.64 HPCL 04.11.2027</t>
  </si>
  <si>
    <t>INE001A07SB7</t>
  </si>
  <si>
    <t>8.05% HDFC Ltd 22 Oct 2029</t>
  </si>
  <si>
    <t>INE053F08155</t>
  </si>
  <si>
    <t>6.95% IRFC 24-Nov-2036</t>
  </si>
  <si>
    <t>INE296A07RN0</t>
  </si>
  <si>
    <t>6.92% Bajaj Finance 24-Dec-2030</t>
  </si>
  <si>
    <t>INE001A07TO8</t>
  </si>
  <si>
    <t>08.00% HDFC LTD 27-July-2032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</si>
  <si>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</si>
  <si>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</si>
  <si>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</si>
  <si>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</si>
  <si>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</si>
  <si>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</si>
  <si>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</si>
  <si>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</si>
  <si>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>NCA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</si>
  <si>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</si>
  <si>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</si>
  <si>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</si>
  <si>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</si>
  <si>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</si>
  <si>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</si>
  <si>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</si>
  <si>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</si>
  <si>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Infrastructure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</si>
  <si>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</si>
  <si>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</si>
  <si>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</si>
  <si>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</si>
  <si>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</si>
  <si>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GOI</t>
  </si>
  <si>
    <t>CREDIT RATING EXPOSURE</t>
  </si>
  <si>
    <t>SDL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</si>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</sst>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0" fontId="2" fillId="0" borderId="8" xfId="2" applyBorder="1" applyAlignment="1">
      <alignment vertical="top"/>
    </xf>
    <xf numFmtId="0" fontId="2" fillId="0" borderId="5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2" fillId="0" borderId="5" xfId="2" applyBorder="1" applyAlignment="1">
      <alignment horizontal="right" vertical="top"/>
    </xf>
    <xf numFmtId="166" fontId="1" fillId="0" borderId="5" xfId="1" applyNumberFormat="1" applyFont="1" applyFill="1" applyBorder="1"/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9" fillId="2" borderId="9" xfId="0" applyFont="1" applyFill="1" applyBorder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166" fontId="0" fillId="0" borderId="5" xfId="1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1" fillId="0" borderId="5" xfId="5" applyNumberFormat="1" applyBorder="1"/>
    <xf numFmtId="43" fontId="1" fillId="0" borderId="5" xfId="6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7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0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10" fontId="1" fillId="0" borderId="0" xfId="1" applyNumberFormat="1" applyFont="1"/>
    <xf numFmtId="10" fontId="5" fillId="0" borderId="0" xfId="1" applyNumberFormat="1" applyFont="1"/>
    <xf numFmtId="4" fontId="2" fillId="0" borderId="0" xfId="2" applyNumberFormat="1"/>
  </cellXfs>
  <cellStyles count="8">
    <cellStyle name="Comma 2" xfId="3" xr:uid="{01678046-F58F-4C77-9416-3863ABD53C2A}"/>
    <cellStyle name="Comma 3" xfId="4" xr:uid="{0F483D31-09D6-4E36-8670-DCAC390CE595}"/>
    <cellStyle name="Normal" xfId="0" builtinId="0"/>
    <cellStyle name="Normal 10" xfId="5" xr:uid="{C030E610-46E6-44F7-A3A8-21A273097F6D}"/>
    <cellStyle name="Normal 2" xfId="2" xr:uid="{B767BE05-DA06-4D9D-9C4A-C91D6620C195}"/>
    <cellStyle name="Normal 30" xfId="6" xr:uid="{9C3EB3D0-7F16-4BE6-B77F-722FC713C98F}"/>
    <cellStyle name="Percent" xfId="1" builtinId="5"/>
    <cellStyle name="Percent 2" xfId="7" xr:uid="{EA56A3D2-387B-43B3-B5F0-79DEC4B472C5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376BA-5D1D-45FE-8C1D-4E37FCC8E702}" name="Table1345676857" displayName="Table1345676857" ref="B6:H85" totalsRowShown="0" headerRowDxfId="11" dataDxfId="10" headerRowBorderDxfId="8" tableBorderDxfId="9" totalsRowBorderDxfId="7">
  <sortState xmlns:xlrd2="http://schemas.microsoft.com/office/spreadsheetml/2017/richdata2" ref="B7:H84">
    <sortCondition descending="1" ref="F6:F84"/>
  </sortState>
  <tableColumns count="7">
    <tableColumn id="1" xr3:uid="{DE21830E-F5D7-4EC0-BDEB-E242C8256CDD}" name="ISIN No." dataDxfId="6"/>
    <tableColumn id="2" xr3:uid="{B4360D8F-E0D0-45A0-90B2-A667C95B753E}" name="Name of the Instrument" dataDxfId="5"/>
    <tableColumn id="3" xr3:uid="{D7EDD758-BAB9-41E7-A4F1-DA9B01C6C625}" name="Industry " dataDxfId="4"/>
    <tableColumn id="4" xr3:uid="{ABF7F6B9-FFEB-43E0-A404-396CDA58FF04}" name="Quantity" dataDxfId="3"/>
    <tableColumn id="5" xr3:uid="{44DAB873-9BBC-4E53-862E-02E064ED27D8}" name="Market Value" dataDxfId="2"/>
    <tableColumn id="6" xr3:uid="{941EEA5A-2479-4F15-8990-B2F0714C7407}" name="% of Portfolio" dataDxfId="1" dataCellStyle="Percent">
      <calculatedColumnFormula>+F7/$F$98</calculatedColumnFormula>
    </tableColumn>
    <tableColumn id="7" xr3:uid="{CE404228-3E67-49F5-B98A-6899891C3709}" name="Ratings" dataDxfId="0">
      <calculatedColumnFormula>VLOOKUP(Table1345676857[[#This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36FB-55E1-4656-9388-157FF2583EB9}">
  <sheetPr>
    <tabColor rgb="FF7030A0"/>
  </sheetPr>
  <dimension ref="A2:L147"/>
  <sheetViews>
    <sheetView showGridLines="0" tabSelected="1" zoomScaleNormal="100" zoomScaleSheetLayoutView="89" workbookViewId="0">
      <selection activeCell="C132" sqref="C132"/>
    </sheetView>
  </sheetViews>
  <sheetFormatPr defaultRowHeight="15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12" x14ac:dyDescent="0.25">
      <c r="B2" s="2" t="s">
        <v>0</v>
      </c>
      <c r="D2" s="3" t="s">
        <v>1</v>
      </c>
      <c r="G2" s="5"/>
    </row>
    <row r="3" spans="1:12" x14ac:dyDescent="0.25">
      <c r="A3" s="6" t="s">
        <v>2</v>
      </c>
      <c r="B3" s="2" t="s">
        <v>3</v>
      </c>
      <c r="D3" s="2" t="s">
        <v>4</v>
      </c>
    </row>
    <row r="4" spans="1:12" x14ac:dyDescent="0.25">
      <c r="B4" s="2" t="s">
        <v>5</v>
      </c>
      <c r="D4" s="8">
        <v>44985</v>
      </c>
    </row>
    <row r="6" spans="1:12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25">
      <c r="A7" s="14"/>
      <c r="B7" s="15" t="s">
        <v>13</v>
      </c>
      <c r="C7" s="16" t="s">
        <v>14</v>
      </c>
      <c r="D7" s="16" t="s">
        <v>15</v>
      </c>
      <c r="E7" s="17">
        <v>1</v>
      </c>
      <c r="F7" s="17">
        <v>1060012</v>
      </c>
      <c r="G7" s="18">
        <f t="shared" ref="G7:G70" si="0">+F7/$F$98</f>
        <v>7.5301180462000348E-4</v>
      </c>
      <c r="H7" s="19" t="s">
        <v>16</v>
      </c>
      <c r="K7" s="20" t="s">
        <v>16</v>
      </c>
      <c r="L7" s="1">
        <f t="shared" ref="L7:L13" si="1">SUMIF($H$7:$H$84,K7,$F$7:$F$84)</f>
        <v>1075596523</v>
      </c>
    </row>
    <row r="8" spans="1:12" x14ac:dyDescent="0.25">
      <c r="A8" s="14"/>
      <c r="B8" s="15" t="s">
        <v>17</v>
      </c>
      <c r="C8" s="16" t="s">
        <v>18</v>
      </c>
      <c r="D8" s="16" t="s">
        <v>19</v>
      </c>
      <c r="E8" s="17">
        <v>5</v>
      </c>
      <c r="F8" s="17">
        <v>49691650</v>
      </c>
      <c r="G8" s="18">
        <f t="shared" si="0"/>
        <v>3.5299976831437374E-2</v>
      </c>
      <c r="H8" s="19" t="s">
        <v>20</v>
      </c>
      <c r="K8" s="20" t="s">
        <v>21</v>
      </c>
      <c r="L8" s="1">
        <f t="shared" si="1"/>
        <v>0</v>
      </c>
    </row>
    <row r="9" spans="1:12" x14ac:dyDescent="0.25">
      <c r="A9" s="14"/>
      <c r="B9" s="15" t="s">
        <v>22</v>
      </c>
      <c r="C9" s="16" t="s">
        <v>23</v>
      </c>
      <c r="D9" s="16" t="s">
        <v>19</v>
      </c>
      <c r="E9" s="17">
        <v>53</v>
      </c>
      <c r="F9" s="17">
        <v>53611673</v>
      </c>
      <c r="G9" s="18">
        <f t="shared" si="0"/>
        <v>3.8084684545483936E-2</v>
      </c>
      <c r="H9" s="19" t="s">
        <v>16</v>
      </c>
      <c r="K9" s="20" t="s">
        <v>20</v>
      </c>
      <c r="L9" s="1">
        <f t="shared" si="1"/>
        <v>181029614</v>
      </c>
    </row>
    <row r="10" spans="1:12" x14ac:dyDescent="0.25">
      <c r="A10" s="14"/>
      <c r="B10" s="15" t="s">
        <v>24</v>
      </c>
      <c r="C10" s="16" t="s">
        <v>25</v>
      </c>
      <c r="D10" s="16" t="s">
        <v>26</v>
      </c>
      <c r="E10" s="17">
        <v>6</v>
      </c>
      <c r="F10" s="17">
        <v>6045078</v>
      </c>
      <c r="G10" s="18">
        <f t="shared" si="0"/>
        <v>4.2943052473450125E-3</v>
      </c>
      <c r="H10" s="19" t="s">
        <v>27</v>
      </c>
      <c r="K10" s="20" t="s">
        <v>28</v>
      </c>
      <c r="L10" s="1">
        <f t="shared" si="1"/>
        <v>0</v>
      </c>
    </row>
    <row r="11" spans="1:12" x14ac:dyDescent="0.25">
      <c r="A11" s="14"/>
      <c r="B11" s="15" t="s">
        <v>29</v>
      </c>
      <c r="C11" s="16" t="s">
        <v>30</v>
      </c>
      <c r="D11" s="16" t="s">
        <v>19</v>
      </c>
      <c r="E11" s="17">
        <v>9</v>
      </c>
      <c r="F11" s="17">
        <v>8484705</v>
      </c>
      <c r="G11" s="18">
        <f t="shared" si="0"/>
        <v>6.0273685804673599E-3</v>
      </c>
      <c r="H11" s="19" t="s">
        <v>16</v>
      </c>
      <c r="K11" s="21" t="s">
        <v>27</v>
      </c>
      <c r="L11" s="1">
        <f t="shared" si="1"/>
        <v>61952460</v>
      </c>
    </row>
    <row r="12" spans="1:12" x14ac:dyDescent="0.25">
      <c r="A12" s="14"/>
      <c r="B12" s="15" t="s">
        <v>31</v>
      </c>
      <c r="C12" s="16" t="s">
        <v>32</v>
      </c>
      <c r="D12" s="16" t="s">
        <v>33</v>
      </c>
      <c r="E12" s="17">
        <v>23</v>
      </c>
      <c r="F12" s="17">
        <v>23723350</v>
      </c>
      <c r="G12" s="18">
        <f t="shared" si="0"/>
        <v>1.6852604116870337E-2</v>
      </c>
      <c r="H12" s="19" t="s">
        <v>16</v>
      </c>
      <c r="K12" s="21" t="s">
        <v>34</v>
      </c>
      <c r="L12" s="1">
        <f t="shared" si="1"/>
        <v>1001341</v>
      </c>
    </row>
    <row r="13" spans="1:12" x14ac:dyDescent="0.25">
      <c r="A13" s="14"/>
      <c r="B13" s="15" t="s">
        <v>35</v>
      </c>
      <c r="C13" s="16" t="s">
        <v>36</v>
      </c>
      <c r="D13" s="16" t="s">
        <v>15</v>
      </c>
      <c r="E13" s="17">
        <v>5</v>
      </c>
      <c r="F13" s="17">
        <v>5043725</v>
      </c>
      <c r="G13" s="18">
        <f t="shared" si="0"/>
        <v>3.582963649710595E-3</v>
      </c>
      <c r="H13" s="19" t="s">
        <v>16</v>
      </c>
      <c r="K13" s="21" t="s">
        <v>37</v>
      </c>
      <c r="L13" s="1">
        <f t="shared" si="1"/>
        <v>1020636</v>
      </c>
    </row>
    <row r="14" spans="1:12" x14ac:dyDescent="0.25">
      <c r="A14" s="14"/>
      <c r="B14" s="15" t="s">
        <v>38</v>
      </c>
      <c r="C14" s="16" t="s">
        <v>39</v>
      </c>
      <c r="D14" s="16" t="s">
        <v>40</v>
      </c>
      <c r="E14" s="17">
        <v>14</v>
      </c>
      <c r="F14" s="17">
        <v>13104504</v>
      </c>
      <c r="G14" s="18">
        <f t="shared" si="0"/>
        <v>9.3091834863096405E-3</v>
      </c>
      <c r="H14" s="19" t="s">
        <v>16</v>
      </c>
      <c r="K14" s="15"/>
      <c r="L14" s="1">
        <f>SUM(L7:L13)</f>
        <v>1320600574</v>
      </c>
    </row>
    <row r="15" spans="1:12" x14ac:dyDescent="0.25">
      <c r="A15" s="14"/>
      <c r="B15" s="15" t="s">
        <v>41</v>
      </c>
      <c r="C15" s="16" t="s">
        <v>42</v>
      </c>
      <c r="D15" s="16" t="s">
        <v>15</v>
      </c>
      <c r="E15" s="17">
        <v>45</v>
      </c>
      <c r="F15" s="17">
        <v>44614035</v>
      </c>
      <c r="G15" s="18">
        <f t="shared" si="0"/>
        <v>3.1692938388178625E-2</v>
      </c>
      <c r="H15" s="19" t="s">
        <v>16</v>
      </c>
      <c r="K15" s="15"/>
    </row>
    <row r="16" spans="1:12" x14ac:dyDescent="0.25">
      <c r="A16" s="14"/>
      <c r="B16" s="15" t="s">
        <v>43</v>
      </c>
      <c r="C16" s="16" t="s">
        <v>44</v>
      </c>
      <c r="D16" s="16" t="s">
        <v>45</v>
      </c>
      <c r="E16" s="17">
        <v>8</v>
      </c>
      <c r="F16" s="17">
        <v>7877136</v>
      </c>
      <c r="G16" s="18">
        <f t="shared" si="0"/>
        <v>5.5957634390904967E-3</v>
      </c>
      <c r="H16" s="19" t="s">
        <v>16</v>
      </c>
      <c r="K16" s="15"/>
    </row>
    <row r="17" spans="1:11" x14ac:dyDescent="0.25">
      <c r="A17" s="14"/>
      <c r="B17" s="15" t="s">
        <v>46</v>
      </c>
      <c r="C17" s="16" t="s">
        <v>47</v>
      </c>
      <c r="D17" s="16" t="s">
        <v>15</v>
      </c>
      <c r="E17" s="17">
        <v>50</v>
      </c>
      <c r="F17" s="17">
        <v>49900100</v>
      </c>
      <c r="G17" s="18">
        <f t="shared" si="0"/>
        <v>3.5448055636840559E-2</v>
      </c>
      <c r="H17" s="19" t="s">
        <v>27</v>
      </c>
      <c r="K17" s="15"/>
    </row>
    <row r="18" spans="1:11" x14ac:dyDescent="0.25">
      <c r="A18" s="14"/>
      <c r="B18" s="15" t="s">
        <v>48</v>
      </c>
      <c r="C18" s="16" t="s">
        <v>49</v>
      </c>
      <c r="D18" s="16" t="s">
        <v>15</v>
      </c>
      <c r="E18" s="17">
        <v>6</v>
      </c>
      <c r="F18" s="17">
        <v>5919618</v>
      </c>
      <c r="G18" s="18">
        <f t="shared" si="0"/>
        <v>4.2051809157264784E-3</v>
      </c>
      <c r="H18" s="19" t="s">
        <v>16</v>
      </c>
      <c r="K18" s="15"/>
    </row>
    <row r="19" spans="1:11" x14ac:dyDescent="0.25">
      <c r="A19" s="14"/>
      <c r="B19" s="15" t="s">
        <v>50</v>
      </c>
      <c r="C19" s="16" t="s">
        <v>51</v>
      </c>
      <c r="D19" s="16" t="s">
        <v>15</v>
      </c>
      <c r="E19" s="17">
        <v>1</v>
      </c>
      <c r="F19" s="17">
        <v>1040388</v>
      </c>
      <c r="G19" s="18">
        <f t="shared" si="0"/>
        <v>7.3907129861265359E-4</v>
      </c>
      <c r="H19" s="19" t="s">
        <v>20</v>
      </c>
      <c r="K19" s="15"/>
    </row>
    <row r="20" spans="1:11" x14ac:dyDescent="0.25">
      <c r="A20" s="14"/>
      <c r="B20" s="15" t="s">
        <v>52</v>
      </c>
      <c r="C20" s="16" t="s">
        <v>53</v>
      </c>
      <c r="D20" s="16" t="s">
        <v>54</v>
      </c>
      <c r="E20" s="17">
        <v>1</v>
      </c>
      <c r="F20" s="17">
        <v>1010343</v>
      </c>
      <c r="G20" s="18">
        <f t="shared" si="0"/>
        <v>7.1772791790582387E-4</v>
      </c>
      <c r="H20" s="19" t="s">
        <v>16</v>
      </c>
      <c r="K20" s="15"/>
    </row>
    <row r="21" spans="1:11" x14ac:dyDescent="0.25">
      <c r="A21" s="14"/>
      <c r="B21" s="15" t="s">
        <v>55</v>
      </c>
      <c r="C21" s="16" t="s">
        <v>56</v>
      </c>
      <c r="D21" s="16" t="s">
        <v>15</v>
      </c>
      <c r="E21" s="17">
        <v>9</v>
      </c>
      <c r="F21" s="17">
        <v>8560566</v>
      </c>
      <c r="G21" s="18">
        <f t="shared" si="0"/>
        <v>6.0812587520034161E-3</v>
      </c>
      <c r="H21" s="19" t="s">
        <v>16</v>
      </c>
      <c r="K21" s="15"/>
    </row>
    <row r="22" spans="1:11" x14ac:dyDescent="0.25">
      <c r="A22" s="14"/>
      <c r="B22" s="15" t="s">
        <v>57</v>
      </c>
      <c r="C22" s="16" t="s">
        <v>58</v>
      </c>
      <c r="D22" s="16" t="s">
        <v>59</v>
      </c>
      <c r="E22" s="17">
        <v>2</v>
      </c>
      <c r="F22" s="17">
        <v>2085858</v>
      </c>
      <c r="G22" s="18">
        <f t="shared" si="0"/>
        <v>1.4817527506868519E-3</v>
      </c>
      <c r="H22" s="19" t="s">
        <v>16</v>
      </c>
      <c r="K22" s="15"/>
    </row>
    <row r="23" spans="1:11" x14ac:dyDescent="0.25">
      <c r="A23" s="14"/>
      <c r="B23" s="15" t="s">
        <v>60</v>
      </c>
      <c r="C23" s="16" t="s">
        <v>61</v>
      </c>
      <c r="D23" s="16" t="s">
        <v>62</v>
      </c>
      <c r="E23" s="17">
        <v>1</v>
      </c>
      <c r="F23" s="17">
        <v>996604</v>
      </c>
      <c r="G23" s="18">
        <f t="shared" si="0"/>
        <v>7.0796800086368262E-4</v>
      </c>
      <c r="H23" s="19" t="s">
        <v>16</v>
      </c>
      <c r="K23" s="15"/>
    </row>
    <row r="24" spans="1:11" x14ac:dyDescent="0.25">
      <c r="A24" s="14"/>
      <c r="B24" s="15" t="s">
        <v>63</v>
      </c>
      <c r="C24" s="16" t="s">
        <v>64</v>
      </c>
      <c r="D24" s="16" t="s">
        <v>15</v>
      </c>
      <c r="E24" s="17">
        <v>3</v>
      </c>
      <c r="F24" s="17">
        <v>2989194</v>
      </c>
      <c r="G24" s="18">
        <f t="shared" si="0"/>
        <v>2.1234649874711672E-3</v>
      </c>
      <c r="H24" s="19" t="s">
        <v>16</v>
      </c>
      <c r="K24" s="15"/>
    </row>
    <row r="25" spans="1:11" x14ac:dyDescent="0.25">
      <c r="A25" s="14"/>
      <c r="B25" s="15" t="s">
        <v>65</v>
      </c>
      <c r="C25" s="16" t="s">
        <v>66</v>
      </c>
      <c r="D25" s="16" t="s">
        <v>15</v>
      </c>
      <c r="E25" s="17">
        <v>4</v>
      </c>
      <c r="F25" s="17">
        <v>4184696</v>
      </c>
      <c r="G25" s="18">
        <f t="shared" si="0"/>
        <v>2.9727262396521078E-3</v>
      </c>
      <c r="H25" s="19" t="s">
        <v>16</v>
      </c>
      <c r="K25" s="15"/>
    </row>
    <row r="26" spans="1:11" x14ac:dyDescent="0.25">
      <c r="A26" s="14"/>
      <c r="B26" s="15" t="s">
        <v>67</v>
      </c>
      <c r="C26" s="16" t="s">
        <v>68</v>
      </c>
      <c r="D26" s="16" t="s">
        <v>62</v>
      </c>
      <c r="E26" s="17">
        <v>1</v>
      </c>
      <c r="F26" s="17">
        <v>1063920</v>
      </c>
      <c r="G26" s="18">
        <f t="shared" si="0"/>
        <v>7.557879714298651E-4</v>
      </c>
      <c r="H26" s="19" t="s">
        <v>16</v>
      </c>
      <c r="K26" s="15"/>
    </row>
    <row r="27" spans="1:11" x14ac:dyDescent="0.25">
      <c r="A27" s="14"/>
      <c r="B27" s="15" t="s">
        <v>69</v>
      </c>
      <c r="C27" s="16" t="s">
        <v>70</v>
      </c>
      <c r="D27" s="16" t="s">
        <v>15</v>
      </c>
      <c r="E27" s="17">
        <v>20</v>
      </c>
      <c r="F27" s="17">
        <v>20771220</v>
      </c>
      <c r="G27" s="18">
        <f t="shared" si="0"/>
        <v>1.4755468670504776E-2</v>
      </c>
      <c r="H27" s="19" t="s">
        <v>20</v>
      </c>
      <c r="K27" s="15"/>
    </row>
    <row r="28" spans="1:11" x14ac:dyDescent="0.25">
      <c r="A28" s="14"/>
      <c r="B28" s="15" t="s">
        <v>71</v>
      </c>
      <c r="C28" s="16" t="s">
        <v>72</v>
      </c>
      <c r="D28" s="16" t="s">
        <v>15</v>
      </c>
      <c r="E28" s="17">
        <v>50</v>
      </c>
      <c r="F28" s="17">
        <v>51975050</v>
      </c>
      <c r="G28" s="18">
        <f t="shared" si="0"/>
        <v>3.6922059557547376E-2</v>
      </c>
      <c r="H28" s="19" t="s">
        <v>16</v>
      </c>
      <c r="K28" s="15"/>
    </row>
    <row r="29" spans="1:11" x14ac:dyDescent="0.25">
      <c r="A29" s="14"/>
      <c r="B29" s="15" t="s">
        <v>73</v>
      </c>
      <c r="C29" s="16" t="s">
        <v>74</v>
      </c>
      <c r="D29" s="16" t="s">
        <v>62</v>
      </c>
      <c r="E29" s="17">
        <v>6</v>
      </c>
      <c r="F29" s="17">
        <v>6357408</v>
      </c>
      <c r="G29" s="18">
        <f t="shared" si="0"/>
        <v>4.5161783741935442E-3</v>
      </c>
      <c r="H29" s="19" t="s">
        <v>16</v>
      </c>
      <c r="K29" s="15"/>
    </row>
    <row r="30" spans="1:11" x14ac:dyDescent="0.25">
      <c r="A30" s="14"/>
      <c r="B30" s="15" t="s">
        <v>75</v>
      </c>
      <c r="C30" s="16" t="s">
        <v>76</v>
      </c>
      <c r="D30" s="16" t="s">
        <v>77</v>
      </c>
      <c r="E30" s="17">
        <v>87</v>
      </c>
      <c r="F30" s="17">
        <v>91859037</v>
      </c>
      <c r="G30" s="18">
        <f t="shared" si="0"/>
        <v>6.5254864305333976E-2</v>
      </c>
      <c r="H30" s="19" t="s">
        <v>16</v>
      </c>
      <c r="K30" s="15"/>
    </row>
    <row r="31" spans="1:11" x14ac:dyDescent="0.25">
      <c r="A31" s="14"/>
      <c r="B31" s="15" t="s">
        <v>78</v>
      </c>
      <c r="C31" s="16" t="s">
        <v>79</v>
      </c>
      <c r="D31" s="16" t="s">
        <v>59</v>
      </c>
      <c r="E31" s="17">
        <v>5</v>
      </c>
      <c r="F31" s="17">
        <v>5398780</v>
      </c>
      <c r="G31" s="18">
        <f t="shared" si="0"/>
        <v>3.835187781408496E-3</v>
      </c>
      <c r="H31" s="19" t="s">
        <v>16</v>
      </c>
      <c r="K31" s="15"/>
    </row>
    <row r="32" spans="1:11" x14ac:dyDescent="0.25">
      <c r="A32" s="14"/>
      <c r="B32" s="15" t="s">
        <v>80</v>
      </c>
      <c r="C32" s="16" t="s">
        <v>81</v>
      </c>
      <c r="D32" s="16" t="s">
        <v>77</v>
      </c>
      <c r="E32" s="17">
        <v>5</v>
      </c>
      <c r="F32" s="17">
        <v>5259865</v>
      </c>
      <c r="G32" s="18">
        <f t="shared" si="0"/>
        <v>3.7365052807964388E-3</v>
      </c>
      <c r="H32" s="19" t="s">
        <v>16</v>
      </c>
      <c r="K32" s="15"/>
    </row>
    <row r="33" spans="1:11" x14ac:dyDescent="0.25">
      <c r="A33" s="14"/>
      <c r="B33" s="15" t="s">
        <v>82</v>
      </c>
      <c r="C33" s="16" t="s">
        <v>83</v>
      </c>
      <c r="D33" s="16" t="s">
        <v>40</v>
      </c>
      <c r="E33" s="17">
        <v>4</v>
      </c>
      <c r="F33" s="17">
        <v>4060036</v>
      </c>
      <c r="G33" s="18">
        <f t="shared" si="0"/>
        <v>2.8841702123958792E-3</v>
      </c>
      <c r="H33" s="19" t="s">
        <v>16</v>
      </c>
      <c r="K33" s="15"/>
    </row>
    <row r="34" spans="1:11" x14ac:dyDescent="0.25">
      <c r="A34" s="14"/>
      <c r="B34" s="15" t="s">
        <v>84</v>
      </c>
      <c r="C34" s="16" t="s">
        <v>85</v>
      </c>
      <c r="D34" s="16" t="s">
        <v>15</v>
      </c>
      <c r="E34" s="17">
        <v>1</v>
      </c>
      <c r="F34" s="17">
        <v>1001341</v>
      </c>
      <c r="G34" s="18">
        <f t="shared" si="0"/>
        <v>7.1133307306898313E-4</v>
      </c>
      <c r="H34" s="19" t="s">
        <v>34</v>
      </c>
      <c r="K34" s="15"/>
    </row>
    <row r="35" spans="1:11" x14ac:dyDescent="0.25">
      <c r="A35" s="14"/>
      <c r="B35" s="15" t="s">
        <v>86</v>
      </c>
      <c r="C35" s="16" t="s">
        <v>87</v>
      </c>
      <c r="D35" s="16" t="s">
        <v>15</v>
      </c>
      <c r="E35" s="17">
        <v>5</v>
      </c>
      <c r="F35" s="17">
        <v>5054275</v>
      </c>
      <c r="G35" s="18">
        <f t="shared" si="0"/>
        <v>3.5904581634884965E-3</v>
      </c>
      <c r="H35" s="19" t="s">
        <v>16</v>
      </c>
      <c r="K35" s="15"/>
    </row>
    <row r="36" spans="1:11" x14ac:dyDescent="0.25">
      <c r="A36" s="14"/>
      <c r="B36" s="15" t="s">
        <v>88</v>
      </c>
      <c r="C36" s="16" t="s">
        <v>89</v>
      </c>
      <c r="D36" s="16" t="s">
        <v>59</v>
      </c>
      <c r="E36" s="17">
        <v>9</v>
      </c>
      <c r="F36" s="17">
        <v>9606276</v>
      </c>
      <c r="G36" s="18">
        <f t="shared" si="0"/>
        <v>6.8241106953863054E-3</v>
      </c>
      <c r="H36" s="19" t="s">
        <v>16</v>
      </c>
      <c r="K36" s="15"/>
    </row>
    <row r="37" spans="1:11" x14ac:dyDescent="0.25">
      <c r="A37" s="14"/>
      <c r="B37" s="15" t="s">
        <v>90</v>
      </c>
      <c r="C37" s="16" t="s">
        <v>91</v>
      </c>
      <c r="D37" s="16" t="s">
        <v>15</v>
      </c>
      <c r="E37" s="17">
        <v>5</v>
      </c>
      <c r="F37" s="17">
        <v>5004715</v>
      </c>
      <c r="G37" s="18">
        <f t="shared" si="0"/>
        <v>3.5552517082436809E-3</v>
      </c>
      <c r="H37" s="19" t="s">
        <v>27</v>
      </c>
      <c r="K37" s="15"/>
    </row>
    <row r="38" spans="1:11" x14ac:dyDescent="0.25">
      <c r="A38" s="14"/>
      <c r="B38" s="15" t="s">
        <v>92</v>
      </c>
      <c r="C38" s="16" t="s">
        <v>93</v>
      </c>
      <c r="D38" s="16" t="s">
        <v>15</v>
      </c>
      <c r="E38" s="17">
        <v>1</v>
      </c>
      <c r="F38" s="17">
        <v>1002567</v>
      </c>
      <c r="G38" s="18">
        <f t="shared" si="0"/>
        <v>7.1220399950421606E-4</v>
      </c>
      <c r="H38" s="19" t="s">
        <v>27</v>
      </c>
      <c r="K38" s="15"/>
    </row>
    <row r="39" spans="1:11" x14ac:dyDescent="0.25">
      <c r="A39" s="14"/>
      <c r="B39" s="15" t="s">
        <v>94</v>
      </c>
      <c r="C39" s="16" t="s">
        <v>95</v>
      </c>
      <c r="D39" s="16" t="s">
        <v>26</v>
      </c>
      <c r="E39" s="17">
        <v>40</v>
      </c>
      <c r="F39" s="17">
        <v>7934088</v>
      </c>
      <c r="G39" s="18">
        <f t="shared" si="0"/>
        <v>5.6362210266430136E-3</v>
      </c>
      <c r="H39" s="19" t="s">
        <v>20</v>
      </c>
      <c r="K39" s="15"/>
    </row>
    <row r="40" spans="1:11" x14ac:dyDescent="0.25">
      <c r="A40" s="14"/>
      <c r="B40" s="15" t="s">
        <v>96</v>
      </c>
      <c r="C40" s="16" t="s">
        <v>97</v>
      </c>
      <c r="D40" s="16" t="s">
        <v>15</v>
      </c>
      <c r="E40" s="17">
        <v>9</v>
      </c>
      <c r="F40" s="17">
        <v>9072522</v>
      </c>
      <c r="G40" s="18">
        <f t="shared" si="0"/>
        <v>6.4449422871389033E-3</v>
      </c>
      <c r="H40" s="19" t="s">
        <v>16</v>
      </c>
      <c r="K40" s="15"/>
    </row>
    <row r="41" spans="1:11" x14ac:dyDescent="0.25">
      <c r="A41" s="14"/>
      <c r="B41" s="15" t="s">
        <v>98</v>
      </c>
      <c r="C41" s="16" t="s">
        <v>99</v>
      </c>
      <c r="D41" s="16" t="s">
        <v>40</v>
      </c>
      <c r="E41" s="17">
        <v>50</v>
      </c>
      <c r="F41" s="17">
        <v>5013595</v>
      </c>
      <c r="G41" s="18">
        <f t="shared" si="0"/>
        <v>3.5615598866652705E-3</v>
      </c>
      <c r="H41" s="19" t="s">
        <v>16</v>
      </c>
      <c r="K41" s="15"/>
    </row>
    <row r="42" spans="1:11" x14ac:dyDescent="0.25">
      <c r="A42" s="14"/>
      <c r="B42" s="15" t="s">
        <v>100</v>
      </c>
      <c r="C42" s="16" t="s">
        <v>101</v>
      </c>
      <c r="D42" s="16" t="s">
        <v>15</v>
      </c>
      <c r="E42" s="17">
        <v>5</v>
      </c>
      <c r="F42" s="17">
        <v>5011335</v>
      </c>
      <c r="G42" s="18">
        <f t="shared" si="0"/>
        <v>3.5599544268417578E-3</v>
      </c>
      <c r="H42" s="19" t="s">
        <v>16</v>
      </c>
      <c r="K42" s="15"/>
    </row>
    <row r="43" spans="1:11" x14ac:dyDescent="0.25">
      <c r="A43" s="14"/>
      <c r="B43" s="15" t="s">
        <v>102</v>
      </c>
      <c r="C43" s="16" t="s">
        <v>103</v>
      </c>
      <c r="D43" s="16" t="s">
        <v>54</v>
      </c>
      <c r="E43" s="17">
        <v>17</v>
      </c>
      <c r="F43" s="17">
        <v>16832720</v>
      </c>
      <c r="G43" s="18">
        <f t="shared" si="0"/>
        <v>1.1957635256830324E-2</v>
      </c>
      <c r="H43" s="19" t="s">
        <v>16</v>
      </c>
      <c r="K43" s="15"/>
    </row>
    <row r="44" spans="1:11" x14ac:dyDescent="0.25">
      <c r="A44" s="14"/>
      <c r="B44" s="15" t="s">
        <v>104</v>
      </c>
      <c r="C44" s="16" t="s">
        <v>105</v>
      </c>
      <c r="D44" s="16" t="s">
        <v>15</v>
      </c>
      <c r="E44" s="17">
        <v>1</v>
      </c>
      <c r="F44" s="17">
        <v>1020636</v>
      </c>
      <c r="G44" s="18">
        <f t="shared" si="0"/>
        <v>7.2503986390733491E-4</v>
      </c>
      <c r="H44" s="19" t="s">
        <v>37</v>
      </c>
      <c r="K44" s="15"/>
    </row>
    <row r="45" spans="1:11" x14ac:dyDescent="0.25">
      <c r="A45" s="14"/>
      <c r="B45" s="15" t="s">
        <v>106</v>
      </c>
      <c r="C45" s="16" t="s">
        <v>107</v>
      </c>
      <c r="D45" s="16" t="s">
        <v>108</v>
      </c>
      <c r="E45" s="17">
        <v>7</v>
      </c>
      <c r="F45" s="17">
        <v>7074347</v>
      </c>
      <c r="G45" s="18">
        <f t="shared" si="0"/>
        <v>5.0254778257020748E-3</v>
      </c>
      <c r="H45" s="19" t="s">
        <v>16</v>
      </c>
      <c r="K45" s="15"/>
    </row>
    <row r="46" spans="1:11" x14ac:dyDescent="0.25">
      <c r="A46" s="14"/>
      <c r="B46" s="15" t="s">
        <v>109</v>
      </c>
      <c r="C46" s="16" t="s">
        <v>110</v>
      </c>
      <c r="D46" s="16" t="s">
        <v>62</v>
      </c>
      <c r="E46" s="17">
        <v>460</v>
      </c>
      <c r="F46" s="17">
        <v>46023506</v>
      </c>
      <c r="G46" s="18">
        <f t="shared" si="0"/>
        <v>3.2694199035482201E-2</v>
      </c>
      <c r="H46" s="19" t="s">
        <v>16</v>
      </c>
      <c r="K46" s="15"/>
    </row>
    <row r="47" spans="1:11" x14ac:dyDescent="0.25">
      <c r="A47" s="14"/>
      <c r="B47" s="15" t="s">
        <v>111</v>
      </c>
      <c r="C47" s="16" t="s">
        <v>112</v>
      </c>
      <c r="D47" s="16" t="s">
        <v>62</v>
      </c>
      <c r="E47" s="17">
        <v>5</v>
      </c>
      <c r="F47" s="17">
        <v>5122055</v>
      </c>
      <c r="G47" s="18">
        <f t="shared" si="0"/>
        <v>3.638607750584816E-3</v>
      </c>
      <c r="H47" s="19" t="s">
        <v>16</v>
      </c>
      <c r="K47" s="15"/>
    </row>
    <row r="48" spans="1:11" x14ac:dyDescent="0.25">
      <c r="A48" s="14"/>
      <c r="B48" s="15" t="s">
        <v>113</v>
      </c>
      <c r="C48" s="16" t="s">
        <v>114</v>
      </c>
      <c r="D48" s="16" t="s">
        <v>19</v>
      </c>
      <c r="E48" s="17">
        <v>22</v>
      </c>
      <c r="F48" s="17">
        <v>22624888</v>
      </c>
      <c r="G48" s="18">
        <f t="shared" si="0"/>
        <v>1.6072278183837035E-2</v>
      </c>
      <c r="H48" s="19" t="s">
        <v>16</v>
      </c>
      <c r="K48" s="15"/>
    </row>
    <row r="49" spans="1:11" x14ac:dyDescent="0.25">
      <c r="A49" s="14"/>
      <c r="B49" s="15" t="s">
        <v>115</v>
      </c>
      <c r="C49" s="16" t="s">
        <v>116</v>
      </c>
      <c r="D49" s="16" t="s">
        <v>33</v>
      </c>
      <c r="E49" s="17">
        <v>21</v>
      </c>
      <c r="F49" s="17">
        <v>21090426</v>
      </c>
      <c r="G49" s="18">
        <f t="shared" si="0"/>
        <v>1.4982226373347323E-2</v>
      </c>
      <c r="H49" s="19" t="s">
        <v>16</v>
      </c>
      <c r="K49" s="15"/>
    </row>
    <row r="50" spans="1:11" x14ac:dyDescent="0.25">
      <c r="A50" s="14"/>
      <c r="B50" s="15" t="s">
        <v>117</v>
      </c>
      <c r="C50" s="16" t="s">
        <v>118</v>
      </c>
      <c r="D50" s="16" t="s">
        <v>26</v>
      </c>
      <c r="E50" s="17">
        <v>100</v>
      </c>
      <c r="F50" s="17">
        <v>10206280</v>
      </c>
      <c r="G50" s="18">
        <f t="shared" si="0"/>
        <v>7.2503418086371186E-3</v>
      </c>
      <c r="H50" s="19" t="s">
        <v>20</v>
      </c>
      <c r="K50" s="15"/>
    </row>
    <row r="51" spans="1:11" x14ac:dyDescent="0.25">
      <c r="A51" s="14"/>
      <c r="B51" s="15" t="s">
        <v>119</v>
      </c>
      <c r="C51" s="16" t="s">
        <v>120</v>
      </c>
      <c r="D51" s="16" t="s">
        <v>62</v>
      </c>
      <c r="E51" s="17">
        <v>11</v>
      </c>
      <c r="F51" s="17">
        <v>11725065</v>
      </c>
      <c r="G51" s="18">
        <f t="shared" si="0"/>
        <v>8.3292569847670042E-3</v>
      </c>
      <c r="H51" s="19" t="s">
        <v>16</v>
      </c>
      <c r="K51" s="15"/>
    </row>
    <row r="52" spans="1:11" x14ac:dyDescent="0.25">
      <c r="A52" s="14"/>
      <c r="B52" s="15" t="s">
        <v>121</v>
      </c>
      <c r="C52" s="16" t="s">
        <v>122</v>
      </c>
      <c r="D52" s="16" t="s">
        <v>123</v>
      </c>
      <c r="E52" s="17">
        <v>8</v>
      </c>
      <c r="F52" s="17">
        <v>7589312</v>
      </c>
      <c r="G52" s="18">
        <f t="shared" si="0"/>
        <v>5.3912988956202838E-3</v>
      </c>
      <c r="H52" s="19" t="s">
        <v>16</v>
      </c>
      <c r="K52" s="15"/>
    </row>
    <row r="53" spans="1:11" x14ac:dyDescent="0.25">
      <c r="A53" s="14"/>
      <c r="B53" s="15" t="s">
        <v>124</v>
      </c>
      <c r="C53" s="16" t="s">
        <v>125</v>
      </c>
      <c r="D53" s="16" t="s">
        <v>19</v>
      </c>
      <c r="E53" s="17">
        <v>10</v>
      </c>
      <c r="F53" s="17">
        <v>9448570</v>
      </c>
      <c r="G53" s="18">
        <f t="shared" si="0"/>
        <v>6.7120794356841495E-3</v>
      </c>
      <c r="H53" s="19" t="s">
        <v>20</v>
      </c>
      <c r="K53" s="15"/>
    </row>
    <row r="54" spans="1:11" x14ac:dyDescent="0.25">
      <c r="A54" s="14"/>
      <c r="B54" s="15" t="s">
        <v>126</v>
      </c>
      <c r="C54" s="16" t="s">
        <v>127</v>
      </c>
      <c r="D54" s="16" t="s">
        <v>54</v>
      </c>
      <c r="E54" s="17">
        <v>8</v>
      </c>
      <c r="F54" s="17">
        <v>10472060</v>
      </c>
      <c r="G54" s="18">
        <f t="shared" si="0"/>
        <v>7.4391467254040083E-3</v>
      </c>
      <c r="H54" s="19" t="s">
        <v>16</v>
      </c>
      <c r="K54" s="15"/>
    </row>
    <row r="55" spans="1:11" x14ac:dyDescent="0.25">
      <c r="A55" s="14"/>
      <c r="B55" s="15" t="s">
        <v>128</v>
      </c>
      <c r="C55" s="16" t="s">
        <v>129</v>
      </c>
      <c r="D55" s="16" t="s">
        <v>15</v>
      </c>
      <c r="E55" s="17">
        <v>9</v>
      </c>
      <c r="F55" s="17">
        <v>9106155</v>
      </c>
      <c r="G55" s="18">
        <f t="shared" si="0"/>
        <v>6.4688345129106728E-3</v>
      </c>
      <c r="H55" s="19" t="s">
        <v>16</v>
      </c>
      <c r="K55" s="15"/>
    </row>
    <row r="56" spans="1:11" x14ac:dyDescent="0.25">
      <c r="A56" s="14"/>
      <c r="B56" s="15" t="s">
        <v>130</v>
      </c>
      <c r="C56" s="16" t="s">
        <v>131</v>
      </c>
      <c r="D56" s="16" t="s">
        <v>15</v>
      </c>
      <c r="E56" s="17">
        <v>1</v>
      </c>
      <c r="F56" s="17">
        <v>992672</v>
      </c>
      <c r="G56" s="18">
        <f t="shared" si="0"/>
        <v>7.0517478492295197E-4</v>
      </c>
      <c r="H56" s="19" t="s">
        <v>16</v>
      </c>
      <c r="K56" s="15"/>
    </row>
    <row r="57" spans="1:11" x14ac:dyDescent="0.25">
      <c r="A57" s="14"/>
      <c r="B57" s="15" t="s">
        <v>132</v>
      </c>
      <c r="C57" s="16" t="s">
        <v>133</v>
      </c>
      <c r="D57" s="16" t="s">
        <v>15</v>
      </c>
      <c r="E57" s="17">
        <v>6</v>
      </c>
      <c r="F57" s="17">
        <v>6257400</v>
      </c>
      <c r="G57" s="18">
        <f t="shared" si="0"/>
        <v>4.4451346458617546E-3</v>
      </c>
      <c r="H57" s="19" t="s">
        <v>16</v>
      </c>
      <c r="K57" s="15"/>
    </row>
    <row r="58" spans="1:11" x14ac:dyDescent="0.25">
      <c r="A58" s="14"/>
      <c r="B58" s="15" t="s">
        <v>134</v>
      </c>
      <c r="C58" s="16" t="s">
        <v>135</v>
      </c>
      <c r="D58" s="16" t="s">
        <v>15</v>
      </c>
      <c r="E58" s="17">
        <v>10</v>
      </c>
      <c r="F58" s="17">
        <v>10048620</v>
      </c>
      <c r="G58" s="18">
        <f t="shared" si="0"/>
        <v>7.1383432264357947E-3</v>
      </c>
      <c r="H58" s="19" t="s">
        <v>16</v>
      </c>
      <c r="K58" s="15"/>
    </row>
    <row r="59" spans="1:11" x14ac:dyDescent="0.25">
      <c r="A59" s="14"/>
      <c r="B59" s="15" t="s">
        <v>136</v>
      </c>
      <c r="C59" s="16" t="s">
        <v>137</v>
      </c>
      <c r="D59" s="16" t="s">
        <v>40</v>
      </c>
      <c r="E59" s="17">
        <v>10</v>
      </c>
      <c r="F59" s="17">
        <v>9442460</v>
      </c>
      <c r="G59" s="18">
        <f t="shared" si="0"/>
        <v>6.7077390111170421E-3</v>
      </c>
      <c r="H59" s="19" t="s">
        <v>16</v>
      </c>
      <c r="K59" s="15"/>
    </row>
    <row r="60" spans="1:11" x14ac:dyDescent="0.25">
      <c r="A60" s="14"/>
      <c r="B60" s="15" t="s">
        <v>138</v>
      </c>
      <c r="C60" s="16" t="s">
        <v>139</v>
      </c>
      <c r="D60" s="16" t="s">
        <v>15</v>
      </c>
      <c r="E60" s="17">
        <v>3</v>
      </c>
      <c r="F60" s="17">
        <v>3153438</v>
      </c>
      <c r="G60" s="18">
        <f t="shared" si="0"/>
        <v>2.2401407145742637E-3</v>
      </c>
      <c r="H60" s="19" t="s">
        <v>16</v>
      </c>
      <c r="K60" s="15"/>
    </row>
    <row r="61" spans="1:11" x14ac:dyDescent="0.25">
      <c r="A61" s="14"/>
      <c r="B61" s="15" t="s">
        <v>140</v>
      </c>
      <c r="C61" s="16" t="s">
        <v>141</v>
      </c>
      <c r="D61" s="16" t="s">
        <v>45</v>
      </c>
      <c r="E61" s="17">
        <v>50</v>
      </c>
      <c r="F61" s="17">
        <v>47280850</v>
      </c>
      <c r="G61" s="18">
        <f t="shared" si="0"/>
        <v>3.3587391635630251E-2</v>
      </c>
      <c r="H61" s="19" t="s">
        <v>16</v>
      </c>
      <c r="K61" s="15"/>
    </row>
    <row r="62" spans="1:11" x14ac:dyDescent="0.25">
      <c r="A62" s="14"/>
      <c r="B62" s="15" t="s">
        <v>142</v>
      </c>
      <c r="C62" s="16" t="s">
        <v>143</v>
      </c>
      <c r="D62" s="16" t="s">
        <v>33</v>
      </c>
      <c r="E62" s="17">
        <v>50</v>
      </c>
      <c r="F62" s="17">
        <v>47591800</v>
      </c>
      <c r="G62" s="18">
        <f t="shared" si="0"/>
        <v>3.3808284437453803E-2</v>
      </c>
      <c r="H62" s="19" t="s">
        <v>16</v>
      </c>
      <c r="K62" s="15"/>
    </row>
    <row r="63" spans="1:11" x14ac:dyDescent="0.25">
      <c r="A63" s="14"/>
      <c r="B63" s="15" t="s">
        <v>144</v>
      </c>
      <c r="C63" s="16" t="s">
        <v>145</v>
      </c>
      <c r="D63" s="16" t="s">
        <v>59</v>
      </c>
      <c r="E63" s="17">
        <v>10</v>
      </c>
      <c r="F63" s="17">
        <v>10294400</v>
      </c>
      <c r="G63" s="18">
        <f t="shared" si="0"/>
        <v>7.3129405341450515E-3</v>
      </c>
      <c r="H63" s="19" t="s">
        <v>16</v>
      </c>
      <c r="K63" s="15"/>
    </row>
    <row r="64" spans="1:11" x14ac:dyDescent="0.25">
      <c r="A64" s="14"/>
      <c r="B64" s="15" t="s">
        <v>146</v>
      </c>
      <c r="C64" s="16" t="s">
        <v>147</v>
      </c>
      <c r="D64" s="16" t="s">
        <v>33</v>
      </c>
      <c r="E64" s="17">
        <v>5</v>
      </c>
      <c r="F64" s="17">
        <v>4758390</v>
      </c>
      <c r="G64" s="18">
        <f t="shared" si="0"/>
        <v>3.3802672431876039E-3</v>
      </c>
      <c r="H64" s="19" t="s">
        <v>16</v>
      </c>
      <c r="K64" s="15"/>
    </row>
    <row r="65" spans="1:11" x14ac:dyDescent="0.25">
      <c r="A65" s="14"/>
      <c r="B65" s="15" t="s">
        <v>148</v>
      </c>
      <c r="C65" s="16" t="s">
        <v>149</v>
      </c>
      <c r="D65" s="16" t="s">
        <v>15</v>
      </c>
      <c r="E65" s="17">
        <v>7</v>
      </c>
      <c r="F65" s="17">
        <v>7134085</v>
      </c>
      <c r="G65" s="18">
        <f t="shared" si="0"/>
        <v>5.0679145331963202E-3</v>
      </c>
      <c r="H65" s="19" t="s">
        <v>16</v>
      </c>
      <c r="K65" s="15"/>
    </row>
    <row r="66" spans="1:11" x14ac:dyDescent="0.25">
      <c r="A66" s="14"/>
      <c r="B66" s="15" t="s">
        <v>150</v>
      </c>
      <c r="C66" s="16" t="s">
        <v>151</v>
      </c>
      <c r="D66" s="16" t="s">
        <v>40</v>
      </c>
      <c r="E66" s="17">
        <v>46</v>
      </c>
      <c r="F66" s="17">
        <v>43662694</v>
      </c>
      <c r="G66" s="18">
        <f t="shared" si="0"/>
        <v>3.1017124337753721E-2</v>
      </c>
      <c r="H66" s="19" t="s">
        <v>16</v>
      </c>
      <c r="K66" s="15"/>
    </row>
    <row r="67" spans="1:11" x14ac:dyDescent="0.25">
      <c r="A67" s="14"/>
      <c r="B67" s="15" t="s">
        <v>152</v>
      </c>
      <c r="C67" s="16" t="s">
        <v>153</v>
      </c>
      <c r="D67" s="16" t="s">
        <v>15</v>
      </c>
      <c r="E67" s="17">
        <v>2</v>
      </c>
      <c r="F67" s="17">
        <v>2031634</v>
      </c>
      <c r="G67" s="18">
        <f t="shared" si="0"/>
        <v>1.4432330810097962E-3</v>
      </c>
      <c r="H67" s="19" t="s">
        <v>16</v>
      </c>
      <c r="K67" s="15"/>
    </row>
    <row r="68" spans="1:11" x14ac:dyDescent="0.25">
      <c r="A68" s="14"/>
      <c r="B68" s="15" t="s">
        <v>154</v>
      </c>
      <c r="C68" s="16" t="s">
        <v>155</v>
      </c>
      <c r="D68" s="16" t="s">
        <v>15</v>
      </c>
      <c r="E68" s="17">
        <v>20</v>
      </c>
      <c r="F68" s="17">
        <v>19059460</v>
      </c>
      <c r="G68" s="18">
        <f t="shared" si="0"/>
        <v>1.3539467826480051E-2</v>
      </c>
      <c r="H68" s="19" t="s">
        <v>16</v>
      </c>
      <c r="K68" s="15"/>
    </row>
    <row r="69" spans="1:11" x14ac:dyDescent="0.25">
      <c r="A69" s="14"/>
      <c r="B69" s="15" t="s">
        <v>156</v>
      </c>
      <c r="C69" s="16" t="s">
        <v>157</v>
      </c>
      <c r="D69" s="16" t="s">
        <v>158</v>
      </c>
      <c r="E69" s="17">
        <v>50</v>
      </c>
      <c r="F69" s="17">
        <v>49935050</v>
      </c>
      <c r="G69" s="18">
        <f t="shared" si="0"/>
        <v>3.5472883433668778E-2</v>
      </c>
      <c r="H69" s="19" t="s">
        <v>16</v>
      </c>
      <c r="K69" s="15"/>
    </row>
    <row r="70" spans="1:11" x14ac:dyDescent="0.25">
      <c r="A70" s="14"/>
      <c r="B70" s="15" t="s">
        <v>159</v>
      </c>
      <c r="C70" s="16" t="s">
        <v>160</v>
      </c>
      <c r="D70" s="16" t="s">
        <v>15</v>
      </c>
      <c r="E70" s="17">
        <v>50</v>
      </c>
      <c r="F70" s="17">
        <v>49976250</v>
      </c>
      <c r="G70" s="18">
        <f t="shared" si="0"/>
        <v>3.5502151108327502E-2</v>
      </c>
      <c r="H70" s="19" t="s">
        <v>16</v>
      </c>
      <c r="K70" s="15"/>
    </row>
    <row r="71" spans="1:11" x14ac:dyDescent="0.25">
      <c r="A71" s="14"/>
      <c r="B71" s="15" t="s">
        <v>161</v>
      </c>
      <c r="C71" s="16" t="s">
        <v>162</v>
      </c>
      <c r="D71" s="16" t="s">
        <v>62</v>
      </c>
      <c r="E71" s="17">
        <v>49</v>
      </c>
      <c r="F71" s="17">
        <v>48224673</v>
      </c>
      <c r="G71" s="18">
        <f t="shared" ref="G71:G84" si="2">+F71/$F$98</f>
        <v>3.4257865045810382E-2</v>
      </c>
      <c r="H71" s="19" t="s">
        <v>16</v>
      </c>
      <c r="K71" s="15"/>
    </row>
    <row r="72" spans="1:11" x14ac:dyDescent="0.25">
      <c r="A72" s="14"/>
      <c r="B72" s="15" t="s">
        <v>163</v>
      </c>
      <c r="C72" s="16" t="s">
        <v>164</v>
      </c>
      <c r="D72" s="16" t="s">
        <v>59</v>
      </c>
      <c r="E72" s="17">
        <v>25</v>
      </c>
      <c r="F72" s="17">
        <v>23795375</v>
      </c>
      <c r="G72" s="18">
        <f t="shared" si="2"/>
        <v>1.6903769268989139E-2</v>
      </c>
      <c r="H72" s="19" t="s">
        <v>20</v>
      </c>
      <c r="K72" s="15"/>
    </row>
    <row r="73" spans="1:11" x14ac:dyDescent="0.25">
      <c r="A73" s="14"/>
      <c r="B73" s="15" t="s">
        <v>165</v>
      </c>
      <c r="C73" s="16" t="s">
        <v>166</v>
      </c>
      <c r="D73" s="16" t="s">
        <v>40</v>
      </c>
      <c r="E73" s="17">
        <v>8</v>
      </c>
      <c r="F73" s="17">
        <v>7938376</v>
      </c>
      <c r="G73" s="18">
        <f t="shared" si="2"/>
        <v>5.6392671380249707E-3</v>
      </c>
      <c r="H73" s="19" t="s">
        <v>16</v>
      </c>
      <c r="K73" s="15"/>
    </row>
    <row r="74" spans="1:11" x14ac:dyDescent="0.25">
      <c r="A74" s="14"/>
      <c r="B74" s="15" t="s">
        <v>167</v>
      </c>
      <c r="C74" s="16" t="s">
        <v>168</v>
      </c>
      <c r="D74" s="16" t="s">
        <v>123</v>
      </c>
      <c r="E74" s="17">
        <v>1</v>
      </c>
      <c r="F74" s="17">
        <v>941408</v>
      </c>
      <c r="G74" s="18">
        <f t="shared" si="2"/>
        <v>6.687578413864261E-4</v>
      </c>
      <c r="H74" s="19" t="s">
        <v>16</v>
      </c>
      <c r="K74" s="15"/>
    </row>
    <row r="75" spans="1:11" x14ac:dyDescent="0.25">
      <c r="A75" s="14"/>
      <c r="B75" s="15" t="s">
        <v>169</v>
      </c>
      <c r="C75" s="16" t="s">
        <v>170</v>
      </c>
      <c r="D75" s="16" t="s">
        <v>15</v>
      </c>
      <c r="E75" s="17">
        <v>45</v>
      </c>
      <c r="F75" s="17">
        <v>44629245</v>
      </c>
      <c r="G75" s="18">
        <f t="shared" si="2"/>
        <v>3.1703743274866955E-2</v>
      </c>
      <c r="H75" s="19" t="s">
        <v>20</v>
      </c>
      <c r="K75" s="15"/>
    </row>
    <row r="76" spans="1:11" x14ac:dyDescent="0.25">
      <c r="A76" s="14"/>
      <c r="B76" s="15" t="s">
        <v>171</v>
      </c>
      <c r="C76" s="16" t="s">
        <v>172</v>
      </c>
      <c r="D76" s="16" t="s">
        <v>40</v>
      </c>
      <c r="E76" s="17">
        <v>50</v>
      </c>
      <c r="F76" s="17">
        <v>49356300</v>
      </c>
      <c r="G76" s="18">
        <f t="shared" si="2"/>
        <v>3.5061750746563508E-2</v>
      </c>
      <c r="H76" s="19" t="s">
        <v>16</v>
      </c>
      <c r="K76" s="15"/>
    </row>
    <row r="77" spans="1:11" x14ac:dyDescent="0.25">
      <c r="A77" s="14"/>
      <c r="B77" s="15" t="s">
        <v>173</v>
      </c>
      <c r="C77" s="16" t="s">
        <v>174</v>
      </c>
      <c r="D77" s="16" t="s">
        <v>40</v>
      </c>
      <c r="E77" s="17">
        <v>1</v>
      </c>
      <c r="F77" s="17">
        <v>947466</v>
      </c>
      <c r="G77" s="18">
        <f t="shared" si="2"/>
        <v>6.7306132616998325E-4</v>
      </c>
      <c r="H77" s="19" t="s">
        <v>16</v>
      </c>
      <c r="K77" s="15"/>
    </row>
    <row r="78" spans="1:11" x14ac:dyDescent="0.25">
      <c r="A78" s="14"/>
      <c r="B78" s="15" t="s">
        <v>175</v>
      </c>
      <c r="C78" s="16" t="s">
        <v>176</v>
      </c>
      <c r="D78" s="16" t="s">
        <v>15</v>
      </c>
      <c r="E78" s="17">
        <v>4</v>
      </c>
      <c r="F78" s="17">
        <v>4097436</v>
      </c>
      <c r="G78" s="18">
        <f t="shared" si="2"/>
        <v>2.9107384413336536E-3</v>
      </c>
      <c r="H78" s="19" t="s">
        <v>16</v>
      </c>
      <c r="K78" s="15"/>
    </row>
    <row r="79" spans="1:11" x14ac:dyDescent="0.25">
      <c r="A79" s="14"/>
      <c r="B79" s="15" t="s">
        <v>177</v>
      </c>
      <c r="C79" s="16" t="s">
        <v>178</v>
      </c>
      <c r="D79" s="16" t="s">
        <v>26</v>
      </c>
      <c r="E79" s="17">
        <v>130</v>
      </c>
      <c r="F79" s="17">
        <v>13512798</v>
      </c>
      <c r="G79" s="18">
        <f t="shared" si="2"/>
        <v>9.5992275629385084E-3</v>
      </c>
      <c r="H79" s="19" t="s">
        <v>20</v>
      </c>
      <c r="K79" s="15"/>
    </row>
    <row r="80" spans="1:11" x14ac:dyDescent="0.25">
      <c r="A80" s="14"/>
      <c r="B80" s="15" t="s">
        <v>179</v>
      </c>
      <c r="C80" s="16" t="s">
        <v>180</v>
      </c>
      <c r="D80" s="16" t="s">
        <v>123</v>
      </c>
      <c r="E80" s="17">
        <v>50</v>
      </c>
      <c r="F80" s="17">
        <v>49988650</v>
      </c>
      <c r="G80" s="18">
        <f t="shared" si="2"/>
        <v>3.5510959825943232E-2</v>
      </c>
      <c r="H80" s="19" t="s">
        <v>16</v>
      </c>
      <c r="K80" s="15"/>
    </row>
    <row r="81" spans="1:11" x14ac:dyDescent="0.25">
      <c r="A81" s="14"/>
      <c r="B81" s="15" t="s">
        <v>181</v>
      </c>
      <c r="C81" s="16" t="s">
        <v>182</v>
      </c>
      <c r="D81" s="16" t="s">
        <v>40</v>
      </c>
      <c r="E81" s="17">
        <v>6</v>
      </c>
      <c r="F81" s="17">
        <v>6025854</v>
      </c>
      <c r="G81" s="18">
        <f t="shared" si="2"/>
        <v>4.2806488935188151E-3</v>
      </c>
      <c r="H81" s="19" t="s">
        <v>16</v>
      </c>
      <c r="K81" s="15"/>
    </row>
    <row r="82" spans="1:11" x14ac:dyDescent="0.25">
      <c r="A82" s="14"/>
      <c r="B82" s="15" t="s">
        <v>183</v>
      </c>
      <c r="C82" s="16" t="s">
        <v>184</v>
      </c>
      <c r="D82" s="16" t="s">
        <v>15</v>
      </c>
      <c r="E82" s="17">
        <v>1</v>
      </c>
      <c r="F82" s="17">
        <v>935663</v>
      </c>
      <c r="G82" s="18">
        <f t="shared" si="2"/>
        <v>6.6467670568462088E-4</v>
      </c>
      <c r="H82" s="19" t="s">
        <v>16</v>
      </c>
      <c r="K82" s="15"/>
    </row>
    <row r="83" spans="1:11" x14ac:dyDescent="0.25">
      <c r="A83" s="14"/>
      <c r="B83" s="15" t="s">
        <v>185</v>
      </c>
      <c r="C83" s="16" t="s">
        <v>186</v>
      </c>
      <c r="D83" s="16" t="s">
        <v>15</v>
      </c>
      <c r="E83" s="17">
        <v>3</v>
      </c>
      <c r="F83" s="17">
        <v>2809230</v>
      </c>
      <c r="G83" s="18">
        <f t="shared" si="2"/>
        <v>1.9956220796487705E-3</v>
      </c>
      <c r="H83" s="19" t="s">
        <v>16</v>
      </c>
      <c r="K83" s="15"/>
    </row>
    <row r="84" spans="1:11" x14ac:dyDescent="0.25">
      <c r="A84" s="14"/>
      <c r="B84" s="15" t="s">
        <v>187</v>
      </c>
      <c r="C84" s="16" t="s">
        <v>188</v>
      </c>
      <c r="D84" s="16" t="s">
        <v>40</v>
      </c>
      <c r="E84" s="17">
        <v>52</v>
      </c>
      <c r="F84" s="17">
        <v>52053612</v>
      </c>
      <c r="G84" s="18">
        <f t="shared" si="2"/>
        <v>3.6977868466686672E-2</v>
      </c>
      <c r="H84" s="19" t="s">
        <v>16</v>
      </c>
      <c r="K84" s="15"/>
    </row>
    <row r="85" spans="1:11" x14ac:dyDescent="0.25">
      <c r="B85" s="22"/>
      <c r="C85" s="23"/>
      <c r="D85" s="23"/>
      <c r="E85" s="24"/>
      <c r="F85" s="25"/>
      <c r="G85" s="26"/>
      <c r="H85" s="27"/>
    </row>
    <row r="86" spans="1:11" x14ac:dyDescent="0.25">
      <c r="B86" s="23"/>
      <c r="C86" s="23" t="s">
        <v>189</v>
      </c>
      <c r="D86" s="23"/>
      <c r="E86" s="28"/>
      <c r="F86" s="29">
        <f>SUM(F7:F85)</f>
        <v>1320600574</v>
      </c>
      <c r="G86" s="30">
        <f>+F86/$F$98</f>
        <v>0.93812883383391177</v>
      </c>
      <c r="H86" s="31"/>
    </row>
    <row r="87" spans="1:11" x14ac:dyDescent="0.25">
      <c r="G87" s="32"/>
    </row>
    <row r="88" spans="1:11" x14ac:dyDescent="0.25">
      <c r="A88" s="33" t="s">
        <v>190</v>
      </c>
      <c r="B88" s="34"/>
      <c r="C88" s="34" t="s">
        <v>191</v>
      </c>
      <c r="D88" s="34"/>
      <c r="E88" s="34"/>
      <c r="F88" s="34" t="s">
        <v>10</v>
      </c>
      <c r="G88" s="35" t="s">
        <v>11</v>
      </c>
    </row>
    <row r="89" spans="1:11" x14ac:dyDescent="0.25">
      <c r="B89" s="36"/>
      <c r="C89" s="23" t="s">
        <v>192</v>
      </c>
      <c r="D89" s="16"/>
      <c r="E89" s="37"/>
      <c r="F89" s="38" t="s">
        <v>193</v>
      </c>
      <c r="G89" s="39">
        <v>0</v>
      </c>
    </row>
    <row r="90" spans="1:11" x14ac:dyDescent="0.25">
      <c r="B90" s="36" t="s">
        <v>194</v>
      </c>
      <c r="C90" s="23" t="s">
        <v>195</v>
      </c>
      <c r="D90" s="23"/>
      <c r="E90" s="28"/>
      <c r="F90" s="17">
        <v>47733616.509999998</v>
      </c>
      <c r="G90" s="39">
        <f>+F90/$F$98</f>
        <v>3.3909028114053698E-2</v>
      </c>
    </row>
    <row r="91" spans="1:11" x14ac:dyDescent="0.25">
      <c r="B91" s="36"/>
      <c r="C91" s="23" t="s">
        <v>196</v>
      </c>
      <c r="D91" s="16"/>
      <c r="E91" s="37"/>
      <c r="F91" s="28" t="s">
        <v>193</v>
      </c>
      <c r="G91" s="39">
        <v>0</v>
      </c>
    </row>
    <row r="92" spans="1:11" x14ac:dyDescent="0.25">
      <c r="A92" s="40" t="s">
        <v>197</v>
      </c>
      <c r="B92" s="36"/>
      <c r="C92" s="23" t="s">
        <v>198</v>
      </c>
      <c r="D92" s="16"/>
      <c r="E92" s="37"/>
      <c r="F92" s="28" t="s">
        <v>193</v>
      </c>
      <c r="G92" s="39">
        <v>0</v>
      </c>
    </row>
    <row r="93" spans="1:11" x14ac:dyDescent="0.25">
      <c r="B93" s="36"/>
      <c r="C93" s="23" t="s">
        <v>199</v>
      </c>
      <c r="D93" s="16"/>
      <c r="E93" s="37"/>
      <c r="F93" s="28" t="s">
        <v>193</v>
      </c>
      <c r="G93" s="39">
        <v>0</v>
      </c>
    </row>
    <row r="94" spans="1:11" x14ac:dyDescent="0.25">
      <c r="B94" s="16" t="s">
        <v>197</v>
      </c>
      <c r="C94" s="16" t="s">
        <v>200</v>
      </c>
      <c r="D94" s="16"/>
      <c r="E94" s="37"/>
      <c r="F94" s="17">
        <v>39362200.829999998</v>
      </c>
      <c r="G94" s="39">
        <f>+F94/$F$98</f>
        <v>2.7962138052034596E-2</v>
      </c>
    </row>
    <row r="95" spans="1:11" x14ac:dyDescent="0.25">
      <c r="B95" s="36"/>
      <c r="C95" s="16"/>
      <c r="D95" s="16"/>
      <c r="E95" s="37"/>
      <c r="F95" s="38"/>
      <c r="G95" s="39"/>
    </row>
    <row r="96" spans="1:11" x14ac:dyDescent="0.25">
      <c r="B96" s="36"/>
      <c r="C96" s="16" t="s">
        <v>201</v>
      </c>
      <c r="D96" s="16"/>
      <c r="E96" s="37"/>
      <c r="F96" s="41">
        <f>SUM(F89:F95)</f>
        <v>87095817.340000004</v>
      </c>
      <c r="G96" s="39">
        <f>+F96/$F$98</f>
        <v>6.1871166166088301E-2</v>
      </c>
    </row>
    <row r="97" spans="1:7" x14ac:dyDescent="0.25">
      <c r="B97" s="36"/>
      <c r="C97" s="16"/>
      <c r="D97" s="16"/>
      <c r="E97" s="37"/>
      <c r="F97" s="41"/>
      <c r="G97" s="39"/>
    </row>
    <row r="98" spans="1:7" x14ac:dyDescent="0.25">
      <c r="B98" s="42"/>
      <c r="C98" s="43" t="s">
        <v>202</v>
      </c>
      <c r="D98" s="44"/>
      <c r="E98" s="45"/>
      <c r="F98" s="46">
        <f>+F96+F86</f>
        <v>1407696391.3399999</v>
      </c>
      <c r="G98" s="47">
        <v>1</v>
      </c>
    </row>
    <row r="99" spans="1:7" x14ac:dyDescent="0.25">
      <c r="F99" s="48"/>
    </row>
    <row r="100" spans="1:7" x14ac:dyDescent="0.25">
      <c r="C100" s="23" t="s">
        <v>203</v>
      </c>
      <c r="D100" s="49">
        <v>6.1</v>
      </c>
      <c r="F100" s="4">
        <v>0</v>
      </c>
    </row>
    <row r="101" spans="1:7" x14ac:dyDescent="0.25">
      <c r="C101" s="23" t="s">
        <v>204</v>
      </c>
      <c r="D101" s="49">
        <v>4.37</v>
      </c>
    </row>
    <row r="102" spans="1:7" x14ac:dyDescent="0.25">
      <c r="C102" s="23" t="s">
        <v>205</v>
      </c>
      <c r="D102" s="50">
        <v>7.82</v>
      </c>
    </row>
    <row r="103" spans="1:7" x14ac:dyDescent="0.25">
      <c r="A103" s="33" t="s">
        <v>206</v>
      </c>
      <c r="C103" s="23" t="s">
        <v>207</v>
      </c>
      <c r="D103" s="51">
        <v>15.848699999999999</v>
      </c>
    </row>
    <row r="104" spans="1:7" x14ac:dyDescent="0.25">
      <c r="C104" s="23" t="s">
        <v>208</v>
      </c>
      <c r="D104" s="51">
        <v>15.8178</v>
      </c>
    </row>
    <row r="105" spans="1:7" x14ac:dyDescent="0.25">
      <c r="C105" s="23" t="s">
        <v>209</v>
      </c>
      <c r="D105" s="52">
        <v>856506753</v>
      </c>
    </row>
    <row r="106" spans="1:7" x14ac:dyDescent="0.25">
      <c r="C106" s="23" t="s">
        <v>210</v>
      </c>
      <c r="D106" s="53">
        <v>0</v>
      </c>
    </row>
    <row r="107" spans="1:7" x14ac:dyDescent="0.25">
      <c r="C107" s="23" t="s">
        <v>211</v>
      </c>
      <c r="D107" s="53">
        <v>0</v>
      </c>
      <c r="F107" s="48"/>
      <c r="G107" s="54"/>
    </row>
    <row r="108" spans="1:7" x14ac:dyDescent="0.25">
      <c r="B108" s="55"/>
      <c r="C108" s="14"/>
    </row>
    <row r="109" spans="1:7" x14ac:dyDescent="0.25">
      <c r="F109" s="4"/>
    </row>
    <row r="110" spans="1:7" x14ac:dyDescent="0.25">
      <c r="A110" s="1" t="s">
        <v>212</v>
      </c>
      <c r="C110" s="34" t="s">
        <v>213</v>
      </c>
      <c r="D110" s="34"/>
      <c r="E110" s="34"/>
      <c r="F110" s="34"/>
      <c r="G110" s="56"/>
    </row>
    <row r="111" spans="1:7" x14ac:dyDescent="0.25">
      <c r="A111" s="16" t="s">
        <v>214</v>
      </c>
      <c r="C111" s="34" t="s">
        <v>215</v>
      </c>
      <c r="D111" s="34"/>
      <c r="E111" s="34"/>
      <c r="F111" s="34" t="s">
        <v>10</v>
      </c>
      <c r="G111" s="56" t="s">
        <v>11</v>
      </c>
    </row>
    <row r="112" spans="1:7" x14ac:dyDescent="0.25">
      <c r="C112" s="23" t="s">
        <v>216</v>
      </c>
      <c r="D112" s="16"/>
      <c r="E112" s="37"/>
      <c r="F112" s="57">
        <f>SUMIF(Table1345676857[[Industry ]],A110,Table1345676857[Market Value])</f>
        <v>0</v>
      </c>
      <c r="G112" s="58">
        <f>+F112/$F$98</f>
        <v>0</v>
      </c>
    </row>
    <row r="113" spans="3:12" x14ac:dyDescent="0.25">
      <c r="C113" s="16" t="s">
        <v>217</v>
      </c>
      <c r="D113" s="16"/>
      <c r="E113" s="37"/>
      <c r="F113" s="57">
        <f>SUMIF(Table1345676857[[Industry ]],A111,Table1345676857[Market Value])</f>
        <v>0</v>
      </c>
      <c r="G113" s="58">
        <f t="shared" ref="G113" si="3">+F113/$F$98</f>
        <v>0</v>
      </c>
    </row>
    <row r="114" spans="3:12" x14ac:dyDescent="0.25">
      <c r="C114" s="16" t="s">
        <v>218</v>
      </c>
      <c r="D114" s="16"/>
      <c r="E114" s="37"/>
      <c r="F114" s="57">
        <f>SUMIF($E$126:$E$135,C114,$H$126:$H$135)</f>
        <v>1258648114</v>
      </c>
      <c r="G114" s="58">
        <f>+F114/$F$98</f>
        <v>0.89411901724197829</v>
      </c>
    </row>
    <row r="115" spans="3:12" x14ac:dyDescent="0.25">
      <c r="C115" s="16" t="s">
        <v>219</v>
      </c>
      <c r="D115" s="16"/>
      <c r="E115" s="37"/>
      <c r="F115" s="57">
        <f t="shared" ref="F115:F123" si="4">SUMIF($E$126:$E$135,C115,$H$126:$H$135)</f>
        <v>0</v>
      </c>
      <c r="G115" s="58">
        <f t="shared" ref="G115:G123" si="5">+F115/$F$98</f>
        <v>0</v>
      </c>
    </row>
    <row r="116" spans="3:12" x14ac:dyDescent="0.25">
      <c r="C116" s="16" t="s">
        <v>220</v>
      </c>
      <c r="D116" s="16"/>
      <c r="E116" s="37"/>
      <c r="F116" s="57">
        <f t="shared" si="4"/>
        <v>61952460</v>
      </c>
      <c r="G116" s="58">
        <f>+F116/$F$98</f>
        <v>4.4009816591933468E-2</v>
      </c>
    </row>
    <row r="117" spans="3:12" x14ac:dyDescent="0.25">
      <c r="C117" s="16" t="s">
        <v>221</v>
      </c>
      <c r="D117" s="16"/>
      <c r="E117" s="37"/>
      <c r="F117" s="57">
        <f t="shared" si="4"/>
        <v>0</v>
      </c>
      <c r="G117" s="58">
        <f t="shared" si="5"/>
        <v>0</v>
      </c>
    </row>
    <row r="118" spans="3:12" x14ac:dyDescent="0.25">
      <c r="C118" s="16" t="s">
        <v>222</v>
      </c>
      <c r="D118" s="16"/>
      <c r="E118" s="37"/>
      <c r="F118" s="57">
        <f t="shared" si="4"/>
        <v>0</v>
      </c>
      <c r="G118" s="58">
        <f t="shared" si="5"/>
        <v>0</v>
      </c>
    </row>
    <row r="119" spans="3:12" x14ac:dyDescent="0.25">
      <c r="C119" s="16" t="s">
        <v>223</v>
      </c>
      <c r="D119" s="16"/>
      <c r="E119" s="37"/>
      <c r="F119" s="57">
        <f t="shared" si="4"/>
        <v>0</v>
      </c>
      <c r="G119" s="58">
        <f t="shared" si="5"/>
        <v>0</v>
      </c>
    </row>
    <row r="120" spans="3:12" x14ac:dyDescent="0.25">
      <c r="C120" s="16" t="s">
        <v>224</v>
      </c>
      <c r="D120" s="16"/>
      <c r="E120" s="37"/>
      <c r="F120" s="57">
        <f t="shared" si="4"/>
        <v>0</v>
      </c>
      <c r="G120" s="58">
        <f t="shared" si="5"/>
        <v>0</v>
      </c>
    </row>
    <row r="121" spans="3:12" x14ac:dyDescent="0.25">
      <c r="C121" s="16" t="s">
        <v>225</v>
      </c>
      <c r="D121" s="16"/>
      <c r="E121" s="37"/>
      <c r="F121" s="57">
        <f t="shared" si="4"/>
        <v>0</v>
      </c>
      <c r="G121" s="58">
        <f t="shared" si="5"/>
        <v>0</v>
      </c>
    </row>
    <row r="122" spans="3:12" x14ac:dyDescent="0.25">
      <c r="C122" s="16" t="s">
        <v>226</v>
      </c>
      <c r="D122" s="16"/>
      <c r="E122" s="37"/>
      <c r="F122" s="57">
        <f t="shared" si="4"/>
        <v>0</v>
      </c>
      <c r="G122" s="59">
        <f t="shared" si="5"/>
        <v>0</v>
      </c>
    </row>
    <row r="123" spans="3:12" x14ac:dyDescent="0.25">
      <c r="C123" s="16" t="s">
        <v>227</v>
      </c>
      <c r="D123" s="16"/>
      <c r="E123" s="37"/>
      <c r="F123" s="57">
        <f t="shared" si="4"/>
        <v>0</v>
      </c>
      <c r="G123" s="59">
        <f t="shared" si="5"/>
        <v>0</v>
      </c>
    </row>
    <row r="124" spans="3:12" x14ac:dyDescent="0.25">
      <c r="C124" s="60" t="s">
        <v>228</v>
      </c>
      <c r="D124" s="16"/>
      <c r="E124" s="37"/>
      <c r="F124" s="61">
        <f>SUM(F112:F123)</f>
        <v>1320600574</v>
      </c>
      <c r="G124" s="62">
        <f>SUM(G112:G123)</f>
        <v>0.93812883383391177</v>
      </c>
      <c r="J124" s="63" t="s">
        <v>16</v>
      </c>
    </row>
    <row r="125" spans="3:12" x14ac:dyDescent="0.25">
      <c r="J125" s="64" t="s">
        <v>16</v>
      </c>
      <c r="L125" s="20" t="s">
        <v>16</v>
      </c>
    </row>
    <row r="126" spans="3:12" x14ac:dyDescent="0.25">
      <c r="E126" s="16" t="s">
        <v>218</v>
      </c>
      <c r="F126" s="16" t="s">
        <v>20</v>
      </c>
      <c r="G126" s="65">
        <f>H126/$F$98</f>
        <v>0.12859989917831369</v>
      </c>
      <c r="H126" s="2">
        <f t="shared" ref="H126:H135" si="6">SUMIF($H$7:$H$84,F126,$F$7:$F$84)</f>
        <v>181029614</v>
      </c>
      <c r="J126" s="64" t="s">
        <v>16</v>
      </c>
      <c r="L126" s="20" t="s">
        <v>21</v>
      </c>
    </row>
    <row r="127" spans="3:12" x14ac:dyDescent="0.25">
      <c r="C127" s="1" t="s">
        <v>218</v>
      </c>
      <c r="E127" s="16" t="s">
        <v>218</v>
      </c>
      <c r="F127" s="16" t="s">
        <v>229</v>
      </c>
      <c r="G127" s="65">
        <f t="shared" ref="G127:G135" si="7">H127/$F$98</f>
        <v>0</v>
      </c>
      <c r="H127" s="1">
        <f t="shared" si="6"/>
        <v>0</v>
      </c>
      <c r="J127" s="64" t="s">
        <v>16</v>
      </c>
      <c r="L127" s="20" t="s">
        <v>21</v>
      </c>
    </row>
    <row r="128" spans="3:12" x14ac:dyDescent="0.25">
      <c r="C128" s="1" t="s">
        <v>218</v>
      </c>
      <c r="E128" s="16" t="s">
        <v>218</v>
      </c>
      <c r="F128" s="20" t="s">
        <v>28</v>
      </c>
      <c r="G128" s="65">
        <f t="shared" si="7"/>
        <v>0</v>
      </c>
      <c r="H128" s="2">
        <f t="shared" si="6"/>
        <v>0</v>
      </c>
      <c r="J128" s="64" t="s">
        <v>21</v>
      </c>
      <c r="L128" s="20" t="s">
        <v>20</v>
      </c>
    </row>
    <row r="129" spans="3:12" x14ac:dyDescent="0.25">
      <c r="C129" s="1" t="s">
        <v>218</v>
      </c>
      <c r="E129" s="16" t="s">
        <v>218</v>
      </c>
      <c r="F129" s="21" t="s">
        <v>37</v>
      </c>
      <c r="G129" s="65">
        <f t="shared" si="7"/>
        <v>7.2503986390733491E-4</v>
      </c>
      <c r="H129" s="2">
        <f t="shared" si="6"/>
        <v>1020636</v>
      </c>
      <c r="J129" s="64" t="s">
        <v>20</v>
      </c>
      <c r="L129" s="20" t="s">
        <v>28</v>
      </c>
    </row>
    <row r="130" spans="3:12" x14ac:dyDescent="0.25">
      <c r="C130" s="1" t="s">
        <v>218</v>
      </c>
      <c r="E130" s="16" t="s">
        <v>218</v>
      </c>
      <c r="F130" s="16" t="s">
        <v>16</v>
      </c>
      <c r="G130" s="65">
        <f t="shared" si="7"/>
        <v>0.76408274512668828</v>
      </c>
      <c r="H130" s="2">
        <f t="shared" si="6"/>
        <v>1075596523</v>
      </c>
      <c r="J130" s="20" t="s">
        <v>28</v>
      </c>
      <c r="L130" s="21" t="s">
        <v>27</v>
      </c>
    </row>
    <row r="131" spans="3:12" x14ac:dyDescent="0.25">
      <c r="C131" s="1" t="s">
        <v>218</v>
      </c>
      <c r="E131" s="16" t="s">
        <v>220</v>
      </c>
      <c r="F131" s="16" t="s">
        <v>27</v>
      </c>
      <c r="G131" s="65">
        <f t="shared" si="7"/>
        <v>4.4009816591933468E-2</v>
      </c>
      <c r="H131" s="1">
        <f t="shared" si="6"/>
        <v>61952460</v>
      </c>
      <c r="J131" s="20" t="s">
        <v>16</v>
      </c>
      <c r="L131" s="21" t="s">
        <v>34</v>
      </c>
    </row>
    <row r="132" spans="3:12" x14ac:dyDescent="0.25">
      <c r="C132" s="1" t="s">
        <v>220</v>
      </c>
      <c r="E132" s="16" t="s">
        <v>221</v>
      </c>
      <c r="F132" s="16" t="s">
        <v>21</v>
      </c>
      <c r="G132" s="65">
        <f t="shared" si="7"/>
        <v>0</v>
      </c>
      <c r="H132" s="2">
        <f t="shared" si="6"/>
        <v>0</v>
      </c>
      <c r="J132" s="20" t="s">
        <v>16</v>
      </c>
      <c r="L132" s="21" t="s">
        <v>37</v>
      </c>
    </row>
    <row r="133" spans="3:12" x14ac:dyDescent="0.25">
      <c r="C133" s="1" t="s">
        <v>221</v>
      </c>
      <c r="E133" s="16" t="s">
        <v>218</v>
      </c>
      <c r="F133" s="16" t="s">
        <v>34</v>
      </c>
      <c r="G133" s="65">
        <f t="shared" si="7"/>
        <v>7.1133307306898313E-4</v>
      </c>
      <c r="H133" s="2">
        <f t="shared" si="6"/>
        <v>1001341</v>
      </c>
    </row>
    <row r="134" spans="3:12" x14ac:dyDescent="0.25">
      <c r="C134" s="1" t="s">
        <v>218</v>
      </c>
      <c r="E134" s="16" t="s">
        <v>221</v>
      </c>
      <c r="F134" s="16" t="s">
        <v>230</v>
      </c>
      <c r="G134" s="65">
        <f t="shared" si="7"/>
        <v>0</v>
      </c>
      <c r="H134" s="1">
        <f t="shared" si="6"/>
        <v>0</v>
      </c>
    </row>
    <row r="135" spans="3:12" x14ac:dyDescent="0.25">
      <c r="C135" s="1" t="s">
        <v>221</v>
      </c>
      <c r="E135" s="16" t="s">
        <v>218</v>
      </c>
      <c r="F135" s="16" t="s">
        <v>231</v>
      </c>
      <c r="G135" s="65">
        <f t="shared" si="7"/>
        <v>0</v>
      </c>
      <c r="H135" s="1">
        <f t="shared" si="6"/>
        <v>0</v>
      </c>
    </row>
    <row r="136" spans="3:12" x14ac:dyDescent="0.25">
      <c r="C136" s="1" t="s">
        <v>218</v>
      </c>
      <c r="G136" s="66">
        <f>SUM(G126:G135)</f>
        <v>0.93812883383391188</v>
      </c>
      <c r="H136" s="1">
        <f>SUM(H126:H135)</f>
        <v>1320600574</v>
      </c>
    </row>
    <row r="137" spans="3:12" x14ac:dyDescent="0.25">
      <c r="H137" s="67">
        <f>+H136-F86</f>
        <v>0</v>
      </c>
    </row>
    <row r="141" spans="3:12" x14ac:dyDescent="0.25">
      <c r="F141" s="2"/>
    </row>
    <row r="142" spans="3:12" x14ac:dyDescent="0.25">
      <c r="F142" s="2"/>
    </row>
    <row r="143" spans="3:12" x14ac:dyDescent="0.25">
      <c r="F143" s="2"/>
    </row>
    <row r="144" spans="3:12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08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2023-03-08T10:47:51Z</dcterms:created>
  <dcterms:modified xsi:type="dcterms:W3CDTF">2023-03-08T10:48:19Z</dcterms:modified>
</cp:coreProperties>
</file>