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599E4ED0-E998-42D8-AE81-7FEA2ADCC0B5}" xr6:coauthVersionLast="47" xr6:coauthVersionMax="47" xr10:uidLastSave="{00000000-0000-0000-0000-000000000000}"/>
  <bookViews>
    <workbookView xWindow="-120" yWindow="-120" windowWidth="19440" windowHeight="10440" xr2:uid="{4586291B-B3EC-42B2-9F76-9E547DECF2E4}"/>
  </bookViews>
  <sheets>
    <sheet name="Port_C1I" sheetId="1" r:id="rId1"/>
  </sheets>
  <externalReferences>
    <externalReference r:id="rId2"/>
  </externalReferences>
  <definedNames>
    <definedName name="_xlnm._FilterDatabase" localSheetId="0" hidden="1">Port_C1I!$C$6:$H$67</definedName>
    <definedName name="IN">'[1]INPUT MASTER'!$B$9</definedName>
    <definedName name="_xlnm.Print_Area" localSheetId="0">Port_C1I!$B$2:$H$107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F92" i="1" s="1"/>
  <c r="G92" i="1" s="1"/>
  <c r="H105" i="1"/>
  <c r="G105" i="1" s="1"/>
  <c r="H104" i="1"/>
  <c r="G104" i="1" s="1"/>
  <c r="H103" i="1"/>
  <c r="H102" i="1"/>
  <c r="H112" i="1" s="1"/>
  <c r="H113" i="1" s="1"/>
  <c r="F99" i="1"/>
  <c r="F98" i="1"/>
  <c r="F97" i="1"/>
  <c r="F96" i="1"/>
  <c r="F95" i="1"/>
  <c r="F94" i="1"/>
  <c r="F93" i="1"/>
  <c r="F91" i="1"/>
  <c r="F89" i="1"/>
  <c r="F88" i="1"/>
  <c r="F72" i="1"/>
  <c r="F74" i="1" s="1"/>
  <c r="F62" i="1"/>
  <c r="G97" i="1" l="1"/>
  <c r="G89" i="1"/>
  <c r="G107" i="1"/>
  <c r="G109" i="1"/>
  <c r="G60" i="1"/>
  <c r="G52" i="1"/>
  <c r="G44" i="1"/>
  <c r="G36" i="1"/>
  <c r="G28" i="1"/>
  <c r="G20" i="1"/>
  <c r="G12" i="1"/>
  <c r="G57" i="1"/>
  <c r="G41" i="1"/>
  <c r="G25" i="1"/>
  <c r="G9" i="1"/>
  <c r="G106" i="1"/>
  <c r="G62" i="1"/>
  <c r="G46" i="1"/>
  <c r="G30" i="1"/>
  <c r="G14" i="1"/>
  <c r="G99" i="1"/>
  <c r="G95" i="1"/>
  <c r="G91" i="1"/>
  <c r="G59" i="1"/>
  <c r="G51" i="1"/>
  <c r="G43" i="1"/>
  <c r="G35" i="1"/>
  <c r="G27" i="1"/>
  <c r="G19" i="1"/>
  <c r="G11" i="1"/>
  <c r="G55" i="1"/>
  <c r="G47" i="1"/>
  <c r="G39" i="1"/>
  <c r="G23" i="1"/>
  <c r="G15" i="1"/>
  <c r="G58" i="1"/>
  <c r="G50" i="1"/>
  <c r="G42" i="1"/>
  <c r="G34" i="1"/>
  <c r="G26" i="1"/>
  <c r="G18" i="1"/>
  <c r="G10" i="1"/>
  <c r="G98" i="1"/>
  <c r="G94" i="1"/>
  <c r="G49" i="1"/>
  <c r="G33" i="1"/>
  <c r="G17" i="1"/>
  <c r="G110" i="1"/>
  <c r="G54" i="1"/>
  <c r="G38" i="1"/>
  <c r="G22" i="1"/>
  <c r="G70" i="1"/>
  <c r="G56" i="1"/>
  <c r="G48" i="1"/>
  <c r="G40" i="1"/>
  <c r="G32" i="1"/>
  <c r="G24" i="1"/>
  <c r="G16" i="1"/>
  <c r="G8" i="1"/>
  <c r="G66" i="1"/>
  <c r="G31" i="1"/>
  <c r="G7" i="1"/>
  <c r="G96" i="1"/>
  <c r="G88" i="1"/>
  <c r="G53" i="1"/>
  <c r="G45" i="1"/>
  <c r="G37" i="1"/>
  <c r="G29" i="1"/>
  <c r="G21" i="1"/>
  <c r="G13" i="1"/>
  <c r="G108" i="1"/>
  <c r="G93" i="1"/>
  <c r="G103" i="1"/>
  <c r="G111" i="1"/>
  <c r="G102" i="1"/>
  <c r="F90" i="1"/>
  <c r="G90" i="1" s="1"/>
  <c r="G72" i="1"/>
  <c r="F100" i="1" l="1"/>
  <c r="G112" i="1"/>
  <c r="G100" i="1"/>
</calcChain>
</file>

<file path=xl/sharedStrings.xml><?xml version="1.0" encoding="utf-8"?>
<sst xmlns="http://schemas.openxmlformats.org/spreadsheetml/2006/main" count="303" uniqueCount="182">
  <si>
    <t>NAME OF PENSION FUND</t>
  </si>
  <si>
    <t>ADITYA BIRLA SUN LIFE PENSION MANAGEMENT LIMITED</t>
  </si>
  <si>
    <t>C-TIER II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</si>
  <si>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</si>
  <si>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</si>
  <si>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</si>
  <si>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</si>
  <si>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</si>
  <si>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</si>
  <si>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</si>
  <si>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</si>
  <si>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</si>
  <si>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</si>
  <si>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INE535H08660</t>
  </si>
  <si>
    <t>9.30% Fullerton India Credit 25 Apr 2023</t>
  </si>
  <si>
    <t>Other credit granting</t>
  </si>
  <si>
    <t>IND AAA</t>
  </si>
  <si>
    <t>INE053F07BT5</t>
  </si>
  <si>
    <t>7.54% IRFC 29 Jul 2034</t>
  </si>
  <si>
    <t>CRISIL AAA</t>
  </si>
  <si>
    <t>INE733E07KL3</t>
  </si>
  <si>
    <t>7.32% NTPC 17 Jul 2029</t>
  </si>
  <si>
    <t>Electric power generation by coal based thermal power plants</t>
  </si>
  <si>
    <t>INE002A08534</t>
  </si>
  <si>
    <t>9.05% Reliance Industries 17 Oct 2028</t>
  </si>
  <si>
    <t>Manufacture of other petroleum n.e.c.</t>
  </si>
  <si>
    <t>INE053F09HQ4</t>
  </si>
  <si>
    <t>9.47% IRFC 10 May 2031</t>
  </si>
  <si>
    <t>INE296A07RA7</t>
  </si>
  <si>
    <t>7.90% Bajaj Finance 10-Jan-2030</t>
  </si>
  <si>
    <t>INE031A08699</t>
  </si>
  <si>
    <t>8.41% HUDCO GOI 15 Mar 2029 (GOI Service)</t>
  </si>
  <si>
    <t>[ICRA]AAA</t>
  </si>
  <si>
    <t>INE261F08AO5</t>
  </si>
  <si>
    <t>8.47% NABARD GOI 31 Aug 2033</t>
  </si>
  <si>
    <t>Other monetary intermediation services n.e.c.</t>
  </si>
  <si>
    <t>INE733E07KA6</t>
  </si>
  <si>
    <t>8.05% NTPC 5 May 2026</t>
  </si>
  <si>
    <t>INE906B07GP0</t>
  </si>
  <si>
    <t>8.27% NHAI 28 Mar 2029.</t>
  </si>
  <si>
    <t>Construction and maintenance of motorways, streets, roads, other vehicular ways</t>
  </si>
  <si>
    <t>INE053F09GR4</t>
  </si>
  <si>
    <t>8.80% IRFC BOND 03/02/2030</t>
  </si>
  <si>
    <t>INE121A08OA2</t>
  </si>
  <si>
    <t>9.08% Cholamandalam Investment &amp; Finance co. Ltd 23.11.2023</t>
  </si>
  <si>
    <t>[ICRA]AA+</t>
  </si>
  <si>
    <t>INE031A08624</t>
  </si>
  <si>
    <t>8.52% HUDCO 28 Nov 2028 (GOI Service)</t>
  </si>
  <si>
    <t>INE235P07894</t>
  </si>
  <si>
    <t>9.30% L&amp;T INFRA DEBT FUND 5 July 2024</t>
  </si>
  <si>
    <t>INE062A08231</t>
  </si>
  <si>
    <t>6.80% SBI BasellI Tier II 21 Aug 2035 Call 21 Aug 2030</t>
  </si>
  <si>
    <t>Monetary intermediation of commercial banks, saving banks. postal savings</t>
  </si>
  <si>
    <t>INE752E07KY6</t>
  </si>
  <si>
    <t>7.93% POWER GRID CORP MD 20.05.2027</t>
  </si>
  <si>
    <t>Transmission of electric energy</t>
  </si>
  <si>
    <t>INE001A07SB7</t>
  </si>
  <si>
    <t>8.05% HDFC Ltd 22 Oct 2029</t>
  </si>
  <si>
    <t>Activities of specialized institutions granting credit for house purchases</t>
  </si>
  <si>
    <t>INE514E08EE3</t>
  </si>
  <si>
    <t>8.83% EXIM 03-NOV-2029</t>
  </si>
  <si>
    <t>INE238A08351</t>
  </si>
  <si>
    <t>8.85 % AXIS BANK 05.12.2024 (infras Bond)</t>
  </si>
  <si>
    <t>INE053F07AB5</t>
  </si>
  <si>
    <t>7.27% IRFC 15.06.2027</t>
  </si>
  <si>
    <t>INE514E08EL8</t>
  </si>
  <si>
    <t>8.15 % EXIM 05.03.2025</t>
  </si>
  <si>
    <t>INE906B07HG7</t>
  </si>
  <si>
    <t>7.49% NHAI 1 Aug 2029</t>
  </si>
  <si>
    <t>INE001A07TF6</t>
  </si>
  <si>
    <t>07.10% HDFC LTD 12-Nov-2031</t>
  </si>
  <si>
    <t>INE261F08DY8</t>
  </si>
  <si>
    <t>7.70 NABARD 17.02.2038</t>
  </si>
  <si>
    <t>INE001A07TO8</t>
  </si>
  <si>
    <t>08.00% HDFC LTD 27-July-2032</t>
  </si>
  <si>
    <t>INE134E08LV9</t>
  </si>
  <si>
    <t>7.65 PFC 13.11.2037</t>
  </si>
  <si>
    <t>INE514E08FC4</t>
  </si>
  <si>
    <t>08.12% EXIM 25-April-2031</t>
  </si>
  <si>
    <t>INE261F08BE4</t>
  </si>
  <si>
    <t>8.62% NABARD 14-MAR-2034</t>
  </si>
  <si>
    <t>INE094A08135</t>
  </si>
  <si>
    <t>7.64 HPCL 04.11.2027</t>
  </si>
  <si>
    <t>Production of liquid and gaseous fuels, illuminating oils, lubricating</t>
  </si>
  <si>
    <t>INE094A08101</t>
  </si>
  <si>
    <t>6.09% HPCL 26.02.2027 (Hindustan Petroleum Corporation Ltd)</t>
  </si>
  <si>
    <t>INE134E08LX5</t>
  </si>
  <si>
    <t>7.59 PFC 17.01.2028</t>
  </si>
  <si>
    <t>INE556F08KF5</t>
  </si>
  <si>
    <t>7.54 SIDBI 12.01.2026</t>
  </si>
  <si>
    <t>INE206D08493</t>
  </si>
  <si>
    <t>7.55 NPCIL 23.12.2032</t>
  </si>
  <si>
    <t>Electric power generation and transmission by nuclear power plants</t>
  </si>
  <si>
    <t>INE001A07TG4</t>
  </si>
  <si>
    <t>7.05% HDFC 01.12.2031</t>
  </si>
  <si>
    <t>INE115A07PP1</t>
  </si>
  <si>
    <t>7.13% LIC Housing Finance 28-Nov-2031</t>
  </si>
  <si>
    <t>INE261F08BM7</t>
  </si>
  <si>
    <t>7.41% NABARD(Non GOI) 18-July-2029</t>
  </si>
  <si>
    <t>INE537P07489</t>
  </si>
  <si>
    <t>8.40% India Infradebt 20.11.2024</t>
  </si>
  <si>
    <t>INE733E07HC8</t>
  </si>
  <si>
    <t>9.00 % NTPC 25.01.2027</t>
  </si>
  <si>
    <t>INE134E08JR1</t>
  </si>
  <si>
    <t>8.67%PFC 19-Nov-2028</t>
  </si>
  <si>
    <t>INE206D08162</t>
  </si>
  <si>
    <t>9.18% Nuclear Power Corporation of India Limited 23-Jan-2029</t>
  </si>
  <si>
    <t>INE206D08204</t>
  </si>
  <si>
    <t>9.18% Nuclear Power Corporation of India Limited 23-Jan-2028</t>
  </si>
  <si>
    <t>INE848E07AW7</t>
  </si>
  <si>
    <t>7.38%NHPC 03.01.2029</t>
  </si>
  <si>
    <t>Electric power generation by hydroelectric power plants</t>
  </si>
  <si>
    <t>INE752E07OB6</t>
  </si>
  <si>
    <t>7.55% Power Grid Corporation 21-Sept-2031</t>
  </si>
  <si>
    <t>INE134E08KV1</t>
  </si>
  <si>
    <t>7.75% Power Finance Corporation 11-Jun-2030</t>
  </si>
  <si>
    <t>INE053F07CS5</t>
  </si>
  <si>
    <t>6.85% IRFC 29-Oct-2040</t>
  </si>
  <si>
    <t>INE906B08039</t>
  </si>
  <si>
    <t>7.04% NHAI 21-09-2033</t>
  </si>
  <si>
    <t>INE261F08832</t>
  </si>
  <si>
    <t>7.69% Nabard 31-Mar-2032</t>
  </si>
  <si>
    <t>INE296A07RO8</t>
  </si>
  <si>
    <t>6% Bajaj Finance 24-Dec-2025</t>
  </si>
  <si>
    <t>INE001A07SW3</t>
  </si>
  <si>
    <t>6.83% HDFC 2031 08-Jan-2031</t>
  </si>
  <si>
    <t>INE296A07RN0</t>
  </si>
  <si>
    <t>6.92% Bajaj Finance 24-Dec-2030</t>
  </si>
  <si>
    <t>INE848E07476</t>
  </si>
  <si>
    <t>8.78% NHPC 11-Sept-2027</t>
  </si>
  <si>
    <t>INE094A08093</t>
  </si>
  <si>
    <t>6.63% HPCL(Hindustan Petroleum Corporation Ltd)11.04.2031</t>
  </si>
  <si>
    <t>INE848E07369</t>
  </si>
  <si>
    <t>8.85% NHPC 11.02.2025</t>
  </si>
  <si>
    <t>INE090A08UE8</t>
  </si>
  <si>
    <t>6.45%ICICI Bank (Infrastructure Bond) 15.06.2028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</si>
  <si>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</si>
  <si>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</si>
  <si>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</si>
  <si>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</si>
  <si>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</si>
  <si>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</si>
  <si>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</si>
  <si>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</si>
  <si>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</si>
  <si>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</si>
  <si>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</si>
  <si>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</si>
  <si>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</si>
  <si>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</si>
  <si>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</si>
  <si>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</si>
  <si>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</si>
  <si>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</si>
  <si>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</si>
  <si>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</si>
  <si>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</si>
  <si>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</si>
  <si>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</si>
  <si>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</si>
  <si>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</si>
  <si>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</si>
  <si>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</si>
  <si>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</si>
  <si>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</si>
  <si>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</si>
  <si>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</si>
  <si>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</si>
  <si>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</si>
  <si>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</si>
  <si>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</si>
  <si>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</si>
  <si>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</si>
  <si>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</si>
  <si>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</si>
  <si>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</si>
  <si>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</si>
  <si>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BWR AAA</t>
  </si>
  <si>
    <t>CRISIL AA+</t>
  </si>
  <si>
    <t>CRISIL 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</si>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</sst>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  <numFmt numFmtId="167" formatCode="0.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5" fontId="0" fillId="0" borderId="5" xfId="4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165" fontId="1" fillId="0" borderId="5" xfId="4" applyNumberFormat="1" applyFont="1" applyBorder="1"/>
    <xf numFmtId="0" fontId="2" fillId="0" borderId="6" xfId="2" quotePrefix="1" applyBorder="1"/>
    <xf numFmtId="43" fontId="0" fillId="0" borderId="5" xfId="3" applyFont="1" applyBorder="1" applyAlignment="1">
      <alignment horizontal="right" vertical="top"/>
    </xf>
    <xf numFmtId="165" fontId="1" fillId="0" borderId="5" xfId="4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43" fontId="2" fillId="0" borderId="0" xfId="2" applyNumberFormat="1"/>
    <xf numFmtId="165" fontId="1" fillId="0" borderId="0" xfId="4" applyNumberFormat="1" applyFont="1"/>
    <xf numFmtId="0" fontId="3" fillId="3" borderId="5" xfId="2" applyFont="1" applyFill="1" applyBorder="1"/>
    <xf numFmtId="165" fontId="3" fillId="3" borderId="5" xfId="4" applyNumberFormat="1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4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4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4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167" fontId="0" fillId="0" borderId="2" xfId="1" applyNumberFormat="1" applyFont="1" applyBorder="1" applyAlignment="1">
      <alignment vertical="center"/>
    </xf>
    <xf numFmtId="10" fontId="0" fillId="0" borderId="2" xfId="1" applyNumberFormat="1" applyFont="1" applyBorder="1" applyAlignment="1">
      <alignment vertical="center"/>
    </xf>
    <xf numFmtId="0" fontId="1" fillId="0" borderId="5" xfId="2" applyFont="1" applyBorder="1"/>
    <xf numFmtId="165" fontId="2" fillId="0" borderId="5" xfId="2" applyNumberFormat="1" applyBorder="1"/>
    <xf numFmtId="10" fontId="1" fillId="0" borderId="5" xfId="1" applyNumberFormat="1" applyFont="1" applyBorder="1"/>
    <xf numFmtId="10" fontId="1" fillId="0" borderId="0" xfId="1" applyNumberFormat="1" applyFont="1"/>
    <xf numFmtId="43" fontId="7" fillId="0" borderId="8" xfId="3" quotePrefix="1" applyFont="1" applyBorder="1"/>
  </cellXfs>
  <cellStyles count="7">
    <cellStyle name="Comma 2" xfId="3" xr:uid="{8875458F-996B-4EFE-A1AC-355D75552106}"/>
    <cellStyle name="Comma 3" xfId="4" xr:uid="{7F0D4A85-9904-403E-92C0-F3E6CC281186}"/>
    <cellStyle name="Normal" xfId="0" builtinId="0"/>
    <cellStyle name="Normal 10" xfId="5" xr:uid="{4544D867-6CCA-4084-986E-A4EE49F54667}"/>
    <cellStyle name="Normal 2" xfId="2" xr:uid="{CAAFD29D-9DCD-4DEE-AF18-1E6ABB1F522D}"/>
    <cellStyle name="Percent" xfId="1" builtinId="5"/>
    <cellStyle name="Percent 2" xfId="6" xr:uid="{ACDB87A6-9E31-40E4-8ACA-D5370D6CDB0E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30978-E0A9-4528-AB8C-E28D32A1EB1E}" name="Table13456768578" displayName="Table13456768578" ref="B6:H61" totalsRowShown="0" headerRowDxfId="11" dataDxfId="10" headerRowBorderDxfId="8" tableBorderDxfId="9" totalsRowBorderDxfId="7">
  <sortState xmlns:xlrd2="http://schemas.microsoft.com/office/spreadsheetml/2017/richdata2" ref="B7:H60">
    <sortCondition descending="1" ref="F6:F61"/>
  </sortState>
  <tableColumns count="7">
    <tableColumn id="1" xr3:uid="{C190FA35-701F-47ED-B6F8-8197DDB0F59C}" name="ISIN No." dataDxfId="6"/>
    <tableColumn id="2" xr3:uid="{48EF2749-70E2-4A1F-9D9B-B574C7A5C2D4}" name="Name of the Instrument" dataDxfId="5"/>
    <tableColumn id="3" xr3:uid="{7CDAAF09-38FC-451F-8BBE-87E6F9CC3616}" name="Industry " dataDxfId="4"/>
    <tableColumn id="4" xr3:uid="{9134798C-C5CC-41DA-BB85-D1BDC117F886}" name="Quantity" dataDxfId="3"/>
    <tableColumn id="5" xr3:uid="{DD8B7ABA-2BE2-4F57-B140-AB660C7D8EBD}" name="Market Value" dataDxfId="2"/>
    <tableColumn id="6" xr3:uid="{B914E0F5-ED2D-48C6-A2A5-8E727137A4CA}" name="% of Portfolio" dataDxfId="1" dataCellStyle="Percent">
      <calculatedColumnFormula>+F7/$F$74</calculatedColumnFormula>
    </tableColumn>
    <tableColumn id="7" xr3:uid="{C1CA5247-7177-4362-AA39-6475691118D9}" name="Ratings" dataDxfId="0">
      <calculatedColumnFormula>VLOOKUP(Table13456768578[[#This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A82B-C3D5-4837-A22D-2C0BF761E0DA}">
  <sheetPr>
    <tabColor rgb="FF7030A0"/>
  </sheetPr>
  <dimension ref="A2:K113"/>
  <sheetViews>
    <sheetView showGridLines="0" tabSelected="1" zoomScale="80" zoomScaleNormal="80" zoomScaleSheetLayoutView="89" workbookViewId="0">
      <selection activeCell="D4" sqref="D4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6.28515625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11" x14ac:dyDescent="0.25">
      <c r="B2" s="2" t="s">
        <v>0</v>
      </c>
      <c r="D2" s="3" t="s">
        <v>1</v>
      </c>
      <c r="G2" s="5"/>
    </row>
    <row r="3" spans="1:11" x14ac:dyDescent="0.25">
      <c r="A3" s="6" t="s">
        <v>2</v>
      </c>
      <c r="B3" s="2" t="s">
        <v>3</v>
      </c>
      <c r="D3" s="2" t="s">
        <v>4</v>
      </c>
    </row>
    <row r="4" spans="1:11" x14ac:dyDescent="0.25">
      <c r="B4" s="2" t="s">
        <v>5</v>
      </c>
      <c r="D4" s="8">
        <v>44985</v>
      </c>
    </row>
    <row r="6" spans="1:11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1" x14ac:dyDescent="0.25">
      <c r="A7" s="14"/>
      <c r="B7" s="15" t="s">
        <v>13</v>
      </c>
      <c r="C7" s="16" t="s">
        <v>14</v>
      </c>
      <c r="D7" s="16" t="s">
        <v>15</v>
      </c>
      <c r="E7" s="17">
        <v>1</v>
      </c>
      <c r="F7" s="18">
        <v>1001341</v>
      </c>
      <c r="G7" s="19">
        <f t="shared" ref="G7:G60" si="0">+F7/$F$74</f>
        <v>7.9820266754738259E-3</v>
      </c>
      <c r="H7" s="20" t="s">
        <v>16</v>
      </c>
    </row>
    <row r="8" spans="1:11" x14ac:dyDescent="0.25">
      <c r="A8" s="14"/>
      <c r="B8" s="15" t="s">
        <v>17</v>
      </c>
      <c r="C8" s="16" t="s">
        <v>18</v>
      </c>
      <c r="D8" s="16" t="s">
        <v>15</v>
      </c>
      <c r="E8" s="17">
        <v>1</v>
      </c>
      <c r="F8" s="18">
        <v>986603</v>
      </c>
      <c r="G8" s="19">
        <f t="shared" si="0"/>
        <v>7.8645451091111842E-3</v>
      </c>
      <c r="H8" s="20" t="s">
        <v>19</v>
      </c>
    </row>
    <row r="9" spans="1:11" x14ac:dyDescent="0.25">
      <c r="A9" s="14"/>
      <c r="B9" s="15" t="s">
        <v>20</v>
      </c>
      <c r="C9" s="16" t="s">
        <v>21</v>
      </c>
      <c r="D9" s="16" t="s">
        <v>22</v>
      </c>
      <c r="E9" s="17">
        <v>1</v>
      </c>
      <c r="F9" s="18">
        <v>984642</v>
      </c>
      <c r="G9" s="19">
        <f t="shared" si="0"/>
        <v>7.8489133170337559E-3</v>
      </c>
      <c r="H9" s="20" t="s">
        <v>19</v>
      </c>
    </row>
    <row r="10" spans="1:11" x14ac:dyDescent="0.25">
      <c r="A10" s="14"/>
      <c r="B10" s="15" t="s">
        <v>23</v>
      </c>
      <c r="C10" s="16" t="s">
        <v>24</v>
      </c>
      <c r="D10" s="16" t="s">
        <v>25</v>
      </c>
      <c r="E10" s="17">
        <v>9</v>
      </c>
      <c r="F10" s="18">
        <v>9502659</v>
      </c>
      <c r="G10" s="19">
        <f t="shared" si="0"/>
        <v>7.5748898353239724E-2</v>
      </c>
      <c r="H10" s="20" t="s">
        <v>19</v>
      </c>
    </row>
    <row r="11" spans="1:11" x14ac:dyDescent="0.25">
      <c r="A11" s="14"/>
      <c r="B11" s="15" t="s">
        <v>26</v>
      </c>
      <c r="C11" s="16" t="s">
        <v>27</v>
      </c>
      <c r="D11" s="16" t="s">
        <v>15</v>
      </c>
      <c r="E11" s="17">
        <v>3</v>
      </c>
      <c r="F11" s="18">
        <v>3346668</v>
      </c>
      <c r="G11" s="19">
        <f t="shared" si="0"/>
        <v>2.6677418831301859E-2</v>
      </c>
      <c r="H11" s="20" t="s">
        <v>19</v>
      </c>
      <c r="K11" s="15"/>
    </row>
    <row r="12" spans="1:11" x14ac:dyDescent="0.25">
      <c r="A12" s="14"/>
      <c r="B12" s="15" t="s">
        <v>28</v>
      </c>
      <c r="C12" s="16" t="s">
        <v>29</v>
      </c>
      <c r="D12" s="16" t="s">
        <v>15</v>
      </c>
      <c r="E12" s="17">
        <v>2</v>
      </c>
      <c r="F12" s="18">
        <v>1985344</v>
      </c>
      <c r="G12" s="19">
        <f t="shared" si="0"/>
        <v>1.5825846308092754E-2</v>
      </c>
      <c r="H12" s="20" t="s">
        <v>19</v>
      </c>
      <c r="K12" s="15"/>
    </row>
    <row r="13" spans="1:11" x14ac:dyDescent="0.25">
      <c r="A13" s="14"/>
      <c r="B13" s="15" t="s">
        <v>30</v>
      </c>
      <c r="C13" s="16" t="s">
        <v>31</v>
      </c>
      <c r="D13" s="16" t="s">
        <v>15</v>
      </c>
      <c r="E13" s="17">
        <v>3</v>
      </c>
      <c r="F13" s="18">
        <v>3121164</v>
      </c>
      <c r="G13" s="19">
        <f t="shared" si="0"/>
        <v>2.4879850427105835E-2</v>
      </c>
      <c r="H13" s="20" t="s">
        <v>32</v>
      </c>
      <c r="K13" s="15"/>
    </row>
    <row r="14" spans="1:11" x14ac:dyDescent="0.25">
      <c r="A14" s="14"/>
      <c r="B14" s="15" t="s">
        <v>33</v>
      </c>
      <c r="C14" s="16" t="s">
        <v>34</v>
      </c>
      <c r="D14" s="16" t="s">
        <v>35</v>
      </c>
      <c r="E14" s="17">
        <v>2</v>
      </c>
      <c r="F14" s="18">
        <v>2127840</v>
      </c>
      <c r="G14" s="19">
        <f t="shared" si="0"/>
        <v>1.6961729961262172E-2</v>
      </c>
      <c r="H14" s="20" t="s">
        <v>19</v>
      </c>
      <c r="K14" s="15"/>
    </row>
    <row r="15" spans="1:11" x14ac:dyDescent="0.25">
      <c r="A15" s="14"/>
      <c r="B15" s="15" t="s">
        <v>36</v>
      </c>
      <c r="C15" s="16" t="s">
        <v>37</v>
      </c>
      <c r="D15" s="16" t="s">
        <v>22</v>
      </c>
      <c r="E15" s="17">
        <v>3</v>
      </c>
      <c r="F15" s="18">
        <v>3033516</v>
      </c>
      <c r="G15" s="19">
        <f t="shared" si="0"/>
        <v>2.4181178671877669E-2</v>
      </c>
      <c r="H15" s="20" t="s">
        <v>19</v>
      </c>
      <c r="K15" s="15"/>
    </row>
    <row r="16" spans="1:11" x14ac:dyDescent="0.25">
      <c r="A16" s="14"/>
      <c r="B16" s="15" t="s">
        <v>38</v>
      </c>
      <c r="C16" s="16" t="s">
        <v>39</v>
      </c>
      <c r="D16" s="16" t="s">
        <v>40</v>
      </c>
      <c r="E16" s="17">
        <v>2</v>
      </c>
      <c r="F16" s="18">
        <v>2062900</v>
      </c>
      <c r="G16" s="19">
        <f t="shared" si="0"/>
        <v>1.6444071329182519E-2</v>
      </c>
      <c r="H16" s="20" t="s">
        <v>19</v>
      </c>
      <c r="K16" s="15"/>
    </row>
    <row r="17" spans="1:11" x14ac:dyDescent="0.25">
      <c r="A17" s="14"/>
      <c r="B17" s="15" t="s">
        <v>41</v>
      </c>
      <c r="C17" s="16" t="s">
        <v>42</v>
      </c>
      <c r="D17" s="16" t="s">
        <v>15</v>
      </c>
      <c r="E17" s="17">
        <v>1</v>
      </c>
      <c r="F17" s="18">
        <v>1069011</v>
      </c>
      <c r="G17" s="19">
        <f t="shared" si="0"/>
        <v>8.5214470578703454E-3</v>
      </c>
      <c r="H17" s="20" t="s">
        <v>19</v>
      </c>
      <c r="K17" s="15"/>
    </row>
    <row r="18" spans="1:11" x14ac:dyDescent="0.25">
      <c r="A18" s="14"/>
      <c r="B18" s="15" t="s">
        <v>43</v>
      </c>
      <c r="C18" s="16" t="s">
        <v>44</v>
      </c>
      <c r="D18" s="16" t="s">
        <v>15</v>
      </c>
      <c r="E18" s="17">
        <v>1</v>
      </c>
      <c r="F18" s="18">
        <v>1002567</v>
      </c>
      <c r="G18" s="19">
        <f t="shared" si="0"/>
        <v>7.9917995347736342E-3</v>
      </c>
      <c r="H18" s="20" t="s">
        <v>45</v>
      </c>
      <c r="K18" s="15"/>
    </row>
    <row r="19" spans="1:11" x14ac:dyDescent="0.25">
      <c r="A19" s="14"/>
      <c r="B19" s="15" t="s">
        <v>46</v>
      </c>
      <c r="C19" s="16" t="s">
        <v>47</v>
      </c>
      <c r="D19" s="16" t="s">
        <v>15</v>
      </c>
      <c r="E19" s="17">
        <v>1</v>
      </c>
      <c r="F19" s="18">
        <v>1042362</v>
      </c>
      <c r="G19" s="19">
        <f t="shared" si="0"/>
        <v>8.3090188951618349E-3</v>
      </c>
      <c r="H19" s="20" t="s">
        <v>32</v>
      </c>
      <c r="K19" s="15"/>
    </row>
    <row r="20" spans="1:11" x14ac:dyDescent="0.25">
      <c r="A20" s="14"/>
      <c r="B20" s="15" t="s">
        <v>48</v>
      </c>
      <c r="C20" s="16" t="s">
        <v>49</v>
      </c>
      <c r="D20" s="16" t="s">
        <v>15</v>
      </c>
      <c r="E20" s="17">
        <v>1</v>
      </c>
      <c r="F20" s="18">
        <v>1008058</v>
      </c>
      <c r="G20" s="19">
        <f t="shared" si="0"/>
        <v>8.0355701468578563E-3</v>
      </c>
      <c r="H20" s="20" t="s">
        <v>19</v>
      </c>
      <c r="K20" s="15"/>
    </row>
    <row r="21" spans="1:11" x14ac:dyDescent="0.25">
      <c r="A21" s="14"/>
      <c r="B21" s="15" t="s">
        <v>50</v>
      </c>
      <c r="C21" s="16" t="s">
        <v>51</v>
      </c>
      <c r="D21" s="16" t="s">
        <v>52</v>
      </c>
      <c r="E21" s="17">
        <v>1</v>
      </c>
      <c r="F21" s="18">
        <v>942745</v>
      </c>
      <c r="G21" s="19">
        <f t="shared" si="0"/>
        <v>7.5149382060352779E-3</v>
      </c>
      <c r="H21" s="20" t="s">
        <v>19</v>
      </c>
      <c r="K21" s="15"/>
    </row>
    <row r="22" spans="1:11" x14ac:dyDescent="0.25">
      <c r="A22" s="14"/>
      <c r="B22" s="15" t="s">
        <v>53</v>
      </c>
      <c r="C22" s="16" t="s">
        <v>54</v>
      </c>
      <c r="D22" s="16" t="s">
        <v>55</v>
      </c>
      <c r="E22" s="17">
        <v>2</v>
      </c>
      <c r="F22" s="18">
        <v>2017152</v>
      </c>
      <c r="G22" s="19">
        <f t="shared" si="0"/>
        <v>1.6079398598964165E-2</v>
      </c>
      <c r="H22" s="20" t="s">
        <v>19</v>
      </c>
      <c r="K22" s="15"/>
    </row>
    <row r="23" spans="1:11" x14ac:dyDescent="0.25">
      <c r="A23" s="14"/>
      <c r="B23" s="15" t="s">
        <v>56</v>
      </c>
      <c r="C23" s="16" t="s">
        <v>57</v>
      </c>
      <c r="D23" s="16" t="s">
        <v>58</v>
      </c>
      <c r="E23" s="17">
        <v>1</v>
      </c>
      <c r="F23" s="18">
        <v>1004309</v>
      </c>
      <c r="G23" s="19">
        <f t="shared" si="0"/>
        <v>8.0056856040234461E-3</v>
      </c>
      <c r="H23" s="20" t="s">
        <v>19</v>
      </c>
      <c r="K23" s="15"/>
    </row>
    <row r="24" spans="1:11" x14ac:dyDescent="0.25">
      <c r="A24" s="14"/>
      <c r="B24" s="15" t="s">
        <v>59</v>
      </c>
      <c r="C24" s="16" t="s">
        <v>60</v>
      </c>
      <c r="D24" s="16" t="s">
        <v>15</v>
      </c>
      <c r="E24" s="17">
        <v>1</v>
      </c>
      <c r="F24" s="18">
        <v>1056608</v>
      </c>
      <c r="G24" s="19">
        <f t="shared" si="0"/>
        <v>8.4225785636651718E-3</v>
      </c>
      <c r="H24" s="20" t="s">
        <v>19</v>
      </c>
      <c r="K24" s="15"/>
    </row>
    <row r="25" spans="1:11" x14ac:dyDescent="0.25">
      <c r="A25" s="14"/>
      <c r="B25" s="15" t="s">
        <v>61</v>
      </c>
      <c r="C25" s="16" t="s">
        <v>62</v>
      </c>
      <c r="D25" s="16" t="s">
        <v>52</v>
      </c>
      <c r="E25" s="17">
        <v>3</v>
      </c>
      <c r="F25" s="18">
        <v>3034623</v>
      </c>
      <c r="G25" s="19">
        <f t="shared" si="0"/>
        <v>2.4190002942061101E-2</v>
      </c>
      <c r="H25" s="20" t="s">
        <v>19</v>
      </c>
      <c r="K25" s="15"/>
    </row>
    <row r="26" spans="1:11" x14ac:dyDescent="0.25">
      <c r="A26" s="14"/>
      <c r="B26" s="15" t="s">
        <v>63</v>
      </c>
      <c r="C26" s="16" t="s">
        <v>64</v>
      </c>
      <c r="D26" s="16" t="s">
        <v>15</v>
      </c>
      <c r="E26" s="17">
        <v>2</v>
      </c>
      <c r="F26" s="18">
        <v>1975128</v>
      </c>
      <c r="G26" s="19">
        <f t="shared" si="0"/>
        <v>1.5744411128152412E-2</v>
      </c>
      <c r="H26" s="20" t="s">
        <v>19</v>
      </c>
      <c r="K26" s="15"/>
    </row>
    <row r="27" spans="1:11" x14ac:dyDescent="0.25">
      <c r="A27" s="14"/>
      <c r="B27" s="15" t="s">
        <v>65</v>
      </c>
      <c r="C27" s="16" t="s">
        <v>66</v>
      </c>
      <c r="D27" s="16" t="s">
        <v>15</v>
      </c>
      <c r="E27" s="17">
        <v>1</v>
      </c>
      <c r="F27" s="18">
        <v>1008745</v>
      </c>
      <c r="G27" s="19">
        <f t="shared" si="0"/>
        <v>8.0410464554540803E-3</v>
      </c>
      <c r="H27" s="20" t="s">
        <v>19</v>
      </c>
      <c r="K27" s="15"/>
    </row>
    <row r="28" spans="1:11" x14ac:dyDescent="0.25">
      <c r="A28" s="14"/>
      <c r="B28" s="15" t="s">
        <v>67</v>
      </c>
      <c r="C28" s="16" t="s">
        <v>68</v>
      </c>
      <c r="D28" s="16" t="s">
        <v>40</v>
      </c>
      <c r="E28" s="17">
        <v>2</v>
      </c>
      <c r="F28" s="18">
        <v>1987802</v>
      </c>
      <c r="G28" s="19">
        <f t="shared" si="0"/>
        <v>1.5845439854715048E-2</v>
      </c>
      <c r="H28" s="20" t="s">
        <v>19</v>
      </c>
      <c r="K28" s="15"/>
    </row>
    <row r="29" spans="1:11" x14ac:dyDescent="0.25">
      <c r="A29" s="14"/>
      <c r="B29" s="15" t="s">
        <v>69</v>
      </c>
      <c r="C29" s="16" t="s">
        <v>70</v>
      </c>
      <c r="D29" s="16" t="s">
        <v>58</v>
      </c>
      <c r="E29" s="17">
        <v>1</v>
      </c>
      <c r="F29" s="18">
        <v>947466</v>
      </c>
      <c r="G29" s="19">
        <f t="shared" si="0"/>
        <v>7.5525708885429473E-3</v>
      </c>
      <c r="H29" s="20" t="s">
        <v>19</v>
      </c>
      <c r="K29" s="15"/>
    </row>
    <row r="30" spans="1:11" x14ac:dyDescent="0.25">
      <c r="A30" s="14"/>
      <c r="B30" s="15" t="s">
        <v>71</v>
      </c>
      <c r="C30" s="16" t="s">
        <v>72</v>
      </c>
      <c r="D30" s="16" t="s">
        <v>35</v>
      </c>
      <c r="E30" s="17">
        <v>40</v>
      </c>
      <c r="F30" s="18">
        <v>4002044</v>
      </c>
      <c r="G30" s="19">
        <f t="shared" si="0"/>
        <v>3.1901641862682115E-2</v>
      </c>
      <c r="H30" s="20" t="s">
        <v>19</v>
      </c>
      <c r="K30" s="15"/>
    </row>
    <row r="31" spans="1:11" x14ac:dyDescent="0.25">
      <c r="A31" s="14"/>
      <c r="B31" s="15" t="s">
        <v>73</v>
      </c>
      <c r="C31" s="16" t="s">
        <v>74</v>
      </c>
      <c r="D31" s="16" t="s">
        <v>58</v>
      </c>
      <c r="E31" s="17">
        <v>4</v>
      </c>
      <c r="F31" s="18">
        <v>4004124</v>
      </c>
      <c r="G31" s="19">
        <f t="shared" si="0"/>
        <v>3.1918222243875916E-2</v>
      </c>
      <c r="H31" s="20" t="s">
        <v>19</v>
      </c>
      <c r="K31" s="15"/>
    </row>
    <row r="32" spans="1:11" x14ac:dyDescent="0.25">
      <c r="A32" s="14"/>
      <c r="B32" s="15" t="s">
        <v>75</v>
      </c>
      <c r="C32" s="16" t="s">
        <v>76</v>
      </c>
      <c r="D32" s="16" t="s">
        <v>15</v>
      </c>
      <c r="E32" s="17">
        <v>2</v>
      </c>
      <c r="F32" s="18">
        <v>1992796</v>
      </c>
      <c r="G32" s="19">
        <f t="shared" si="0"/>
        <v>1.5885248712254402E-2</v>
      </c>
      <c r="H32" s="20" t="s">
        <v>19</v>
      </c>
      <c r="K32" s="15"/>
    </row>
    <row r="33" spans="1:11" x14ac:dyDescent="0.25">
      <c r="A33" s="14"/>
      <c r="B33" s="15" t="s">
        <v>77</v>
      </c>
      <c r="C33" s="16" t="s">
        <v>78</v>
      </c>
      <c r="D33" s="16" t="s">
        <v>15</v>
      </c>
      <c r="E33" s="17">
        <v>1</v>
      </c>
      <c r="F33" s="18">
        <v>1024359</v>
      </c>
      <c r="G33" s="19">
        <f t="shared" si="0"/>
        <v>8.1655109131271875E-3</v>
      </c>
      <c r="H33" s="20" t="s">
        <v>19</v>
      </c>
      <c r="K33" s="15"/>
    </row>
    <row r="34" spans="1:11" x14ac:dyDescent="0.25">
      <c r="A34" s="14"/>
      <c r="B34" s="15" t="s">
        <v>79</v>
      </c>
      <c r="C34" s="16" t="s">
        <v>80</v>
      </c>
      <c r="D34" s="16" t="s">
        <v>35</v>
      </c>
      <c r="E34" s="17">
        <v>1</v>
      </c>
      <c r="F34" s="18">
        <v>1065915</v>
      </c>
      <c r="G34" s="19">
        <f t="shared" si="0"/>
        <v>8.4967677981703359E-3</v>
      </c>
      <c r="H34" s="20" t="s">
        <v>19</v>
      </c>
      <c r="K34" s="15"/>
    </row>
    <row r="35" spans="1:11" x14ac:dyDescent="0.25">
      <c r="A35" s="14"/>
      <c r="B35" s="15" t="s">
        <v>81</v>
      </c>
      <c r="C35" s="16" t="s">
        <v>82</v>
      </c>
      <c r="D35" s="16" t="s">
        <v>83</v>
      </c>
      <c r="E35" s="17">
        <v>2</v>
      </c>
      <c r="F35" s="18">
        <v>1999546</v>
      </c>
      <c r="G35" s="19">
        <f t="shared" si="0"/>
        <v>1.5939055237763143E-2</v>
      </c>
      <c r="H35" s="20" t="s">
        <v>19</v>
      </c>
      <c r="K35" s="15"/>
    </row>
    <row r="36" spans="1:11" x14ac:dyDescent="0.25">
      <c r="A36" s="14"/>
      <c r="B36" s="15" t="s">
        <v>84</v>
      </c>
      <c r="C36" s="16" t="s">
        <v>85</v>
      </c>
      <c r="D36" s="16" t="s">
        <v>83</v>
      </c>
      <c r="E36" s="17">
        <v>4</v>
      </c>
      <c r="F36" s="18">
        <v>3794656</v>
      </c>
      <c r="G36" s="19">
        <f t="shared" si="0"/>
        <v>3.0248482201614437E-2</v>
      </c>
      <c r="H36" s="20" t="s">
        <v>19</v>
      </c>
      <c r="K36" s="15"/>
    </row>
    <row r="37" spans="1:11" x14ac:dyDescent="0.25">
      <c r="A37" s="14"/>
      <c r="B37" s="15" t="s">
        <v>86</v>
      </c>
      <c r="C37" s="16" t="s">
        <v>87</v>
      </c>
      <c r="D37" s="16" t="s">
        <v>15</v>
      </c>
      <c r="E37" s="17">
        <v>5</v>
      </c>
      <c r="F37" s="18">
        <v>4957115</v>
      </c>
      <c r="G37" s="19">
        <f t="shared" si="0"/>
        <v>3.951483476996491E-2</v>
      </c>
      <c r="H37" s="20" t="s">
        <v>19</v>
      </c>
      <c r="K37" s="15"/>
    </row>
    <row r="38" spans="1:11" x14ac:dyDescent="0.25">
      <c r="A38" s="14"/>
      <c r="B38" s="15" t="s">
        <v>88</v>
      </c>
      <c r="C38" s="16" t="s">
        <v>89</v>
      </c>
      <c r="D38" s="16" t="s">
        <v>15</v>
      </c>
      <c r="E38" s="17">
        <v>5</v>
      </c>
      <c r="F38" s="18">
        <v>4958805</v>
      </c>
      <c r="G38" s="19">
        <f t="shared" si="0"/>
        <v>3.9528306329684876E-2</v>
      </c>
      <c r="H38" s="20" t="s">
        <v>32</v>
      </c>
      <c r="K38" s="15"/>
    </row>
    <row r="39" spans="1:11" x14ac:dyDescent="0.25">
      <c r="A39" s="14"/>
      <c r="B39" s="15" t="s">
        <v>90</v>
      </c>
      <c r="C39" s="16" t="s">
        <v>91</v>
      </c>
      <c r="D39" s="16" t="s">
        <v>92</v>
      </c>
      <c r="E39" s="17">
        <v>5</v>
      </c>
      <c r="F39" s="18">
        <v>4974325</v>
      </c>
      <c r="G39" s="19">
        <f t="shared" si="0"/>
        <v>3.9652021481669415E-2</v>
      </c>
      <c r="H39" s="20" t="s">
        <v>32</v>
      </c>
      <c r="K39" s="15"/>
    </row>
    <row r="40" spans="1:11" x14ac:dyDescent="0.25">
      <c r="A40" s="14"/>
      <c r="B40" s="15" t="s">
        <v>93</v>
      </c>
      <c r="C40" s="16" t="s">
        <v>94</v>
      </c>
      <c r="D40" s="16" t="s">
        <v>58</v>
      </c>
      <c r="E40" s="17">
        <v>1</v>
      </c>
      <c r="F40" s="18">
        <v>944246</v>
      </c>
      <c r="G40" s="19">
        <f t="shared" si="0"/>
        <v>7.5269031830409996E-3</v>
      </c>
      <c r="H40" s="20" t="s">
        <v>19</v>
      </c>
      <c r="K40" s="15"/>
    </row>
    <row r="41" spans="1:11" x14ac:dyDescent="0.25">
      <c r="A41" s="14"/>
      <c r="B41" s="15" t="s">
        <v>95</v>
      </c>
      <c r="C41" s="16" t="s">
        <v>96</v>
      </c>
      <c r="D41" s="16" t="s">
        <v>58</v>
      </c>
      <c r="E41" s="17">
        <v>4</v>
      </c>
      <c r="F41" s="18">
        <v>3796756</v>
      </c>
      <c r="G41" s="19">
        <f t="shared" si="0"/>
        <v>3.026522200955049E-2</v>
      </c>
      <c r="H41" s="20" t="s">
        <v>19</v>
      </c>
      <c r="K41" s="15"/>
    </row>
    <row r="42" spans="1:11" x14ac:dyDescent="0.25">
      <c r="A42" s="14"/>
      <c r="B42" s="15" t="s">
        <v>97</v>
      </c>
      <c r="C42" s="16" t="s">
        <v>98</v>
      </c>
      <c r="D42" s="16" t="s">
        <v>35</v>
      </c>
      <c r="E42" s="17">
        <v>1</v>
      </c>
      <c r="F42" s="18">
        <v>984177</v>
      </c>
      <c r="G42" s="19">
        <f t="shared" si="0"/>
        <v>7.8452066452764872E-3</v>
      </c>
      <c r="H42" s="20" t="s">
        <v>19</v>
      </c>
      <c r="K42" s="15"/>
    </row>
    <row r="43" spans="1:11" x14ac:dyDescent="0.25">
      <c r="A43" s="14"/>
      <c r="B43" s="15" t="s">
        <v>99</v>
      </c>
      <c r="C43" s="16" t="s">
        <v>100</v>
      </c>
      <c r="D43" s="16" t="s">
        <v>15</v>
      </c>
      <c r="E43" s="17">
        <v>2</v>
      </c>
      <c r="F43" s="18">
        <v>2009724</v>
      </c>
      <c r="G43" s="19">
        <f t="shared" si="0"/>
        <v>1.6020187506893213E-2</v>
      </c>
      <c r="H43" s="20" t="s">
        <v>19</v>
      </c>
      <c r="K43" s="15"/>
    </row>
    <row r="44" spans="1:11" x14ac:dyDescent="0.25">
      <c r="A44" s="14"/>
      <c r="B44" s="15" t="s">
        <v>101</v>
      </c>
      <c r="C44" s="16" t="s">
        <v>102</v>
      </c>
      <c r="D44" s="16" t="s">
        <v>22</v>
      </c>
      <c r="E44" s="17">
        <v>3</v>
      </c>
      <c r="F44" s="18">
        <v>626308.19999999995</v>
      </c>
      <c r="G44" s="19">
        <f t="shared" si="0"/>
        <v>4.9925137984642544E-3</v>
      </c>
      <c r="H44" s="20" t="s">
        <v>19</v>
      </c>
      <c r="K44" s="15"/>
    </row>
    <row r="45" spans="1:11" x14ac:dyDescent="0.25">
      <c r="A45" s="14"/>
      <c r="B45" s="15" t="s">
        <v>103</v>
      </c>
      <c r="C45" s="16" t="s">
        <v>104</v>
      </c>
      <c r="D45" s="16" t="s">
        <v>15</v>
      </c>
      <c r="E45" s="17">
        <v>1</v>
      </c>
      <c r="F45" s="18">
        <v>1046174</v>
      </c>
      <c r="G45" s="19">
        <f t="shared" si="0"/>
        <v>8.3394056322343268E-3</v>
      </c>
      <c r="H45" s="20" t="s">
        <v>19</v>
      </c>
      <c r="K45" s="15"/>
    </row>
    <row r="46" spans="1:11" x14ac:dyDescent="0.25">
      <c r="A46" s="14"/>
      <c r="B46" s="15" t="s">
        <v>105</v>
      </c>
      <c r="C46" s="16" t="s">
        <v>106</v>
      </c>
      <c r="D46" s="16" t="s">
        <v>92</v>
      </c>
      <c r="E46" s="17">
        <v>2</v>
      </c>
      <c r="F46" s="18">
        <v>2159512</v>
      </c>
      <c r="G46" s="19">
        <f t="shared" si="0"/>
        <v>1.7214198150286297E-2</v>
      </c>
      <c r="H46" s="20" t="s">
        <v>19</v>
      </c>
      <c r="K46" s="15"/>
    </row>
    <row r="47" spans="1:11" x14ac:dyDescent="0.25">
      <c r="A47" s="14"/>
      <c r="B47" s="15" t="s">
        <v>107</v>
      </c>
      <c r="C47" s="16" t="s">
        <v>108</v>
      </c>
      <c r="D47" s="16" t="s">
        <v>92</v>
      </c>
      <c r="E47" s="17">
        <v>1</v>
      </c>
      <c r="F47" s="18">
        <v>1067364</v>
      </c>
      <c r="G47" s="19">
        <f t="shared" si="0"/>
        <v>8.5083182656462124E-3</v>
      </c>
      <c r="H47" s="20" t="s">
        <v>19</v>
      </c>
      <c r="K47" s="15"/>
    </row>
    <row r="48" spans="1:11" x14ac:dyDescent="0.25">
      <c r="A48" s="14"/>
      <c r="B48" s="15" t="s">
        <v>109</v>
      </c>
      <c r="C48" s="16" t="s">
        <v>110</v>
      </c>
      <c r="D48" s="16" t="s">
        <v>111</v>
      </c>
      <c r="E48" s="17">
        <v>10</v>
      </c>
      <c r="F48" s="18">
        <v>1983522</v>
      </c>
      <c r="G48" s="19">
        <f t="shared" si="0"/>
        <v>1.581132253187395E-2</v>
      </c>
      <c r="H48" s="20" t="s">
        <v>32</v>
      </c>
      <c r="K48" s="15"/>
    </row>
    <row r="49" spans="1:11" x14ac:dyDescent="0.25">
      <c r="A49" s="14"/>
      <c r="B49" s="15" t="s">
        <v>112</v>
      </c>
      <c r="C49" s="16" t="s">
        <v>113</v>
      </c>
      <c r="D49" s="16" t="s">
        <v>55</v>
      </c>
      <c r="E49" s="17">
        <v>1</v>
      </c>
      <c r="F49" s="18">
        <v>990160</v>
      </c>
      <c r="G49" s="19">
        <f t="shared" si="0"/>
        <v>7.8928991552200123E-3</v>
      </c>
      <c r="H49" s="20" t="s">
        <v>19</v>
      </c>
      <c r="K49" s="15"/>
    </row>
    <row r="50" spans="1:11" x14ac:dyDescent="0.25">
      <c r="A50" s="14"/>
      <c r="B50" s="15" t="s">
        <v>114</v>
      </c>
      <c r="C50" s="16" t="s">
        <v>115</v>
      </c>
      <c r="D50" s="16" t="s">
        <v>15</v>
      </c>
      <c r="E50" s="17">
        <v>1</v>
      </c>
      <c r="F50" s="18">
        <v>1000499</v>
      </c>
      <c r="G50" s="19">
        <f t="shared" si="0"/>
        <v>7.9753148096251784E-3</v>
      </c>
      <c r="H50" s="20" t="s">
        <v>19</v>
      </c>
      <c r="K50" s="15"/>
    </row>
    <row r="51" spans="1:11" x14ac:dyDescent="0.25">
      <c r="A51" s="14"/>
      <c r="B51" s="15" t="s">
        <v>116</v>
      </c>
      <c r="C51" s="16" t="s">
        <v>117</v>
      </c>
      <c r="D51" s="16" t="s">
        <v>15</v>
      </c>
      <c r="E51" s="17">
        <v>1</v>
      </c>
      <c r="F51" s="18">
        <v>916146</v>
      </c>
      <c r="G51" s="19">
        <f t="shared" si="0"/>
        <v>7.3029086101823884E-3</v>
      </c>
      <c r="H51" s="20" t="s">
        <v>19</v>
      </c>
      <c r="K51" s="15"/>
    </row>
    <row r="52" spans="1:11" x14ac:dyDescent="0.25">
      <c r="A52" s="14"/>
      <c r="B52" s="15" t="s">
        <v>118</v>
      </c>
      <c r="C52" s="16" t="s">
        <v>119</v>
      </c>
      <c r="D52" s="16" t="s">
        <v>40</v>
      </c>
      <c r="E52" s="17">
        <v>1</v>
      </c>
      <c r="F52" s="18">
        <v>958301</v>
      </c>
      <c r="G52" s="19">
        <f t="shared" si="0"/>
        <v>7.6389403261558674E-3</v>
      </c>
      <c r="H52" s="20" t="s">
        <v>19</v>
      </c>
      <c r="K52" s="15"/>
    </row>
    <row r="53" spans="1:11" x14ac:dyDescent="0.25">
      <c r="A53" s="14"/>
      <c r="B53" s="15" t="s">
        <v>120</v>
      </c>
      <c r="C53" s="16" t="s">
        <v>121</v>
      </c>
      <c r="D53" s="16" t="s">
        <v>35</v>
      </c>
      <c r="E53" s="17">
        <v>1</v>
      </c>
      <c r="F53" s="18">
        <v>996604</v>
      </c>
      <c r="G53" s="19">
        <f t="shared" si="0"/>
        <v>7.9442664515723578E-3</v>
      </c>
      <c r="H53" s="20" t="s">
        <v>19</v>
      </c>
      <c r="K53" s="15"/>
    </row>
    <row r="54" spans="1:11" x14ac:dyDescent="0.25">
      <c r="A54" s="14"/>
      <c r="B54" s="15" t="s">
        <v>122</v>
      </c>
      <c r="C54" s="16" t="s">
        <v>123</v>
      </c>
      <c r="D54" s="16" t="s">
        <v>15</v>
      </c>
      <c r="E54" s="17">
        <v>1</v>
      </c>
      <c r="F54" s="18">
        <v>951174</v>
      </c>
      <c r="G54" s="19">
        <f t="shared" si="0"/>
        <v>7.5821286065557488E-3</v>
      </c>
      <c r="H54" s="20" t="s">
        <v>19</v>
      </c>
      <c r="K54" s="15"/>
    </row>
    <row r="55" spans="1:11" x14ac:dyDescent="0.25">
      <c r="A55" s="14"/>
      <c r="B55" s="15" t="s">
        <v>124</v>
      </c>
      <c r="C55" s="16" t="s">
        <v>125</v>
      </c>
      <c r="D55" s="16" t="s">
        <v>58</v>
      </c>
      <c r="E55" s="17">
        <v>2</v>
      </c>
      <c r="F55" s="18">
        <v>1872072</v>
      </c>
      <c r="G55" s="19">
        <f t="shared" si="0"/>
        <v>1.492291701069629E-2</v>
      </c>
      <c r="H55" s="20" t="s">
        <v>19</v>
      </c>
      <c r="K55" s="15"/>
    </row>
    <row r="56" spans="1:11" x14ac:dyDescent="0.25">
      <c r="A56" s="14"/>
      <c r="B56" s="15" t="s">
        <v>126</v>
      </c>
      <c r="C56" s="16" t="s">
        <v>127</v>
      </c>
      <c r="D56" s="16" t="s">
        <v>15</v>
      </c>
      <c r="E56" s="17">
        <v>2</v>
      </c>
      <c r="F56" s="18">
        <v>1872820</v>
      </c>
      <c r="G56" s="19">
        <f t="shared" si="0"/>
        <v>1.492887957085637E-2</v>
      </c>
      <c r="H56" s="20" t="s">
        <v>19</v>
      </c>
      <c r="K56" s="15"/>
    </row>
    <row r="57" spans="1:11" x14ac:dyDescent="0.25">
      <c r="A57" s="14"/>
      <c r="B57" s="15" t="s">
        <v>128</v>
      </c>
      <c r="C57" s="16" t="s">
        <v>129</v>
      </c>
      <c r="D57" s="16" t="s">
        <v>111</v>
      </c>
      <c r="E57" s="17">
        <v>30</v>
      </c>
      <c r="F57" s="18">
        <v>3118338</v>
      </c>
      <c r="G57" s="19">
        <f t="shared" si="0"/>
        <v>2.4857323428426177E-2</v>
      </c>
      <c r="H57" s="20" t="s">
        <v>32</v>
      </c>
      <c r="K57" s="15"/>
    </row>
    <row r="58" spans="1:11" x14ac:dyDescent="0.25">
      <c r="A58" s="14"/>
      <c r="B58" s="15" t="s">
        <v>130</v>
      </c>
      <c r="C58" s="16" t="s">
        <v>131</v>
      </c>
      <c r="D58" s="16" t="s">
        <v>83</v>
      </c>
      <c r="E58" s="17">
        <v>1</v>
      </c>
      <c r="F58" s="18">
        <v>941408</v>
      </c>
      <c r="G58" s="19">
        <f t="shared" si="0"/>
        <v>7.5042805283159911E-3</v>
      </c>
      <c r="H58" s="20" t="s">
        <v>19</v>
      </c>
      <c r="K58" s="15"/>
    </row>
    <row r="59" spans="1:11" x14ac:dyDescent="0.25">
      <c r="A59" s="14"/>
      <c r="B59" s="15" t="s">
        <v>132</v>
      </c>
      <c r="C59" s="16" t="s">
        <v>133</v>
      </c>
      <c r="D59" s="16" t="s">
        <v>111</v>
      </c>
      <c r="E59" s="17">
        <v>9</v>
      </c>
      <c r="F59" s="18">
        <v>918565.2</v>
      </c>
      <c r="G59" s="19">
        <f t="shared" si="0"/>
        <v>7.3221928689247212E-3</v>
      </c>
      <c r="H59" s="20" t="s">
        <v>32</v>
      </c>
      <c r="K59" s="15"/>
    </row>
    <row r="60" spans="1:11" x14ac:dyDescent="0.25">
      <c r="A60" s="14"/>
      <c r="B60" s="15" t="s">
        <v>134</v>
      </c>
      <c r="C60" s="16" t="s">
        <v>135</v>
      </c>
      <c r="D60" s="16" t="s">
        <v>52</v>
      </c>
      <c r="E60" s="17">
        <v>1</v>
      </c>
      <c r="F60" s="18">
        <v>944857</v>
      </c>
      <c r="G60" s="19">
        <f t="shared" si="0"/>
        <v>7.5317736700166796E-3</v>
      </c>
      <c r="H60" s="20" t="s">
        <v>32</v>
      </c>
      <c r="K60" s="15"/>
    </row>
    <row r="61" spans="1:11" outlineLevel="1" x14ac:dyDescent="0.25">
      <c r="A61" s="14"/>
      <c r="B61" s="16"/>
      <c r="C61" s="21"/>
      <c r="D61" s="21"/>
      <c r="E61" s="22"/>
      <c r="F61" s="23">
        <v>0</v>
      </c>
      <c r="G61" s="19"/>
      <c r="H61" s="24"/>
    </row>
    <row r="62" spans="1:11" x14ac:dyDescent="0.25">
      <c r="B62" s="21"/>
      <c r="C62" s="21" t="s">
        <v>136</v>
      </c>
      <c r="D62" s="21"/>
      <c r="E62" s="25"/>
      <c r="F62" s="26">
        <f>SUM(F7:F61)</f>
        <v>109121665.40000001</v>
      </c>
      <c r="G62" s="27">
        <f t="shared" ref="G62" si="1">+F62/$F$74</f>
        <v>0.86984558117057942</v>
      </c>
      <c r="H62" s="28"/>
      <c r="I62" s="29">
        <v>109121665.40000001</v>
      </c>
    </row>
    <row r="63" spans="1:11" x14ac:dyDescent="0.25">
      <c r="F63" s="30"/>
    </row>
    <row r="64" spans="1:11" x14ac:dyDescent="0.25">
      <c r="B64" s="31"/>
      <c r="C64" s="31" t="s">
        <v>137</v>
      </c>
      <c r="D64" s="31"/>
      <c r="E64" s="31"/>
      <c r="F64" s="32" t="s">
        <v>10</v>
      </c>
      <c r="G64" s="33" t="s">
        <v>11</v>
      </c>
    </row>
    <row r="65" spans="1:7" x14ac:dyDescent="0.25">
      <c r="B65" s="34"/>
      <c r="C65" s="21" t="s">
        <v>138</v>
      </c>
      <c r="D65" s="16"/>
      <c r="E65" s="35"/>
      <c r="F65" s="36" t="s">
        <v>139</v>
      </c>
      <c r="G65" s="37">
        <v>0</v>
      </c>
    </row>
    <row r="66" spans="1:7" x14ac:dyDescent="0.25">
      <c r="A66" s="38" t="s">
        <v>140</v>
      </c>
      <c r="B66" s="34" t="s">
        <v>141</v>
      </c>
      <c r="C66" s="21" t="s">
        <v>142</v>
      </c>
      <c r="D66" s="21"/>
      <c r="E66" s="25"/>
      <c r="F66" s="18">
        <v>13014349.310000001</v>
      </c>
      <c r="G66" s="37">
        <f>+F66/$F$74</f>
        <v>0.10374176564861957</v>
      </c>
    </row>
    <row r="67" spans="1:7" x14ac:dyDescent="0.25">
      <c r="B67" s="34"/>
      <c r="C67" s="21" t="s">
        <v>143</v>
      </c>
      <c r="D67" s="16"/>
      <c r="E67" s="35"/>
      <c r="F67" s="36" t="s">
        <v>139</v>
      </c>
      <c r="G67" s="37">
        <v>0</v>
      </c>
    </row>
    <row r="68" spans="1:7" x14ac:dyDescent="0.25">
      <c r="B68" s="34"/>
      <c r="C68" s="21" t="s">
        <v>144</v>
      </c>
      <c r="D68" s="16"/>
      <c r="E68" s="35"/>
      <c r="F68" s="36" t="s">
        <v>139</v>
      </c>
      <c r="G68" s="37">
        <v>0</v>
      </c>
    </row>
    <row r="69" spans="1:7" x14ac:dyDescent="0.25">
      <c r="B69" s="34"/>
      <c r="C69" s="21" t="s">
        <v>145</v>
      </c>
      <c r="D69" s="16"/>
      <c r="E69" s="35"/>
      <c r="F69" s="36" t="s">
        <v>139</v>
      </c>
      <c r="G69" s="37">
        <v>0</v>
      </c>
    </row>
    <row r="70" spans="1:7" x14ac:dyDescent="0.25">
      <c r="A70" s="39" t="s">
        <v>146</v>
      </c>
      <c r="B70" s="16" t="s">
        <v>146</v>
      </c>
      <c r="C70" s="16" t="s">
        <v>147</v>
      </c>
      <c r="D70" s="16"/>
      <c r="E70" s="35"/>
      <c r="F70" s="18">
        <v>3313453.29</v>
      </c>
      <c r="G70" s="37">
        <f>+F70/$F$74</f>
        <v>2.6412653180801052E-2</v>
      </c>
    </row>
    <row r="71" spans="1:7" x14ac:dyDescent="0.25">
      <c r="B71" s="34"/>
      <c r="C71" s="16"/>
      <c r="D71" s="16"/>
      <c r="E71" s="35"/>
      <c r="F71" s="36"/>
      <c r="G71" s="37"/>
    </row>
    <row r="72" spans="1:7" x14ac:dyDescent="0.25">
      <c r="B72" s="34"/>
      <c r="C72" s="16" t="s">
        <v>148</v>
      </c>
      <c r="D72" s="16"/>
      <c r="E72" s="35"/>
      <c r="F72" s="40">
        <f>SUM(F65:F71)</f>
        <v>16327802.600000001</v>
      </c>
      <c r="G72" s="37">
        <f>+F72/$F$74</f>
        <v>0.13015441882942064</v>
      </c>
    </row>
    <row r="73" spans="1:7" x14ac:dyDescent="0.25">
      <c r="B73" s="34"/>
      <c r="C73" s="16"/>
      <c r="D73" s="16"/>
      <c r="E73" s="35"/>
      <c r="F73" s="40"/>
      <c r="G73" s="37"/>
    </row>
    <row r="74" spans="1:7" x14ac:dyDescent="0.25">
      <c r="B74" s="41"/>
      <c r="C74" s="42" t="s">
        <v>149</v>
      </c>
      <c r="D74" s="43"/>
      <c r="E74" s="44"/>
      <c r="F74" s="45">
        <f>+F72+F62</f>
        <v>125449468</v>
      </c>
      <c r="G74" s="46">
        <v>1</v>
      </c>
    </row>
    <row r="75" spans="1:7" x14ac:dyDescent="0.25">
      <c r="F75" s="47"/>
    </row>
    <row r="76" spans="1:7" x14ac:dyDescent="0.25">
      <c r="C76" s="21" t="s">
        <v>150</v>
      </c>
      <c r="D76" s="48">
        <v>6.56</v>
      </c>
      <c r="F76" s="4">
        <v>0</v>
      </c>
    </row>
    <row r="77" spans="1:7" x14ac:dyDescent="0.25">
      <c r="C77" s="21" t="s">
        <v>151</v>
      </c>
      <c r="D77" s="48">
        <v>4.6399999999999997</v>
      </c>
    </row>
    <row r="78" spans="1:7" x14ac:dyDescent="0.25">
      <c r="C78" s="21" t="s">
        <v>152</v>
      </c>
      <c r="D78" s="48">
        <v>7.78</v>
      </c>
    </row>
    <row r="79" spans="1:7" x14ac:dyDescent="0.25">
      <c r="C79" s="21" t="s">
        <v>153</v>
      </c>
      <c r="D79" s="49">
        <v>15.3154</v>
      </c>
    </row>
    <row r="80" spans="1:7" x14ac:dyDescent="0.25">
      <c r="C80" s="21" t="s">
        <v>154</v>
      </c>
      <c r="D80" s="49">
        <v>15.282500000000001</v>
      </c>
    </row>
    <row r="81" spans="1:7" x14ac:dyDescent="0.25">
      <c r="A81" s="38" t="s">
        <v>155</v>
      </c>
      <c r="C81" s="21" t="s">
        <v>156</v>
      </c>
      <c r="D81" s="50">
        <v>75001026.400000006</v>
      </c>
    </row>
    <row r="82" spans="1:7" x14ac:dyDescent="0.25">
      <c r="C82" s="21" t="s">
        <v>157</v>
      </c>
      <c r="D82" s="51">
        <v>0</v>
      </c>
    </row>
    <row r="83" spans="1:7" x14ac:dyDescent="0.25">
      <c r="C83" s="21" t="s">
        <v>158</v>
      </c>
      <c r="D83" s="51">
        <v>0</v>
      </c>
      <c r="F83" s="47"/>
      <c r="G83" s="52"/>
    </row>
    <row r="84" spans="1:7" x14ac:dyDescent="0.25">
      <c r="B84" s="53"/>
      <c r="C84" s="14"/>
    </row>
    <row r="85" spans="1:7" x14ac:dyDescent="0.25">
      <c r="F85" s="4"/>
    </row>
    <row r="86" spans="1:7" x14ac:dyDescent="0.25">
      <c r="C86" s="31" t="s">
        <v>159</v>
      </c>
      <c r="D86" s="31"/>
      <c r="E86" s="31"/>
      <c r="F86" s="31"/>
      <c r="G86" s="33"/>
    </row>
    <row r="87" spans="1:7" x14ac:dyDescent="0.25">
      <c r="C87" s="31" t="s">
        <v>160</v>
      </c>
      <c r="D87" s="31"/>
      <c r="E87" s="31"/>
      <c r="F87" s="31" t="s">
        <v>10</v>
      </c>
      <c r="G87" s="33" t="s">
        <v>11</v>
      </c>
    </row>
    <row r="88" spans="1:7" x14ac:dyDescent="0.25">
      <c r="A88" s="1" t="s">
        <v>161</v>
      </c>
      <c r="C88" s="21" t="s">
        <v>162</v>
      </c>
      <c r="D88" s="16"/>
      <c r="E88" s="35"/>
      <c r="F88" s="54">
        <f>SUMIF(Table13456768578[[Industry ]],A88,Table13456768578[Market Value])</f>
        <v>0</v>
      </c>
      <c r="G88" s="55">
        <f>+F88/$F$74</f>
        <v>0</v>
      </c>
    </row>
    <row r="89" spans="1:7" x14ac:dyDescent="0.25">
      <c r="A89" s="16" t="s">
        <v>163</v>
      </c>
      <c r="C89" s="16" t="s">
        <v>164</v>
      </c>
      <c r="D89" s="16"/>
      <c r="E89" s="35"/>
      <c r="F89" s="54">
        <f>SUMIF(Table13456768578[[Industry ]],A89,Table13456768578[Market Value])</f>
        <v>0</v>
      </c>
      <c r="G89" s="55">
        <f t="shared" ref="G89" si="2">+F89/$F$74</f>
        <v>0</v>
      </c>
    </row>
    <row r="90" spans="1:7" x14ac:dyDescent="0.25">
      <c r="C90" s="16" t="s">
        <v>165</v>
      </c>
      <c r="D90" s="16"/>
      <c r="E90" s="35"/>
      <c r="F90" s="54">
        <f t="shared" ref="F90:F99" si="3">SUMIF($E$102:$E$111,C90,$H$102:$H$111)</f>
        <v>108119098.40000001</v>
      </c>
      <c r="G90" s="56">
        <f>+F90/$F$74</f>
        <v>0.86185378163580584</v>
      </c>
    </row>
    <row r="91" spans="1:7" x14ac:dyDescent="0.25">
      <c r="C91" s="16" t="s">
        <v>166</v>
      </c>
      <c r="D91" s="16"/>
      <c r="E91" s="35"/>
      <c r="F91" s="54">
        <f t="shared" si="3"/>
        <v>0</v>
      </c>
      <c r="G91" s="55">
        <f t="shared" ref="G91:G99" si="4">+F91/$F$74</f>
        <v>0</v>
      </c>
    </row>
    <row r="92" spans="1:7" x14ac:dyDescent="0.25">
      <c r="C92" s="16" t="s">
        <v>167</v>
      </c>
      <c r="D92" s="16"/>
      <c r="E92" s="35"/>
      <c r="F92" s="54">
        <f t="shared" si="3"/>
        <v>1002567</v>
      </c>
      <c r="G92" s="55">
        <f t="shared" si="4"/>
        <v>7.9917995347736342E-3</v>
      </c>
    </row>
    <row r="93" spans="1:7" x14ac:dyDescent="0.25">
      <c r="C93" s="16" t="s">
        <v>168</v>
      </c>
      <c r="D93" s="16"/>
      <c r="E93" s="35"/>
      <c r="F93" s="54">
        <f t="shared" si="3"/>
        <v>0</v>
      </c>
      <c r="G93" s="55">
        <f t="shared" si="4"/>
        <v>0</v>
      </c>
    </row>
    <row r="94" spans="1:7" x14ac:dyDescent="0.25">
      <c r="C94" s="16" t="s">
        <v>169</v>
      </c>
      <c r="D94" s="16"/>
      <c r="E94" s="35"/>
      <c r="F94" s="54">
        <f t="shared" si="3"/>
        <v>0</v>
      </c>
      <c r="G94" s="55">
        <f t="shared" si="4"/>
        <v>0</v>
      </c>
    </row>
    <row r="95" spans="1:7" x14ac:dyDescent="0.25">
      <c r="C95" s="16" t="s">
        <v>170</v>
      </c>
      <c r="D95" s="16"/>
      <c r="E95" s="35"/>
      <c r="F95" s="54">
        <f t="shared" si="3"/>
        <v>0</v>
      </c>
      <c r="G95" s="55">
        <f t="shared" si="4"/>
        <v>0</v>
      </c>
    </row>
    <row r="96" spans="1:7" x14ac:dyDescent="0.25">
      <c r="C96" s="16" t="s">
        <v>171</v>
      </c>
      <c r="D96" s="16"/>
      <c r="E96" s="35"/>
      <c r="F96" s="54">
        <f t="shared" si="3"/>
        <v>0</v>
      </c>
      <c r="G96" s="55">
        <f t="shared" si="4"/>
        <v>0</v>
      </c>
    </row>
    <row r="97" spans="3:11" x14ac:dyDescent="0.25">
      <c r="C97" s="16" t="s">
        <v>172</v>
      </c>
      <c r="D97" s="16"/>
      <c r="E97" s="35"/>
      <c r="F97" s="54">
        <f t="shared" si="3"/>
        <v>0</v>
      </c>
      <c r="G97" s="55">
        <f t="shared" si="4"/>
        <v>0</v>
      </c>
    </row>
    <row r="98" spans="3:11" x14ac:dyDescent="0.25">
      <c r="C98" s="16" t="s">
        <v>173</v>
      </c>
      <c r="D98" s="16"/>
      <c r="E98" s="35"/>
      <c r="F98" s="54">
        <f t="shared" si="3"/>
        <v>0</v>
      </c>
      <c r="G98" s="55">
        <f t="shared" si="4"/>
        <v>0</v>
      </c>
    </row>
    <row r="99" spans="3:11" x14ac:dyDescent="0.25">
      <c r="C99" s="16" t="s">
        <v>174</v>
      </c>
      <c r="D99" s="16"/>
      <c r="E99" s="35"/>
      <c r="F99" s="54">
        <f t="shared" si="3"/>
        <v>0</v>
      </c>
      <c r="G99" s="55">
        <f t="shared" si="4"/>
        <v>0</v>
      </c>
    </row>
    <row r="100" spans="3:11" x14ac:dyDescent="0.25">
      <c r="C100" s="57" t="s">
        <v>175</v>
      </c>
      <c r="D100" s="16"/>
      <c r="E100" s="35"/>
      <c r="F100" s="58">
        <f>SUM(F88:F99)</f>
        <v>109121665.40000001</v>
      </c>
      <c r="G100" s="59">
        <f>SUM(G88:G99)</f>
        <v>0.86984558117057942</v>
      </c>
    </row>
    <row r="102" spans="3:11" x14ac:dyDescent="0.25">
      <c r="E102" s="16" t="s">
        <v>165</v>
      </c>
      <c r="F102" s="16" t="s">
        <v>32</v>
      </c>
      <c r="G102" s="60">
        <f>H102/$F$74</f>
        <v>0.16789180963286349</v>
      </c>
      <c r="H102" s="1">
        <f t="shared" ref="H102:H111" si="5">SUMIF($H$7:$H$60,F102,$F$7:$F$60)</f>
        <v>21061938.199999999</v>
      </c>
    </row>
    <row r="103" spans="3:11" x14ac:dyDescent="0.25">
      <c r="E103" s="16" t="s">
        <v>165</v>
      </c>
      <c r="F103" s="16" t="s">
        <v>176</v>
      </c>
      <c r="G103" s="7">
        <f t="shared" ref="G103:G111" si="6">H103/$F$74</f>
        <v>0</v>
      </c>
      <c r="H103" s="1">
        <f t="shared" si="5"/>
        <v>0</v>
      </c>
      <c r="K103" s="2" t="s">
        <v>19</v>
      </c>
    </row>
    <row r="104" spans="3:11" x14ac:dyDescent="0.25">
      <c r="E104" s="16" t="s">
        <v>165</v>
      </c>
      <c r="F104" s="43" t="s">
        <v>19</v>
      </c>
      <c r="G104" s="60">
        <f>H104/$F$74</f>
        <v>0.68597994532746842</v>
      </c>
      <c r="H104" s="1">
        <f t="shared" si="5"/>
        <v>86055819.200000003</v>
      </c>
      <c r="K104" s="1" t="s">
        <v>177</v>
      </c>
    </row>
    <row r="105" spans="3:11" x14ac:dyDescent="0.25">
      <c r="E105" s="16" t="s">
        <v>165</v>
      </c>
      <c r="F105" s="1" t="s">
        <v>177</v>
      </c>
      <c r="G105" s="7">
        <f t="shared" si="6"/>
        <v>0</v>
      </c>
      <c r="H105" s="1">
        <f t="shared" si="5"/>
        <v>0</v>
      </c>
      <c r="K105" s="1" t="s">
        <v>177</v>
      </c>
    </row>
    <row r="106" spans="3:11" x14ac:dyDescent="0.25">
      <c r="E106" s="16" t="s">
        <v>167</v>
      </c>
      <c r="F106" s="16" t="s">
        <v>45</v>
      </c>
      <c r="G106" s="60">
        <f t="shared" si="6"/>
        <v>7.9917995347736342E-3</v>
      </c>
      <c r="H106" s="1">
        <f t="shared" si="5"/>
        <v>1002567</v>
      </c>
      <c r="K106" s="1" t="s">
        <v>32</v>
      </c>
    </row>
    <row r="107" spans="3:11" x14ac:dyDescent="0.25">
      <c r="E107" s="16" t="s">
        <v>167</v>
      </c>
      <c r="F107" s="61" t="s">
        <v>178</v>
      </c>
      <c r="G107" s="7">
        <f t="shared" si="6"/>
        <v>0</v>
      </c>
      <c r="H107" s="1">
        <f t="shared" si="5"/>
        <v>0</v>
      </c>
      <c r="K107" s="1" t="s">
        <v>45</v>
      </c>
    </row>
    <row r="108" spans="3:11" x14ac:dyDescent="0.25">
      <c r="E108" s="16" t="s">
        <v>168</v>
      </c>
      <c r="F108" s="16" t="s">
        <v>179</v>
      </c>
      <c r="G108" s="7">
        <f t="shared" si="6"/>
        <v>0</v>
      </c>
      <c r="H108" s="1">
        <f t="shared" si="5"/>
        <v>0</v>
      </c>
      <c r="K108" s="1" t="s">
        <v>16</v>
      </c>
    </row>
    <row r="109" spans="3:11" x14ac:dyDescent="0.25">
      <c r="E109" s="16" t="s">
        <v>165</v>
      </c>
      <c r="F109" s="16" t="s">
        <v>16</v>
      </c>
      <c r="G109" s="60">
        <f t="shared" si="6"/>
        <v>7.9820266754738259E-3</v>
      </c>
      <c r="H109" s="1">
        <f t="shared" si="5"/>
        <v>1001341</v>
      </c>
    </row>
    <row r="110" spans="3:11" x14ac:dyDescent="0.25">
      <c r="E110" s="16" t="s">
        <v>168</v>
      </c>
      <c r="F110" s="16" t="s">
        <v>180</v>
      </c>
      <c r="G110" s="7">
        <f t="shared" si="6"/>
        <v>0</v>
      </c>
      <c r="H110" s="1">
        <f t="shared" si="5"/>
        <v>0</v>
      </c>
    </row>
    <row r="111" spans="3:11" x14ac:dyDescent="0.25">
      <c r="E111" s="16" t="s">
        <v>165</v>
      </c>
      <c r="F111" s="16" t="s">
        <v>181</v>
      </c>
      <c r="G111" s="7">
        <f t="shared" si="6"/>
        <v>0</v>
      </c>
      <c r="H111" s="1">
        <f t="shared" si="5"/>
        <v>0</v>
      </c>
    </row>
    <row r="112" spans="3:11" x14ac:dyDescent="0.25">
      <c r="G112" s="60">
        <f>SUM(G102:G111)</f>
        <v>0.86984558117057931</v>
      </c>
      <c r="H112" s="1">
        <f>SUM(H102:H111)</f>
        <v>109121665.40000001</v>
      </c>
    </row>
    <row r="113" spans="8:8" x14ac:dyDescent="0.25">
      <c r="H113" s="47">
        <f>H112-F62</f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Port_C1I</vt:lpstr>
      <vt:lpstr>Port_C1I!Print_Area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2023-03-08T10:49:35Z</dcterms:created>
  <dcterms:modified xsi:type="dcterms:W3CDTF">2023-03-08T10:49:59Z</dcterms:modified>
</cp:coreProperties>
</file>