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Portfolio March 2023\"/>
    </mc:Choice>
  </mc:AlternateContent>
  <xr:revisionPtr revIDLastSave="0" documentId="8_{E8AD7B6C-6CD1-4CED-AB52-EB5C7708C77A}" xr6:coauthVersionLast="47" xr6:coauthVersionMax="47" xr10:uidLastSave="{00000000-0000-0000-0000-000000000000}"/>
  <bookViews>
    <workbookView xWindow="-120" yWindow="-120" windowWidth="19440" windowHeight="10440" xr2:uid="{00FB7469-4387-4E0C-B076-F950E46BE615}"/>
  </bookViews>
  <sheets>
    <sheet name="Port_G1I" sheetId="1" r:id="rId1"/>
  </sheets>
  <externalReferences>
    <externalReference r:id="rId2"/>
  </externalReferences>
  <definedNames>
    <definedName name="_xlnm._FilterDatabase" localSheetId="0" hidden="1">Port_G1I!$C$6:$H$42</definedName>
    <definedName name="IN">'[1]INPUT MASTER'!$B$9</definedName>
    <definedName name="_xlnm.Print_Area" localSheetId="0">Port_G1I!$B$2:$G$71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" l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F81" i="1"/>
  <c r="F80" i="1"/>
  <c r="F79" i="1"/>
  <c r="F78" i="1"/>
  <c r="F77" i="1"/>
  <c r="F76" i="1"/>
  <c r="G76" i="1" s="1"/>
  <c r="F75" i="1"/>
  <c r="G75" i="1" s="1"/>
  <c r="F74" i="1"/>
  <c r="G74" i="1" s="1"/>
  <c r="F73" i="1"/>
  <c r="F71" i="1"/>
  <c r="F70" i="1"/>
  <c r="F72" i="1" s="1"/>
  <c r="F54" i="1"/>
  <c r="F56" i="1" s="1"/>
  <c r="F44" i="1"/>
  <c r="G77" i="1" l="1"/>
  <c r="G78" i="1"/>
  <c r="G40" i="1"/>
  <c r="G32" i="1"/>
  <c r="G24" i="1"/>
  <c r="G16" i="1"/>
  <c r="G8" i="1"/>
  <c r="G54" i="1"/>
  <c r="G39" i="1"/>
  <c r="G31" i="1"/>
  <c r="G23" i="1"/>
  <c r="G15" i="1"/>
  <c r="G7" i="1"/>
  <c r="G52" i="1"/>
  <c r="G37" i="1"/>
  <c r="G29" i="1"/>
  <c r="G21" i="1"/>
  <c r="G13" i="1"/>
  <c r="G35" i="1"/>
  <c r="G27" i="1"/>
  <c r="G38" i="1"/>
  <c r="G30" i="1"/>
  <c r="G22" i="1"/>
  <c r="G14" i="1"/>
  <c r="G11" i="1"/>
  <c r="G41" i="1"/>
  <c r="G17" i="1"/>
  <c r="G48" i="1"/>
  <c r="G36" i="1"/>
  <c r="G28" i="1"/>
  <c r="G20" i="1"/>
  <c r="G12" i="1"/>
  <c r="G44" i="1"/>
  <c r="G19" i="1"/>
  <c r="G33" i="1"/>
  <c r="G9" i="1"/>
  <c r="G34" i="1"/>
  <c r="G26" i="1"/>
  <c r="G18" i="1"/>
  <c r="G10" i="1"/>
  <c r="G25" i="1"/>
  <c r="G72" i="1"/>
  <c r="G79" i="1"/>
  <c r="G71" i="1"/>
  <c r="G80" i="1"/>
  <c r="G73" i="1"/>
  <c r="G81" i="1"/>
  <c r="G70" i="1"/>
</calcChain>
</file>

<file path=xl/sharedStrings.xml><?xml version="1.0" encoding="utf-8"?>
<sst xmlns="http://schemas.openxmlformats.org/spreadsheetml/2006/main" count="185" uniqueCount="131">
  <si>
    <t>NAME OF PENSION FUND</t>
  </si>
  <si>
    <t>ADITYA BIRLA SUN LIFE PENSION MANAGEMENT LIMITED</t>
  </si>
  <si>
    <t>G-TIER II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</si>
  <si>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</si>
  <si>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</si>
  <si>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</si>
  <si>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</si>
  <si>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</si>
  <si>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</si>
  <si>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</si>
  <si>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</si>
  <si>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</si>
  <si>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</si>
  <si>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IN0020200245</t>
  </si>
  <si>
    <t>6.22% GOI 2035 (16-Mar-2035)</t>
  </si>
  <si>
    <t>CGS</t>
  </si>
  <si>
    <t>IN0020210202</t>
  </si>
  <si>
    <t>6.95% GOI 16-DEC-2061</t>
  </si>
  <si>
    <t>IN0020120062</t>
  </si>
  <si>
    <t>8.30% GOI 31-Dec-2042</t>
  </si>
  <si>
    <t>IN0020210152</t>
  </si>
  <si>
    <t>06.67 GOI 15 DEC- 2035</t>
  </si>
  <si>
    <t>IN0020210020</t>
  </si>
  <si>
    <t>6.64% GOI 16-june-2035</t>
  </si>
  <si>
    <t>IN0020170042</t>
  </si>
  <si>
    <t>6.68% GOI 17-Sept-2031</t>
  </si>
  <si>
    <t>IN1020180411</t>
  </si>
  <si>
    <t>8.39% ANDHRA PRADESH SDL 06.02.2031</t>
  </si>
  <si>
    <t>SDL</t>
  </si>
  <si>
    <t>IN1920180149</t>
  </si>
  <si>
    <t>8.19% Karnataka SDL 2029</t>
  </si>
  <si>
    <t>IN0020160100</t>
  </si>
  <si>
    <t>6.57% GOI 2033 (MD 05/12/2033)</t>
  </si>
  <si>
    <t>IN4520180204</t>
  </si>
  <si>
    <t>8.38% Telangana SDL 2049</t>
  </si>
  <si>
    <t>IN0020060045</t>
  </si>
  <si>
    <t>8.33% GS 7.06.2036</t>
  </si>
  <si>
    <t>IN1520130072</t>
  </si>
  <si>
    <t>9.50% GUJARAT SDL 11-SEP-2023.</t>
  </si>
  <si>
    <t>IN0020150051</t>
  </si>
  <si>
    <t>7.73% GS  MD 19/12/2034</t>
  </si>
  <si>
    <t>IN2220200264</t>
  </si>
  <si>
    <t>6.63% MAHARASHTRA SDL 14-OCT-2030</t>
  </si>
  <si>
    <t>IN2220190051</t>
  </si>
  <si>
    <t>7.24% Maharashtra SDL 25-Sept-2029</t>
  </si>
  <si>
    <t>IN2220150196</t>
  </si>
  <si>
    <t>8.67% Maharashtra SDL 24 Feb 2026</t>
  </si>
  <si>
    <t>IN0020210194</t>
  </si>
  <si>
    <t>6.99% GOI 15-DEC-2051</t>
  </si>
  <si>
    <t>IN0020150010</t>
  </si>
  <si>
    <t>7.68% GS 15.12.2023</t>
  </si>
  <si>
    <t>IN2020170147</t>
  </si>
  <si>
    <t>8.13 % KERALA SDL 21.03.2028</t>
  </si>
  <si>
    <t>IN0020070044</t>
  </si>
  <si>
    <t>8.32% GS 02.08.2032</t>
  </si>
  <si>
    <t>IN3120150203</t>
  </si>
  <si>
    <t>8.69% Tamil Nadu SDL 24.02.2026</t>
  </si>
  <si>
    <t>IN0020110063</t>
  </si>
  <si>
    <t>8.83% GOI 12.12.2041</t>
  </si>
  <si>
    <t>IN001229C052</t>
  </si>
  <si>
    <t>Gsec Strip 15-12-2029</t>
  </si>
  <si>
    <t>IN0020150077</t>
  </si>
  <si>
    <t>7.72% GOI 26.10.2055.</t>
  </si>
  <si>
    <t>IN0020140078</t>
  </si>
  <si>
    <t>8.17% GS 2044 (01-DEC-2044).</t>
  </si>
  <si>
    <t>IN0020220102</t>
  </si>
  <si>
    <t>7.41 GS 19.12.2036</t>
  </si>
  <si>
    <t>IN0020190024</t>
  </si>
  <si>
    <t>7.62% GS 2039 (15-09-2039)</t>
  </si>
  <si>
    <t>IN000330C059</t>
  </si>
  <si>
    <t>0% Strip GOI 12-03-2030</t>
  </si>
  <si>
    <t>IN0020190040</t>
  </si>
  <si>
    <t>7.69% GOI 17.06.2043</t>
  </si>
  <si>
    <t>IN000929C041</t>
  </si>
  <si>
    <t>0% Strip GOI  19-09-2029</t>
  </si>
  <si>
    <t>IN0020100031</t>
  </si>
  <si>
    <t>8.30% GS 02.07.2040</t>
  </si>
  <si>
    <t>IN0020220060</t>
  </si>
  <si>
    <t>7.26 GS 22.08.2032</t>
  </si>
  <si>
    <t>IN0020170174</t>
  </si>
  <si>
    <t>7.17% GOI 08-Jan-2028</t>
  </si>
  <si>
    <t>IN0020220011</t>
  </si>
  <si>
    <t>7.10 GS 18.04.2029</t>
  </si>
  <si>
    <t>IN0020200153</t>
  </si>
  <si>
    <t>05.77% GOI 03-Aug-2030</t>
  </si>
  <si>
    <t xml:space="preserve">Subtotal A </t>
  </si>
  <si>
    <t>Money Market Instruments:-</t>
  </si>
  <si>
    <t>02A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</si>
  <si>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</si>
  <si>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</si>
  <si>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</si>
  <si>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</si>
  <si>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</si>
  <si>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</si>
  <si>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>NCA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</si>
  <si>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</si>
  <si>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</si>
  <si>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</si>
  <si>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</si>
  <si>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</si>
  <si>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</si>
  <si>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</si>
  <si>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</si>
  <si>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>Infrastructure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</si>
  <si>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</si>
  <si>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</si>
  <si>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</si>
  <si>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</si>
  <si>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</si>
  <si>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</si>
  <si>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</si>
  <si>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</si>
  <si>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 xml:space="preserve">Total 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</si>
  <si>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</si>
  <si>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</si>
  <si>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</si>
  <si>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</si>
  <si>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</si>
  <si>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</si>
  <si>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</si>
  <si>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</si>
  <si>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</si>
  <si>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AAA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</si>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</sst>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0" fontId="2" fillId="0" borderId="6" xfId="2" quotePrefix="1" applyBorder="1"/>
    <xf numFmtId="0" fontId="2" fillId="0" borderId="7" xfId="2" applyBorder="1" applyAlignment="1">
      <alignment vertical="top"/>
    </xf>
    <xf numFmtId="165" fontId="1" fillId="0" borderId="5" xfId="4" applyNumberFormat="1" applyFont="1" applyFill="1" applyBorder="1" applyAlignment="1">
      <alignment horizontal="right" vertical="top"/>
    </xf>
    <xf numFmtId="0" fontId="2" fillId="0" borderId="5" xfId="2" applyBorder="1" applyAlignment="1">
      <alignment horizontal="right" vertical="top"/>
    </xf>
    <xf numFmtId="165" fontId="1" fillId="0" borderId="5" xfId="1" applyNumberFormat="1" applyFont="1" applyFill="1" applyBorder="1"/>
    <xf numFmtId="43" fontId="0" fillId="0" borderId="5" xfId="3" applyFont="1" applyBorder="1" applyAlignment="1">
      <alignment horizontal="right" vertical="top"/>
    </xf>
    <xf numFmtId="3" fontId="0" fillId="0" borderId="5" xfId="2" applyNumberFormat="1" applyFont="1" applyBorder="1" applyAlignment="1">
      <alignment horizontal="right" vertical="top"/>
    </xf>
    <xf numFmtId="9" fontId="0" fillId="0" borderId="5" xfId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9" fillId="2" borderId="8" xfId="0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5" applyNumberFormat="1" applyBorder="1"/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0" fontId="1" fillId="0" borderId="5" xfId="2" applyFont="1" applyBorder="1"/>
  </cellXfs>
  <cellStyles count="7">
    <cellStyle name="Comma 2" xfId="3" xr:uid="{0B40CDEA-3218-4F82-85A4-881F0DD89775}"/>
    <cellStyle name="Comma 3" xfId="4" xr:uid="{A37EE04C-E653-4CBF-9273-A7A05C6D1719}"/>
    <cellStyle name="Normal" xfId="0" builtinId="0"/>
    <cellStyle name="Normal 10" xfId="5" xr:uid="{C1970EC9-39AA-4A2A-9747-C5FF1B3485A4}"/>
    <cellStyle name="Normal 2" xfId="2" xr:uid="{CA7AFACD-82E9-47BB-8C98-23BF50A9DB13}"/>
    <cellStyle name="Percent" xfId="1" builtinId="5"/>
    <cellStyle name="Percent 2" xfId="6" xr:uid="{A6CE33E9-6776-4D79-BA3B-E2A103BB04C5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1D7558-66F1-4B1C-AB31-9702F42F5F68}" name="Table1345676857891015" displayName="Table1345676857891015" ref="B6:H43" totalsRowShown="0" headerRowDxfId="11" dataDxfId="10" headerRowBorderDxfId="8" tableBorderDxfId="9" totalsRowBorderDxfId="7">
  <sortState xmlns:xlrd2="http://schemas.microsoft.com/office/spreadsheetml/2017/richdata2" ref="B7:H41">
    <sortCondition descending="1" ref="F6:F41"/>
  </sortState>
  <tableColumns count="7">
    <tableColumn id="1" xr3:uid="{40FA87C1-D976-44CC-AF39-84AB725169E0}" name="ISIN No." dataDxfId="6"/>
    <tableColumn id="2" xr3:uid="{9DF34992-3BCC-4E7C-8A1C-AC7B10FA5B13}" name="Name of the Instrument" dataDxfId="5"/>
    <tableColumn id="3" xr3:uid="{D3A491A7-8656-44AD-AD58-46DBD568DAE7}" name="Industry " dataDxfId="4"/>
    <tableColumn id="4" xr3:uid="{148FC586-6C8E-4895-A235-B5F75DFB715D}" name="Quantity" dataDxfId="3"/>
    <tableColumn id="5" xr3:uid="{E80FBA3F-C58C-44D0-B15C-602E604C4F1C}" name="Market Value" dataDxfId="2"/>
    <tableColumn id="6" xr3:uid="{6F04CA6A-585F-45C3-B310-6C1687D18CA3}" name="% of Portfolio" dataDxfId="1" dataCellStyle="Percent">
      <calculatedColumnFormula>+F7/$F$56</calculatedColumnFormula>
    </tableColumn>
    <tableColumn id="7" xr3:uid="{399A20E7-63E6-4C68-B243-AE60B86BB6B8}" name="Ratings" dataDxfId="0">
      <calculatedColumnFormula>VLOOKUP(Table1345676857891015[[#This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FBA3-3026-4C5B-A7C8-51083A6557D6}">
  <sheetPr>
    <tabColor rgb="FF7030A0"/>
  </sheetPr>
  <dimension ref="A2:H92"/>
  <sheetViews>
    <sheetView showGridLines="0" tabSelected="1" zoomScaleNormal="100" zoomScaleSheetLayoutView="89" workbookViewId="0"/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29.28515625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8" x14ac:dyDescent="0.25">
      <c r="B2" s="2" t="s">
        <v>0</v>
      </c>
      <c r="D2" s="3" t="s">
        <v>1</v>
      </c>
      <c r="G2" s="5"/>
    </row>
    <row r="3" spans="1:8" x14ac:dyDescent="0.25">
      <c r="A3" s="6" t="s">
        <v>2</v>
      </c>
      <c r="B3" s="2" t="s">
        <v>3</v>
      </c>
      <c r="D3" s="2" t="s">
        <v>4</v>
      </c>
    </row>
    <row r="4" spans="1:8" x14ac:dyDescent="0.25">
      <c r="B4" s="2" t="s">
        <v>5</v>
      </c>
      <c r="D4" s="8">
        <v>45016</v>
      </c>
    </row>
    <row r="6" spans="1:8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25">
      <c r="A7" s="14"/>
      <c r="B7" s="15" t="s">
        <v>13</v>
      </c>
      <c r="C7" s="16" t="s">
        <v>14</v>
      </c>
      <c r="D7" s="16" t="s">
        <v>15</v>
      </c>
      <c r="E7" s="17">
        <v>74600</v>
      </c>
      <c r="F7" s="17">
        <v>6812263.1200000001</v>
      </c>
      <c r="G7" s="18">
        <f t="shared" ref="G7:G41" si="0">+F7/$F$56</f>
        <v>3.5007892548541288E-2</v>
      </c>
      <c r="H7" s="19"/>
    </row>
    <row r="8" spans="1:8" x14ac:dyDescent="0.25">
      <c r="A8" s="14"/>
      <c r="B8" s="15" t="s">
        <v>16</v>
      </c>
      <c r="C8" s="16" t="s">
        <v>17</v>
      </c>
      <c r="D8" s="16" t="s">
        <v>15</v>
      </c>
      <c r="E8" s="17">
        <v>56400</v>
      </c>
      <c r="F8" s="17">
        <v>5315886.12</v>
      </c>
      <c r="G8" s="18">
        <f t="shared" si="0"/>
        <v>2.7318083111452403E-2</v>
      </c>
      <c r="H8" s="19"/>
    </row>
    <row r="9" spans="1:8" x14ac:dyDescent="0.25">
      <c r="A9" s="14"/>
      <c r="B9" s="15" t="s">
        <v>18</v>
      </c>
      <c r="C9" s="16" t="s">
        <v>19</v>
      </c>
      <c r="D9" s="16" t="s">
        <v>15</v>
      </c>
      <c r="E9" s="17">
        <v>100000</v>
      </c>
      <c r="F9" s="17">
        <v>10935040</v>
      </c>
      <c r="G9" s="18">
        <f t="shared" si="0"/>
        <v>5.619464465635627E-2</v>
      </c>
      <c r="H9" s="19"/>
    </row>
    <row r="10" spans="1:8" x14ac:dyDescent="0.25">
      <c r="A10" s="14"/>
      <c r="B10" s="15" t="s">
        <v>20</v>
      </c>
      <c r="C10" s="16" t="s">
        <v>21</v>
      </c>
      <c r="D10" s="16" t="s">
        <v>15</v>
      </c>
      <c r="E10" s="17">
        <v>160000</v>
      </c>
      <c r="F10" s="17">
        <v>15088032</v>
      </c>
      <c r="G10" s="18">
        <f t="shared" si="0"/>
        <v>7.7536670812702324E-2</v>
      </c>
      <c r="H10" s="19"/>
    </row>
    <row r="11" spans="1:8" x14ac:dyDescent="0.25">
      <c r="A11" s="14"/>
      <c r="B11" s="15" t="s">
        <v>22</v>
      </c>
      <c r="C11" s="16" t="s">
        <v>23</v>
      </c>
      <c r="D11" s="16" t="s">
        <v>15</v>
      </c>
      <c r="E11" s="17">
        <v>3500</v>
      </c>
      <c r="F11" s="17">
        <v>330678.59999999998</v>
      </c>
      <c r="G11" s="18">
        <f t="shared" si="0"/>
        <v>1.6993414219299949E-3</v>
      </c>
      <c r="H11" s="19"/>
    </row>
    <row r="12" spans="1:8" x14ac:dyDescent="0.25">
      <c r="A12" s="14"/>
      <c r="B12" s="15" t="s">
        <v>24</v>
      </c>
      <c r="C12" s="16" t="s">
        <v>25</v>
      </c>
      <c r="D12" s="16" t="s">
        <v>15</v>
      </c>
      <c r="E12" s="17">
        <v>36700</v>
      </c>
      <c r="F12" s="17">
        <v>3530506.97</v>
      </c>
      <c r="G12" s="18">
        <f t="shared" si="0"/>
        <v>1.8143105524619854E-2</v>
      </c>
      <c r="H12" s="19"/>
    </row>
    <row r="13" spans="1:8" x14ac:dyDescent="0.25">
      <c r="A13" s="14"/>
      <c r="B13" s="15" t="s">
        <v>26</v>
      </c>
      <c r="C13" s="16" t="s">
        <v>27</v>
      </c>
      <c r="D13" s="16" t="s">
        <v>28</v>
      </c>
      <c r="E13" s="17">
        <v>10000</v>
      </c>
      <c r="F13" s="17">
        <v>1049525</v>
      </c>
      <c r="G13" s="18">
        <f t="shared" si="0"/>
        <v>5.3934584997368381E-3</v>
      </c>
      <c r="H13" s="19"/>
    </row>
    <row r="14" spans="1:8" x14ac:dyDescent="0.25">
      <c r="A14" s="14"/>
      <c r="B14" s="15" t="s">
        <v>29</v>
      </c>
      <c r="C14" s="16" t="s">
        <v>30</v>
      </c>
      <c r="D14" s="16" t="s">
        <v>28</v>
      </c>
      <c r="E14" s="17">
        <v>10000</v>
      </c>
      <c r="F14" s="17">
        <v>1028997</v>
      </c>
      <c r="G14" s="18">
        <f t="shared" si="0"/>
        <v>5.2879660949988871E-3</v>
      </c>
      <c r="H14" s="19"/>
    </row>
    <row r="15" spans="1:8" x14ac:dyDescent="0.25">
      <c r="A15" s="14"/>
      <c r="B15" s="15" t="s">
        <v>31</v>
      </c>
      <c r="C15" s="16" t="s">
        <v>32</v>
      </c>
      <c r="D15" s="16" t="s">
        <v>15</v>
      </c>
      <c r="E15" s="17">
        <v>186000</v>
      </c>
      <c r="F15" s="17">
        <v>17555851.800000001</v>
      </c>
      <c r="G15" s="18">
        <f t="shared" si="0"/>
        <v>9.0218678078969314E-2</v>
      </c>
      <c r="H15" s="19"/>
    </row>
    <row r="16" spans="1:8" x14ac:dyDescent="0.25">
      <c r="A16" s="14"/>
      <c r="B16" s="15" t="s">
        <v>33</v>
      </c>
      <c r="C16" s="16" t="s">
        <v>34</v>
      </c>
      <c r="D16" s="16" t="s">
        <v>28</v>
      </c>
      <c r="E16" s="17">
        <v>10000</v>
      </c>
      <c r="F16" s="17">
        <v>1077326</v>
      </c>
      <c r="G16" s="18">
        <f t="shared" si="0"/>
        <v>5.5363265016912305E-3</v>
      </c>
      <c r="H16" s="19"/>
    </row>
    <row r="17" spans="1:8" x14ac:dyDescent="0.25">
      <c r="A17" s="14"/>
      <c r="B17" s="15" t="s">
        <v>35</v>
      </c>
      <c r="C17" s="16" t="s">
        <v>36</v>
      </c>
      <c r="D17" s="16" t="s">
        <v>15</v>
      </c>
      <c r="E17" s="17">
        <v>38000</v>
      </c>
      <c r="F17" s="17">
        <v>4091805.8</v>
      </c>
      <c r="G17" s="18">
        <f t="shared" si="0"/>
        <v>2.102759321720063E-2</v>
      </c>
      <c r="H17" s="19"/>
    </row>
    <row r="18" spans="1:8" x14ac:dyDescent="0.25">
      <c r="A18" s="14"/>
      <c r="B18" s="15" t="s">
        <v>37</v>
      </c>
      <c r="C18" s="16" t="s">
        <v>38</v>
      </c>
      <c r="D18" s="16" t="s">
        <v>28</v>
      </c>
      <c r="E18" s="17">
        <v>20000</v>
      </c>
      <c r="F18" s="17">
        <v>2018642</v>
      </c>
      <c r="G18" s="18">
        <f t="shared" si="0"/>
        <v>1.0373704154570659E-2</v>
      </c>
      <c r="H18" s="19"/>
    </row>
    <row r="19" spans="1:8" x14ac:dyDescent="0.25">
      <c r="A19" s="14"/>
      <c r="B19" s="15" t="s">
        <v>39</v>
      </c>
      <c r="C19" s="16" t="s">
        <v>40</v>
      </c>
      <c r="D19" s="16" t="s">
        <v>15</v>
      </c>
      <c r="E19" s="17">
        <v>39400</v>
      </c>
      <c r="F19" s="17">
        <v>4060240.92</v>
      </c>
      <c r="G19" s="18">
        <f t="shared" si="0"/>
        <v>2.086538281694416E-2</v>
      </c>
      <c r="H19" s="19"/>
    </row>
    <row r="20" spans="1:8" x14ac:dyDescent="0.25">
      <c r="A20" s="14"/>
      <c r="B20" s="15" t="s">
        <v>41</v>
      </c>
      <c r="C20" s="16" t="s">
        <v>42</v>
      </c>
      <c r="D20" s="16" t="s">
        <v>28</v>
      </c>
      <c r="E20" s="17">
        <v>20000</v>
      </c>
      <c r="F20" s="17">
        <v>1892400</v>
      </c>
      <c r="G20" s="18">
        <f t="shared" si="0"/>
        <v>9.7249525879821754E-3</v>
      </c>
      <c r="H20" s="19"/>
    </row>
    <row r="21" spans="1:8" x14ac:dyDescent="0.25">
      <c r="A21" s="14"/>
      <c r="B21" s="15" t="s">
        <v>43</v>
      </c>
      <c r="C21" s="16" t="s">
        <v>44</v>
      </c>
      <c r="D21" s="16" t="s">
        <v>28</v>
      </c>
      <c r="E21" s="17">
        <v>30000</v>
      </c>
      <c r="F21" s="17">
        <v>2950881</v>
      </c>
      <c r="G21" s="18">
        <f t="shared" si="0"/>
        <v>1.5164435540994203E-2</v>
      </c>
      <c r="H21" s="19"/>
    </row>
    <row r="22" spans="1:8" x14ac:dyDescent="0.25">
      <c r="A22" s="14"/>
      <c r="B22" s="15" t="s">
        <v>45</v>
      </c>
      <c r="C22" s="16" t="s">
        <v>46</v>
      </c>
      <c r="D22" s="16" t="s">
        <v>28</v>
      </c>
      <c r="E22" s="17">
        <v>10000</v>
      </c>
      <c r="F22" s="17">
        <v>1034748</v>
      </c>
      <c r="G22" s="18">
        <f t="shared" si="0"/>
        <v>5.3175202074135387E-3</v>
      </c>
      <c r="H22" s="19"/>
    </row>
    <row r="23" spans="1:8" x14ac:dyDescent="0.25">
      <c r="A23" s="14"/>
      <c r="B23" s="15" t="s">
        <v>47</v>
      </c>
      <c r="C23" s="16" t="s">
        <v>48</v>
      </c>
      <c r="D23" s="16" t="s">
        <v>15</v>
      </c>
      <c r="E23" s="17">
        <v>80000</v>
      </c>
      <c r="F23" s="17">
        <v>7603976</v>
      </c>
      <c r="G23" s="18">
        <f t="shared" si="0"/>
        <v>3.9076466962668754E-2</v>
      </c>
      <c r="H23" s="19"/>
    </row>
    <row r="24" spans="1:8" x14ac:dyDescent="0.25">
      <c r="A24" s="14"/>
      <c r="B24" s="15" t="s">
        <v>49</v>
      </c>
      <c r="C24" s="16" t="s">
        <v>50</v>
      </c>
      <c r="D24" s="16" t="s">
        <v>15</v>
      </c>
      <c r="E24" s="17">
        <v>5000</v>
      </c>
      <c r="F24" s="17">
        <v>501472</v>
      </c>
      <c r="G24" s="18">
        <f t="shared" si="0"/>
        <v>2.5770404904885847E-3</v>
      </c>
      <c r="H24" s="19"/>
    </row>
    <row r="25" spans="1:8" x14ac:dyDescent="0.25">
      <c r="A25" s="14"/>
      <c r="B25" s="15" t="s">
        <v>51</v>
      </c>
      <c r="C25" s="16" t="s">
        <v>52</v>
      </c>
      <c r="D25" s="16" t="s">
        <v>28</v>
      </c>
      <c r="E25" s="17">
        <v>15000</v>
      </c>
      <c r="F25" s="17">
        <v>1543953</v>
      </c>
      <c r="G25" s="18">
        <f t="shared" si="0"/>
        <v>7.9343002129955847E-3</v>
      </c>
      <c r="H25" s="19"/>
    </row>
    <row r="26" spans="1:8" x14ac:dyDescent="0.25">
      <c r="A26" s="14"/>
      <c r="B26" s="15" t="s">
        <v>53</v>
      </c>
      <c r="C26" s="16" t="s">
        <v>54</v>
      </c>
      <c r="D26" s="16" t="s">
        <v>15</v>
      </c>
      <c r="E26" s="17">
        <v>76000</v>
      </c>
      <c r="F26" s="17">
        <v>8093012</v>
      </c>
      <c r="G26" s="18">
        <f t="shared" si="0"/>
        <v>4.1589599447247307E-2</v>
      </c>
      <c r="H26" s="19"/>
    </row>
    <row r="27" spans="1:8" x14ac:dyDescent="0.25">
      <c r="A27" s="14"/>
      <c r="B27" s="15" t="s">
        <v>55</v>
      </c>
      <c r="C27" s="16" t="s">
        <v>56</v>
      </c>
      <c r="D27" s="16" t="s">
        <v>28</v>
      </c>
      <c r="E27" s="17">
        <v>3500</v>
      </c>
      <c r="F27" s="17">
        <v>362556.95</v>
      </c>
      <c r="G27" s="18">
        <f t="shared" si="0"/>
        <v>1.8631627294406173E-3</v>
      </c>
      <c r="H27" s="19"/>
    </row>
    <row r="28" spans="1:8" x14ac:dyDescent="0.25">
      <c r="A28" s="14"/>
      <c r="B28" s="15" t="s">
        <v>57</v>
      </c>
      <c r="C28" s="16" t="s">
        <v>58</v>
      </c>
      <c r="D28" s="16" t="s">
        <v>15</v>
      </c>
      <c r="E28" s="17">
        <v>10000</v>
      </c>
      <c r="F28" s="17">
        <v>1138526</v>
      </c>
      <c r="G28" s="18">
        <f t="shared" si="0"/>
        <v>5.8508303583729628E-3</v>
      </c>
      <c r="H28" s="19"/>
    </row>
    <row r="29" spans="1:8" x14ac:dyDescent="0.25">
      <c r="A29" s="14"/>
      <c r="B29" s="15" t="s">
        <v>59</v>
      </c>
      <c r="C29" s="16" t="s">
        <v>60</v>
      </c>
      <c r="D29" s="16" t="s">
        <v>15</v>
      </c>
      <c r="E29" s="17">
        <v>134000</v>
      </c>
      <c r="F29" s="17">
        <v>8292576.5999999996</v>
      </c>
      <c r="G29" s="18">
        <f t="shared" si="0"/>
        <v>4.2615152328900036E-2</v>
      </c>
      <c r="H29" s="19"/>
    </row>
    <row r="30" spans="1:8" x14ac:dyDescent="0.25">
      <c r="A30" s="14"/>
      <c r="B30" s="15" t="s">
        <v>61</v>
      </c>
      <c r="C30" s="16" t="s">
        <v>62</v>
      </c>
      <c r="D30" s="16" t="s">
        <v>15</v>
      </c>
      <c r="E30" s="17">
        <v>7000</v>
      </c>
      <c r="F30" s="17">
        <v>731047.1</v>
      </c>
      <c r="G30" s="18">
        <f t="shared" si="0"/>
        <v>3.7568158883332617E-3</v>
      </c>
      <c r="H30" s="19"/>
    </row>
    <row r="31" spans="1:8" x14ac:dyDescent="0.25">
      <c r="A31" s="14"/>
      <c r="B31" s="15" t="s">
        <v>63</v>
      </c>
      <c r="C31" s="16" t="s">
        <v>64</v>
      </c>
      <c r="D31" s="16" t="s">
        <v>15</v>
      </c>
      <c r="E31" s="17">
        <v>33000</v>
      </c>
      <c r="F31" s="17">
        <v>3580493.4</v>
      </c>
      <c r="G31" s="18">
        <f t="shared" si="0"/>
        <v>1.8399983384370693E-2</v>
      </c>
      <c r="H31" s="19"/>
    </row>
    <row r="32" spans="1:8" x14ac:dyDescent="0.25">
      <c r="A32" s="14"/>
      <c r="B32" s="15" t="s">
        <v>65</v>
      </c>
      <c r="C32" s="16" t="s">
        <v>66</v>
      </c>
      <c r="D32" s="16" t="s">
        <v>15</v>
      </c>
      <c r="E32" s="17">
        <v>100000</v>
      </c>
      <c r="F32" s="17">
        <v>10032950</v>
      </c>
      <c r="G32" s="18">
        <f t="shared" si="0"/>
        <v>5.1558847530963736E-2</v>
      </c>
      <c r="H32" s="19"/>
    </row>
    <row r="33" spans="1:8" x14ac:dyDescent="0.25">
      <c r="A33" s="14"/>
      <c r="B33" s="15" t="s">
        <v>67</v>
      </c>
      <c r="C33" s="16" t="s">
        <v>68</v>
      </c>
      <c r="D33" s="16" t="s">
        <v>15</v>
      </c>
      <c r="E33" s="17">
        <v>10000</v>
      </c>
      <c r="F33" s="17">
        <v>1018323</v>
      </c>
      <c r="G33" s="18">
        <f t="shared" si="0"/>
        <v>5.2331129223482211E-3</v>
      </c>
      <c r="H33" s="19"/>
    </row>
    <row r="34" spans="1:8" x14ac:dyDescent="0.25">
      <c r="A34" s="14"/>
      <c r="B34" s="15" t="s">
        <v>69</v>
      </c>
      <c r="C34" s="16" t="s">
        <v>70</v>
      </c>
      <c r="D34" s="16" t="s">
        <v>15</v>
      </c>
      <c r="E34" s="17">
        <v>50000</v>
      </c>
      <c r="F34" s="17">
        <v>3037500</v>
      </c>
      <c r="G34" s="18">
        <f t="shared" si="0"/>
        <v>1.5609566416188891E-2</v>
      </c>
      <c r="H34" s="19"/>
    </row>
    <row r="35" spans="1:8" x14ac:dyDescent="0.25">
      <c r="A35" s="14"/>
      <c r="B35" s="15" t="s">
        <v>71</v>
      </c>
      <c r="C35" s="16" t="s">
        <v>72</v>
      </c>
      <c r="D35" s="16" t="s">
        <v>15</v>
      </c>
      <c r="E35" s="17">
        <v>10000</v>
      </c>
      <c r="F35" s="17">
        <v>1032123</v>
      </c>
      <c r="G35" s="18">
        <f t="shared" si="0"/>
        <v>5.3040304586588075E-3</v>
      </c>
      <c r="H35" s="19"/>
    </row>
    <row r="36" spans="1:8" x14ac:dyDescent="0.25">
      <c r="A36" s="14"/>
      <c r="B36" s="15" t="s">
        <v>73</v>
      </c>
      <c r="C36" s="16" t="s">
        <v>74</v>
      </c>
      <c r="D36" s="16" t="s">
        <v>15</v>
      </c>
      <c r="E36" s="17">
        <v>63000</v>
      </c>
      <c r="F36" s="17">
        <v>3970411.2</v>
      </c>
      <c r="G36" s="18">
        <f t="shared" si="0"/>
        <v>2.0403752206084029E-2</v>
      </c>
      <c r="H36" s="19"/>
    </row>
    <row r="37" spans="1:8" x14ac:dyDescent="0.25">
      <c r="A37" s="14"/>
      <c r="B37" s="15" t="s">
        <v>75</v>
      </c>
      <c r="C37" s="16" t="s">
        <v>76</v>
      </c>
      <c r="D37" s="16" t="s">
        <v>15</v>
      </c>
      <c r="E37" s="17">
        <v>41400</v>
      </c>
      <c r="F37" s="17">
        <v>4489449.12</v>
      </c>
      <c r="G37" s="18">
        <f t="shared" si="0"/>
        <v>2.307106311464717E-2</v>
      </c>
      <c r="H37" s="19"/>
    </row>
    <row r="38" spans="1:8" x14ac:dyDescent="0.25">
      <c r="A38" s="14"/>
      <c r="B38" s="15" t="s">
        <v>77</v>
      </c>
      <c r="C38" s="16" t="s">
        <v>78</v>
      </c>
      <c r="D38" s="16" t="s">
        <v>15</v>
      </c>
      <c r="E38" s="17">
        <v>200000</v>
      </c>
      <c r="F38" s="17">
        <v>19924480</v>
      </c>
      <c r="G38" s="18">
        <f t="shared" si="0"/>
        <v>0.10239094448330115</v>
      </c>
      <c r="H38" s="19"/>
    </row>
    <row r="39" spans="1:8" x14ac:dyDescent="0.25">
      <c r="A39" s="14"/>
      <c r="B39" s="15" t="s">
        <v>79</v>
      </c>
      <c r="C39" s="16" t="s">
        <v>80</v>
      </c>
      <c r="D39" s="16" t="s">
        <v>15</v>
      </c>
      <c r="E39" s="17">
        <v>100000</v>
      </c>
      <c r="F39" s="17">
        <v>9989000</v>
      </c>
      <c r="G39" s="18">
        <f t="shared" si="0"/>
        <v>5.1332990594670232E-2</v>
      </c>
      <c r="H39" s="19"/>
    </row>
    <row r="40" spans="1:8" x14ac:dyDescent="0.25">
      <c r="A40" s="14"/>
      <c r="B40" s="15" t="s">
        <v>81</v>
      </c>
      <c r="C40" s="16" t="s">
        <v>82</v>
      </c>
      <c r="D40" s="16" t="s">
        <v>15</v>
      </c>
      <c r="E40" s="17">
        <v>130000</v>
      </c>
      <c r="F40" s="17">
        <v>12919257</v>
      </c>
      <c r="G40" s="18">
        <f t="shared" si="0"/>
        <v>6.639144039154346E-2</v>
      </c>
      <c r="H40" s="19"/>
    </row>
    <row r="41" spans="1:8" x14ac:dyDescent="0.25">
      <c r="A41" s="14"/>
      <c r="B41" s="15" t="s">
        <v>83</v>
      </c>
      <c r="C41" s="16" t="s">
        <v>84</v>
      </c>
      <c r="D41" s="16" t="s">
        <v>15</v>
      </c>
      <c r="E41" s="17">
        <v>30000</v>
      </c>
      <c r="F41" s="17">
        <v>2754768</v>
      </c>
      <c r="G41" s="18">
        <f t="shared" si="0"/>
        <v>1.415662026574217E-2</v>
      </c>
      <c r="H41" s="19"/>
    </row>
    <row r="42" spans="1:8" outlineLevel="1" x14ac:dyDescent="0.25">
      <c r="A42" s="14"/>
      <c r="B42" s="16"/>
      <c r="C42" s="20"/>
      <c r="D42" s="20"/>
      <c r="E42" s="21"/>
      <c r="F42" s="16"/>
      <c r="G42" s="18"/>
      <c r="H42" s="22"/>
    </row>
    <row r="43" spans="1:8" x14ac:dyDescent="0.25">
      <c r="B43" s="23"/>
      <c r="C43" s="20"/>
      <c r="D43" s="20"/>
      <c r="E43" s="24"/>
      <c r="F43" s="25"/>
      <c r="G43" s="26"/>
      <c r="H43" s="22"/>
    </row>
    <row r="44" spans="1:8" x14ac:dyDescent="0.25">
      <c r="B44" s="20"/>
      <c r="C44" s="20" t="s">
        <v>85</v>
      </c>
      <c r="D44" s="20"/>
      <c r="E44" s="27"/>
      <c r="F44" s="28">
        <f>SUM(F7:F43)</f>
        <v>179788698.69999999</v>
      </c>
      <c r="G44" s="29">
        <f>+F44/$F$56</f>
        <v>0.9239254759630694</v>
      </c>
      <c r="H44" s="30"/>
    </row>
    <row r="46" spans="1:8" x14ac:dyDescent="0.25">
      <c r="B46" s="31"/>
      <c r="C46" s="31" t="s">
        <v>86</v>
      </c>
      <c r="D46" s="31"/>
      <c r="E46" s="31"/>
      <c r="F46" s="31" t="s">
        <v>10</v>
      </c>
      <c r="G46" s="32" t="s">
        <v>11</v>
      </c>
      <c r="H46" s="31" t="s">
        <v>12</v>
      </c>
    </row>
    <row r="47" spans="1:8" x14ac:dyDescent="0.25">
      <c r="A47" s="33" t="s">
        <v>87</v>
      </c>
      <c r="B47" s="34"/>
      <c r="C47" s="20" t="s">
        <v>88</v>
      </c>
      <c r="D47" s="16"/>
      <c r="E47" s="35"/>
      <c r="F47" s="36" t="s">
        <v>89</v>
      </c>
      <c r="G47" s="29">
        <v>0</v>
      </c>
      <c r="H47" s="16"/>
    </row>
    <row r="48" spans="1:8" x14ac:dyDescent="0.25">
      <c r="B48" s="34" t="s">
        <v>90</v>
      </c>
      <c r="C48" s="20" t="s">
        <v>91</v>
      </c>
      <c r="D48" s="20"/>
      <c r="E48" s="27"/>
      <c r="F48" s="17">
        <v>11351432.470000001</v>
      </c>
      <c r="G48" s="29">
        <f>+F48/$F$56</f>
        <v>5.8334465533941768E-2</v>
      </c>
      <c r="H48" s="16"/>
    </row>
    <row r="49" spans="1:8" x14ac:dyDescent="0.25">
      <c r="B49" s="34"/>
      <c r="C49" s="20" t="s">
        <v>92</v>
      </c>
      <c r="D49" s="16"/>
      <c r="E49" s="35"/>
      <c r="F49" s="27" t="s">
        <v>89</v>
      </c>
      <c r="G49" s="29">
        <v>0</v>
      </c>
      <c r="H49" s="16"/>
    </row>
    <row r="50" spans="1:8" x14ac:dyDescent="0.25">
      <c r="B50" s="34"/>
      <c r="C50" s="20" t="s">
        <v>93</v>
      </c>
      <c r="D50" s="16"/>
      <c r="E50" s="35"/>
      <c r="F50" s="27" t="s">
        <v>89</v>
      </c>
      <c r="G50" s="29">
        <v>0</v>
      </c>
      <c r="H50" s="16"/>
    </row>
    <row r="51" spans="1:8" x14ac:dyDescent="0.25">
      <c r="A51" s="37" t="s">
        <v>94</v>
      </c>
      <c r="B51" s="34"/>
      <c r="C51" s="20" t="s">
        <v>95</v>
      </c>
      <c r="D51" s="16"/>
      <c r="E51" s="35"/>
      <c r="F51" s="27" t="s">
        <v>89</v>
      </c>
      <c r="G51" s="29">
        <v>0</v>
      </c>
      <c r="H51" s="16"/>
    </row>
    <row r="52" spans="1:8" x14ac:dyDescent="0.25">
      <c r="B52" s="16" t="s">
        <v>94</v>
      </c>
      <c r="C52" s="16" t="s">
        <v>96</v>
      </c>
      <c r="D52" s="16"/>
      <c r="E52" s="35"/>
      <c r="F52" s="17">
        <v>3452077.16</v>
      </c>
      <c r="G52" s="29">
        <f>+F52/$F$56</f>
        <v>1.7740058502988883E-2</v>
      </c>
      <c r="H52" s="16"/>
    </row>
    <row r="53" spans="1:8" x14ac:dyDescent="0.25">
      <c r="B53" s="34"/>
      <c r="C53" s="16"/>
      <c r="D53" s="16"/>
      <c r="E53" s="35"/>
      <c r="F53" s="36"/>
      <c r="G53" s="29"/>
      <c r="H53" s="16"/>
    </row>
    <row r="54" spans="1:8" x14ac:dyDescent="0.25">
      <c r="B54" s="34"/>
      <c r="C54" s="16" t="s">
        <v>97</v>
      </c>
      <c r="D54" s="16"/>
      <c r="E54" s="35"/>
      <c r="F54" s="38">
        <f>SUM(F47:F53)</f>
        <v>14803509.630000001</v>
      </c>
      <c r="G54" s="29">
        <f>+F54/$F$56</f>
        <v>7.6074524036930657E-2</v>
      </c>
      <c r="H54" s="16"/>
    </row>
    <row r="55" spans="1:8" x14ac:dyDescent="0.25">
      <c r="B55" s="34"/>
      <c r="C55" s="16"/>
      <c r="D55" s="16"/>
      <c r="E55" s="35"/>
      <c r="F55" s="38"/>
      <c r="G55" s="29"/>
      <c r="H55" s="16"/>
    </row>
    <row r="56" spans="1:8" x14ac:dyDescent="0.25">
      <c r="B56" s="39"/>
      <c r="C56" s="40" t="s">
        <v>98</v>
      </c>
      <c r="D56" s="41"/>
      <c r="E56" s="42"/>
      <c r="F56" s="43">
        <f>+F54+F44</f>
        <v>194592208.32999998</v>
      </c>
      <c r="G56" s="44">
        <v>1</v>
      </c>
      <c r="H56" s="16"/>
    </row>
    <row r="57" spans="1:8" x14ac:dyDescent="0.25">
      <c r="F57" s="45"/>
    </row>
    <row r="58" spans="1:8" x14ac:dyDescent="0.25">
      <c r="C58" s="20" t="s">
        <v>99</v>
      </c>
      <c r="D58" s="46">
        <v>12.31</v>
      </c>
      <c r="F58" s="4">
        <v>0</v>
      </c>
    </row>
    <row r="59" spans="1:8" x14ac:dyDescent="0.25">
      <c r="C59" s="20" t="s">
        <v>100</v>
      </c>
      <c r="D59" s="46">
        <v>7.33</v>
      </c>
    </row>
    <row r="60" spans="1:8" x14ac:dyDescent="0.25">
      <c r="C60" s="20" t="s">
        <v>101</v>
      </c>
      <c r="D60" s="46">
        <v>7.47</v>
      </c>
    </row>
    <row r="61" spans="1:8" x14ac:dyDescent="0.25">
      <c r="C61" s="20" t="s">
        <v>102</v>
      </c>
      <c r="D61" s="47">
        <v>14.8672</v>
      </c>
    </row>
    <row r="62" spans="1:8" x14ac:dyDescent="0.25">
      <c r="A62" s="33" t="s">
        <v>103</v>
      </c>
      <c r="C62" s="20" t="s">
        <v>104</v>
      </c>
      <c r="D62" s="47">
        <v>14.669600000000001</v>
      </c>
    </row>
    <row r="63" spans="1:8" x14ac:dyDescent="0.25">
      <c r="C63" s="20" t="s">
        <v>105</v>
      </c>
      <c r="D63" s="48">
        <v>0</v>
      </c>
    </row>
    <row r="64" spans="1:8" x14ac:dyDescent="0.25">
      <c r="C64" s="20" t="s">
        <v>106</v>
      </c>
      <c r="D64" s="49">
        <v>0</v>
      </c>
    </row>
    <row r="65" spans="1:8" x14ac:dyDescent="0.25">
      <c r="C65" s="20" t="s">
        <v>107</v>
      </c>
      <c r="D65" s="49">
        <v>0</v>
      </c>
      <c r="F65" s="45"/>
      <c r="G65" s="50"/>
    </row>
    <row r="66" spans="1:8" x14ac:dyDescent="0.25">
      <c r="B66" s="51"/>
      <c r="C66" s="14"/>
    </row>
    <row r="67" spans="1:8" x14ac:dyDescent="0.25">
      <c r="F67" s="4"/>
    </row>
    <row r="68" spans="1:8" x14ac:dyDescent="0.25">
      <c r="C68" s="31" t="s">
        <v>108</v>
      </c>
      <c r="D68" s="31"/>
      <c r="E68" s="31"/>
      <c r="F68" s="31"/>
      <c r="G68" s="32"/>
      <c r="H68" s="31"/>
    </row>
    <row r="69" spans="1:8" x14ac:dyDescent="0.25">
      <c r="A69" s="1" t="s">
        <v>15</v>
      </c>
      <c r="C69" s="31" t="s">
        <v>109</v>
      </c>
      <c r="D69" s="31"/>
      <c r="E69" s="31"/>
      <c r="F69" s="31" t="s">
        <v>10</v>
      </c>
      <c r="G69" s="32" t="s">
        <v>11</v>
      </c>
      <c r="H69" s="31" t="s">
        <v>12</v>
      </c>
    </row>
    <row r="70" spans="1:8" x14ac:dyDescent="0.25">
      <c r="A70" s="16" t="s">
        <v>28</v>
      </c>
      <c r="C70" s="20" t="s">
        <v>110</v>
      </c>
      <c r="D70" s="16"/>
      <c r="E70" s="35"/>
      <c r="F70" s="52">
        <f>SUMIF(Table1345676857891015[[Industry ]],A69,Table1345676857891015[Market Value])</f>
        <v>166829669.75</v>
      </c>
      <c r="G70" s="53">
        <f>+F70/$F$56</f>
        <v>0.85732964943324574</v>
      </c>
      <c r="H70" s="16"/>
    </row>
    <row r="71" spans="1:8" x14ac:dyDescent="0.25">
      <c r="C71" s="16" t="s">
        <v>111</v>
      </c>
      <c r="D71" s="16"/>
      <c r="E71" s="35"/>
      <c r="F71" s="52">
        <f>SUMIF(Table1345676857891015[[Industry ]],A70,Table1345676857891015[Market Value])</f>
        <v>12959028.949999999</v>
      </c>
      <c r="G71" s="53">
        <f t="shared" ref="G71" si="1">+F71/$F$56</f>
        <v>6.6595826529823737E-2</v>
      </c>
      <c r="H71" s="16"/>
    </row>
    <row r="72" spans="1:8" x14ac:dyDescent="0.25">
      <c r="C72" s="54" t="s">
        <v>112</v>
      </c>
      <c r="D72" s="16"/>
      <c r="E72" s="35"/>
      <c r="F72" s="52">
        <f>SUM(F70:F71)</f>
        <v>179788698.69999999</v>
      </c>
      <c r="G72" s="53">
        <f>+F72/$F$56</f>
        <v>0.9239254759630694</v>
      </c>
      <c r="H72" s="16"/>
    </row>
    <row r="73" spans="1:8" x14ac:dyDescent="0.25">
      <c r="C73" s="16" t="s">
        <v>113</v>
      </c>
      <c r="D73" s="16"/>
      <c r="E73" s="35"/>
      <c r="F73" s="52">
        <f t="shared" ref="F73:F81" si="2">SUMIF($E$84:$E$91,C73,H85:H92)</f>
        <v>0</v>
      </c>
      <c r="G73" s="53">
        <f t="shared" ref="G73:G81" si="3">+F73/$F$56</f>
        <v>0</v>
      </c>
      <c r="H73" s="16"/>
    </row>
    <row r="74" spans="1:8" x14ac:dyDescent="0.25">
      <c r="C74" s="16" t="s">
        <v>114</v>
      </c>
      <c r="D74" s="16"/>
      <c r="E74" s="35"/>
      <c r="F74" s="52">
        <f t="shared" si="2"/>
        <v>0</v>
      </c>
      <c r="G74" s="53">
        <f t="shared" si="3"/>
        <v>0</v>
      </c>
      <c r="H74" s="16"/>
    </row>
    <row r="75" spans="1:8" x14ac:dyDescent="0.25">
      <c r="C75" s="16" t="s">
        <v>115</v>
      </c>
      <c r="D75" s="16"/>
      <c r="E75" s="35"/>
      <c r="F75" s="52">
        <f t="shared" si="2"/>
        <v>0</v>
      </c>
      <c r="G75" s="53">
        <f t="shared" si="3"/>
        <v>0</v>
      </c>
      <c r="H75" s="16"/>
    </row>
    <row r="76" spans="1:8" x14ac:dyDescent="0.25">
      <c r="C76" s="16" t="s">
        <v>116</v>
      </c>
      <c r="D76" s="16"/>
      <c r="E76" s="35"/>
      <c r="F76" s="52">
        <f t="shared" si="2"/>
        <v>0</v>
      </c>
      <c r="G76" s="53">
        <f t="shared" si="3"/>
        <v>0</v>
      </c>
      <c r="H76" s="16"/>
    </row>
    <row r="77" spans="1:8" x14ac:dyDescent="0.25">
      <c r="C77" s="16" t="s">
        <v>117</v>
      </c>
      <c r="D77" s="16"/>
      <c r="E77" s="35"/>
      <c r="F77" s="52">
        <f t="shared" si="2"/>
        <v>0</v>
      </c>
      <c r="G77" s="53">
        <f t="shared" si="3"/>
        <v>0</v>
      </c>
      <c r="H77" s="16"/>
    </row>
    <row r="78" spans="1:8" x14ac:dyDescent="0.25">
      <c r="C78" s="16" t="s">
        <v>118</v>
      </c>
      <c r="D78" s="16"/>
      <c r="E78" s="35"/>
      <c r="F78" s="52">
        <f t="shared" si="2"/>
        <v>0</v>
      </c>
      <c r="G78" s="53">
        <f t="shared" si="3"/>
        <v>0</v>
      </c>
      <c r="H78" s="16"/>
    </row>
    <row r="79" spans="1:8" x14ac:dyDescent="0.25">
      <c r="C79" s="16" t="s">
        <v>119</v>
      </c>
      <c r="D79" s="16"/>
      <c r="E79" s="35"/>
      <c r="F79" s="52">
        <f>SUMIF($E$84:$E$91,C79,H91:H98)</f>
        <v>0</v>
      </c>
      <c r="G79" s="53">
        <f t="shared" si="3"/>
        <v>0</v>
      </c>
      <c r="H79" s="16"/>
    </row>
    <row r="80" spans="1:8" x14ac:dyDescent="0.25">
      <c r="C80" s="16" t="s">
        <v>120</v>
      </c>
      <c r="D80" s="16"/>
      <c r="E80" s="35"/>
      <c r="F80" s="52">
        <f t="shared" si="2"/>
        <v>0</v>
      </c>
      <c r="G80" s="53">
        <f t="shared" si="3"/>
        <v>0</v>
      </c>
      <c r="H80" s="16"/>
    </row>
    <row r="81" spans="3:8" x14ac:dyDescent="0.25">
      <c r="C81" s="16" t="s">
        <v>121</v>
      </c>
      <c r="D81" s="16"/>
      <c r="E81" s="35"/>
      <c r="F81" s="52">
        <f t="shared" si="2"/>
        <v>0</v>
      </c>
      <c r="G81" s="53">
        <f t="shared" si="3"/>
        <v>0</v>
      </c>
      <c r="H81" s="16"/>
    </row>
    <row r="84" spans="3:8" x14ac:dyDescent="0.25">
      <c r="E84" s="16" t="s">
        <v>122</v>
      </c>
      <c r="F84" s="16" t="s">
        <v>123</v>
      </c>
      <c r="G84" s="7">
        <f t="shared" ref="G84:G91" si="4">SUMIF($H$7:$H$41,F84,$E$7:$E$41)</f>
        <v>0</v>
      </c>
      <c r="H84" s="1">
        <f>SUMIF($H$7:$H$43,F84,$F$7:$F$43)</f>
        <v>0</v>
      </c>
    </row>
    <row r="85" spans="3:8" x14ac:dyDescent="0.25">
      <c r="E85" s="16" t="s">
        <v>122</v>
      </c>
      <c r="F85" s="16" t="s">
        <v>124</v>
      </c>
      <c r="G85" s="7">
        <f t="shared" si="4"/>
        <v>0</v>
      </c>
      <c r="H85" s="1">
        <f>SUMIF($H$7:$H$43,F85,$F$7:$F$43)</f>
        <v>0</v>
      </c>
    </row>
    <row r="86" spans="3:8" x14ac:dyDescent="0.25">
      <c r="E86" s="16" t="s">
        <v>122</v>
      </c>
      <c r="F86" s="16" t="s">
        <v>125</v>
      </c>
      <c r="G86" s="7">
        <f t="shared" si="4"/>
        <v>0</v>
      </c>
      <c r="H86" s="1">
        <f t="shared" ref="H86:H91" si="5">SUMIF($H$7:$H$43,F86,$F$7:$F$43)</f>
        <v>0</v>
      </c>
    </row>
    <row r="87" spans="3:8" x14ac:dyDescent="0.25">
      <c r="E87" s="16" t="s">
        <v>114</v>
      </c>
      <c r="F87" s="16" t="s">
        <v>126</v>
      </c>
      <c r="G87" s="7">
        <f t="shared" si="4"/>
        <v>0</v>
      </c>
      <c r="H87" s="1">
        <f t="shared" si="5"/>
        <v>0</v>
      </c>
    </row>
    <row r="88" spans="3:8" x14ac:dyDescent="0.25">
      <c r="E88" s="16" t="s">
        <v>115</v>
      </c>
      <c r="F88" s="16" t="s">
        <v>127</v>
      </c>
      <c r="G88" s="7">
        <f t="shared" si="4"/>
        <v>0</v>
      </c>
      <c r="H88" s="1">
        <f t="shared" si="5"/>
        <v>0</v>
      </c>
    </row>
    <row r="89" spans="3:8" x14ac:dyDescent="0.25">
      <c r="E89" s="16" t="s">
        <v>122</v>
      </c>
      <c r="F89" s="16" t="s">
        <v>128</v>
      </c>
      <c r="G89" s="7">
        <f t="shared" si="4"/>
        <v>0</v>
      </c>
      <c r="H89" s="1">
        <f t="shared" si="5"/>
        <v>0</v>
      </c>
    </row>
    <row r="90" spans="3:8" x14ac:dyDescent="0.25">
      <c r="E90" s="16" t="s">
        <v>115</v>
      </c>
      <c r="F90" s="16" t="s">
        <v>129</v>
      </c>
      <c r="G90" s="7">
        <f t="shared" si="4"/>
        <v>0</v>
      </c>
      <c r="H90" s="1">
        <f t="shared" si="5"/>
        <v>0</v>
      </c>
    </row>
    <row r="91" spans="3:8" x14ac:dyDescent="0.25">
      <c r="E91" s="16" t="s">
        <v>122</v>
      </c>
      <c r="F91" s="16" t="s">
        <v>130</v>
      </c>
      <c r="G91" s="7">
        <f t="shared" si="4"/>
        <v>0</v>
      </c>
      <c r="H91" s="1">
        <f t="shared" si="5"/>
        <v>0</v>
      </c>
    </row>
    <row r="92" spans="3:8" x14ac:dyDescent="0.25">
      <c r="G92" s="7" t="s">
        <v>112</v>
      </c>
      <c r="H92" s="1" t="s">
        <v>112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Port_G1I</vt:lpstr>
      <vt:lpstr>Port_G1I!Print_Area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2023-04-07T06:20:22Z</dcterms:created>
  <dcterms:modified xsi:type="dcterms:W3CDTF">2023-04-07T06:20:37Z</dcterms:modified>
</cp:coreProperties>
</file>