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D030FD25-650F-4DC6-912F-4685ADB17CFE}" xr6:coauthVersionLast="45" xr6:coauthVersionMax="45" xr10:uidLastSave="{00000000-0000-0000-0000-000000000000}"/>
  <bookViews>
    <workbookView xWindow="-120" yWindow="-120" windowWidth="19440" windowHeight="10440" xr2:uid="{A566FA0C-AE63-4A91-B415-29D484391C8B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5" i="1"/>
  <c r="F83" i="1"/>
  <c r="F79" i="1"/>
  <c r="F39" i="1"/>
  <c r="E39" i="1"/>
  <c r="D39" i="1"/>
  <c r="C39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01" i="1" s="1"/>
  <c r="C7" i="1"/>
  <c r="D4" i="1"/>
  <c r="G21" i="1" l="1"/>
  <c r="G34" i="1"/>
  <c r="G23" i="1"/>
  <c r="G31" i="1"/>
  <c r="G79" i="1"/>
  <c r="G13" i="1"/>
  <c r="G10" i="1"/>
  <c r="G26" i="1"/>
  <c r="G17" i="1"/>
  <c r="G25" i="1"/>
  <c r="F87" i="1"/>
  <c r="G105" i="1" s="1"/>
  <c r="G75" i="1"/>
  <c r="G9" i="1"/>
  <c r="G14" i="1"/>
  <c r="G22" i="1"/>
  <c r="G30" i="1"/>
  <c r="G103" i="1"/>
  <c r="G18" i="1"/>
  <c r="G11" i="1"/>
  <c r="G19" i="1"/>
  <c r="G27" i="1"/>
  <c r="G35" i="1"/>
  <c r="G104" i="1"/>
  <c r="F102" i="1"/>
  <c r="G102" i="1" s="1"/>
  <c r="G85" i="1"/>
  <c r="G7" i="1"/>
  <c r="F98" i="1" l="1"/>
  <c r="G83" i="1"/>
  <c r="G37" i="1"/>
  <c r="G106" i="1"/>
  <c r="G32" i="1"/>
  <c r="G12" i="1"/>
  <c r="G24" i="1"/>
  <c r="G8" i="1"/>
  <c r="G20" i="1"/>
  <c r="G28" i="1"/>
  <c r="G36" i="1"/>
  <c r="G16" i="1"/>
  <c r="G15" i="1"/>
  <c r="G39" i="1"/>
  <c r="G38" i="1"/>
  <c r="G33" i="1"/>
  <c r="G101" i="1"/>
  <c r="G29" i="1"/>
  <c r="F88" i="1"/>
</calcChain>
</file>

<file path=xl/sharedStrings.xml><?xml version="1.0" encoding="utf-8"?>
<sst xmlns="http://schemas.openxmlformats.org/spreadsheetml/2006/main" count="94" uniqueCount="84">
  <si>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</si>
  <si>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</si>
  <si>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</si>
  <si>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</si>
  <si>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</si>
  <si>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</si>
  <si>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</si>
  <si>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</si>
  <si>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</si>
  <si>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</si>
  <si>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</si>
  <si>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</si>
  <si>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IN3120180010</t>
  </si>
  <si>
    <t>IN2020170147</t>
  </si>
  <si>
    <t>IN0020060086</t>
  </si>
  <si>
    <t>IN3120150203</t>
  </si>
  <si>
    <t>IN0020190040</t>
  </si>
  <si>
    <t>IN0020210194</t>
  </si>
  <si>
    <t>IN0020220029</t>
  </si>
  <si>
    <t>IN0020060045</t>
  </si>
  <si>
    <t>IN0020170174</t>
  </si>
  <si>
    <t>IN0020190024</t>
  </si>
  <si>
    <t>IN0020200153</t>
  </si>
  <si>
    <t>IN0020150010</t>
  </si>
  <si>
    <t>IN0020210244</t>
  </si>
  <si>
    <t>IN0020210152</t>
  </si>
  <si>
    <t>IN0020200245</t>
  </si>
  <si>
    <t>IN0020210020</t>
  </si>
  <si>
    <t>IN0020070044</t>
  </si>
  <si>
    <t>IN0020140078</t>
  </si>
  <si>
    <t>IN0020020247</t>
  </si>
  <si>
    <t>IN0020150077</t>
  </si>
  <si>
    <t>IN2220190051</t>
  </si>
  <si>
    <t>IN0020160100</t>
  </si>
  <si>
    <t>IN0020150051</t>
  </si>
  <si>
    <t>IN0020100031</t>
  </si>
  <si>
    <t>IN2220150196</t>
  </si>
  <si>
    <t>IN2220200264</t>
  </si>
  <si>
    <t>IN1520130072</t>
  </si>
  <si>
    <t>IN4520180204</t>
  </si>
  <si>
    <t>IN0020170026</t>
  </si>
  <si>
    <t>IN1920180149</t>
  </si>
  <si>
    <t>IN1020180411</t>
  </si>
  <si>
    <t>IN0020060078</t>
  </si>
  <si>
    <t>IN0020160019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</si>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</sst>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5" xfId="2" applyNumberFormat="1" applyFont="1" applyFill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AI2" t="str">
            <v>Scheme A TIER I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AI3" t="str">
            <v>Scheme A TIER I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AI4" t="str">
            <v>Scheme A TIER I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AI5" t="str">
            <v>Scheme A TIER I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AI6" t="str">
            <v>Scheme A TIER I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AI7" t="str">
            <v>Scheme A TIER I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AI8" t="str">
            <v>Scheme A TIER I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AI9" t="str">
            <v>Scheme A TIER I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AI10" t="str">
            <v>Scheme A TIER I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AI11" t="str">
            <v>Scheme C TIER I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AI12" t="str">
            <v>Scheme C TIER I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AI13" t="str">
            <v>Scheme C TIER I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AI14" t="str">
            <v>Scheme C TIER I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AI15" t="str">
            <v>Scheme C TIER I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AI16" t="str">
            <v>Scheme C TIER I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AI17" t="str">
            <v>Scheme C TIER I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AI18" t="str">
            <v>Scheme C TIER I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AI19" t="str">
            <v>Scheme C TIER I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AI20" t="str">
            <v>Scheme C TIER I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AI21" t="str">
            <v>Scheme C TIER I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AI22" t="str">
            <v>Scheme C TIER I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AI23" t="str">
            <v>Scheme C TIER I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AI24" t="str">
            <v>Scheme C TIER I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AI25" t="str">
            <v>Scheme C TIER I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AI26" t="str">
            <v>Scheme C TIER I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AI27" t="str">
            <v>Scheme C TIER I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AI28" t="str">
            <v>Scheme C TIER I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AI29" t="str">
            <v>Scheme C TIER I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AI30" t="str">
            <v>Scheme C TIER I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AI31" t="str">
            <v>Scheme C TIER I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AI32" t="str">
            <v>Scheme C TIER I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AI33" t="str">
            <v>Scheme C TIER I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AI34" t="str">
            <v>Scheme C TIER I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AI35" t="str">
            <v>Scheme C TIER I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AI36" t="str">
            <v>Scheme C TIER I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AI37" t="str">
            <v>Scheme C TIER I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AI38" t="str">
            <v>Scheme C TIER I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AI39" t="str">
            <v>Scheme C TIER I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AI40" t="str">
            <v>Scheme C TIER I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AI41" t="str">
            <v>Scheme C TIER I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AI42" t="str">
            <v>Scheme C TIER I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AI43" t="str">
            <v>Scheme C TIER I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AI44" t="str">
            <v>Scheme C TIER I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AI45" t="str">
            <v>Scheme C TIER I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AI46" t="str">
            <v>Scheme C TIER I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AI47" t="str">
            <v>Scheme C TIER I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AI48" t="str">
            <v>Scheme C TIER I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AI49" t="str">
            <v>Scheme C TIER I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AI50" t="str">
            <v>Scheme C TIER I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AI51" t="str">
            <v>Scheme C TIER I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AI52" t="str">
            <v>Scheme C TIER I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AI53" t="str">
            <v>Scheme C TIER I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AI54" t="str">
            <v>Scheme C TIER I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AI55" t="str">
            <v>Scheme C TIER I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AI56" t="str">
            <v>Scheme C TIER I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AI57" t="str">
            <v>Scheme C TIER I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AI58" t="str">
            <v>Scheme C TIER I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AI59" t="str">
            <v>Scheme C TIER I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AI60" t="str">
            <v>Scheme C TIER I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AI61" t="str">
            <v>Scheme C TIER I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AI62" t="str">
            <v>Scheme C TIER I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AI63" t="str">
            <v>Scheme C TIER I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AI64" t="str">
            <v>Scheme C TIER I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AI65" t="str">
            <v>Scheme C TIER I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AI66" t="str">
            <v>Scheme C TIER I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AI67" t="str">
            <v>Scheme C TIER I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AI68" t="str">
            <v>Scheme C TIER I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AI69" t="str">
            <v>Scheme C TIER I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AI70" t="str">
            <v>Scheme C TIER I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AI71" t="str">
            <v>Scheme C TIER I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AI72" t="str">
            <v>Scheme C TIER I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AI73" t="str">
            <v>Scheme C TIER I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AI74" t="str">
            <v>Scheme C TIER I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AI75" t="str">
            <v>Scheme C TIER I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AI76" t="str">
            <v>Scheme C TIER I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AI77" t="str">
            <v>Scheme C TIER I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AI78" t="str">
            <v>Scheme C TIER I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AI79" t="str">
            <v>Scheme C TIER I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AI80" t="str">
            <v>Scheme C TIER I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AI81" t="str">
            <v>Scheme C TIER I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AI82" t="str">
            <v>Scheme C TIER I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AI83" t="str">
            <v>Scheme C TIER I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AI84" t="str">
            <v>Scheme C TIER I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AI85" t="str">
            <v>Scheme C TIER I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AI86" t="str">
            <v>Scheme C TIER I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AI87" t="str">
            <v>Scheme C TIER I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AI88" t="str">
            <v>Scheme C TIER I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AI89" t="str">
            <v>Scheme C TIER I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AI90" t="str">
            <v>Scheme C TIER I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AI91" t="str">
            <v>Scheme C TIER I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AI92" t="str">
            <v>Scheme C TIER I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AI93" t="str">
            <v>Scheme C TIER I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AI94" t="str">
            <v>Scheme C TIER I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AI95" t="str">
            <v>Scheme C TIER I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AI96" t="str">
            <v>Scheme C TIER I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AI97" t="str">
            <v>Scheme C TIER I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AI98" t="str">
            <v>Scheme C TIER I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AI99" t="str">
            <v>Scheme C TIER I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AI100" t="str">
            <v>Scheme C TIER I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AI101" t="str">
            <v>Scheme C TIER I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AI102" t="str">
            <v>Scheme C TIER II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AI103" t="str">
            <v>Scheme C TIER II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AI104" t="str">
            <v>Scheme C TIER II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AI105" t="str">
            <v>Scheme C TIER II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AI106" t="str">
            <v>Scheme C TIER II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AI107" t="str">
            <v>Scheme C TIER II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AI108" t="str">
            <v>Scheme C TIER II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AI109" t="str">
            <v>Scheme C TIER II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AI110" t="str">
            <v>Scheme C TIER II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AI111" t="str">
            <v>Scheme C TIER II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AI112" t="str">
            <v>Scheme C TIER II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AI113" t="str">
            <v>Scheme C TIER II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AI114" t="str">
            <v>Scheme C TIER II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AI115" t="str">
            <v>Scheme C TIER II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AI116" t="str">
            <v>Scheme C TIER II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AI117" t="str">
            <v>Scheme C TIER II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AI118" t="str">
            <v>Scheme C TIER II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AI119" t="str">
            <v>Scheme C TIER II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AI120" t="str">
            <v>Scheme C TIER II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AI121" t="str">
            <v>Scheme C TIER II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AI122" t="str">
            <v>Scheme C TIER II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AI123" t="str">
            <v>Scheme C TIER II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AI124" t="str">
            <v>Scheme C TIER II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AI125" t="str">
            <v>Scheme C TIER II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AI126" t="str">
            <v>Scheme C TIER II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AI127" t="str">
            <v>Scheme C TIER II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AI128" t="str">
            <v>Scheme C TIER II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AI129" t="str">
            <v>Scheme C TIER II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AI130" t="str">
            <v>Scheme C TIER II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AI131" t="str">
            <v>Scheme C TIER II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AI132" t="str">
            <v>Scheme C TIER II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AI133" t="str">
            <v>Scheme C TIER II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AI134" t="str">
            <v>Scheme C TIER II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AI135" t="str">
            <v>Scheme C TIER II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AI136" t="str">
            <v>Scheme C TIER II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AI137" t="str">
            <v>Scheme C TIER II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AI138" t="str">
            <v>Scheme C TIER II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AI139" t="str">
            <v>Scheme C TIER II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AI140" t="str">
            <v>Scheme C TIER II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AI141" t="str">
            <v>Scheme C TIER II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AI142" t="str">
            <v>Scheme C TIER II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AI143" t="str">
            <v>Scheme C TIER II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AI144" t="str">
            <v>Scheme C TIER II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AI145" t="str">
            <v>Scheme C TIER II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AI146" t="str">
            <v>Scheme C TIER II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AI147" t="str">
            <v>Scheme C TIER II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AI148" t="str">
            <v>Scheme C TIER II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AI149" t="str">
            <v>Scheme C TIER II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AI150" t="str">
            <v>Scheme C TIER II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AI151" t="str">
            <v>Scheme C TIER II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AI152" t="str">
            <v>Scheme C TIER II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AI153" t="str">
            <v>Scheme C TIER II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AI154" t="str">
            <v>Scheme C TIER II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AI155" t="str">
            <v>Scheme C TIER II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AI156" t="str">
            <v>Scheme C TIER II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AI157" t="str">
            <v>Scheme C TIER II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AI158" t="str">
            <v>Scheme C TIER II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AI159" t="str">
            <v>Scheme C TIER II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AI160" t="str">
            <v>Scheme C TIER II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AI161" t="str">
            <v>Scheme C TIER II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AI162" t="str">
            <v>Scheme E TIER I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AI163" t="str">
            <v>Scheme E TIER I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AI164" t="str">
            <v>Scheme E TIER I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AI165" t="str">
            <v>Scheme E TIER I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AI166" t="str">
            <v>Scheme E TIER I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AI167" t="str">
            <v>Scheme E TIER I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AI168" t="str">
            <v>Scheme E TIER I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AI169" t="str">
            <v>Scheme E TIER I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AI170" t="str">
            <v>Scheme E TIER I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AI171" t="str">
            <v>Scheme E TIER I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AI172" t="str">
            <v>Scheme E TIER I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AI173" t="str">
            <v>Scheme E TIER I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AI174" t="str">
            <v>Scheme E TIER I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AI175" t="str">
            <v>Scheme E TIER I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AI176" t="str">
            <v>Scheme E TIER I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AI177" t="str">
            <v>Scheme E TIER I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AI178" t="str">
            <v>Scheme E TIER I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AI179" t="str">
            <v>Scheme E TIER I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AI180" t="str">
            <v>Scheme E TIER I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AI181" t="str">
            <v>Scheme E TIER I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AI182" t="str">
            <v>Scheme E TIER I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AI183" t="str">
            <v>Scheme E TIER I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AI184" t="str">
            <v>Scheme E TIER I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AI185" t="str">
            <v>Scheme E TIER I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AI186" t="str">
            <v>Scheme E TIER I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AI187" t="str">
            <v>Scheme E TIER I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AI188" t="str">
            <v>Scheme E TIER I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AI189" t="str">
            <v>Scheme E TIER I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AI190" t="str">
            <v>Scheme E TIER I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AI191" t="str">
            <v>Scheme E TIER I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AI192" t="str">
            <v>Scheme E TIER I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AI193" t="str">
            <v>Scheme E TIER I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AI194" t="str">
            <v>Scheme E TIER I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AI195" t="str">
            <v>Scheme E TIER I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AI196" t="str">
            <v>Scheme E TIER I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AI197" t="str">
            <v>Scheme E TIER I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AI198" t="str">
            <v>Scheme E TIER I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AI199" t="str">
            <v>Scheme E TIER I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AI200" t="str">
            <v>Scheme E TIER I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AI201" t="str">
            <v>Scheme E TIER I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AI202" t="str">
            <v>Scheme E TIER I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AI203" t="str">
            <v>Scheme E TIER I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AI204" t="str">
            <v>Scheme E TIER I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AI205" t="str">
            <v>Scheme E TIER I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AI206" t="str">
            <v>Scheme E TIER I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AI207" t="str">
            <v>Scheme E TIER I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AI208" t="str">
            <v>Scheme E TIER I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AI209" t="str">
            <v>Scheme E TIER I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AI210" t="str">
            <v>Scheme E TIER I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AI211" t="str">
            <v>Scheme E TIER I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AI212" t="str">
            <v>Scheme E TIER I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AI213" t="str">
            <v>Scheme E TIER I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AI214" t="str">
            <v>Scheme E TIER I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AI215" t="str">
            <v>Scheme E TIER I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AI216" t="str">
            <v>Scheme E TIER I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AI217" t="str">
            <v>Scheme E TIER I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AI218" t="str">
            <v>Scheme E TIER I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AI219" t="str">
            <v>Scheme E TIER I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AI220" t="str">
            <v>Scheme E TIER I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AI221" t="str">
            <v>Scheme E TIER I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AI222" t="str">
            <v>Scheme E TIER I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AI223" t="str">
            <v>Scheme E TIER I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AI224" t="str">
            <v>Scheme E TIER I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AI225" t="str">
            <v>Scheme E TIER I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AI226" t="str">
            <v>Scheme E TIER I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AI227" t="str">
            <v>Scheme E TIER I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AI228" t="str">
            <v>Scheme E TIER I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AI229" t="str">
            <v>Scheme E TIER I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AI230" t="str">
            <v>Scheme E TIER I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AI231" t="str">
            <v>Scheme E TIER I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AI232" t="str">
            <v>Scheme E TIER I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AI233" t="str">
            <v>Scheme E TIER II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AI234" t="str">
            <v>Scheme E TIER II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AI235" t="str">
            <v>Scheme E TIER II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AI236" t="str">
            <v>Scheme E TIER II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AI237" t="str">
            <v>Scheme E TIER II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AI238" t="str">
            <v>Scheme E TIER II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AI239" t="str">
            <v>Scheme E TIER II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AI240" t="str">
            <v>Scheme E TIER II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AI241" t="str">
            <v>Scheme E TIER II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AI242" t="str">
            <v>Scheme E TIER II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AI243" t="str">
            <v>Scheme E TIER II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AI244" t="str">
            <v>Scheme E TIER II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AI245" t="str">
            <v>Scheme E TIER II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AI246" t="str">
            <v>Scheme E TIER II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AI247" t="str">
            <v>Scheme E TIER II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AI248" t="str">
            <v>Scheme E TIER II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AI249" t="str">
            <v>Scheme E TIER II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AI250" t="str">
            <v>Scheme E TIER II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AI251" t="str">
            <v>Scheme E TIER II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AI252" t="str">
            <v>Scheme E TIER II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AI253" t="str">
            <v>Scheme E TIER II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AI254" t="str">
            <v>Scheme E TIER II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AI255" t="str">
            <v>Scheme E TIER II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AI256" t="str">
            <v>Scheme E TIER II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AI257" t="str">
            <v>Scheme E TIER II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AI258" t="str">
            <v>Scheme E TIER II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AI259" t="str">
            <v>Scheme E TIER II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AI260" t="str">
            <v>Scheme E TIER II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AI261" t="str">
            <v>Scheme E TIER II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AI262" t="str">
            <v>Scheme E TIER II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AI263" t="str">
            <v>Scheme E TIER II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AI264" t="str">
            <v>Scheme E TIER II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AI265" t="str">
            <v>Scheme E TIER II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AI266" t="str">
            <v>Scheme E TIER II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AI267" t="str">
            <v>Scheme E TIER II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AI268" t="str">
            <v>Scheme E TIER II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AI269" t="str">
            <v>Scheme E TIER II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AI270" t="str">
            <v>Scheme E TIER II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AI271" t="str">
            <v>Scheme E TIER II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AI272" t="str">
            <v>Scheme E TIER II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AI273" t="str">
            <v>Scheme E TIER II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AI274" t="str">
            <v>Scheme E TIER II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AI275" t="str">
            <v>Scheme E TIER II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AI276" t="str">
            <v>Scheme E TIER II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AI277" t="str">
            <v>Scheme E TIER II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AI278" t="str">
            <v>Scheme E TIER II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AI279" t="str">
            <v>Scheme E TIER II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AI280" t="str">
            <v>Scheme E TIER II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AI281" t="str">
            <v>Scheme E TIER II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AI282" t="str">
            <v>Scheme E TIER II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AI283" t="str">
            <v>Scheme E TIER II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AI284" t="str">
            <v>Scheme E TIER II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AI285" t="str">
            <v>Scheme E TIER II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AI286" t="str">
            <v>Scheme E TIER II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AI287" t="str">
            <v>Scheme E TIER II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AI288" t="str">
            <v>Scheme E TIER II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AI289" t="str">
            <v>Scheme E TIER II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AI290" t="str">
            <v>Scheme E TIER II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AI291" t="str">
            <v>Scheme E TIER II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AI292" t="str">
            <v>Scheme E TIER II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AI293" t="str">
            <v>Scheme E TIER II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AI294" t="str">
            <v>Scheme E TIER II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AI295" t="str">
            <v>Scheme E TIER II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AI296" t="str">
            <v>Scheme E TIER II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AI297" t="str">
            <v>Scheme E TIER II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AI298" t="str">
            <v>Scheme E TIER II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AI299" t="str">
            <v>Scheme E TIER II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AI300" t="str">
            <v>Scheme E TIER II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AI301" t="str">
            <v>Scheme E TIER II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AI302" t="str">
            <v>Scheme E TIER II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AI303" t="str">
            <v>Scheme E TIER II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AI304" t="str">
            <v>Scheme G TIER I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AI305" t="str">
            <v>Scheme G TIER I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AI306" t="str">
            <v>Scheme G TIER I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AI307" t="str">
            <v>Scheme G TIER I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AI308" t="str">
            <v>Scheme G TIER I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AI309" t="str">
            <v>Scheme G TIER I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AI310" t="str">
            <v>Scheme G TIER I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AI311" t="str">
            <v>Scheme G TIER I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AI312" t="str">
            <v>Scheme G TIER I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AI313" t="str">
            <v>Scheme G TIER I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AI314" t="str">
            <v>Scheme G TIER I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AI315" t="str">
            <v>Scheme G TIER I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AI316" t="str">
            <v>Scheme G TIER I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AI317" t="str">
            <v>Scheme G TIER I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AI318" t="str">
            <v>Scheme G TIER I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AI319" t="str">
            <v>Scheme G TIER I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AI320" t="str">
            <v>Scheme G TIER I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AI321" t="str">
            <v>Scheme G TIER I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AI322" t="str">
            <v>Scheme G TIER I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AI323" t="str">
            <v>Scheme G TIER I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AI324" t="str">
            <v>Scheme G TIER I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AI325" t="str">
            <v>Scheme G TIER I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AI326" t="str">
            <v>Scheme G TIER I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AI327" t="str">
            <v>Scheme G TIER I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AI328" t="str">
            <v>Scheme G TIER I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AI329" t="str">
            <v>Scheme G TIER I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AI330" t="str">
            <v>Scheme G TIER I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AI331" t="str">
            <v>Scheme G TIER I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AI332" t="str">
            <v>Scheme G TIER I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AI333" t="str">
            <v>Scheme G TIER I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AI334" t="str">
            <v>Scheme G TIER I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AI335" t="str">
            <v>Scheme G TIER I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AI336" t="str">
            <v>Scheme G TIER I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AI337" t="str">
            <v>Scheme G TIER I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AI338" t="str">
            <v>Scheme G TIER I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AI339" t="str">
            <v>Scheme G TIER I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AI340" t="str">
            <v>Scheme G TIER I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AI341" t="str">
            <v>Scheme G TIER I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AI342" t="str">
            <v>Scheme G TIER I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AI343" t="str">
            <v>Scheme G TIER I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AI344" t="str">
            <v>Scheme G TIER I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AI345" t="str">
            <v>Scheme G TIER I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AI346" t="str">
            <v>Scheme G TIER I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AI347" t="str">
            <v>Scheme G TIER I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AI348" t="str">
            <v>Scheme G TIER I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AI349" t="str">
            <v>Scheme G TIER I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AI350" t="str">
            <v>Scheme G TIER I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AI351" t="str">
            <v>Scheme G TIER I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AI352" t="str">
            <v>Scheme G TIER I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AI353" t="str">
            <v>Scheme G TIER I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AI354" t="str">
            <v>Scheme G TIER I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AI355" t="str">
            <v>Scheme G TIER I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AI356" t="str">
            <v>Scheme G TIER I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AI357" t="str">
            <v>Scheme G TIER I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AI358" t="str">
            <v>Scheme G TIER I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AI359" t="str">
            <v>Scheme G TIER I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AI360" t="str">
            <v>Scheme G TIER I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AI361" t="str">
            <v>Scheme G TIER I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AI362" t="str">
            <v>Scheme G TIER I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AI363" t="str">
            <v>Scheme G TIER I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AI364" t="str">
            <v>Scheme G TIER II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AI365" t="str">
            <v>Scheme G TIER II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AI366" t="str">
            <v>Scheme G TIER II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AI367" t="str">
            <v>Scheme G TIER II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AI368" t="str">
            <v>Scheme G TIER II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AI369" t="str">
            <v>Scheme G TIER II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AI370" t="str">
            <v>Scheme G TIER II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AI371" t="str">
            <v>Scheme G TIER II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AI372" t="str">
            <v>Scheme G TIER II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AI373" t="str">
            <v>Scheme G TIER II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AI374" t="str">
            <v>Scheme G TIER II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AI375" t="str">
            <v>Scheme G TIER II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AI376" t="str">
            <v>Scheme G TIER II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AI377" t="str">
            <v>Scheme G TIER II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AI378" t="str">
            <v>Scheme G TIER II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AI379" t="str">
            <v>Scheme G TIER II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AI380" t="str">
            <v>Scheme G TIER II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AI381" t="str">
            <v>Scheme G TIER II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AI382" t="str">
            <v>Scheme G TIER II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AI383" t="str">
            <v>Scheme G TIER II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AI384" t="str">
            <v>Scheme G TIER II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AI385" t="str">
            <v>Scheme G TIER II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AI386" t="str">
            <v>Scheme G TIER II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AI387" t="str">
            <v>Scheme G TIER II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AI388" t="str">
            <v>Scheme G TIER II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AI389" t="str">
            <v>Scheme G TIER II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AI390" t="str">
            <v>Scheme G TIER II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AI391" t="str">
            <v>Scheme G TIER II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AI392" t="str">
            <v>Scheme G TIER II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AI393" t="str">
            <v>Scheme G TIER II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AI394" t="str">
            <v>Scheme G TIER II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AI395" t="str">
            <v>Scheme G TIER II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AI396" t="str">
            <v>Scheme G TIER II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AI397" t="str">
            <v>Scheme G TIER II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AI398" t="str">
            <v>Scheme G TIER II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AI399" t="str">
            <v>Scheme Tax Saver Tier II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AI400" t="str">
            <v>Scheme Tax Saver Tier II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AI401" t="str">
            <v>Scheme Tax Saver Tier II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AI402" t="str">
            <v>Scheme Tax Saver Tier II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AI403" t="str">
            <v>Scheme Tax Saver Tier II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AI404" t="str">
            <v>Scheme Tax Saver Tier II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AI405" t="str">
            <v>Scheme Tax Saver Tier II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AI406" t="str">
            <v>Scheme Tax Saver Tier II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AI407" t="str">
            <v>Scheme Tax Saver Tier II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AI408" t="str">
            <v>Scheme Tax Saver Tier II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AI409" t="str">
            <v>Scheme Tax Saver Tier II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AI410" t="str">
            <v>Scheme Tax Saver Tier II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AI411" t="str">
            <v>Scheme Tax Saver Tier II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AI412" t="str">
            <v>Scheme Tax Saver Tier II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AI413" t="str">
            <v>Scheme Tax Saver Tier II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AI414" t="str">
            <v>Scheme Tax Saver Tier II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AI415" t="str">
            <v>Scheme Tax Saver Tier II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AI416" t="str">
            <v>Scheme Tax Saver Tier II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AI417" t="str">
            <v>Scheme Tax Saver Tier II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AI418" t="str">
            <v>Scheme Tax Saver Tier II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AI419" t="str">
            <v>Scheme Tax Saver Tier II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AI420" t="str">
            <v>Scheme Tax Saver Tier II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AI421" t="str">
            <v>Scheme Tax Saver Tier II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AI422" t="str">
            <v>Scheme Tax Saver Tier II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AI423" t="str">
            <v>Scheme Tax Saver Tier II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AI424" t="str">
            <v>Scheme Tax Saver Tier II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AI425" t="str">
            <v>Scheme Tax Saver Tier II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AI426" t="str">
            <v>Scheme Tax Saver Tier II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AI427" t="str">
            <v>Scheme Tax Saver Tier II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AI428" t="str">
            <v>Scheme Tax Saver Tier II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AI429" t="str">
            <v>Scheme Tax Saver Tier II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AI430" t="str">
            <v>Scheme Tax Saver Tier II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AI431" t="str">
            <v>Scheme Tax Saver Tier II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AI432" t="str">
            <v>Scheme Tax Saver Tier II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AI433" t="str">
            <v>Scheme Tax Saver Tier II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AI434" t="str">
            <v>Scheme Tax Saver Tier II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AI435" t="str">
            <v>Scheme Tax Saver Tier II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AI436" t="str">
            <v>Scheme Tax Saver Tier II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AI437" t="str">
            <v>Scheme Tax Saver Tier II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AI438" t="str">
            <v>Scheme Tax Saver Tier II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AI439" t="str">
            <v>Scheme Tax Saver Tier II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AI440" t="str">
            <v>Scheme Tax Saver Tier II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AI441" t="str">
            <v>Scheme Tax Saver Tier II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AI442" t="str">
            <v>Scheme Tax Saver Tier II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AI443" t="str">
            <v>Scheme Tax Saver Tier II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AI444" t="str">
            <v>Scheme Tax Saver Tier II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AI445" t="str">
            <v>Scheme Tax Saver Tier II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AI446" t="str">
            <v>Scheme Tax Saver Tier II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AI447" t="str">
            <v>Scheme Tax Saver Tier II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AI448" t="str">
            <v>Scheme Tax Saver Tier II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AI449" t="str">
            <v>Scheme Tax Saver Tier II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AI450" t="str">
            <v>Scheme Tax Saver Tier II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AI451" t="str">
            <v>Scheme Tax Saver Tier II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AI452" t="str">
            <v>Scheme Tax Saver Tier II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AI453" t="str">
            <v>0 0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AI454" t="str">
            <v>0 0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AI455" t="str">
            <v>0 0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AI456" t="str">
            <v>0 0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AI457" t="str">
            <v>0 0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AI458" t="str">
            <v>0 0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AI459" t="str">
            <v>0 0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AI460" t="str">
            <v>0 0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AI461" t="str">
            <v>0 0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AI462" t="str">
            <v>0 0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AI463" t="str">
            <v>0 0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AI464" t="str">
            <v>0 0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AI465" t="str">
            <v>0 0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AI466" t="str">
            <v>0 0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AI467" t="str">
            <v>0 0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AI468" t="str">
            <v>0 0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AI469" t="str">
            <v>0 0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AI470" t="str">
            <v>0 0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AI471" t="str">
            <v>0 0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AI472" t="str">
            <v>0 0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2B597-0C82-4178-9918-3D1FE5D30CF5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49C01745-47E6-456A-83BE-776937D87B7D}" name="ISIN No." dataDxfId="6"/>
    <tableColumn id="2" xr3:uid="{77A69421-4809-4170-B124-C567A4EACC94}" name="Name of the Instrument" dataDxfId="5">
      <calculatedColumnFormula>VLOOKUP(Table134567[[#This Row],[ISIN No.]],'[1]Crisil data '!E:F,2,0)</calculatedColumnFormula>
    </tableColumn>
    <tableColumn id="3" xr3:uid="{73DA5182-209F-4D29-8315-9C27A2770DC1}" name="Industry " dataDxfId="4">
      <calculatedColumnFormula>VLOOKUP(Table134567[[#This Row],[ISIN No.]],'[1]Crisil data '!E:I,5,0)</calculatedColumnFormula>
    </tableColumn>
    <tableColumn id="4" xr3:uid="{CF5B2FAC-D1EF-4989-AB95-EB135BC81FC9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91FE6AF6-BB8D-47DE-9827-69F0B458368B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EE438E07-E4D9-4D6F-9627-86BBB6657761}" name="% of Portfolio" dataDxfId="1" dataCellStyle="Percent">
      <calculatedColumnFormula>+F7/$F$87</calculatedColumnFormula>
    </tableColumn>
    <tableColumn id="7" xr3:uid="{5CB35332-CF99-4362-9AA1-3F94320CDAB9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9809-AF6B-4ECB-9F2B-80D8C81C36F7}">
  <dimension ref="A2:O112"/>
  <sheetViews>
    <sheetView showGridLines="0" tabSelected="1" view="pageBreakPreview" topLeftCell="A84" zoomScale="91" zoomScaleNormal="100" zoomScaleSheetLayoutView="91" workbookViewId="0">
      <selection activeCell="F92" sqref="F9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VLOOKUP(Table134567[[#This Row],[ISIN No.]],'[1]Crisil data '!E:F,2,0)</f>
        <v>SDL TAMIL NADU 8.05% 2028</v>
      </c>
      <c r="D7" s="11" t="str">
        <f>VLOOKUP(Table134567[[#This Row],[ISIN No.]],'[1]Crisil data '!E:K,7,0)</f>
        <v>SDL</v>
      </c>
      <c r="E7" s="12">
        <f>SUMIFS('[1]Crisil data '!L:L,'[1]Crisil data '!AI:AI,$D$3,'[1]Crisil data '!E:E,Table134567[[#This Row],[ISIN No.]])</f>
        <v>10000</v>
      </c>
      <c r="F7" s="11">
        <f>SUMIFS('[1]Crisil data '!M:M,'[1]Crisil data '!AI:AI,'[1]G-TIER II'!$D$3,'[1]Crisil data '!E:E,Table134567[[#This Row],[ISIN No.]])</f>
        <v>1022299</v>
      </c>
      <c r="G7" s="13">
        <f t="shared" ref="G7:G39" si="0">+F7/$F$87</f>
        <v>6.0518436026811197E-3</v>
      </c>
      <c r="H7" s="14" t="e">
        <f>VLOOKUP(Table134567[[#This Row],[ISIN No.]],#REF!,35,0)</f>
        <v>#REF!</v>
      </c>
    </row>
    <row r="8" spans="1:8" x14ac:dyDescent="0.25">
      <c r="A8" s="9"/>
      <c r="B8" s="10" t="s">
        <v>13</v>
      </c>
      <c r="C8" s="11" t="str">
        <f>VLOOKUP(Table134567[[#This Row],[ISIN No.]],'[1]Crisil data '!E:F,2,0)</f>
        <v>8.13 % KERALA SDL 21.03.2028</v>
      </c>
      <c r="D8" s="11" t="str">
        <f>VLOOKUP(Table134567[[#This Row],[ISIN No.]],'[1]Crisil data '!E:K,7,0)</f>
        <v>SDL</v>
      </c>
      <c r="E8" s="12">
        <f>SUMIFS('[1]Crisil data '!L:L,'[1]Crisil data '!AI:AI,$D$3,'[1]Crisil data '!E:E,Table134567[[#This Row],[ISIN No.]])</f>
        <v>15000</v>
      </c>
      <c r="F8" s="11">
        <f>SUMIFS('[1]Crisil data '!M:M,'[1]Crisil data '!AI:AI,'[1]G-TIER II'!$D$3,'[1]Crisil data '!E:E,Table134567[[#This Row],[ISIN No.]])</f>
        <v>1543479</v>
      </c>
      <c r="G8" s="13">
        <f t="shared" si="0"/>
        <v>9.1371443305947216E-3</v>
      </c>
      <c r="H8" s="14" t="e">
        <f>VLOOKUP(Table134567[[#This Row],[ISIN No.]],#REF!,35,0)</f>
        <v>#REF!</v>
      </c>
    </row>
    <row r="9" spans="1:8" x14ac:dyDescent="0.25">
      <c r="A9" s="9"/>
      <c r="B9" s="10" t="s">
        <v>14</v>
      </c>
      <c r="C9" s="11" t="str">
        <f>VLOOKUP(Table134567[[#This Row],[ISIN No.]],'[1]Crisil data '!E:F,2,0)</f>
        <v>8.28% GOI 15.02.2032</v>
      </c>
      <c r="D9" s="11" t="str">
        <f>VLOOKUP(Table134567[[#This Row],[ISIN No.]],'[1]Crisil data '!E:K,7,0)</f>
        <v>GOI</v>
      </c>
      <c r="E9" s="12">
        <f>SUMIFS('[1]Crisil data '!L:L,'[1]Crisil data '!AI:AI,$D$3,'[1]Crisil data '!E:E,Table134567[[#This Row],[ISIN No.]])</f>
        <v>76900</v>
      </c>
      <c r="F9" s="11">
        <f>SUMIFS('[1]Crisil data '!M:M,'[1]Crisil data '!AI:AI,'[1]G-TIER II'!$D$3,'[1]Crisil data '!E:E,Table134567[[#This Row],[ISIN No.]])</f>
        <v>8162911.9299999997</v>
      </c>
      <c r="G9" s="13">
        <f t="shared" si="0"/>
        <v>4.8323109327916683E-2</v>
      </c>
      <c r="H9" s="14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1" t="str">
        <f>VLOOKUP(Table134567[[#This Row],[ISIN No.]],'[1]Crisil data '!E:F,2,0)</f>
        <v>8.69% Tamil Nadu SDL 24.02.2026</v>
      </c>
      <c r="D10" s="11" t="str">
        <f>VLOOKUP(Table134567[[#This Row],[ISIN No.]],'[1]Crisil data '!E:K,7,0)</f>
        <v>SDL</v>
      </c>
      <c r="E10" s="12">
        <f>SUMIFS('[1]Crisil data '!L:L,'[1]Crisil data '!AI:AI,$D$3,'[1]Crisil data '!E:E,Table134567[[#This Row],[ISIN No.]])</f>
        <v>3500</v>
      </c>
      <c r="F10" s="11">
        <f>SUMIFS('[1]Crisil data '!M:M,'[1]Crisil data '!AI:AI,'[1]G-TIER II'!$D$3,'[1]Crisil data '!E:E,Table134567[[#This Row],[ISIN No.]])</f>
        <v>366723.7</v>
      </c>
      <c r="G10" s="13">
        <f t="shared" si="0"/>
        <v>2.1709445845066368E-3</v>
      </c>
      <c r="H10" s="14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1" t="str">
        <f>VLOOKUP(Table134567[[#This Row],[ISIN No.]],'[1]Crisil data '!E:F,2,0)</f>
        <v>7.69% GOI 17.06.2043</v>
      </c>
      <c r="D11" s="11" t="str">
        <f>VLOOKUP(Table134567[[#This Row],[ISIN No.]],'[1]Crisil data '!E:K,7,0)</f>
        <v>GOI</v>
      </c>
      <c r="E11" s="12">
        <f>SUMIFS('[1]Crisil data '!L:L,'[1]Crisil data '!AI:AI,$D$3,'[1]Crisil data '!E:E,Table134567[[#This Row],[ISIN No.]])</f>
        <v>10000</v>
      </c>
      <c r="F11" s="11">
        <f>SUMIFS('[1]Crisil data '!M:M,'[1]Crisil data '!AI:AI,'[1]G-TIER II'!$D$3,'[1]Crisil data '!E:E,Table134567[[#This Row],[ISIN No.]])</f>
        <v>1009707</v>
      </c>
      <c r="G11" s="13">
        <f t="shared" si="0"/>
        <v>5.9773010132381484E-3</v>
      </c>
      <c r="H11" s="14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1" t="str">
        <f>VLOOKUP(Table134567[[#This Row],[ISIN No.]],'[1]Crisil data '!E:F,2,0)</f>
        <v>6.99% GOI 15-DEC-2051</v>
      </c>
      <c r="D12" s="11" t="str">
        <f>VLOOKUP(Table134567[[#This Row],[ISIN No.]],'[1]Crisil data '!E:K,7,0)</f>
        <v>GOI</v>
      </c>
      <c r="E12" s="12">
        <f>SUMIFS('[1]Crisil data '!L:L,'[1]Crisil data '!AI:AI,$D$3,'[1]Crisil data '!E:E,Table134567[[#This Row],[ISIN No.]])</f>
        <v>40500</v>
      </c>
      <c r="F12" s="11">
        <f>SUMIFS('[1]Crisil data '!M:M,'[1]Crisil data '!AI:AI,'[1]G-TIER II'!$D$3,'[1]Crisil data '!E:E,Table134567[[#This Row],[ISIN No.]])</f>
        <v>3731994</v>
      </c>
      <c r="G12" s="13">
        <f t="shared" si="0"/>
        <v>2.2092796739646939E-2</v>
      </c>
      <c r="H12" s="14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1" t="str">
        <f>VLOOKUP(Table134567[[#This Row],[ISIN No.]],'[1]Crisil data '!E:F,2,0)</f>
        <v>7.54%GOI 23-MAY- 2036</v>
      </c>
      <c r="D13" s="11" t="str">
        <f>VLOOKUP(Table134567[[#This Row],[ISIN No.]],'[1]Crisil data '!E:K,7,0)</f>
        <v>GOI</v>
      </c>
      <c r="E13" s="12">
        <f>SUMIFS('[1]Crisil data '!L:L,'[1]Crisil data '!AI:AI,$D$3,'[1]Crisil data '!E:E,Table134567[[#This Row],[ISIN No.]])</f>
        <v>20000</v>
      </c>
      <c r="F13" s="11">
        <f>SUMIFS('[1]Crisil data '!M:M,'[1]Crisil data '!AI:AI,'[1]G-TIER II'!$D$3,'[1]Crisil data '!E:E,Table134567[[#This Row],[ISIN No.]])</f>
        <v>2001730</v>
      </c>
      <c r="G13" s="13">
        <f t="shared" si="0"/>
        <v>1.1849915626245237E-2</v>
      </c>
      <c r="H13" s="14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1" t="str">
        <f>VLOOKUP(Table134567[[#This Row],[ISIN No.]],'[1]Crisil data '!E:F,2,0)</f>
        <v>8.33% GS 7.06.2036</v>
      </c>
      <c r="D14" s="11" t="str">
        <f>VLOOKUP(Table134567[[#This Row],[ISIN No.]],'[1]Crisil data '!E:K,7,0)</f>
        <v>GOI</v>
      </c>
      <c r="E14" s="12">
        <f>SUMIFS('[1]Crisil data '!L:L,'[1]Crisil data '!AI:AI,$D$3,'[1]Crisil data '!E:E,Table134567[[#This Row],[ISIN No.]])</f>
        <v>38000</v>
      </c>
      <c r="F14" s="11">
        <f>SUMIFS('[1]Crisil data '!M:M,'[1]Crisil data '!AI:AI,'[1]G-TIER II'!$D$3,'[1]Crisil data '!E:E,Table134567[[#This Row],[ISIN No.]])</f>
        <v>4046050</v>
      </c>
      <c r="G14" s="13">
        <f t="shared" si="0"/>
        <v>2.3951957116878669E-2</v>
      </c>
      <c r="H14" s="14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1" t="str">
        <f>VLOOKUP(Table134567[[#This Row],[ISIN No.]],'[1]Crisil data '!E:F,2,0)</f>
        <v>7.17% GOI 08-Jan-2028</v>
      </c>
      <c r="D15" s="11" t="str">
        <f>VLOOKUP(Table134567[[#This Row],[ISIN No.]],'[1]Crisil data '!E:K,7,0)</f>
        <v>GOI</v>
      </c>
      <c r="E15" s="12">
        <f>SUMIFS('[1]Crisil data '!L:L,'[1]Crisil data '!AI:AI,$D$3,'[1]Crisil data '!E:E,Table134567[[#This Row],[ISIN No.]])</f>
        <v>160000</v>
      </c>
      <c r="F15" s="11">
        <f>SUMIFS('[1]Crisil data '!M:M,'[1]Crisil data '!AI:AI,'[1]G-TIER II'!$D$3,'[1]Crisil data '!E:E,Table134567[[#This Row],[ISIN No.]])</f>
        <v>16016000</v>
      </c>
      <c r="G15" s="13">
        <f t="shared" si="0"/>
        <v>9.481211185821449E-2</v>
      </c>
      <c r="H15" s="14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1" t="str">
        <f>VLOOKUP(Table134567[[#This Row],[ISIN No.]],'[1]Crisil data '!E:F,2,0)</f>
        <v>7.62% GS 2039 (15-09-2039)</v>
      </c>
      <c r="D16" s="11" t="str">
        <f>VLOOKUP(Table134567[[#This Row],[ISIN No.]],'[1]Crisil data '!E:K,7,0)</f>
        <v>GOI</v>
      </c>
      <c r="E16" s="12">
        <f>SUMIFS('[1]Crisil data '!L:L,'[1]Crisil data '!AI:AI,$D$3,'[1]Crisil data '!E:E,Table134567[[#This Row],[ISIN No.]])</f>
        <v>10000</v>
      </c>
      <c r="F16" s="11">
        <f>SUMIFS('[1]Crisil data '!M:M,'[1]Crisil data '!AI:AI,'[1]G-TIER II'!$D$3,'[1]Crisil data '!E:E,Table134567[[#This Row],[ISIN No.]])</f>
        <v>1000380</v>
      </c>
      <c r="G16" s="13">
        <f t="shared" si="0"/>
        <v>5.9220866921029357E-3</v>
      </c>
      <c r="H16" s="14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1" t="str">
        <f>VLOOKUP(Table134567[[#This Row],[ISIN No.]],'[1]Crisil data '!E:F,2,0)</f>
        <v>05.77% GOI 03-Aug-2030</v>
      </c>
      <c r="D17" s="11" t="str">
        <f>VLOOKUP(Table134567[[#This Row],[ISIN No.]],'[1]Crisil data '!E:K,7,0)</f>
        <v>GOI</v>
      </c>
      <c r="E17" s="12">
        <f>SUMIFS('[1]Crisil data '!L:L,'[1]Crisil data '!AI:AI,$D$3,'[1]Crisil data '!E:E,Table134567[[#This Row],[ISIN No.]])</f>
        <v>30000</v>
      </c>
      <c r="F17" s="11">
        <f>SUMIFS('[1]Crisil data '!M:M,'[1]Crisil data '!AI:AI,'[1]G-TIER II'!$D$3,'[1]Crisil data '!E:E,Table134567[[#This Row],[ISIN No.]])</f>
        <v>2723928</v>
      </c>
      <c r="G17" s="13">
        <f t="shared" si="0"/>
        <v>1.6125210179178479E-2</v>
      </c>
      <c r="H17" s="14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1" t="str">
        <f>VLOOKUP(Table134567[[#This Row],[ISIN No.]],'[1]Crisil data '!E:F,2,0)</f>
        <v>7.68% GS 15.12.2023</v>
      </c>
      <c r="D18" s="11" t="str">
        <f>VLOOKUP(Table134567[[#This Row],[ISIN No.]],'[1]Crisil data '!E:K,7,0)</f>
        <v>GOI</v>
      </c>
      <c r="E18" s="12">
        <f>SUMIFS('[1]Crisil data '!L:L,'[1]Crisil data '!AI:AI,$D$3,'[1]Crisil data '!E:E,Table134567[[#This Row],[ISIN No.]])</f>
        <v>5000</v>
      </c>
      <c r="F18" s="11">
        <f>SUMIFS('[1]Crisil data '!M:M,'[1]Crisil data '!AI:AI,'[1]G-TIER II'!$D$3,'[1]Crisil data '!E:E,Table134567[[#This Row],[ISIN No.]])</f>
        <v>508397</v>
      </c>
      <c r="G18" s="13">
        <f t="shared" si="0"/>
        <v>3.0096274495742181E-3</v>
      </c>
      <c r="H18" s="14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1" t="str">
        <f>VLOOKUP(Table134567[[#This Row],[ISIN No.]],'[1]Crisil data '!E:F,2,0)</f>
        <v>6.54% GOI 17-Jan-2032</v>
      </c>
      <c r="D19" s="11" t="str">
        <f>VLOOKUP(Table134567[[#This Row],[ISIN No.]],'[1]Crisil data '!E:K,7,0)</f>
        <v>GOI</v>
      </c>
      <c r="E19" s="12">
        <f>SUMIFS('[1]Crisil data '!L:L,'[1]Crisil data '!AI:AI,$D$3,'[1]Crisil data '!E:E,Table134567[[#This Row],[ISIN No.]])</f>
        <v>150000</v>
      </c>
      <c r="F19" s="11">
        <f>SUMIFS('[1]Crisil data '!M:M,'[1]Crisil data '!AI:AI,'[1]G-TIER II'!$D$3,'[1]Crisil data '!E:E,Table134567[[#This Row],[ISIN No.]])</f>
        <v>14209845</v>
      </c>
      <c r="G19" s="13">
        <f t="shared" si="0"/>
        <v>8.4119968383359764E-2</v>
      </c>
      <c r="H19" s="14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1" t="str">
        <f>VLOOKUP(Table134567[[#This Row],[ISIN No.]],'[1]Crisil data '!E:F,2,0)</f>
        <v>06.67 GOI 15 DEC- 2035</v>
      </c>
      <c r="D20" s="11" t="str">
        <f>VLOOKUP(Table134567[[#This Row],[ISIN No.]],'[1]Crisil data '!E:K,7,0)</f>
        <v>GOI</v>
      </c>
      <c r="E20" s="12">
        <f>SUMIFS('[1]Crisil data '!L:L,'[1]Crisil data '!AI:AI,$D$3,'[1]Crisil data '!E:E,Table134567[[#This Row],[ISIN No.]])</f>
        <v>160000</v>
      </c>
      <c r="F20" s="11">
        <f>SUMIFS('[1]Crisil data '!M:M,'[1]Crisil data '!AI:AI,'[1]G-TIER II'!$D$3,'[1]Crisil data '!E:E,Table134567[[#This Row],[ISIN No.]])</f>
        <v>14924080</v>
      </c>
      <c r="G20" s="13">
        <f t="shared" si="0"/>
        <v>8.8348123273035831E-2</v>
      </c>
      <c r="H20" s="14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1" t="str">
        <f>VLOOKUP(Table134567[[#This Row],[ISIN No.]],'[1]Crisil data '!E:F,2,0)</f>
        <v>6.22% GOI 2035 (16-Mar-2035)</v>
      </c>
      <c r="D21" s="11" t="str">
        <f>VLOOKUP(Table134567[[#This Row],[ISIN No.]],'[1]Crisil data '!E:K,7,0)</f>
        <v>GOI</v>
      </c>
      <c r="E21" s="12">
        <f>SUMIFS('[1]Crisil data '!L:L,'[1]Crisil data '!AI:AI,$D$3,'[1]Crisil data '!E:E,Table134567[[#This Row],[ISIN No.]])</f>
        <v>74600</v>
      </c>
      <c r="F21" s="11">
        <f>SUMIFS('[1]Crisil data '!M:M,'[1]Crisil data '!AI:AI,'[1]G-TIER II'!$D$3,'[1]Crisil data '!E:E,Table134567[[#This Row],[ISIN No.]])</f>
        <v>6710657.9199999999</v>
      </c>
      <c r="G21" s="13">
        <f t="shared" si="0"/>
        <v>3.9726002082495819E-2</v>
      </c>
      <c r="H21" s="14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1" t="str">
        <f>VLOOKUP(Table134567[[#This Row],[ISIN No.]],'[1]Crisil data '!E:F,2,0)</f>
        <v>6.64% GOI 16-june-2035</v>
      </c>
      <c r="D22" s="11" t="str">
        <f>VLOOKUP(Table134567[[#This Row],[ISIN No.]],'[1]Crisil data '!E:K,7,0)</f>
        <v>GOI</v>
      </c>
      <c r="E22" s="12">
        <f>SUMIFS('[1]Crisil data '!L:L,'[1]Crisil data '!AI:AI,$D$3,'[1]Crisil data '!E:E,Table134567[[#This Row],[ISIN No.]])</f>
        <v>3500</v>
      </c>
      <c r="F22" s="11">
        <f>SUMIFS('[1]Crisil data '!M:M,'[1]Crisil data '!AI:AI,'[1]G-TIER II'!$D$3,'[1]Crisil data '!E:E,Table134567[[#This Row],[ISIN No.]])</f>
        <v>325499.65000000002</v>
      </c>
      <c r="G22" s="13">
        <f t="shared" si="0"/>
        <v>1.9269049216789254E-3</v>
      </c>
      <c r="H22" s="14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1" t="str">
        <f>VLOOKUP(Table134567[[#This Row],[ISIN No.]],'[1]Crisil data '!E:F,2,0)</f>
        <v>8.32% GS 02.08.2032</v>
      </c>
      <c r="D23" s="11" t="str">
        <f>VLOOKUP(Table134567[[#This Row],[ISIN No.]],'[1]Crisil data '!E:K,7,0)</f>
        <v>GOI</v>
      </c>
      <c r="E23" s="12">
        <f>SUMIFS('[1]Crisil data '!L:L,'[1]Crisil data '!AI:AI,$D$3,'[1]Crisil data '!E:E,Table134567[[#This Row],[ISIN No.]])</f>
        <v>56000</v>
      </c>
      <c r="F23" s="11">
        <f>SUMIFS('[1]Crisil data '!M:M,'[1]Crisil data '!AI:AI,'[1]G-TIER II'!$D$3,'[1]Crisil data '!E:E,Table134567[[#This Row],[ISIN No.]])</f>
        <v>5957380.7999999998</v>
      </c>
      <c r="G23" s="13">
        <f t="shared" si="0"/>
        <v>3.5266724200273436E-2</v>
      </c>
      <c r="H23" s="14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1" t="str">
        <f>VLOOKUP(Table134567[[#This Row],[ISIN No.]],'[1]Crisil data '!E:F,2,0)</f>
        <v>8.17% GS 2044 (01-DEC-2044).</v>
      </c>
      <c r="D24" s="11" t="str">
        <f>VLOOKUP(Table134567[[#This Row],[ISIN No.]],'[1]Crisil data '!E:K,7,0)</f>
        <v>GOI</v>
      </c>
      <c r="E24" s="12">
        <f>SUMIFS('[1]Crisil data '!L:L,'[1]Crisil data '!AI:AI,$D$3,'[1]Crisil data '!E:E,Table134567[[#This Row],[ISIN No.]])</f>
        <v>33000</v>
      </c>
      <c r="F24" s="11">
        <f>SUMIFS('[1]Crisil data '!M:M,'[1]Crisil data '!AI:AI,'[1]G-TIER II'!$D$3,'[1]Crisil data '!E:E,Table134567[[#This Row],[ISIN No.]])</f>
        <v>3508576.5</v>
      </c>
      <c r="G24" s="13">
        <f t="shared" si="0"/>
        <v>2.0770201522296621E-2</v>
      </c>
      <c r="H24" s="14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1" t="str">
        <f>VLOOKUP(Table134567[[#This Row],[ISIN No.]],'[1]Crisil data '!E:F,2,0)</f>
        <v>6.01% GOVT 25-March-2028</v>
      </c>
      <c r="D25" s="11" t="str">
        <f>VLOOKUP(Table134567[[#This Row],[ISIN No.]],'[1]Crisil data '!E:K,7,0)</f>
        <v>GOI</v>
      </c>
      <c r="E25" s="12">
        <f>SUMIFS('[1]Crisil data '!L:L,'[1]Crisil data '!AI:AI,$D$3,'[1]Crisil data '!E:E,Table134567[[#This Row],[ISIN No.]])</f>
        <v>21000</v>
      </c>
      <c r="F25" s="11">
        <f>SUMIFS('[1]Crisil data '!M:M,'[1]Crisil data '!AI:AI,'[1]G-TIER II'!$D$3,'[1]Crisil data '!E:E,Table134567[[#This Row],[ISIN No.]])</f>
        <v>1995516.6</v>
      </c>
      <c r="G25" s="13">
        <f t="shared" si="0"/>
        <v>1.1813133310072671E-2</v>
      </c>
      <c r="H25" s="14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1" t="str">
        <f>VLOOKUP(Table134567[[#This Row],[ISIN No.]],'[1]Crisil data '!E:F,2,0)</f>
        <v>7.72% GOI 26.10.2055.</v>
      </c>
      <c r="D26" s="11" t="str">
        <f>VLOOKUP(Table134567[[#This Row],[ISIN No.]],'[1]Crisil data '!E:K,7,0)</f>
        <v>GOI</v>
      </c>
      <c r="E26" s="12">
        <f>SUMIFS('[1]Crisil data '!L:L,'[1]Crisil data '!AI:AI,$D$3,'[1]Crisil data '!E:E,Table134567[[#This Row],[ISIN No.]])</f>
        <v>7000</v>
      </c>
      <c r="F26" s="11">
        <f>SUMIFS('[1]Crisil data '!M:M,'[1]Crisil data '!AI:AI,'[1]G-TIER II'!$D$3,'[1]Crisil data '!E:E,Table134567[[#This Row],[ISIN No.]])</f>
        <v>704349.1</v>
      </c>
      <c r="G26" s="13">
        <f t="shared" si="0"/>
        <v>4.1696319715554889E-3</v>
      </c>
      <c r="H26" s="14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1" t="str">
        <f>VLOOKUP(Table134567[[#This Row],[ISIN No.]],'[1]Crisil data '!E:F,2,0)</f>
        <v>7.24% Maharashtra SDL 25-Sept-2029</v>
      </c>
      <c r="D27" s="11" t="str">
        <f>VLOOKUP(Table134567[[#This Row],[ISIN No.]],'[1]Crisil data '!E:K,7,0)</f>
        <v>SDL</v>
      </c>
      <c r="E27" s="12">
        <f>SUMIFS('[1]Crisil data '!L:L,'[1]Crisil data '!AI:AI,$D$3,'[1]Crisil data '!E:E,Table134567[[#This Row],[ISIN No.]])</f>
        <v>30000</v>
      </c>
      <c r="F27" s="11">
        <f>SUMIFS('[1]Crisil data '!M:M,'[1]Crisil data '!AI:AI,'[1]G-TIER II'!$D$3,'[1]Crisil data '!E:E,Table134567[[#This Row],[ISIN No.]])</f>
        <v>2947083</v>
      </c>
      <c r="G27" s="13">
        <f t="shared" si="0"/>
        <v>1.7446251439275872E-2</v>
      </c>
      <c r="H27" s="14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1" t="str">
        <f>VLOOKUP(Table134567[[#This Row],[ISIN No.]],'[1]Crisil data '!E:F,2,0)</f>
        <v>6.57% GOI 2033 (MD 05/12/2033)</v>
      </c>
      <c r="D28" s="11" t="str">
        <f>VLOOKUP(Table134567[[#This Row],[ISIN No.]],'[1]Crisil data '!E:K,7,0)</f>
        <v>GOI</v>
      </c>
      <c r="E28" s="12">
        <f>SUMIFS('[1]Crisil data '!L:L,'[1]Crisil data '!AI:AI,$D$3,'[1]Crisil data '!E:E,Table134567[[#This Row],[ISIN No.]])</f>
        <v>186000</v>
      </c>
      <c r="F28" s="11">
        <f>SUMIFS('[1]Crisil data '!M:M,'[1]Crisil data '!AI:AI,'[1]G-TIER II'!$D$3,'[1]Crisil data '!E:E,Table134567[[#This Row],[ISIN No.]])</f>
        <v>17409637.199999999</v>
      </c>
      <c r="G28" s="13">
        <f t="shared" si="0"/>
        <v>0.10306221713394931</v>
      </c>
      <c r="H28" s="14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1" t="str">
        <f>VLOOKUP(Table134567[[#This Row],[ISIN No.]],'[1]Crisil data '!E:F,2,0)</f>
        <v>7.73% GS  MD 19/12/2034</v>
      </c>
      <c r="D29" s="11" t="str">
        <f>VLOOKUP(Table134567[[#This Row],[ISIN No.]],'[1]Crisil data '!E:K,7,0)</f>
        <v>GOI</v>
      </c>
      <c r="E29" s="12">
        <f>SUMIFS('[1]Crisil data '!L:L,'[1]Crisil data '!AI:AI,$D$3,'[1]Crisil data '!E:E,Table134567[[#This Row],[ISIN No.]])</f>
        <v>39400</v>
      </c>
      <c r="F29" s="11">
        <f>SUMIFS('[1]Crisil data '!M:M,'[1]Crisil data '!AI:AI,'[1]G-TIER II'!$D$3,'[1]Crisil data '!E:E,Table134567[[#This Row],[ISIN No.]])</f>
        <v>4024977.92</v>
      </c>
      <c r="G29" s="13">
        <f t="shared" si="0"/>
        <v>2.3827213834782937E-2</v>
      </c>
      <c r="H29" s="14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1" t="str">
        <f>VLOOKUP(Table134567[[#This Row],[ISIN No.]],'[1]Crisil data '!E:F,2,0)</f>
        <v>8.30% GS 02.07.2040</v>
      </c>
      <c r="D30" s="11" t="str">
        <f>VLOOKUP(Table134567[[#This Row],[ISIN No.]],'[1]Crisil data '!E:K,7,0)</f>
        <v>GOI</v>
      </c>
      <c r="E30" s="12">
        <f>SUMIFS('[1]Crisil data '!L:L,'[1]Crisil data '!AI:AI,$D$3,'[1]Crisil data '!E:E,Table134567[[#This Row],[ISIN No.]])</f>
        <v>41400</v>
      </c>
      <c r="F30" s="11">
        <f>SUMIFS('[1]Crisil data '!M:M,'[1]Crisil data '!AI:AI,'[1]G-TIER II'!$D$3,'[1]Crisil data '!E:E,Table134567[[#This Row],[ISIN No.]])</f>
        <v>4442058.54</v>
      </c>
      <c r="G30" s="13">
        <f t="shared" si="0"/>
        <v>2.6296263185265796E-2</v>
      </c>
      <c r="H30" s="14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1" t="str">
        <f>VLOOKUP(Table134567[[#This Row],[ISIN No.]],'[1]Crisil data '!E:F,2,0)</f>
        <v>8.67% Maharashtra SDL 24 Feb 2026</v>
      </c>
      <c r="D31" s="11" t="str">
        <f>VLOOKUP(Table134567[[#This Row],[ISIN No.]],'[1]Crisil data '!E:K,7,0)</f>
        <v>SDL</v>
      </c>
      <c r="E31" s="12">
        <f>SUMIFS('[1]Crisil data '!L:L,'[1]Crisil data '!AI:AI,$D$3,'[1]Crisil data '!E:E,Table134567[[#This Row],[ISIN No.]])</f>
        <v>10000</v>
      </c>
      <c r="F31" s="11">
        <f>SUMIFS('[1]Crisil data '!M:M,'[1]Crisil data '!AI:AI,'[1]G-TIER II'!$D$3,'[1]Crisil data '!E:E,Table134567[[#This Row],[ISIN No.]])</f>
        <v>1047000</v>
      </c>
      <c r="G31" s="13">
        <f t="shared" si="0"/>
        <v>6.1980695002216892E-3</v>
      </c>
      <c r="H31" s="14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1" t="str">
        <f>VLOOKUP(Table134567[[#This Row],[ISIN No.]],'[1]Crisil data '!E:F,2,0)</f>
        <v>6.63% MAHARASHTRA SDL 14-OCT-2030</v>
      </c>
      <c r="D32" s="11" t="str">
        <f>VLOOKUP(Table134567[[#This Row],[ISIN No.]],'[1]Crisil data '!E:K,7,0)</f>
        <v>SDL</v>
      </c>
      <c r="E32" s="12">
        <f>SUMIFS('[1]Crisil data '!L:L,'[1]Crisil data '!AI:AI,$D$3,'[1]Crisil data '!E:E,Table134567[[#This Row],[ISIN No.]])</f>
        <v>20000</v>
      </c>
      <c r="F32" s="11">
        <f>SUMIFS('[1]Crisil data '!M:M,'[1]Crisil data '!AI:AI,'[1]G-TIER II'!$D$3,'[1]Crisil data '!E:E,Table134567[[#This Row],[ISIN No.]])</f>
        <v>1883076</v>
      </c>
      <c r="G32" s="13">
        <f t="shared" si="0"/>
        <v>1.1147503268576369E-2</v>
      </c>
      <c r="H32" s="14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1" t="str">
        <f>VLOOKUP(Table134567[[#This Row],[ISIN No.]],'[1]Crisil data '!E:F,2,0)</f>
        <v>9.50% GUJARAT SDL 11-SEP-2023.</v>
      </c>
      <c r="D33" s="11" t="str">
        <f>VLOOKUP(Table134567[[#This Row],[ISIN No.]],'[1]Crisil data '!E:K,7,0)</f>
        <v>SDL</v>
      </c>
      <c r="E33" s="12">
        <f>SUMIFS('[1]Crisil data '!L:L,'[1]Crisil data '!AI:AI,$D$3,'[1]Crisil data '!E:E,Table134567[[#This Row],[ISIN No.]])</f>
        <v>20000</v>
      </c>
      <c r="F33" s="11">
        <f>SUMIFS('[1]Crisil data '!M:M,'[1]Crisil data '!AI:AI,'[1]G-TIER II'!$D$3,'[1]Crisil data '!E:E,Table134567[[#This Row],[ISIN No.]])</f>
        <v>2057454</v>
      </c>
      <c r="G33" s="13">
        <f t="shared" si="0"/>
        <v>1.2179792631813863E-2</v>
      </c>
      <c r="H33" s="14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1" t="str">
        <f>VLOOKUP(Table134567[[#This Row],[ISIN No.]],'[1]Crisil data '!E:F,2,0)</f>
        <v>8.38% Telangana SDL 2049</v>
      </c>
      <c r="D34" s="11" t="str">
        <f>VLOOKUP(Table134567[[#This Row],[ISIN No.]],'[1]Crisil data '!E:K,7,0)</f>
        <v>SDL</v>
      </c>
      <c r="E34" s="12">
        <f>SUMIFS('[1]Crisil data '!L:L,'[1]Crisil data '!AI:AI,$D$3,'[1]Crisil data '!E:E,Table134567[[#This Row],[ISIN No.]])</f>
        <v>10000</v>
      </c>
      <c r="F34" s="11">
        <f>SUMIFS('[1]Crisil data '!M:M,'[1]Crisil data '!AI:AI,'[1]G-TIER II'!$D$3,'[1]Crisil data '!E:E,Table134567[[#This Row],[ISIN No.]])</f>
        <v>1045394</v>
      </c>
      <c r="G34" s="13">
        <f t="shared" si="0"/>
        <v>6.1885622417523906E-3</v>
      </c>
      <c r="H34" s="14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1" t="str">
        <f>VLOOKUP(Table134567[[#This Row],[ISIN No.]],'[1]Crisil data '!E:F,2,0)</f>
        <v>6.79% GSEC (15/MAY/2027) 2027</v>
      </c>
      <c r="D35" s="11" t="str">
        <f>VLOOKUP(Table134567[[#This Row],[ISIN No.]],'[1]Crisil data '!E:K,7,0)</f>
        <v>GOI</v>
      </c>
      <c r="E35" s="12">
        <f>SUMIFS('[1]Crisil data '!L:L,'[1]Crisil data '!AI:AI,$D$3,'[1]Crisil data '!E:E,Table134567[[#This Row],[ISIN No.]])</f>
        <v>120000</v>
      </c>
      <c r="F35" s="11">
        <f>SUMIFS('[1]Crisil data '!M:M,'[1]Crisil data '!AI:AI,'[1]G-TIER II'!$D$3,'[1]Crisil data '!E:E,Table134567[[#This Row],[ISIN No.]])</f>
        <v>11864388</v>
      </c>
      <c r="G35" s="13">
        <f t="shared" si="0"/>
        <v>7.0235244891686921E-2</v>
      </c>
      <c r="H35" s="14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1" t="str">
        <f>VLOOKUP(Table134567[[#This Row],[ISIN No.]],'[1]Crisil data '!E:F,2,0)</f>
        <v>8.19% Karnataka SDL 2029</v>
      </c>
      <c r="D36" s="11" t="str">
        <f>VLOOKUP(Table134567[[#This Row],[ISIN No.]],'[1]Crisil data '!E:K,7,0)</f>
        <v>SDL</v>
      </c>
      <c r="E36" s="12">
        <f>SUMIFS('[1]Crisil data '!L:L,'[1]Crisil data '!AI:AI,$D$3,'[1]Crisil data '!E:E,Table134567[[#This Row],[ISIN No.]])</f>
        <v>10000</v>
      </c>
      <c r="F36" s="11">
        <f>SUMIFS('[1]Crisil data '!M:M,'[1]Crisil data '!AI:AI,'[1]G-TIER II'!$D$3,'[1]Crisil data '!E:E,Table134567[[#This Row],[ISIN No.]])</f>
        <v>1031705</v>
      </c>
      <c r="G36" s="13">
        <f t="shared" si="0"/>
        <v>6.1075255909514977E-3</v>
      </c>
      <c r="H36" s="14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1" t="str">
        <f>VLOOKUP(Table134567[[#This Row],[ISIN No.]],'[1]Crisil data '!E:F,2,0)</f>
        <v>8.39% ANDHRA PRADESH SDL 06.02.2031</v>
      </c>
      <c r="D37" s="11" t="str">
        <f>VLOOKUP(Table134567[[#This Row],[ISIN No.]],'[1]Crisil data '!E:K,7,0)</f>
        <v>SDL</v>
      </c>
      <c r="E37" s="12">
        <f>SUMIFS('[1]Crisil data '!L:L,'[1]Crisil data '!AI:AI,$D$3,'[1]Crisil data '!E:E,Table134567[[#This Row],[ISIN No.]])</f>
        <v>10000</v>
      </c>
      <c r="F37" s="11">
        <f>SUMIFS('[1]Crisil data '!M:M,'[1]Crisil data '!AI:AI,'[1]G-TIER II'!$D$3,'[1]Crisil data '!E:E,Table134567[[#This Row],[ISIN No.]])</f>
        <v>1043923</v>
      </c>
      <c r="G37" s="13">
        <f t="shared" si="0"/>
        <v>6.179854161298879E-3</v>
      </c>
      <c r="H37" s="14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1" t="str">
        <f>VLOOKUP(Table134567[[#This Row],[ISIN No.]],'[1]Crisil data '!E:F,2,0)</f>
        <v>8.24% GOI 15-Feb-2027</v>
      </c>
      <c r="D38" s="11" t="str">
        <f>VLOOKUP(Table134567[[#This Row],[ISIN No.]],'[1]Crisil data '!E:K,7,0)</f>
        <v>GOI</v>
      </c>
      <c r="E38" s="12">
        <f>SUMIFS('[1]Crisil data '!L:L,'[1]Crisil data '!AI:AI,$D$3,'[1]Crisil data '!E:E,Table134567[[#This Row],[ISIN No.]])</f>
        <v>77300</v>
      </c>
      <c r="F38" s="11">
        <f>SUMIFS('[1]Crisil data '!M:M,'[1]Crisil data '!AI:AI,'[1]G-TIER II'!$D$3,'[1]Crisil data '!E:E,Table134567[[#This Row],[ISIN No.]])</f>
        <v>8076296.2699999996</v>
      </c>
      <c r="G38" s="13">
        <f t="shared" si="0"/>
        <v>4.7810358725731798E-2</v>
      </c>
      <c r="H38" s="14"/>
    </row>
    <row r="39" spans="1:8" x14ac:dyDescent="0.25">
      <c r="A39" s="9"/>
      <c r="B39" s="10" t="s">
        <v>44</v>
      </c>
      <c r="C39" s="11" t="str">
        <f>VLOOKUP(Table134567[[#This Row],[ISIN No.]],'[1]Crisil data '!E:F,2,0)</f>
        <v>7.61% GSEC 09.05.2030</v>
      </c>
      <c r="D39" s="11" t="str">
        <f>VLOOKUP(Table134567[[#This Row],[ISIN No.]],'[1]Crisil data '!E:K,7,0)</f>
        <v>GOI</v>
      </c>
      <c r="E39" s="12">
        <f>SUMIFS('[1]Crisil data '!L:L,'[1]Crisil data '!AI:AI,$D$3,'[1]Crisil data '!E:E,Table134567[[#This Row],[ISIN No.]])</f>
        <v>68000</v>
      </c>
      <c r="F39" s="11">
        <f>SUMIFS('[1]Crisil data '!M:M,'[1]Crisil data '!AI:AI,'[1]G-TIER II'!$D$3,'[1]Crisil data '!E:E,Table134567[[#This Row],[ISIN No.]])</f>
        <v>6922338.7999999998</v>
      </c>
      <c r="G39" s="13">
        <f t="shared" si="0"/>
        <v>4.0979118420707936E-2</v>
      </c>
      <c r="H39" s="14"/>
    </row>
    <row r="40" spans="1:8" x14ac:dyDescent="0.25">
      <c r="A40" s="9"/>
      <c r="B40" s="10"/>
      <c r="C40" s="11"/>
      <c r="D40" s="11"/>
      <c r="E40" s="12"/>
      <c r="F40" s="11"/>
      <c r="G40" s="13"/>
      <c r="H40" s="14"/>
    </row>
    <row r="41" spans="1:8" hidden="1" outlineLevel="1" x14ac:dyDescent="0.25">
      <c r="A41" s="9"/>
      <c r="B41" s="11"/>
      <c r="C41" s="11"/>
      <c r="D41" s="11"/>
      <c r="E41" s="12"/>
      <c r="F41" s="11"/>
      <c r="G41" s="13"/>
      <c r="H41" s="14"/>
    </row>
    <row r="42" spans="1:8" hidden="1" outlineLevel="1" x14ac:dyDescent="0.25">
      <c r="A42" s="9"/>
      <c r="B42" s="11"/>
      <c r="C42" s="11"/>
      <c r="D42" s="11"/>
      <c r="E42" s="12"/>
      <c r="F42" s="11"/>
      <c r="G42" s="13"/>
      <c r="H42" s="14"/>
    </row>
    <row r="43" spans="1:8" hidden="1" outlineLevel="1" x14ac:dyDescent="0.25">
      <c r="A43" s="9"/>
      <c r="B43" s="11"/>
      <c r="C43" s="11"/>
      <c r="D43" s="11"/>
      <c r="E43" s="15"/>
      <c r="F43" s="11"/>
      <c r="G43" s="16"/>
      <c r="H43" s="14"/>
    </row>
    <row r="44" spans="1:8" ht="13.5" hidden="1" customHeight="1" outlineLevel="1" x14ac:dyDescent="0.25">
      <c r="A44" s="9"/>
      <c r="B44" s="11"/>
      <c r="C44" s="11"/>
      <c r="D44" s="11"/>
      <c r="E44" s="15"/>
      <c r="F44" s="11"/>
      <c r="G44" s="16"/>
      <c r="H44" s="14"/>
    </row>
    <row r="45" spans="1:8" collapsed="1" x14ac:dyDescent="0.25">
      <c r="A45" s="9"/>
      <c r="B45" s="11"/>
      <c r="C45" s="11"/>
      <c r="D45" s="11"/>
      <c r="E45" s="15"/>
      <c r="F45" s="11"/>
      <c r="G45" s="16"/>
      <c r="H45" s="14"/>
    </row>
    <row r="46" spans="1:8" hidden="1" outlineLevel="1" x14ac:dyDescent="0.25">
      <c r="A46" s="9"/>
      <c r="B46" s="11"/>
      <c r="C46" s="11"/>
      <c r="D46" s="11"/>
      <c r="E46" s="15"/>
      <c r="F46" s="11"/>
      <c r="G46" s="16"/>
      <c r="H46" s="14"/>
    </row>
    <row r="47" spans="1:8" hidden="1" outlineLevel="1" x14ac:dyDescent="0.25">
      <c r="A47" s="9"/>
      <c r="B47" s="11"/>
      <c r="C47" s="11"/>
      <c r="D47" s="11"/>
      <c r="E47" s="15"/>
      <c r="F47" s="11"/>
      <c r="G47" s="16"/>
      <c r="H47" s="14"/>
    </row>
    <row r="48" spans="1:8" hidden="1" outlineLevel="1" x14ac:dyDescent="0.25">
      <c r="A48" s="9"/>
      <c r="B48" s="11"/>
      <c r="C48" s="11"/>
      <c r="D48" s="11"/>
      <c r="E48" s="15"/>
      <c r="F48" s="11"/>
      <c r="G48" s="16"/>
      <c r="H48" s="14"/>
    </row>
    <row r="49" spans="1:15" hidden="1" outlineLevel="1" x14ac:dyDescent="0.25">
      <c r="A49" s="9"/>
      <c r="B49" s="11"/>
      <c r="C49" s="11"/>
      <c r="D49" s="11"/>
      <c r="E49" s="15"/>
      <c r="F49" s="11"/>
      <c r="G49" s="16"/>
      <c r="H49" s="14"/>
    </row>
    <row r="50" spans="1:15" hidden="1" outlineLevel="1" x14ac:dyDescent="0.25">
      <c r="A50" s="9"/>
      <c r="B50" s="11"/>
      <c r="C50" s="11"/>
      <c r="D50" s="11"/>
      <c r="E50" s="15"/>
      <c r="F50" s="11"/>
      <c r="G50" s="16"/>
      <c r="H50" s="14"/>
    </row>
    <row r="51" spans="1:15" hidden="1" outlineLevel="1" x14ac:dyDescent="0.25">
      <c r="A51" s="9"/>
      <c r="B51" s="11"/>
      <c r="C51" s="11"/>
      <c r="D51" s="11"/>
      <c r="E51" s="15"/>
      <c r="F51" s="11"/>
      <c r="G51" s="16"/>
      <c r="H51" s="14"/>
    </row>
    <row r="52" spans="1:15" hidden="1" outlineLevel="1" x14ac:dyDescent="0.25">
      <c r="A52" s="9"/>
      <c r="B52" s="11"/>
      <c r="C52" s="11"/>
      <c r="D52" s="11"/>
      <c r="E52" s="15"/>
      <c r="F52" s="11"/>
      <c r="G52" s="16"/>
      <c r="H52" s="14"/>
    </row>
    <row r="53" spans="1:15" hidden="1" outlineLevel="1" x14ac:dyDescent="0.25">
      <c r="A53" s="9"/>
      <c r="B53" s="11"/>
      <c r="C53" s="11"/>
      <c r="D53" s="11"/>
      <c r="E53" s="15"/>
      <c r="F53" s="11"/>
      <c r="G53" s="16"/>
      <c r="H53" s="14"/>
      <c r="L53" s="11"/>
      <c r="M53" s="11"/>
      <c r="N53" s="11"/>
      <c r="O53" s="11"/>
    </row>
    <row r="54" spans="1:15" hidden="1" outlineLevel="1" x14ac:dyDescent="0.25">
      <c r="A54" s="9"/>
      <c r="B54" s="11"/>
      <c r="C54" s="11"/>
      <c r="D54" s="11"/>
      <c r="E54" s="15"/>
      <c r="F54" s="11"/>
      <c r="G54" s="16"/>
      <c r="H54" s="14"/>
      <c r="L54" s="11"/>
      <c r="M54" s="11"/>
      <c r="N54" s="11"/>
      <c r="O54" s="11"/>
    </row>
    <row r="55" spans="1:15" hidden="1" outlineLevel="1" x14ac:dyDescent="0.25">
      <c r="A55" s="9"/>
      <c r="B55" s="11"/>
      <c r="C55" s="11"/>
      <c r="D55" s="11"/>
      <c r="E55" s="15"/>
      <c r="F55" s="11"/>
      <c r="G55" s="16"/>
      <c r="H55" s="14"/>
      <c r="L55" s="11"/>
      <c r="M55" s="11"/>
      <c r="N55" s="11"/>
      <c r="O55" s="11"/>
    </row>
    <row r="56" spans="1:15" hidden="1" outlineLevel="1" x14ac:dyDescent="0.25">
      <c r="A56" s="9"/>
      <c r="B56" s="11"/>
      <c r="C56" s="11"/>
      <c r="D56" s="11"/>
      <c r="E56" s="15"/>
      <c r="F56" s="11"/>
      <c r="G56" s="16"/>
      <c r="H56" s="14"/>
      <c r="L56" s="11"/>
      <c r="M56" s="11"/>
      <c r="N56" s="11"/>
      <c r="O56" s="11"/>
    </row>
    <row r="57" spans="1:15" hidden="1" outlineLevel="1" x14ac:dyDescent="0.25">
      <c r="A57" s="9"/>
      <c r="B57" s="11"/>
      <c r="C57" s="11"/>
      <c r="D57" s="11"/>
      <c r="E57" s="15"/>
      <c r="F57" s="11"/>
      <c r="G57" s="16"/>
      <c r="H57" s="14"/>
      <c r="L57" s="11"/>
      <c r="M57" s="11"/>
      <c r="N57" s="11"/>
      <c r="O57" s="11"/>
    </row>
    <row r="58" spans="1:15" hidden="1" outlineLevel="1" x14ac:dyDescent="0.25">
      <c r="A58" s="9"/>
      <c r="B58" s="11"/>
      <c r="C58" s="11"/>
      <c r="D58" s="11"/>
      <c r="E58" s="15"/>
      <c r="F58" s="11"/>
      <c r="G58" s="16"/>
      <c r="H58" s="14"/>
      <c r="L58" s="11"/>
      <c r="M58" s="11"/>
      <c r="N58" s="11"/>
      <c r="O58" s="11"/>
    </row>
    <row r="59" spans="1:15" hidden="1" outlineLevel="1" x14ac:dyDescent="0.25">
      <c r="A59" s="9"/>
      <c r="B59" s="11"/>
      <c r="C59" s="11"/>
      <c r="D59" s="11"/>
      <c r="E59" s="15"/>
      <c r="F59" s="11"/>
      <c r="G59" s="16"/>
      <c r="H59" s="14"/>
      <c r="L59" s="11"/>
      <c r="M59" s="11"/>
      <c r="N59" s="11"/>
      <c r="O59" s="11"/>
    </row>
    <row r="60" spans="1:15" hidden="1" outlineLevel="1" x14ac:dyDescent="0.25">
      <c r="A60" s="9"/>
      <c r="B60" s="11"/>
      <c r="C60" s="11"/>
      <c r="D60" s="11"/>
      <c r="E60" s="15"/>
      <c r="F60" s="11"/>
      <c r="G60" s="16"/>
      <c r="H60" s="14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5"/>
      <c r="F61" s="11"/>
      <c r="G61" s="16"/>
      <c r="H61" s="14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5"/>
      <c r="F62" s="11"/>
      <c r="G62" s="16"/>
      <c r="H62" s="14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5"/>
      <c r="F63" s="11"/>
      <c r="G63" s="16"/>
      <c r="H63" s="14"/>
    </row>
    <row r="64" spans="1:15" hidden="1" outlineLevel="1" x14ac:dyDescent="0.25">
      <c r="A64" s="9"/>
      <c r="B64" s="11"/>
      <c r="C64" s="11"/>
      <c r="D64" s="11"/>
      <c r="E64" s="15"/>
      <c r="F64" s="11"/>
      <c r="G64" s="16"/>
      <c r="H64" s="14"/>
    </row>
    <row r="65" spans="1:8" hidden="1" outlineLevel="1" x14ac:dyDescent="0.25">
      <c r="A65" s="9"/>
      <c r="B65" s="11"/>
      <c r="C65" s="11"/>
      <c r="D65" s="11"/>
      <c r="E65" s="15"/>
      <c r="F65" s="11"/>
      <c r="G65" s="16"/>
      <c r="H65" s="14"/>
    </row>
    <row r="66" spans="1:8" hidden="1" outlineLevel="1" x14ac:dyDescent="0.25">
      <c r="A66" s="9"/>
      <c r="B66" s="11"/>
      <c r="C66" s="11"/>
      <c r="D66" s="11"/>
      <c r="E66" s="15"/>
      <c r="F66" s="11"/>
      <c r="G66" s="16"/>
      <c r="H66" s="14"/>
    </row>
    <row r="67" spans="1:8" hidden="1" outlineLevel="1" x14ac:dyDescent="0.25">
      <c r="A67" s="9"/>
      <c r="B67" s="11"/>
      <c r="C67" s="11"/>
      <c r="D67" s="11"/>
      <c r="E67" s="15"/>
      <c r="F67" s="11"/>
      <c r="G67" s="16"/>
      <c r="H67" s="14"/>
    </row>
    <row r="68" spans="1:8" hidden="1" outlineLevel="1" x14ac:dyDescent="0.25">
      <c r="A68" s="9"/>
      <c r="B68" s="11"/>
      <c r="C68" s="11"/>
      <c r="D68" s="11"/>
      <c r="E68" s="15"/>
      <c r="F68" s="11"/>
      <c r="G68" s="16"/>
      <c r="H68" s="14"/>
    </row>
    <row r="69" spans="1:8" hidden="1" outlineLevel="1" x14ac:dyDescent="0.25">
      <c r="A69" s="9"/>
      <c r="B69" s="11"/>
      <c r="C69" s="11"/>
      <c r="D69" s="11"/>
      <c r="E69" s="15"/>
      <c r="F69" s="11"/>
      <c r="G69" s="16"/>
      <c r="H69" s="14"/>
    </row>
    <row r="70" spans="1:8" hidden="1" outlineLevel="1" x14ac:dyDescent="0.25">
      <c r="A70" s="9"/>
      <c r="B70" s="11"/>
      <c r="C70" s="11"/>
      <c r="D70" s="11"/>
      <c r="E70" s="15"/>
      <c r="F70" s="11"/>
      <c r="G70" s="17"/>
      <c r="H70" s="18"/>
    </row>
    <row r="71" spans="1:8" hidden="1" outlineLevel="1" x14ac:dyDescent="0.25">
      <c r="A71" s="9"/>
      <c r="B71" s="11"/>
      <c r="C71" s="11"/>
      <c r="D71" s="11"/>
      <c r="E71" s="15"/>
      <c r="F71" s="11"/>
      <c r="G71" s="16"/>
      <c r="H71" s="14"/>
    </row>
    <row r="72" spans="1:8" hidden="1" outlineLevel="1" x14ac:dyDescent="0.25">
      <c r="A72" s="9"/>
      <c r="B72" s="11"/>
      <c r="C72" s="11"/>
      <c r="D72" s="11"/>
      <c r="E72" s="15"/>
      <c r="F72" s="11"/>
      <c r="G72" s="16"/>
      <c r="H72" s="14"/>
    </row>
    <row r="73" spans="1:8" hidden="1" outlineLevel="1" x14ac:dyDescent="0.25">
      <c r="A73" s="9"/>
      <c r="B73" s="11"/>
      <c r="C73" s="11"/>
      <c r="D73" s="11"/>
      <c r="E73" s="15"/>
      <c r="F73" s="11"/>
      <c r="G73" s="16"/>
      <c r="H73" s="14"/>
    </row>
    <row r="74" spans="1:8" hidden="1" outlineLevel="1" x14ac:dyDescent="0.25">
      <c r="A74" s="9"/>
      <c r="B74" s="11"/>
      <c r="C74" s="19"/>
      <c r="D74" s="19"/>
      <c r="E74" s="20"/>
      <c r="F74" s="11"/>
      <c r="G74" s="16"/>
      <c r="H74" s="14"/>
    </row>
    <row r="75" spans="1:8" collapsed="1" x14ac:dyDescent="0.25">
      <c r="B75" s="19"/>
      <c r="C75" s="19" t="s">
        <v>45</v>
      </c>
      <c r="D75" s="19"/>
      <c r="E75" s="21"/>
      <c r="F75" s="22">
        <f>SUM(F7:F74)</f>
        <v>154264836.93000004</v>
      </c>
      <c r="G75" s="23">
        <f>+F75/$F$87</f>
        <v>0.91322271321156234</v>
      </c>
      <c r="H75" s="24"/>
    </row>
    <row r="77" spans="1:8" x14ac:dyDescent="0.25">
      <c r="B77" s="25"/>
      <c r="C77" s="25" t="s">
        <v>46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47</v>
      </c>
      <c r="D78" s="11"/>
      <c r="E78" s="15"/>
      <c r="F78" s="27" t="s">
        <v>48</v>
      </c>
      <c r="G78" s="15">
        <v>0</v>
      </c>
      <c r="H78" s="11"/>
    </row>
    <row r="79" spans="1:8" x14ac:dyDescent="0.25">
      <c r="A79" s="11" t="s">
        <v>49</v>
      </c>
      <c r="B79" s="26" t="s">
        <v>50</v>
      </c>
      <c r="C79" s="19" t="s">
        <v>51</v>
      </c>
      <c r="D79" s="19"/>
      <c r="E79" s="21"/>
      <c r="F79" s="11">
        <f>SUMIFS('[1]Crisil data '!M:M,'[1]Crisil data '!AI:AI,'G-TIER II'!$D$3,'[1]Crisil data '!K:K,A79)</f>
        <v>13604319.58</v>
      </c>
      <c r="G79" s="23">
        <f>+F79/$F$87</f>
        <v>8.0535356504361735E-2</v>
      </c>
      <c r="H79" s="11"/>
    </row>
    <row r="80" spans="1:8" x14ac:dyDescent="0.25">
      <c r="B80" s="26"/>
      <c r="C80" s="19" t="s">
        <v>52</v>
      </c>
      <c r="D80" s="11"/>
      <c r="E80" s="15"/>
      <c r="F80" s="21" t="s">
        <v>48</v>
      </c>
      <c r="G80" s="15">
        <v>0</v>
      </c>
      <c r="H80" s="11"/>
    </row>
    <row r="81" spans="1:8" x14ac:dyDescent="0.25">
      <c r="B81" s="26"/>
      <c r="C81" s="19" t="s">
        <v>53</v>
      </c>
      <c r="D81" s="11"/>
      <c r="E81" s="15"/>
      <c r="F81" s="21" t="s">
        <v>48</v>
      </c>
      <c r="G81" s="15">
        <v>0</v>
      </c>
      <c r="H81" s="11"/>
    </row>
    <row r="82" spans="1:8" x14ac:dyDescent="0.25">
      <c r="B82" s="26"/>
      <c r="C82" s="19" t="s">
        <v>54</v>
      </c>
      <c r="D82" s="11"/>
      <c r="E82" s="15"/>
      <c r="F82" s="21" t="s">
        <v>48</v>
      </c>
      <c r="G82" s="15">
        <v>0</v>
      </c>
      <c r="H82" s="11"/>
    </row>
    <row r="83" spans="1:8" x14ac:dyDescent="0.25">
      <c r="A83" s="28" t="s">
        <v>55</v>
      </c>
      <c r="B83" s="11" t="s">
        <v>55</v>
      </c>
      <c r="C83" s="11" t="s">
        <v>56</v>
      </c>
      <c r="D83" s="11"/>
      <c r="E83" s="15"/>
      <c r="F83" s="11">
        <f>SUMIFS('[1]Crisil data '!M:M,'[1]Crisil data '!AI:AI,'G-TIER II'!$D$3,'[1]Crisil data '!K:K,A83)</f>
        <v>1054409.1200000001</v>
      </c>
      <c r="G83" s="23">
        <f>+F83/$F$87</f>
        <v>6.2419302840760194E-3</v>
      </c>
      <c r="H83" s="11"/>
    </row>
    <row r="84" spans="1:8" x14ac:dyDescent="0.25">
      <c r="B84" s="26"/>
      <c r="C84" s="11"/>
      <c r="D84" s="11"/>
      <c r="E84" s="15"/>
      <c r="F84" s="27"/>
      <c r="G84" s="23"/>
      <c r="H84" s="11"/>
    </row>
    <row r="85" spans="1:8" x14ac:dyDescent="0.25">
      <c r="B85" s="26"/>
      <c r="C85" s="11" t="s">
        <v>57</v>
      </c>
      <c r="D85" s="11"/>
      <c r="E85" s="15"/>
      <c r="F85" s="29">
        <f>SUM(F78:F84)</f>
        <v>14658728.699999999</v>
      </c>
      <c r="G85" s="23">
        <f>+F85/$F$87</f>
        <v>8.6777286788437755E-2</v>
      </c>
      <c r="H85" s="11"/>
    </row>
    <row r="86" spans="1:8" x14ac:dyDescent="0.25">
      <c r="B86" s="26"/>
      <c r="C86" s="11"/>
      <c r="D86" s="11"/>
      <c r="E86" s="15"/>
      <c r="F86" s="29"/>
      <c r="G86" s="30"/>
      <c r="H86" s="11"/>
    </row>
    <row r="87" spans="1:8" x14ac:dyDescent="0.25">
      <c r="B87" s="31"/>
      <c r="C87" s="32" t="s">
        <v>58</v>
      </c>
      <c r="D87" s="33"/>
      <c r="E87" s="34"/>
      <c r="F87" s="35">
        <f>+F85+F75</f>
        <v>168923565.63000003</v>
      </c>
      <c r="G87" s="36">
        <v>1</v>
      </c>
      <c r="H87" s="11"/>
    </row>
    <row r="88" spans="1:8" x14ac:dyDescent="0.25">
      <c r="F88" s="37">
        <f>+F87-GETPIVOTDATA("Market Value (Rs)",[1]Sheet5!$A$3,"Scheme Name","Scheme G","Tier I / Tier II","TIER II")</f>
        <v>0</v>
      </c>
    </row>
    <row r="89" spans="1:8" x14ac:dyDescent="0.25">
      <c r="C89" s="19" t="s">
        <v>59</v>
      </c>
      <c r="D89" s="38">
        <v>10.325707745704161</v>
      </c>
      <c r="F89" s="3"/>
    </row>
    <row r="90" spans="1:8" x14ac:dyDescent="0.25">
      <c r="C90" s="19" t="s">
        <v>60</v>
      </c>
      <c r="D90" s="38">
        <v>6.6076858558425862</v>
      </c>
    </row>
    <row r="91" spans="1:8" x14ac:dyDescent="0.25">
      <c r="C91" s="19" t="s">
        <v>61</v>
      </c>
      <c r="D91" s="39">
        <v>7.4845953949486344E-2</v>
      </c>
    </row>
    <row r="92" spans="1:8" x14ac:dyDescent="0.25">
      <c r="C92" s="19" t="s">
        <v>62</v>
      </c>
      <c r="D92" s="40">
        <v>14.082010356826665</v>
      </c>
    </row>
    <row r="93" spans="1:8" x14ac:dyDescent="0.25">
      <c r="C93" s="19" t="s">
        <v>63</v>
      </c>
      <c r="D93" s="40">
        <v>13.915480022484283</v>
      </c>
    </row>
    <row r="94" spans="1:8" x14ac:dyDescent="0.25">
      <c r="A94" s="41" t="s">
        <v>64</v>
      </c>
      <c r="C94" s="19" t="s">
        <v>65</v>
      </c>
      <c r="D94" s="42"/>
    </row>
    <row r="95" spans="1:8" x14ac:dyDescent="0.25">
      <c r="C95" s="19" t="s">
        <v>66</v>
      </c>
      <c r="D95" s="38"/>
    </row>
    <row r="96" spans="1:8" x14ac:dyDescent="0.25">
      <c r="C96" s="19" t="s">
        <v>67</v>
      </c>
      <c r="D96" s="38"/>
      <c r="F96" s="37"/>
      <c r="G96" s="43"/>
    </row>
    <row r="97" spans="1:8" x14ac:dyDescent="0.25">
      <c r="B97" s="44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68</v>
      </c>
      <c r="D99" s="25"/>
      <c r="E99" s="25"/>
      <c r="F99" s="25"/>
      <c r="G99" s="25"/>
      <c r="H99" s="25"/>
    </row>
    <row r="100" spans="1:8" x14ac:dyDescent="0.25">
      <c r="C100" s="25" t="s">
        <v>69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70</v>
      </c>
      <c r="C101" s="19" t="s">
        <v>71</v>
      </c>
      <c r="D101" s="11"/>
      <c r="E101" s="15"/>
      <c r="F101" s="45">
        <f>SUMIF(Table134567[[Industry ]],A101,Table134567[Market Value])</f>
        <v>140276700.23000002</v>
      </c>
      <c r="G101" s="46">
        <f>+F101/$F$87</f>
        <v>0.83041522185988914</v>
      </c>
      <c r="H101" s="11"/>
    </row>
    <row r="102" spans="1:8" x14ac:dyDescent="0.25">
      <c r="A102" s="11" t="s">
        <v>72</v>
      </c>
      <c r="C102" s="11" t="s">
        <v>73</v>
      </c>
      <c r="D102" s="11"/>
      <c r="E102" s="15"/>
      <c r="F102" s="45">
        <f>SUMIF(Table134567[[Industry ]],A102,Table134567[Market Value])</f>
        <v>13988136.699999999</v>
      </c>
      <c r="G102" s="46">
        <f t="shared" ref="G102" si="1">+F102/$F$87</f>
        <v>8.2807491351673035E-2</v>
      </c>
      <c r="H102" s="11"/>
    </row>
    <row r="103" spans="1:8" x14ac:dyDescent="0.25">
      <c r="C103" s="11" t="s">
        <v>74</v>
      </c>
      <c r="D103" s="11"/>
      <c r="E103" s="15"/>
      <c r="F103" s="45">
        <f t="shared" ref="F103:F112" si="2">SUMIF($L$53:$L$61,$C103,$O$53:$O$61)</f>
        <v>0</v>
      </c>
      <c r="G103" s="47">
        <f>+F103/$F$87</f>
        <v>0</v>
      </c>
      <c r="H103" s="11"/>
    </row>
    <row r="104" spans="1:8" x14ac:dyDescent="0.25">
      <c r="C104" s="11" t="s">
        <v>75</v>
      </c>
      <c r="D104" s="11"/>
      <c r="E104" s="15"/>
      <c r="F104" s="45">
        <f t="shared" si="2"/>
        <v>0</v>
      </c>
      <c r="G104" s="47">
        <f t="shared" ref="G104:G106" si="3">+F104/$F$87</f>
        <v>0</v>
      </c>
      <c r="H104" s="11"/>
    </row>
    <row r="105" spans="1:8" x14ac:dyDescent="0.25">
      <c r="C105" s="11" t="s">
        <v>76</v>
      </c>
      <c r="D105" s="11"/>
      <c r="E105" s="15"/>
      <c r="F105" s="45">
        <f t="shared" si="2"/>
        <v>0</v>
      </c>
      <c r="G105" s="47">
        <f t="shared" si="3"/>
        <v>0</v>
      </c>
      <c r="H105" s="11"/>
    </row>
    <row r="106" spans="1:8" x14ac:dyDescent="0.25">
      <c r="C106" s="11" t="s">
        <v>77</v>
      </c>
      <c r="D106" s="11"/>
      <c r="E106" s="15"/>
      <c r="F106" s="45">
        <f t="shared" si="2"/>
        <v>0</v>
      </c>
      <c r="G106" s="47">
        <f t="shared" si="3"/>
        <v>0</v>
      </c>
      <c r="H106" s="11"/>
    </row>
    <row r="107" spans="1:8" x14ac:dyDescent="0.25">
      <c r="C107" s="11" t="s">
        <v>78</v>
      </c>
      <c r="D107" s="11"/>
      <c r="E107" s="15"/>
      <c r="F107" s="45">
        <f t="shared" si="2"/>
        <v>0</v>
      </c>
      <c r="G107" s="11"/>
      <c r="H107" s="11"/>
    </row>
    <row r="108" spans="1:8" x14ac:dyDescent="0.25">
      <c r="C108" s="11" t="s">
        <v>79</v>
      </c>
      <c r="D108" s="11"/>
      <c r="E108" s="15"/>
      <c r="F108" s="45">
        <f t="shared" si="2"/>
        <v>0</v>
      </c>
      <c r="G108" s="11"/>
      <c r="H108" s="11"/>
    </row>
    <row r="109" spans="1:8" x14ac:dyDescent="0.25">
      <c r="C109" s="11" t="s">
        <v>80</v>
      </c>
      <c r="D109" s="11"/>
      <c r="E109" s="15"/>
      <c r="F109" s="45">
        <f t="shared" si="2"/>
        <v>0</v>
      </c>
      <c r="G109" s="23"/>
      <c r="H109" s="11"/>
    </row>
    <row r="110" spans="1:8" x14ac:dyDescent="0.25">
      <c r="C110" s="11" t="s">
        <v>81</v>
      </c>
      <c r="D110" s="11"/>
      <c r="E110" s="15"/>
      <c r="F110" s="45">
        <f t="shared" si="2"/>
        <v>0</v>
      </c>
      <c r="G110" s="11"/>
      <c r="H110" s="11"/>
    </row>
    <row r="111" spans="1:8" x14ac:dyDescent="0.25">
      <c r="C111" s="11" t="s">
        <v>82</v>
      </c>
      <c r="D111" s="11"/>
      <c r="E111" s="15"/>
      <c r="F111" s="45">
        <f t="shared" si="2"/>
        <v>0</v>
      </c>
      <c r="G111" s="11"/>
      <c r="H111" s="11"/>
    </row>
    <row r="112" spans="1:8" x14ac:dyDescent="0.25">
      <c r="C112" s="11" t="s">
        <v>83</v>
      </c>
      <c r="D112" s="11"/>
      <c r="E112" s="15"/>
      <c r="F112" s="45">
        <f t="shared" si="2"/>
        <v>0</v>
      </c>
      <c r="G112" s="11"/>
      <c r="H112" s="11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2022-08-09T08:43:59Z</dcterms:created>
  <dcterms:modified xsi:type="dcterms:W3CDTF">2022-08-09T08:44:40Z</dcterms:modified>
</cp:coreProperties>
</file>