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FRDA &amp; NPS Trust Communication April 2019 Onwards\NPS Trust\2022-23\Monthly\December\Portfolio November\"/>
    </mc:Choice>
  </mc:AlternateContent>
  <xr:revisionPtr revIDLastSave="0" documentId="8_{EEFFCA0C-CDE0-430F-89C8-5D73D1D224F7}" xr6:coauthVersionLast="47" xr6:coauthVersionMax="47" xr10:uidLastSave="{00000000-0000-0000-0000-000000000000}"/>
  <bookViews>
    <workbookView xWindow="-110" yWindow="-110" windowWidth="19420" windowHeight="10420" xr2:uid="{3DBCBB14-2654-4F77-9482-8D9B4DA851AA}"/>
  </bookViews>
  <sheets>
    <sheet name="Port_A I " sheetId="1" r:id="rId1"/>
  </sheets>
  <externalReferences>
    <externalReference r:id="rId2"/>
  </externalReferences>
  <definedNames>
    <definedName name="_xlnm._FilterDatabase" localSheetId="0" hidden="1">'Port_A I '!$C$6:$H$14</definedName>
    <definedName name="IN">'[1]INPUT MASTER'!$B$9</definedName>
    <definedName name="_xlnm.Print_Area" localSheetId="0">'Port_A I '!$B$2:$H$47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3" i="1" l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F52" i="1"/>
  <c r="F51" i="1"/>
  <c r="F50" i="1"/>
  <c r="F49" i="1"/>
  <c r="F48" i="1"/>
  <c r="F47" i="1"/>
  <c r="G47" i="1" s="1"/>
  <c r="F46" i="1"/>
  <c r="F45" i="1"/>
  <c r="F44" i="1"/>
  <c r="F43" i="1"/>
  <c r="G43" i="1" s="1"/>
  <c r="F42" i="1"/>
  <c r="F41" i="1"/>
  <c r="F25" i="1"/>
  <c r="F27" i="1" s="1"/>
  <c r="F15" i="1"/>
  <c r="G51" i="1" l="1"/>
  <c r="G10" i="1"/>
  <c r="G23" i="1"/>
  <c r="G13" i="1"/>
  <c r="G9" i="1"/>
  <c r="G25" i="1"/>
  <c r="G15" i="1"/>
  <c r="G11" i="1"/>
  <c r="G7" i="1"/>
  <c r="G19" i="1"/>
  <c r="G12" i="1"/>
  <c r="G8" i="1"/>
  <c r="G44" i="1"/>
  <c r="G48" i="1"/>
  <c r="G52" i="1"/>
  <c r="G41" i="1"/>
  <c r="G45" i="1"/>
  <c r="G49" i="1"/>
  <c r="G42" i="1"/>
  <c r="G46" i="1"/>
  <c r="G50" i="1"/>
</calcChain>
</file>

<file path=xl/sharedStrings.xml><?xml version="1.0" encoding="utf-8"?>
<sst xmlns="http://schemas.openxmlformats.org/spreadsheetml/2006/main" count="106" uniqueCount="79">
  <si>
    <t>NAME OF PENSION FUND</t>
  </si>
  <si>
    <t>ADITYA BIRLA SUN LIFE PENSION MANAGEMENT LIMITED</t>
  </si>
  <si>
    <t>A-TIER I</t>
  </si>
  <si>
    <t>SCHEME NAME</t>
  </si>
  <si>
    <t>Scheme A TIER 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</si>
  <si>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</si>
  <si>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</si>
  <si>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</si>
  <si>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</si>
  <si>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</si>
  <si>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</si>
  <si>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</si>
  <si>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</si>
  <si>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INE090A08UB4</t>
  </si>
  <si>
    <t>9.15% ICICI 20-March-2099 BASEL III (CALL OPT 20-JUNE-2023)</t>
  </si>
  <si>
    <t>Monetary intermediation of commercial banks, saving banks. postal savings</t>
  </si>
  <si>
    <t>[ICRA]AA+</t>
  </si>
  <si>
    <t>INE062A08199</t>
  </si>
  <si>
    <t>9.45% SBI 22-March-2099 BASEL III (CALL OPT 22-MARCH-2024)</t>
  </si>
  <si>
    <t>CRISIL AA+</t>
  </si>
  <si>
    <t>INE062A08249</t>
  </si>
  <si>
    <t>7.74%SBI Perpetual 09-Sept-2099(call 09.09.2025)</t>
  </si>
  <si>
    <t>INE0CCU25019</t>
  </si>
  <si>
    <t>Mindspace Business Parks REIT</t>
  </si>
  <si>
    <t>Real estate activities with own or leased property</t>
  </si>
  <si>
    <t>INE041025011</t>
  </si>
  <si>
    <t>Embassy Office Parks REIT</t>
  </si>
  <si>
    <t>INE219X23014</t>
  </si>
  <si>
    <t>India Grid Trust - InvITs</t>
  </si>
  <si>
    <t>Transmission of electric energy</t>
  </si>
  <si>
    <t>INE0GGX23010</t>
  </si>
  <si>
    <t>POWERGRID Infrastructure Investment Trust</t>
  </si>
  <si>
    <t xml:space="preserve">Subtotal A </t>
  </si>
  <si>
    <t>Money Market Instruments:-</t>
  </si>
  <si>
    <t xml:space="preserve">  - Treasury Bills</t>
  </si>
  <si>
    <t>Nil</t>
  </si>
  <si>
    <t>02A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</si>
  <si>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</si>
  <si>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</si>
  <si>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</si>
  <si>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</si>
  <si>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</si>
  <si>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</si>
  <si>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</si>
  <si>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</si>
  <si>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</si>
  <si>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</si>
  <si>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</si>
  <si>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</si>
  <si>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</si>
  <si>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</si>
  <si>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Infrastructure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</si>
  <si>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</si>
  <si>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</si>
  <si>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</si>
  <si>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</si>
  <si>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</si>
  <si>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</si>
  <si>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</si>
  <si>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</si>
  <si>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</si>
  <si>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</si>
  <si>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</si>
  <si>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</si>
  <si>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</si>
  <si>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</si>
  <si>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</si>
  <si>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</si>
  <si>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</si>
  <si>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</si>
  <si>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</si>
  <si>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</si>
  <si>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CARE AAA (CE)</t>
  </si>
  <si>
    <t>CRISIL AAA</t>
  </si>
  <si>
    <t>CRISIL AA</t>
  </si>
  <si>
    <t>IND AAA</t>
  </si>
  <si>
    <t>CARE AA</t>
  </si>
  <si>
    <t>CARE AAA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</si>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</sst>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dd\-mmm\-yyyy"/>
    <numFmt numFmtId="165" formatCode="_(* #,##0_);_(* \(#,##0\);_(* &quot;-&quot;??_);_(@_)"/>
    <numFmt numFmtId="166" formatCode="#,##0.000000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2"/>
    <xf numFmtId="0" fontId="5" fillId="0" borderId="0" xfId="2" applyFont="1"/>
    <xf numFmtId="0" fontId="5" fillId="0" borderId="0" xfId="2" applyFont="1" applyAlignment="1">
      <alignment horizontal="left"/>
    </xf>
    <xf numFmtId="43" fontId="0" fillId="0" borderId="0" xfId="3" applyFont="1"/>
    <xf numFmtId="9" fontId="2" fillId="0" borderId="0" xfId="1" applyFont="1"/>
    <xf numFmtId="0" fontId="8" fillId="2" borderId="1" xfId="0" applyFont="1" applyFill="1" applyBorder="1"/>
    <xf numFmtId="9" fontId="1" fillId="0" borderId="0" xfId="1" applyFont="1"/>
    <xf numFmtId="164" fontId="5" fillId="0" borderId="0" xfId="2" applyNumberFormat="1" applyFont="1" applyAlignment="1">
      <alignment horizontal="left"/>
    </xf>
    <xf numFmtId="0" fontId="5" fillId="3" borderId="2" xfId="2" applyFont="1" applyFill="1" applyBorder="1"/>
    <xf numFmtId="0" fontId="5" fillId="3" borderId="3" xfId="2" applyFont="1" applyFill="1" applyBorder="1"/>
    <xf numFmtId="43" fontId="5" fillId="3" borderId="3" xfId="3" applyFont="1" applyFill="1" applyBorder="1"/>
    <xf numFmtId="9" fontId="5" fillId="3" borderId="3" xfId="1" applyFont="1" applyFill="1" applyBorder="1"/>
    <xf numFmtId="0" fontId="5" fillId="3" borderId="4" xfId="2" applyFont="1" applyFill="1" applyBorder="1"/>
    <xf numFmtId="0" fontId="2" fillId="0" borderId="0" xfId="2" applyAlignment="1">
      <alignment vertical="top"/>
    </xf>
    <xf numFmtId="0" fontId="0" fillId="0" borderId="0" xfId="0" applyAlignment="1">
      <alignment vertical="top"/>
    </xf>
    <xf numFmtId="0" fontId="2" fillId="0" borderId="5" xfId="2" applyBorder="1"/>
    <xf numFmtId="165" fontId="0" fillId="0" borderId="5" xfId="3" applyNumberFormat="1" applyFont="1" applyBorder="1"/>
    <xf numFmtId="9" fontId="0" fillId="0" borderId="5" xfId="1" applyFont="1" applyFill="1" applyBorder="1"/>
    <xf numFmtId="43" fontId="0" fillId="0" borderId="6" xfId="3" quotePrefix="1" applyFont="1" applyFill="1" applyBorder="1"/>
    <xf numFmtId="0" fontId="2" fillId="0" borderId="5" xfId="2" applyBorder="1" applyAlignment="1">
      <alignment vertical="top"/>
    </xf>
    <xf numFmtId="43" fontId="0" fillId="0" borderId="5" xfId="3" applyFont="1" applyFill="1" applyBorder="1" applyAlignment="1">
      <alignment horizontal="right" vertical="top"/>
    </xf>
    <xf numFmtId="0" fontId="2" fillId="0" borderId="6" xfId="2" quotePrefix="1" applyBorder="1"/>
    <xf numFmtId="43" fontId="0" fillId="0" borderId="5" xfId="3" applyFont="1" applyBorder="1" applyAlignment="1">
      <alignment horizontal="right" vertical="top"/>
    </xf>
    <xf numFmtId="4" fontId="2" fillId="0" borderId="5" xfId="2" applyNumberFormat="1" applyBorder="1" applyAlignment="1">
      <alignment horizontal="right" vertical="top"/>
    </xf>
    <xf numFmtId="10" fontId="0" fillId="0" borderId="5" xfId="1" applyNumberFormat="1" applyFont="1" applyBorder="1"/>
    <xf numFmtId="0" fontId="2" fillId="0" borderId="5" xfId="2" quotePrefix="1" applyBorder="1"/>
    <xf numFmtId="0" fontId="3" fillId="3" borderId="5" xfId="2" applyFont="1" applyFill="1" applyBorder="1"/>
    <xf numFmtId="9" fontId="3" fillId="3" borderId="5" xfId="1" applyFont="1" applyFill="1" applyBorder="1"/>
    <xf numFmtId="0" fontId="6" fillId="0" borderId="5" xfId="2" applyFont="1" applyBorder="1"/>
    <xf numFmtId="43" fontId="0" fillId="0" borderId="5" xfId="3" applyFont="1" applyBorder="1"/>
    <xf numFmtId="165" fontId="0" fillId="0" borderId="5" xfId="3" applyNumberFormat="1" applyFont="1" applyBorder="1" applyAlignment="1">
      <alignment horizontal="right" vertical="top"/>
    </xf>
    <xf numFmtId="9" fontId="0" fillId="0" borderId="5" xfId="1" applyFont="1" applyBorder="1"/>
    <xf numFmtId="0" fontId="9" fillId="2" borderId="7" xfId="0" applyFont="1" applyFill="1" applyBorder="1"/>
    <xf numFmtId="0" fontId="4" fillId="0" borderId="5" xfId="2" applyFont="1" applyBorder="1"/>
    <xf numFmtId="165" fontId="10" fillId="0" borderId="5" xfId="3" applyNumberFormat="1" applyFont="1" applyFill="1" applyBorder="1" applyAlignment="1">
      <alignment vertical="center" wrapText="1"/>
    </xf>
    <xf numFmtId="0" fontId="3" fillId="0" borderId="5" xfId="2" applyFont="1" applyBorder="1"/>
    <xf numFmtId="0" fontId="5" fillId="0" borderId="5" xfId="2" applyFont="1" applyBorder="1" applyAlignment="1">
      <alignment vertical="top"/>
    </xf>
    <xf numFmtId="0" fontId="5" fillId="0" borderId="5" xfId="2" applyFont="1" applyBorder="1"/>
    <xf numFmtId="43" fontId="5" fillId="0" borderId="5" xfId="3" applyFont="1" applyBorder="1"/>
    <xf numFmtId="165" fontId="5" fillId="0" borderId="5" xfId="3" applyNumberFormat="1" applyFont="1" applyBorder="1"/>
    <xf numFmtId="9" fontId="5" fillId="0" borderId="5" xfId="1" applyFont="1" applyBorder="1"/>
    <xf numFmtId="165" fontId="2" fillId="0" borderId="0" xfId="2" applyNumberFormat="1"/>
    <xf numFmtId="43" fontId="1" fillId="0" borderId="5" xfId="4" applyNumberFormat="1" applyBorder="1"/>
    <xf numFmtId="166" fontId="2" fillId="0" borderId="5" xfId="2" applyNumberFormat="1" applyBorder="1" applyAlignment="1">
      <alignment horizontal="right" vertical="top"/>
    </xf>
    <xf numFmtId="43" fontId="0" fillId="0" borderId="5" xfId="3" applyFont="1" applyFill="1" applyBorder="1"/>
    <xf numFmtId="43" fontId="0" fillId="4" borderId="5" xfId="3" applyFont="1" applyFill="1" applyBorder="1" applyAlignment="1">
      <alignment horizontal="right"/>
    </xf>
    <xf numFmtId="9" fontId="0" fillId="0" borderId="0" xfId="1" applyFont="1"/>
    <xf numFmtId="10" fontId="0" fillId="4" borderId="0" xfId="5" applyNumberFormat="1" applyFont="1" applyFill="1" applyBorder="1"/>
    <xf numFmtId="165" fontId="0" fillId="0" borderId="5" xfId="3" applyNumberFormat="1" applyFont="1" applyBorder="1" applyAlignment="1">
      <alignment vertical="top"/>
    </xf>
    <xf numFmtId="9" fontId="0" fillId="0" borderId="2" xfId="1" applyFont="1" applyBorder="1" applyAlignment="1">
      <alignment vertical="center"/>
    </xf>
    <xf numFmtId="43" fontId="7" fillId="0" borderId="8" xfId="3" quotePrefix="1" applyFont="1" applyBorder="1"/>
  </cellXfs>
  <cellStyles count="6">
    <cellStyle name="Comma 2 2" xfId="3" xr:uid="{EC812E1B-E724-4504-8A6A-62DD17CA5CE0}"/>
    <cellStyle name="Normal" xfId="0" builtinId="0"/>
    <cellStyle name="Normal 10" xfId="4" xr:uid="{3D006A8B-14D5-4DDB-9979-EF987DA1AE97}"/>
    <cellStyle name="Normal 2 2" xfId="2" xr:uid="{0B0904AB-082A-4EA5-B517-74FF43EE82BF}"/>
    <cellStyle name="Percent" xfId="1" builtinId="5"/>
    <cellStyle name="Percent 2" xfId="5" xr:uid="{FDF33D0E-4B03-4780-B5B7-1A506192F7C8}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dityabirlacapital-my.sharepoint.com/HDFC%20PENSION/PFRDA/PFRDA%20(as%20on%2027.05.2013)/Process/MIS/Regulatory%20Reports/Quarterly%20Reports/2017-18/March%20-%202018/Copy%20of%20Q%203%20-%20FORM%20WORKING%20NEW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ECURITY MASTER"/>
      <sheetName val="DATA MASTER"/>
      <sheetName val="INPUT MASTER"/>
      <sheetName val="Closing TB"/>
      <sheetName val="Opening TB"/>
      <sheetName val="Closing Holding"/>
      <sheetName val="Opening Holding"/>
      <sheetName val="INFLOW-OUTFLOW"/>
      <sheetName val="Deal Dump"/>
      <sheetName val="FORM 2 - Scheme - A - Tier- I  "/>
      <sheetName val="FORM 2 - Scheme - E - Tier - I"/>
      <sheetName val="FORM 2 - Scheme - E - Tier - II"/>
      <sheetName val="FORM 2 - Scheme - C - Tier - I"/>
      <sheetName val="FORM 2 - Scheme - C - Tier - II"/>
      <sheetName val="FORM 2 - Scheme - G - Tier - I"/>
      <sheetName val="FORM 2 - Scheme - G - Tier - II"/>
      <sheetName val="FORM 2 - Scheme - A - Tier II"/>
      <sheetName val="FORM 3 Scheme - A - Tier -  I"/>
      <sheetName val="FORM 3 Scheme - E - Tier - I"/>
      <sheetName val="FORM 3 Scheme - E - Tier - II"/>
      <sheetName val="FORM 3 Scheme - C - Tier - I"/>
      <sheetName val="FORM 3 Scheme - C - Tier - II"/>
      <sheetName val="FORM 3 Scheme - G - Tier - I"/>
      <sheetName val="FORM 3 Scheme - G - Tier - II"/>
      <sheetName val="FORM 3 Scheme - A - Tier -  II"/>
      <sheetName val="FORM 4"/>
      <sheetName val="Form -5"/>
      <sheetName val="Sheet1"/>
    </sheetNames>
    <sheetDataSet>
      <sheetData sheetId="0"/>
      <sheetData sheetId="1"/>
      <sheetData sheetId="2"/>
      <sheetData sheetId="3">
        <row r="9">
          <cell r="B9">
            <v>100000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254677-E14B-4AF3-B7B5-BB05EE1C65F6}" name="Table1345676857891011" displayName="Table1345676857891011" ref="B6:H14" totalsRowShown="0" headerRowDxfId="11" dataDxfId="10" headerRowBorderDxfId="8" tableBorderDxfId="9" totalsRowBorderDxfId="7">
  <sortState xmlns:xlrd2="http://schemas.microsoft.com/office/spreadsheetml/2017/richdata2" ref="B7:H13">
    <sortCondition descending="1" ref="F6:F13"/>
  </sortState>
  <tableColumns count="7">
    <tableColumn id="1" xr3:uid="{B068BF6C-8AC9-4DF1-8D50-8E440CFF78DA}" name="ISIN No." dataDxfId="6"/>
    <tableColumn id="2" xr3:uid="{D7229911-7F6E-4796-88E8-FC158C2F52AA}" name="Name of the Instrument" dataDxfId="5"/>
    <tableColumn id="3" xr3:uid="{EB1131BF-441B-4C20-BBEF-A3236BF83DBC}" name="Industry " dataDxfId="4"/>
    <tableColumn id="4" xr3:uid="{4E255A31-8C10-4A88-81A0-2D9EFDC3D047}" name="Quantity" dataDxfId="3"/>
    <tableColumn id="5" xr3:uid="{43CB0901-E75C-47EF-8BC5-49424BC83627}" name="Market Value" dataDxfId="2"/>
    <tableColumn id="6" xr3:uid="{9884E476-2DD0-4D15-A301-E23226F0DD56}" name="% of Portfolio" dataDxfId="1" dataCellStyle="Percent">
      <calculatedColumnFormula>+F7/$F$27</calculatedColumnFormula>
    </tableColumn>
    <tableColumn id="7" xr3:uid="{6576D28A-9AF6-4E34-9DFB-1DFFA208C430}" name="Ratings" dataDxfId="0">
      <calculatedColumnFormula>VLOOKUP(Table1345676857891011[[#This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4894D-ABB8-4924-B458-B230BC23D453}">
  <sheetPr>
    <tabColor rgb="FF7030A0"/>
  </sheetPr>
  <dimension ref="A2:H66"/>
  <sheetViews>
    <sheetView showGridLines="0" tabSelected="1" zoomScaleNormal="100" zoomScaleSheetLayoutView="89" workbookViewId="0">
      <selection activeCell="G95" sqref="G95"/>
    </sheetView>
  </sheetViews>
  <sheetFormatPr defaultColWidth="9.1796875" defaultRowHeight="14.5" outlineLevelRow="1" x14ac:dyDescent="0.35"/>
  <cols>
    <col min="1" max="1" width="11.26953125" style="1" customWidth="1"/>
    <col min="2" max="2" width="16.54296875" style="1" customWidth="1"/>
    <col min="3" max="3" width="52.7265625" style="1" customWidth="1"/>
    <col min="4" max="4" width="62" style="1" customWidth="1"/>
    <col min="5" max="5" width="19.453125" style="4" customWidth="1"/>
    <col min="6" max="6" width="29.54296875" style="1" customWidth="1"/>
    <col min="7" max="7" width="20.54296875" style="7" customWidth="1"/>
    <col min="8" max="8" width="20.7265625" style="1" bestFit="1" customWidth="1"/>
    <col min="9" max="9" width="12" style="1" bestFit="1" customWidth="1"/>
    <col min="10" max="11" width="9.1796875" style="1"/>
    <col min="12" max="12" width="16.1796875" style="1" bestFit="1" customWidth="1"/>
    <col min="13" max="13" width="14" style="1" bestFit="1" customWidth="1"/>
    <col min="14" max="14" width="9.1796875" style="1"/>
    <col min="15" max="15" width="10" style="1" bestFit="1" customWidth="1"/>
    <col min="16" max="16384" width="9.1796875" style="1"/>
  </cols>
  <sheetData>
    <row r="2" spans="1:8" x14ac:dyDescent="0.35">
      <c r="B2" s="2" t="s">
        <v>0</v>
      </c>
      <c r="D2" s="3" t="s">
        <v>1</v>
      </c>
      <c r="G2" s="5"/>
    </row>
    <row r="3" spans="1:8" x14ac:dyDescent="0.35">
      <c r="A3" s="6" t="s">
        <v>2</v>
      </c>
      <c r="B3" s="2" t="s">
        <v>3</v>
      </c>
      <c r="D3" s="2" t="s">
        <v>4</v>
      </c>
    </row>
    <row r="4" spans="1:8" x14ac:dyDescent="0.35">
      <c r="B4" s="2" t="s">
        <v>5</v>
      </c>
      <c r="D4" s="8">
        <v>44895</v>
      </c>
    </row>
    <row r="6" spans="1:8" x14ac:dyDescent="0.35">
      <c r="B6" s="9" t="s">
        <v>6</v>
      </c>
      <c r="C6" s="10" t="s">
        <v>7</v>
      </c>
      <c r="D6" s="10" t="s">
        <v>8</v>
      </c>
      <c r="E6" s="11" t="s">
        <v>9</v>
      </c>
      <c r="F6" s="10" t="s">
        <v>10</v>
      </c>
      <c r="G6" s="12" t="s">
        <v>11</v>
      </c>
      <c r="H6" s="13" t="s">
        <v>12</v>
      </c>
    </row>
    <row r="7" spans="1:8" x14ac:dyDescent="0.35">
      <c r="A7" s="14"/>
      <c r="B7" s="15" t="s">
        <v>13</v>
      </c>
      <c r="C7" s="16" t="s">
        <v>14</v>
      </c>
      <c r="D7" s="16" t="s">
        <v>15</v>
      </c>
      <c r="E7" s="17">
        <v>3</v>
      </c>
      <c r="F7" s="17">
        <v>3020697</v>
      </c>
      <c r="G7" s="18">
        <f t="shared" ref="G7:G13" si="0">+F7/$F$27</f>
        <v>0.12153319180196312</v>
      </c>
      <c r="H7" s="19" t="s">
        <v>16</v>
      </c>
    </row>
    <row r="8" spans="1:8" x14ac:dyDescent="0.35">
      <c r="A8" s="14"/>
      <c r="B8" s="15" t="s">
        <v>17</v>
      </c>
      <c r="C8" s="16" t="s">
        <v>18</v>
      </c>
      <c r="D8" s="16" t="s">
        <v>15</v>
      </c>
      <c r="E8" s="17">
        <v>1</v>
      </c>
      <c r="F8" s="17">
        <v>1042379</v>
      </c>
      <c r="G8" s="18">
        <f t="shared" si="0"/>
        <v>4.1938548267945616E-2</v>
      </c>
      <c r="H8" s="19" t="s">
        <v>19</v>
      </c>
    </row>
    <row r="9" spans="1:8" x14ac:dyDescent="0.35">
      <c r="A9" s="14"/>
      <c r="B9" s="15" t="s">
        <v>20</v>
      </c>
      <c r="C9" s="16" t="s">
        <v>21</v>
      </c>
      <c r="D9" s="16" t="s">
        <v>15</v>
      </c>
      <c r="E9" s="17">
        <v>10</v>
      </c>
      <c r="F9" s="17">
        <v>9992380</v>
      </c>
      <c r="G9" s="18">
        <f t="shared" si="0"/>
        <v>0.40202835143614213</v>
      </c>
      <c r="H9" s="19" t="s">
        <v>19</v>
      </c>
    </row>
    <row r="10" spans="1:8" x14ac:dyDescent="0.35">
      <c r="A10" s="14"/>
      <c r="B10" s="15" t="s">
        <v>22</v>
      </c>
      <c r="C10" s="16" t="s">
        <v>23</v>
      </c>
      <c r="D10" s="16" t="s">
        <v>24</v>
      </c>
      <c r="E10" s="17">
        <v>7565</v>
      </c>
      <c r="F10" s="17">
        <v>2532383.75</v>
      </c>
      <c r="G10" s="18">
        <f t="shared" si="0"/>
        <v>0.10188664404437937</v>
      </c>
      <c r="H10" s="19"/>
    </row>
    <row r="11" spans="1:8" x14ac:dyDescent="0.35">
      <c r="A11" s="14"/>
      <c r="B11" s="15" t="s">
        <v>25</v>
      </c>
      <c r="C11" s="16" t="s">
        <v>26</v>
      </c>
      <c r="D11" s="16" t="s">
        <v>24</v>
      </c>
      <c r="E11" s="17">
        <v>9115</v>
      </c>
      <c r="F11" s="17">
        <v>3125624.65</v>
      </c>
      <c r="G11" s="18">
        <f t="shared" si="0"/>
        <v>0.12575479768059949</v>
      </c>
      <c r="H11" s="19"/>
    </row>
    <row r="12" spans="1:8" x14ac:dyDescent="0.35">
      <c r="A12" s="14"/>
      <c r="B12" s="15" t="s">
        <v>27</v>
      </c>
      <c r="C12" s="16" t="s">
        <v>28</v>
      </c>
      <c r="D12" s="16" t="s">
        <v>29</v>
      </c>
      <c r="E12" s="17">
        <v>11601</v>
      </c>
      <c r="F12" s="17">
        <v>1589220.99</v>
      </c>
      <c r="G12" s="18">
        <f t="shared" si="0"/>
        <v>6.3939911680441872E-2</v>
      </c>
      <c r="H12" s="19"/>
    </row>
    <row r="13" spans="1:8" x14ac:dyDescent="0.35">
      <c r="A13" s="14"/>
      <c r="B13" s="15" t="s">
        <v>30</v>
      </c>
      <c r="C13" s="16" t="s">
        <v>31</v>
      </c>
      <c r="D13" s="16" t="s">
        <v>29</v>
      </c>
      <c r="E13" s="17">
        <v>14770</v>
      </c>
      <c r="F13" s="17">
        <v>1909022.5</v>
      </c>
      <c r="G13" s="18">
        <f t="shared" si="0"/>
        <v>7.6806643515308928E-2</v>
      </c>
      <c r="H13" s="19"/>
    </row>
    <row r="14" spans="1:8" outlineLevel="1" x14ac:dyDescent="0.35">
      <c r="A14" s="14"/>
      <c r="B14" s="16"/>
      <c r="C14" s="20"/>
      <c r="D14" s="20"/>
      <c r="E14" s="21"/>
      <c r="F14" s="16"/>
      <c r="G14" s="18"/>
      <c r="H14" s="22"/>
    </row>
    <row r="15" spans="1:8" x14ac:dyDescent="0.35">
      <c r="B15" s="20"/>
      <c r="C15" s="20" t="s">
        <v>32</v>
      </c>
      <c r="D15" s="20"/>
      <c r="E15" s="23"/>
      <c r="F15" s="24">
        <f>SUM(F7:F14)</f>
        <v>23211707.889999997</v>
      </c>
      <c r="G15" s="25">
        <f>+F15/$F$27</f>
        <v>0.93388808842678039</v>
      </c>
      <c r="H15" s="26"/>
    </row>
    <row r="17" spans="1:8" x14ac:dyDescent="0.35">
      <c r="B17" s="27"/>
      <c r="C17" s="27" t="s">
        <v>33</v>
      </c>
      <c r="D17" s="27"/>
      <c r="E17" s="27"/>
      <c r="F17" s="27" t="s">
        <v>10</v>
      </c>
      <c r="G17" s="28" t="s">
        <v>11</v>
      </c>
      <c r="H17" s="27" t="s">
        <v>12</v>
      </c>
    </row>
    <row r="18" spans="1:8" x14ac:dyDescent="0.35">
      <c r="B18" s="29"/>
      <c r="C18" s="20" t="s">
        <v>34</v>
      </c>
      <c r="D18" s="16"/>
      <c r="E18" s="30"/>
      <c r="F18" s="31" t="s">
        <v>35</v>
      </c>
      <c r="G18" s="32">
        <v>0</v>
      </c>
      <c r="H18" s="16"/>
    </row>
    <row r="19" spans="1:8" x14ac:dyDescent="0.35">
      <c r="A19" s="33" t="s">
        <v>36</v>
      </c>
      <c r="B19" s="29" t="s">
        <v>37</v>
      </c>
      <c r="C19" s="20" t="s">
        <v>38</v>
      </c>
      <c r="D19" s="20"/>
      <c r="E19" s="23"/>
      <c r="F19" s="17">
        <v>1323934.31</v>
      </c>
      <c r="G19" s="32">
        <f>+F19/$F$27</f>
        <v>5.3266501880337457E-2</v>
      </c>
      <c r="H19" s="16"/>
    </row>
    <row r="20" spans="1:8" x14ac:dyDescent="0.35">
      <c r="B20" s="29"/>
      <c r="C20" s="20" t="s">
        <v>39</v>
      </c>
      <c r="D20" s="16"/>
      <c r="E20" s="30"/>
      <c r="F20" s="23" t="s">
        <v>35</v>
      </c>
      <c r="G20" s="32">
        <v>0</v>
      </c>
      <c r="H20" s="16"/>
    </row>
    <row r="21" spans="1:8" x14ac:dyDescent="0.35">
      <c r="B21" s="29"/>
      <c r="C21" s="20" t="s">
        <v>40</v>
      </c>
      <c r="D21" s="16"/>
      <c r="E21" s="30"/>
      <c r="F21" s="23" t="s">
        <v>35</v>
      </c>
      <c r="G21" s="32">
        <v>0</v>
      </c>
      <c r="H21" s="16"/>
    </row>
    <row r="22" spans="1:8" x14ac:dyDescent="0.35">
      <c r="B22" s="29"/>
      <c r="C22" s="20" t="s">
        <v>41</v>
      </c>
      <c r="D22" s="16"/>
      <c r="E22" s="30"/>
      <c r="F22" s="23" t="s">
        <v>35</v>
      </c>
      <c r="G22" s="32">
        <v>0</v>
      </c>
      <c r="H22" s="16"/>
    </row>
    <row r="23" spans="1:8" x14ac:dyDescent="0.35">
      <c r="A23" s="34" t="s">
        <v>42</v>
      </c>
      <c r="B23" s="16" t="s">
        <v>42</v>
      </c>
      <c r="C23" s="16" t="s">
        <v>43</v>
      </c>
      <c r="D23" s="16"/>
      <c r="E23" s="30"/>
      <c r="F23" s="17">
        <v>319271.55</v>
      </c>
      <c r="G23" s="32">
        <f>+F23/$F$27</f>
        <v>1.2845409692882158E-2</v>
      </c>
      <c r="H23" s="16"/>
    </row>
    <row r="24" spans="1:8" x14ac:dyDescent="0.35">
      <c r="B24" s="29"/>
      <c r="C24" s="16"/>
      <c r="D24" s="16"/>
      <c r="E24" s="30"/>
      <c r="F24" s="31"/>
      <c r="G24" s="32"/>
      <c r="H24" s="16"/>
    </row>
    <row r="25" spans="1:8" x14ac:dyDescent="0.35">
      <c r="B25" s="29"/>
      <c r="C25" s="16" t="s">
        <v>44</v>
      </c>
      <c r="D25" s="16"/>
      <c r="E25" s="30"/>
      <c r="F25" s="35">
        <f>SUM(F18:F24)</f>
        <v>1643205.86</v>
      </c>
      <c r="G25" s="32">
        <f>+F25/$F$27</f>
        <v>6.611191157321962E-2</v>
      </c>
      <c r="H25" s="16"/>
    </row>
    <row r="26" spans="1:8" x14ac:dyDescent="0.35">
      <c r="B26" s="29"/>
      <c r="C26" s="16"/>
      <c r="D26" s="16"/>
      <c r="E26" s="30"/>
      <c r="F26" s="35"/>
      <c r="G26" s="32"/>
      <c r="H26" s="16"/>
    </row>
    <row r="27" spans="1:8" x14ac:dyDescent="0.35">
      <c r="B27" s="36"/>
      <c r="C27" s="37" t="s">
        <v>45</v>
      </c>
      <c r="D27" s="38"/>
      <c r="E27" s="39"/>
      <c r="F27" s="40">
        <f>+F25+F15</f>
        <v>24854913.749999996</v>
      </c>
      <c r="G27" s="41">
        <v>1</v>
      </c>
      <c r="H27" s="16"/>
    </row>
    <row r="28" spans="1:8" x14ac:dyDescent="0.35">
      <c r="F28" s="42"/>
    </row>
    <row r="29" spans="1:8" x14ac:dyDescent="0.35">
      <c r="C29" s="20" t="s">
        <v>46</v>
      </c>
      <c r="D29" s="43">
        <v>2.1910686675206459</v>
      </c>
      <c r="F29" s="4">
        <v>0</v>
      </c>
    </row>
    <row r="30" spans="1:8" x14ac:dyDescent="0.35">
      <c r="C30" s="20" t="s">
        <v>47</v>
      </c>
      <c r="D30" s="43">
        <v>1.8885223614822282</v>
      </c>
    </row>
    <row r="31" spans="1:8" x14ac:dyDescent="0.35">
      <c r="C31" s="20" t="s">
        <v>48</v>
      </c>
      <c r="D31" s="43">
        <v>7.5737120986241715</v>
      </c>
    </row>
    <row r="32" spans="1:8" x14ac:dyDescent="0.35">
      <c r="C32" s="20" t="s">
        <v>49</v>
      </c>
      <c r="D32" s="44">
        <v>14.1084</v>
      </c>
    </row>
    <row r="33" spans="1:8" x14ac:dyDescent="0.35">
      <c r="C33" s="20" t="s">
        <v>50</v>
      </c>
      <c r="D33" s="44">
        <v>14.233599999999999</v>
      </c>
    </row>
    <row r="34" spans="1:8" x14ac:dyDescent="0.35">
      <c r="A34" s="33" t="s">
        <v>51</v>
      </c>
      <c r="C34" s="20" t="s">
        <v>52</v>
      </c>
      <c r="D34" s="45">
        <v>0</v>
      </c>
    </row>
    <row r="35" spans="1:8" x14ac:dyDescent="0.35">
      <c r="C35" s="20" t="s">
        <v>53</v>
      </c>
      <c r="D35" s="46">
        <v>0</v>
      </c>
    </row>
    <row r="36" spans="1:8" x14ac:dyDescent="0.35">
      <c r="C36" s="20" t="s">
        <v>54</v>
      </c>
      <c r="D36" s="46">
        <v>0</v>
      </c>
      <c r="F36" s="42"/>
      <c r="G36" s="47"/>
    </row>
    <row r="37" spans="1:8" x14ac:dyDescent="0.35">
      <c r="B37" s="48"/>
      <c r="C37" s="14"/>
    </row>
    <row r="38" spans="1:8" x14ac:dyDescent="0.35">
      <c r="F38" s="4"/>
    </row>
    <row r="39" spans="1:8" x14ac:dyDescent="0.35">
      <c r="C39" s="27" t="s">
        <v>55</v>
      </c>
      <c r="D39" s="27"/>
      <c r="E39" s="27"/>
      <c r="F39" s="27"/>
      <c r="G39" s="28"/>
      <c r="H39" s="27"/>
    </row>
    <row r="40" spans="1:8" x14ac:dyDescent="0.35">
      <c r="C40" s="27" t="s">
        <v>56</v>
      </c>
      <c r="D40" s="27"/>
      <c r="E40" s="27"/>
      <c r="F40" s="27" t="s">
        <v>10</v>
      </c>
      <c r="G40" s="28" t="s">
        <v>11</v>
      </c>
      <c r="H40" s="27" t="s">
        <v>12</v>
      </c>
    </row>
    <row r="41" spans="1:8" x14ac:dyDescent="0.35">
      <c r="A41" s="1" t="s">
        <v>57</v>
      </c>
      <c r="C41" s="20" t="s">
        <v>58</v>
      </c>
      <c r="D41" s="16"/>
      <c r="E41" s="30"/>
      <c r="F41" s="49">
        <f>SUMIF(Table1345676857891011[[Industry ]],A41,Table1345676857891011[Market Value])</f>
        <v>0</v>
      </c>
      <c r="G41" s="50">
        <f>+F41/$F$27</f>
        <v>0</v>
      </c>
      <c r="H41" s="16"/>
    </row>
    <row r="42" spans="1:8" x14ac:dyDescent="0.35">
      <c r="A42" s="16" t="s">
        <v>59</v>
      </c>
      <c r="C42" s="16" t="s">
        <v>60</v>
      </c>
      <c r="D42" s="16"/>
      <c r="E42" s="30"/>
      <c r="F42" s="49">
        <f>SUMIF(Table1345676857891011[[Industry ]],A42,Table1345676857891011[Market Value])</f>
        <v>0</v>
      </c>
      <c r="G42" s="50">
        <f t="shared" ref="G42" si="1">+F42/$F$27</f>
        <v>0</v>
      </c>
      <c r="H42" s="16"/>
    </row>
    <row r="43" spans="1:8" x14ac:dyDescent="0.35">
      <c r="C43" s="16" t="s">
        <v>61</v>
      </c>
      <c r="D43" s="16"/>
      <c r="E43" s="30"/>
      <c r="F43" s="49">
        <f>SUMIF($E$55:$E$63,C43,$H$55:$H$63)</f>
        <v>0</v>
      </c>
      <c r="G43" s="50">
        <f>+F43/$F$27</f>
        <v>0</v>
      </c>
      <c r="H43" s="16"/>
    </row>
    <row r="44" spans="1:8" x14ac:dyDescent="0.35">
      <c r="C44" s="16" t="s">
        <v>62</v>
      </c>
      <c r="D44" s="16"/>
      <c r="E44" s="30"/>
      <c r="F44" s="49">
        <f t="shared" ref="F44:F47" si="2">SUMIF($E$55:$E$63,C44,$H$55:$H$63)</f>
        <v>0</v>
      </c>
      <c r="G44" s="50">
        <f t="shared" ref="G44:G52" si="3">+F44/$F$27</f>
        <v>0</v>
      </c>
      <c r="H44" s="16"/>
    </row>
    <row r="45" spans="1:8" x14ac:dyDescent="0.35">
      <c r="C45" s="16" t="s">
        <v>63</v>
      </c>
      <c r="D45" s="16"/>
      <c r="E45" s="30"/>
      <c r="F45" s="49">
        <f t="shared" si="2"/>
        <v>14055456</v>
      </c>
      <c r="G45" s="50">
        <f t="shared" si="3"/>
        <v>0.56550009150605085</v>
      </c>
      <c r="H45" s="16"/>
    </row>
    <row r="46" spans="1:8" x14ac:dyDescent="0.35">
      <c r="C46" s="16" t="s">
        <v>64</v>
      </c>
      <c r="D46" s="16"/>
      <c r="E46" s="30"/>
      <c r="F46" s="49">
        <f t="shared" si="2"/>
        <v>0</v>
      </c>
      <c r="G46" s="50">
        <f t="shared" si="3"/>
        <v>0</v>
      </c>
      <c r="H46" s="16"/>
    </row>
    <row r="47" spans="1:8" x14ac:dyDescent="0.35">
      <c r="C47" s="16" t="s">
        <v>65</v>
      </c>
      <c r="D47" s="16"/>
      <c r="E47" s="30"/>
      <c r="F47" s="49">
        <f t="shared" si="2"/>
        <v>0</v>
      </c>
      <c r="G47" s="50">
        <f t="shared" si="3"/>
        <v>0</v>
      </c>
      <c r="H47" s="16"/>
    </row>
    <row r="48" spans="1:8" x14ac:dyDescent="0.35">
      <c r="C48" s="16" t="s">
        <v>66</v>
      </c>
      <c r="D48" s="16"/>
      <c r="E48" s="30"/>
      <c r="F48" s="49">
        <f t="shared" ref="F48:F52" ca="1" si="4">SUMIF($E$55:$E$63,C48,H61:H68)</f>
        <v>0</v>
      </c>
      <c r="G48" s="50">
        <f t="shared" ca="1" si="3"/>
        <v>0</v>
      </c>
      <c r="H48" s="16"/>
    </row>
    <row r="49" spans="3:8" x14ac:dyDescent="0.35">
      <c r="C49" s="16" t="s">
        <v>67</v>
      </c>
      <c r="D49" s="16"/>
      <c r="E49" s="30"/>
      <c r="F49" s="49">
        <f t="shared" ca="1" si="4"/>
        <v>0</v>
      </c>
      <c r="G49" s="50">
        <f t="shared" ca="1" si="3"/>
        <v>0</v>
      </c>
      <c r="H49" s="16"/>
    </row>
    <row r="50" spans="3:8" x14ac:dyDescent="0.35">
      <c r="C50" s="16" t="s">
        <v>68</v>
      </c>
      <c r="D50" s="16"/>
      <c r="E50" s="30"/>
      <c r="F50" s="49">
        <f t="shared" ca="1" si="4"/>
        <v>0</v>
      </c>
      <c r="G50" s="50">
        <f t="shared" ca="1" si="3"/>
        <v>0</v>
      </c>
      <c r="H50" s="16"/>
    </row>
    <row r="51" spans="3:8" x14ac:dyDescent="0.35">
      <c r="C51" s="16" t="s">
        <v>69</v>
      </c>
      <c r="D51" s="16"/>
      <c r="E51" s="30"/>
      <c r="F51" s="49">
        <f t="shared" ca="1" si="4"/>
        <v>0</v>
      </c>
      <c r="G51" s="50">
        <f t="shared" ca="1" si="3"/>
        <v>0</v>
      </c>
      <c r="H51" s="16"/>
    </row>
    <row r="52" spans="3:8" x14ac:dyDescent="0.35">
      <c r="C52" s="16" t="s">
        <v>70</v>
      </c>
      <c r="D52" s="16"/>
      <c r="E52" s="30"/>
      <c r="F52" s="49">
        <f t="shared" ca="1" si="4"/>
        <v>0</v>
      </c>
      <c r="G52" s="50">
        <f t="shared" ca="1" si="3"/>
        <v>0</v>
      </c>
      <c r="H52" s="16"/>
    </row>
    <row r="55" spans="3:8" x14ac:dyDescent="0.35">
      <c r="E55" s="16" t="s">
        <v>61</v>
      </c>
      <c r="F55" s="16" t="s">
        <v>71</v>
      </c>
      <c r="G55" s="7">
        <f t="shared" ref="G55:G63" si="5">SUMIF($H$7:$H$13,F55,$E$7:$E$13)</f>
        <v>0</v>
      </c>
      <c r="H55" s="1">
        <f t="shared" ref="H55:H63" si="6">SUMIF($H$7:$H$13,F55,$F$7:$F$13)</f>
        <v>0</v>
      </c>
    </row>
    <row r="56" spans="3:8" x14ac:dyDescent="0.35">
      <c r="E56" s="16" t="s">
        <v>61</v>
      </c>
      <c r="F56" s="16" t="s">
        <v>72</v>
      </c>
      <c r="G56" s="7">
        <f t="shared" si="5"/>
        <v>0</v>
      </c>
      <c r="H56" s="1">
        <f t="shared" si="6"/>
        <v>0</v>
      </c>
    </row>
    <row r="57" spans="3:8" x14ac:dyDescent="0.35">
      <c r="E57" s="16" t="s">
        <v>61</v>
      </c>
      <c r="F57" s="16" t="s">
        <v>73</v>
      </c>
      <c r="G57" s="7">
        <f t="shared" si="5"/>
        <v>0</v>
      </c>
      <c r="H57" s="1">
        <f t="shared" si="6"/>
        <v>0</v>
      </c>
    </row>
    <row r="58" spans="3:8" x14ac:dyDescent="0.35">
      <c r="E58" s="16" t="s">
        <v>63</v>
      </c>
      <c r="F58" s="16" t="s">
        <v>16</v>
      </c>
      <c r="G58" s="7">
        <f t="shared" si="5"/>
        <v>3</v>
      </c>
      <c r="H58" s="1">
        <f t="shared" si="6"/>
        <v>3020697</v>
      </c>
    </row>
    <row r="59" spans="3:8" x14ac:dyDescent="0.35">
      <c r="E59" s="16" t="s">
        <v>63</v>
      </c>
      <c r="F59" s="51" t="s">
        <v>19</v>
      </c>
      <c r="G59" s="7">
        <f t="shared" si="5"/>
        <v>11</v>
      </c>
      <c r="H59" s="1">
        <f t="shared" si="6"/>
        <v>11034759</v>
      </c>
    </row>
    <row r="60" spans="3:8" x14ac:dyDescent="0.35">
      <c r="E60" s="16" t="s">
        <v>64</v>
      </c>
      <c r="F60" s="16" t="s">
        <v>74</v>
      </c>
      <c r="G60" s="7">
        <f t="shared" si="5"/>
        <v>0</v>
      </c>
      <c r="H60" s="1">
        <f t="shared" si="6"/>
        <v>0</v>
      </c>
    </row>
    <row r="61" spans="3:8" x14ac:dyDescent="0.35">
      <c r="E61" s="16" t="s">
        <v>61</v>
      </c>
      <c r="F61" s="16" t="s">
        <v>75</v>
      </c>
      <c r="G61" s="7">
        <f t="shared" si="5"/>
        <v>0</v>
      </c>
      <c r="H61" s="1">
        <f t="shared" si="6"/>
        <v>0</v>
      </c>
    </row>
    <row r="62" spans="3:8" x14ac:dyDescent="0.35">
      <c r="E62" s="16" t="s">
        <v>64</v>
      </c>
      <c r="F62" s="16" t="s">
        <v>76</v>
      </c>
      <c r="G62" s="7">
        <f t="shared" si="5"/>
        <v>0</v>
      </c>
      <c r="H62" s="1">
        <f t="shared" si="6"/>
        <v>0</v>
      </c>
    </row>
    <row r="63" spans="3:8" x14ac:dyDescent="0.35">
      <c r="E63" s="16" t="s">
        <v>61</v>
      </c>
      <c r="F63" s="16" t="s">
        <v>77</v>
      </c>
      <c r="G63" s="7">
        <f t="shared" si="5"/>
        <v>0</v>
      </c>
      <c r="H63" s="1">
        <f t="shared" si="6"/>
        <v>0</v>
      </c>
    </row>
    <row r="64" spans="3:8" x14ac:dyDescent="0.35">
      <c r="G64" s="7" t="s">
        <v>78</v>
      </c>
      <c r="H64" s="1" t="s">
        <v>78</v>
      </c>
    </row>
    <row r="66" spans="6:6" x14ac:dyDescent="0.35">
      <c r="F66" s="51">
        <v>0</v>
      </c>
    </row>
  </sheetData>
  <pageMargins left="0.7" right="0.7" top="0.75" bottom="0.75" header="0.3" footer="0.3"/>
  <pageSetup scale="3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Port_A I </vt:lpstr>
      <vt:lpstr>'Port_A I '!Print_Area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Muskan Gupta</dc:creator>
  <cp:lastModifiedBy>Muskan Gupta</cp:lastModifiedBy>
  <dcterms:created xsi:type="dcterms:W3CDTF">2022-12-08T12:27:08Z</dcterms:created>
  <dcterms:modified xsi:type="dcterms:W3CDTF">2022-12-08T12:27:55Z</dcterms:modified>
</cp:coreProperties>
</file>