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DA6F3460-E60A-4BA9-8EF5-6510E8767435}" xr6:coauthVersionLast="47" xr6:coauthVersionMax="47" xr10:uidLastSave="{00000000-0000-0000-0000-000000000000}"/>
  <bookViews>
    <workbookView xWindow="-110" yWindow="-110" windowWidth="19420" windowHeight="10420" xr2:uid="{53BD62FC-2DAC-4EA4-B219-82F3E5D6FF4A}"/>
  </bookViews>
  <sheets>
    <sheet name="Port_E1" sheetId="1" r:id="rId1"/>
  </sheets>
  <externalReferences>
    <externalReference r:id="rId2"/>
  </externalReferences>
  <definedNames>
    <definedName name="_xlnm._FilterDatabase" localSheetId="0" hidden="1">Port_E1!$C$6:$H$89</definedName>
    <definedName name="IN">'[1]INPUT MASTER'!$B$9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  <c r="F126" i="1"/>
  <c r="F125" i="1"/>
  <c r="F124" i="1"/>
  <c r="F123" i="1"/>
  <c r="F122" i="1"/>
  <c r="F119" i="1"/>
  <c r="F117" i="1"/>
  <c r="F116" i="1"/>
  <c r="F100" i="1"/>
  <c r="F102" i="1" s="1"/>
  <c r="F90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137" i="1" s="1"/>
  <c r="F121" i="1" s="1"/>
  <c r="G121" i="1" s="1"/>
  <c r="G94" i="1" l="1"/>
  <c r="G88" i="1"/>
  <c r="G84" i="1"/>
  <c r="G80" i="1"/>
  <c r="G76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2" i="1"/>
  <c r="G28" i="1"/>
  <c r="G24" i="1"/>
  <c r="G20" i="1"/>
  <c r="G16" i="1"/>
  <c r="G12" i="1"/>
  <c r="G8" i="1"/>
  <c r="G31" i="1"/>
  <c r="G23" i="1"/>
  <c r="G15" i="1"/>
  <c r="G7" i="1"/>
  <c r="G100" i="1"/>
  <c r="G90" i="1"/>
  <c r="G87" i="1"/>
  <c r="G83" i="1"/>
  <c r="G79" i="1"/>
  <c r="G27" i="1"/>
  <c r="G19" i="1"/>
  <c r="G11" i="1"/>
  <c r="G86" i="1"/>
  <c r="G82" i="1"/>
  <c r="G78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0" i="1"/>
  <c r="G26" i="1"/>
  <c r="G22" i="1"/>
  <c r="G18" i="1"/>
  <c r="G14" i="1"/>
  <c r="G10" i="1"/>
  <c r="G98" i="1"/>
  <c r="G89" i="1"/>
  <c r="G85" i="1"/>
  <c r="G81" i="1"/>
  <c r="G77" i="1"/>
  <c r="G33" i="1"/>
  <c r="G21" i="1"/>
  <c r="G13" i="1"/>
  <c r="G29" i="1"/>
  <c r="G25" i="1"/>
  <c r="G17" i="1"/>
  <c r="G9" i="1"/>
  <c r="G122" i="1"/>
  <c r="G123" i="1"/>
  <c r="G117" i="1"/>
  <c r="G124" i="1"/>
  <c r="G126" i="1"/>
  <c r="G116" i="1"/>
  <c r="G127" i="1"/>
  <c r="G119" i="1"/>
  <c r="G125" i="1"/>
  <c r="G130" i="1"/>
  <c r="G132" i="1"/>
  <c r="G134" i="1"/>
  <c r="G136" i="1"/>
  <c r="H130" i="1"/>
  <c r="H132" i="1"/>
  <c r="H134" i="1"/>
  <c r="H136" i="1"/>
  <c r="G131" i="1"/>
  <c r="G133" i="1"/>
  <c r="G135" i="1"/>
  <c r="G137" i="1"/>
  <c r="H131" i="1"/>
  <c r="H133" i="1"/>
  <c r="H135" i="1"/>
  <c r="F120" i="1" s="1"/>
  <c r="G120" i="1" s="1"/>
  <c r="F118" i="1" l="1"/>
  <c r="G118" i="1" s="1"/>
</calcChain>
</file>

<file path=xl/sharedStrings.xml><?xml version="1.0" encoding="utf-8"?>
<sst xmlns="http://schemas.openxmlformats.org/spreadsheetml/2006/main" count="278" uniqueCount="239">
  <si>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</si>
  <si>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</si>
  <si>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</si>
  <si>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</si>
  <si>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</si>
  <si>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</si>
  <si>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</si>
  <si>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</si>
  <si>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</si>
  <si>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</si>
  <si>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</si>
  <si>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</si>
  <si>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</si>
  <si>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INE203G01027</t>
  </si>
  <si>
    <t>INDRAPRASTHA GAS</t>
  </si>
  <si>
    <t>Disrtibution and sale of gaseous fuels through mains</t>
  </si>
  <si>
    <t>INE765G01017</t>
  </si>
  <si>
    <t>ICICI LOMBARD GENERAL INSURANCE CO LTD</t>
  </si>
  <si>
    <t>Non-life insurance</t>
  </si>
  <si>
    <t>INE752E01010</t>
  </si>
  <si>
    <t>POWER GRID CORPORATION OF INDIA LIMITED</t>
  </si>
  <si>
    <t>Transmission of electric energy</t>
  </si>
  <si>
    <t>INE795G01014</t>
  </si>
  <si>
    <t>HDFC LIFE INSURANCE COMPANY LTD</t>
  </si>
  <si>
    <t>Life insurance</t>
  </si>
  <si>
    <t>INE239A01016</t>
  </si>
  <si>
    <t>NESTLE INDIA LTD</t>
  </si>
  <si>
    <t>Manufacture of milk-powder, ice-cream powder and condensed milk except</t>
  </si>
  <si>
    <t>INE918I01026</t>
  </si>
  <si>
    <t>BAJAJ FINSERV LTD</t>
  </si>
  <si>
    <t>Other credit granting</t>
  </si>
  <si>
    <t>INE628A01036</t>
  </si>
  <si>
    <t>UPL LIMITED</t>
  </si>
  <si>
    <t>Manufacture of insecticides, rodenticides, fungicides, herbicides</t>
  </si>
  <si>
    <t>INE101A01026</t>
  </si>
  <si>
    <t>MAHINDRA AND MAHINDRA LTD</t>
  </si>
  <si>
    <t>Manufacture of tractors used in agriculture and forestry</t>
  </si>
  <si>
    <t>INE208A01029</t>
  </si>
  <si>
    <t>ASHOK LEYLAND LTD</t>
  </si>
  <si>
    <t>Manufacture of commercial vehicles such as vans, lorries, over-the-road</t>
  </si>
  <si>
    <t>INE155A01022</t>
  </si>
  <si>
    <t>TATA MOTORS LTD</t>
  </si>
  <si>
    <t>INE018A01030</t>
  </si>
  <si>
    <t>LARSEN AND TOUBRO LIMITED</t>
  </si>
  <si>
    <t>Other civil engineering projects n.e.c.</t>
  </si>
  <si>
    <t>INE263A01024</t>
  </si>
  <si>
    <t>BHARAT ELECTRONICS LIMITED</t>
  </si>
  <si>
    <t>Manufacture of radar equipment, GPS devices, search, detection, navig</t>
  </si>
  <si>
    <t>INE238A01034</t>
  </si>
  <si>
    <t>AXIS BANK</t>
  </si>
  <si>
    <t>Monetary intermediation of commercial banks, saving banks. postal savings</t>
  </si>
  <si>
    <t>INE298A01020</t>
  </si>
  <si>
    <t>CUMMINS INDIA LIMITED</t>
  </si>
  <si>
    <t>Manufacture of engines and turbines, except aircraft, vehicle</t>
  </si>
  <si>
    <t>INE090A01021</t>
  </si>
  <si>
    <t>ICICI BANK LTD</t>
  </si>
  <si>
    <t>INE016A01026</t>
  </si>
  <si>
    <t>Dabur India Limited</t>
  </si>
  <si>
    <t>Manufacture of hair oil, shampoo, hair dye etc.</t>
  </si>
  <si>
    <t>INE192A01025</t>
  </si>
  <si>
    <t>Tata Consumer Products Limited</t>
  </si>
  <si>
    <t>Processing and blending of tea including manufacture of instant tea</t>
  </si>
  <si>
    <t>INE465A01025</t>
  </si>
  <si>
    <t>Bharat Forge Limited</t>
  </si>
  <si>
    <t>Forging, pressing, stamping and roll-forming of metal; powder metallurgy</t>
  </si>
  <si>
    <t>INE066A01021</t>
  </si>
  <si>
    <t>EICHER MOTORS LTD</t>
  </si>
  <si>
    <t>Manufacture of motorcycles, scooters, mopeds etc. and their</t>
  </si>
  <si>
    <t>INE216A01030</t>
  </si>
  <si>
    <t>Britannia Industries Limited</t>
  </si>
  <si>
    <t>Manufacture of biscuits, cakes, pastries, rusks etc.</t>
  </si>
  <si>
    <t>INE397D01024</t>
  </si>
  <si>
    <t>BHARTI AIRTEL LTD</t>
  </si>
  <si>
    <t>Activities of maintaining and operating pageing</t>
  </si>
  <si>
    <t>INE123W01016</t>
  </si>
  <si>
    <t>SBI LIFE INSURANCE COMPANY LIMITED</t>
  </si>
  <si>
    <t>INE467B01029</t>
  </si>
  <si>
    <t>TATA CONSULTANCY SERVICES LIMITED</t>
  </si>
  <si>
    <t>Computer consultancy</t>
  </si>
  <si>
    <t>INE797F01020</t>
  </si>
  <si>
    <t>Jubilant Foodworks Limited.</t>
  </si>
  <si>
    <t>Restaurants without bars</t>
  </si>
  <si>
    <t>INE079A01024</t>
  </si>
  <si>
    <t>AMBUJA CEMENTS LTD</t>
  </si>
  <si>
    <t>Manufacture of clinkers and cement</t>
  </si>
  <si>
    <t>INE854D01024</t>
  </si>
  <si>
    <t>United Spirits Limited</t>
  </si>
  <si>
    <t>Manufacture of distilled, potable, alcoholic beverages</t>
  </si>
  <si>
    <t>INE012A01025</t>
  </si>
  <si>
    <t>ACC Limited.</t>
  </si>
  <si>
    <t>INE917I01010</t>
  </si>
  <si>
    <t>Bajaj Auto Limited</t>
  </si>
  <si>
    <t>INE002A01018</t>
  </si>
  <si>
    <t>RELIANCE INDUSTRIES LIMITED</t>
  </si>
  <si>
    <t>Manufacture of other petroleum n.e.c.</t>
  </si>
  <si>
    <t>INE111A01025</t>
  </si>
  <si>
    <t>Container Corporation of India Limited</t>
  </si>
  <si>
    <t>Freight rail transport</t>
  </si>
  <si>
    <t>INE585B01010</t>
  </si>
  <si>
    <t>MARUTI SUZUKI INDIA LTD.</t>
  </si>
  <si>
    <t>Manufacture of passenger cars</t>
  </si>
  <si>
    <t>INE029A01011</t>
  </si>
  <si>
    <t>Bharat Petroleum Corporation Limited</t>
  </si>
  <si>
    <t>Production of liquid and gaseous fuels, illuminating oils, lubricating</t>
  </si>
  <si>
    <t>INE481G01011</t>
  </si>
  <si>
    <t>UltraTech Cement Limited</t>
  </si>
  <si>
    <t>INE686F01025</t>
  </si>
  <si>
    <t>United Breweries Limited</t>
  </si>
  <si>
    <t>Manufacture of beer</t>
  </si>
  <si>
    <t>INE237A01028</t>
  </si>
  <si>
    <t>KOTAK MAHINDRA BANK LIMITED</t>
  </si>
  <si>
    <t>INE296A01024</t>
  </si>
  <si>
    <t>Bajaj Finance Limited</t>
  </si>
  <si>
    <t>INE280A01028</t>
  </si>
  <si>
    <t>Titan Company Limited</t>
  </si>
  <si>
    <t>Manufacture of jewellery of gold, silver and other precious or base metal</t>
  </si>
  <si>
    <t>INE030A01027</t>
  </si>
  <si>
    <t>HINDUSTAN UNILEVER LIMITED</t>
  </si>
  <si>
    <t>Manufacture of soap all forms</t>
  </si>
  <si>
    <t>INE089A01023</t>
  </si>
  <si>
    <t>Dr. Reddy's Laboratories Limited</t>
  </si>
  <si>
    <t>Manufacture of allopathic pharmaceutical preparations</t>
  </si>
  <si>
    <t>INE021A01026</t>
  </si>
  <si>
    <t>ASIAN PAINTS LTD.</t>
  </si>
  <si>
    <t>Manufacture of paints and varnishes, enamels or lacquers</t>
  </si>
  <si>
    <t>INE669C01036</t>
  </si>
  <si>
    <t>TECH MAHINDRA LIMITED</t>
  </si>
  <si>
    <t>INE860A01027</t>
  </si>
  <si>
    <t>HCL Technologies Limited</t>
  </si>
  <si>
    <t>Writing , modifying, testing of computer program</t>
  </si>
  <si>
    <t>INE009A01021</t>
  </si>
  <si>
    <t>INFOSYS LTD EQ</t>
  </si>
  <si>
    <t>INE733E01010</t>
  </si>
  <si>
    <t>NTPC LIMITED</t>
  </si>
  <si>
    <t>Electric power generation by coal based thermal power plants</t>
  </si>
  <si>
    <t>INE040A01034</t>
  </si>
  <si>
    <t>HDFC BANK LTD</t>
  </si>
  <si>
    <t>INE358A01014</t>
  </si>
  <si>
    <t>Abbott India Ltd</t>
  </si>
  <si>
    <t>Manufacture of other pharmaceutical and botanical products n.e.c. like Hina powder etc</t>
  </si>
  <si>
    <t>INE214T01019</t>
  </si>
  <si>
    <t>Larsen &amp; Toubro Infotech Limited</t>
  </si>
  <si>
    <t>Other information technology and computer service activities</t>
  </si>
  <si>
    <t>INE038A01020</t>
  </si>
  <si>
    <t>HINDALCO INDUSTRIES LTD.</t>
  </si>
  <si>
    <t>Manufacture of Aluminium from alumina and by other methods and products</t>
  </si>
  <si>
    <t>INE073K01018</t>
  </si>
  <si>
    <t>Sona BLW Precision Forgings Limited</t>
  </si>
  <si>
    <t>Manufacture of bearings, gears, gearing and driving elements</t>
  </si>
  <si>
    <t>INE271C01023</t>
  </si>
  <si>
    <t>DLF Ltd</t>
  </si>
  <si>
    <t>Real estate activities with own or leased property</t>
  </si>
  <si>
    <t>INE081A01020</t>
  </si>
  <si>
    <t>TATA STEEL LIMITED.</t>
  </si>
  <si>
    <t>Manufacture of other iron and steel casting and products thereof</t>
  </si>
  <si>
    <t>INE059A01026</t>
  </si>
  <si>
    <t>CIPLA LIMITED</t>
  </si>
  <si>
    <t>Manufacture of medicinal substances used in the manufacture of pharmaceuticals:</t>
  </si>
  <si>
    <t>IN9397D01014</t>
  </si>
  <si>
    <t>Bharti Airtel partly Paid(14:1)</t>
  </si>
  <si>
    <t>INE299U01018</t>
  </si>
  <si>
    <t>Crompton Greaves Consumer Electricals</t>
  </si>
  <si>
    <t>Manufacture of electric lighting equipment</t>
  </si>
  <si>
    <t>INE062A01020</t>
  </si>
  <si>
    <t>STATE BANK OF INDIA</t>
  </si>
  <si>
    <t>INE121A01024</t>
  </si>
  <si>
    <t>CHOLAMANDALAM INVESTMENT AND FINANCE COMPANY</t>
  </si>
  <si>
    <t>INE001A01036</t>
  </si>
  <si>
    <t>HOUSING DEVELOPMENT FINANCE CORPORATION</t>
  </si>
  <si>
    <t>Activities of specialized institutions granting credit for house purchases</t>
  </si>
  <si>
    <t>INE849A01020</t>
  </si>
  <si>
    <t>TRENT LTD</t>
  </si>
  <si>
    <t>Retail sale of readymade garments, hosiery goods, other articles</t>
  </si>
  <si>
    <t>INE095A01012</t>
  </si>
  <si>
    <t>IndusInd Bank Limited</t>
  </si>
  <si>
    <t>INE245A01021</t>
  </si>
  <si>
    <t>TATA POWER COMPANY LIMITED</t>
  </si>
  <si>
    <t>INE361B01024</t>
  </si>
  <si>
    <t>DIVI'S LABORATORIES LTD</t>
  </si>
  <si>
    <t>INE018E01016</t>
  </si>
  <si>
    <t>SBI CARDS AND PAYMENT SERVICES LIMITED</t>
  </si>
  <si>
    <t>INE154A01025</t>
  </si>
  <si>
    <t>ITC LTD</t>
  </si>
  <si>
    <t>Manufacture of cigarettes, cigarette tobacco</t>
  </si>
  <si>
    <t>INE117A01022</t>
  </si>
  <si>
    <t>ABB India Limited</t>
  </si>
  <si>
    <t>Manufacture of other electrical equipment</t>
  </si>
  <si>
    <t>INE003A01024</t>
  </si>
  <si>
    <t>SIEMENS LIMITED</t>
  </si>
  <si>
    <t>INE044A01036</t>
  </si>
  <si>
    <t>SUN PHARMACEUTICALS INDUSTRIES LTD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</si>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</sst>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43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8909D35B-BA3E-4BD0-A78B-657B7A886648}"/>
    <cellStyle name="Normal" xfId="0" builtinId="0"/>
    <cellStyle name="Normal 2" xfId="2" xr:uid="{8E5EA463-CD1C-4E77-B109-B7E4ECE5F545}"/>
    <cellStyle name="Percent" xfId="1" builtinId="5"/>
    <cellStyle name="Percent 2" xfId="4" xr:uid="{7AE2B175-FC77-4340-9C65-1C2D4AAF3D5C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811D7-D845-413E-8344-682396A37699}" name="Table134567685" displayName="Table134567685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836E1026-CFD0-40C7-8712-1778744E0D29}" name="ISIN No." dataDxfId="6"/>
    <tableColumn id="2" xr3:uid="{EF8C48F1-3C0D-4172-9B65-D866E19A2D86}" name="Name of the Instrument" dataDxfId="5"/>
    <tableColumn id="3" xr3:uid="{86D023C0-753C-47B0-BB4E-7319A825A663}" name="Industry " dataDxfId="4"/>
    <tableColumn id="4" xr3:uid="{4BDAE185-F2D5-45E0-877B-FCC8960FE171}" name="Quantity" dataDxfId="3"/>
    <tableColumn id="5" xr3:uid="{82108A68-6E22-4977-B670-F55299543533}" name="Market Value" dataDxfId="2"/>
    <tableColumn id="6" xr3:uid="{73E798D4-6E69-46BB-80D9-0F6DB86B971F}" name="% of Portfolio" dataDxfId="1" dataCellStyle="Percent">
      <calculatedColumnFormula>+F7/$F$102</calculatedColumnFormula>
    </tableColumn>
    <tableColumn id="7" xr3:uid="{EADBC27A-DA20-4CEE-AA40-D1F2D44AC091}" name="Ratings" dataDxfId="0">
      <calculatedColumnFormula>VLOOKUP(Table134567685[[#This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4DDE-E089-4B3D-B2F6-3B7070527C94}">
  <sheetPr>
    <tabColor rgb="FF7030A0"/>
  </sheetPr>
  <dimension ref="A2:O138"/>
  <sheetViews>
    <sheetView showGridLines="0" tabSelected="1" view="pageBreakPreview" zoomScale="89" zoomScaleNormal="100" zoomScaleSheetLayoutView="89" workbookViewId="0">
      <selection activeCell="C112" sqref="C112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44865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31820</v>
      </c>
      <c r="F7" s="17">
        <v>13626915</v>
      </c>
      <c r="G7" s="18">
        <f>+F7/$F$102</f>
        <v>4.887061820196467E-3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3700</v>
      </c>
      <c r="F8" s="17">
        <v>4328815</v>
      </c>
      <c r="G8" s="18">
        <f t="shared" ref="G8:G71" si="0">+F8/$F$102</f>
        <v>1.5524560410917487E-3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21</v>
      </c>
      <c r="E9" s="17">
        <v>114320</v>
      </c>
      <c r="F9" s="17">
        <v>26082108</v>
      </c>
      <c r="G9" s="18">
        <f t="shared" si="0"/>
        <v>9.3539054288546471E-3</v>
      </c>
      <c r="H9" s="19">
        <v>0</v>
      </c>
    </row>
    <row r="10" spans="1:8" x14ac:dyDescent="0.35">
      <c r="A10" s="14"/>
      <c r="B10" s="15" t="s">
        <v>22</v>
      </c>
      <c r="C10" s="16" t="s">
        <v>23</v>
      </c>
      <c r="D10" s="16" t="s">
        <v>24</v>
      </c>
      <c r="E10" s="17">
        <v>14175</v>
      </c>
      <c r="F10" s="17">
        <v>7660878.75</v>
      </c>
      <c r="G10" s="18">
        <f t="shared" si="0"/>
        <v>2.7474441609329353E-3</v>
      </c>
      <c r="H10" s="19">
        <v>0</v>
      </c>
    </row>
    <row r="11" spans="1:8" x14ac:dyDescent="0.35">
      <c r="A11" s="14"/>
      <c r="B11" s="15" t="s">
        <v>25</v>
      </c>
      <c r="C11" s="16" t="s">
        <v>26</v>
      </c>
      <c r="D11" s="16" t="s">
        <v>27</v>
      </c>
      <c r="E11" s="17">
        <v>1027</v>
      </c>
      <c r="F11" s="17">
        <v>20913211.800000001</v>
      </c>
      <c r="G11" s="18">
        <f t="shared" si="0"/>
        <v>7.5001685213023066E-3</v>
      </c>
      <c r="H11" s="19">
        <v>0</v>
      </c>
    </row>
    <row r="12" spans="1:8" x14ac:dyDescent="0.35">
      <c r="A12" s="14"/>
      <c r="B12" s="15" t="s">
        <v>28</v>
      </c>
      <c r="C12" s="16" t="s">
        <v>29</v>
      </c>
      <c r="D12" s="16" t="s">
        <v>30</v>
      </c>
      <c r="E12" s="17">
        <v>14040</v>
      </c>
      <c r="F12" s="17">
        <v>23692500</v>
      </c>
      <c r="G12" s="18">
        <f t="shared" si="0"/>
        <v>8.4969130705669464E-3</v>
      </c>
      <c r="H12" s="19">
        <v>0</v>
      </c>
    </row>
    <row r="13" spans="1:8" x14ac:dyDescent="0.35">
      <c r="A13" s="14"/>
      <c r="B13" s="15" t="s">
        <v>31</v>
      </c>
      <c r="C13" s="16" t="s">
        <v>32</v>
      </c>
      <c r="D13" s="16" t="s">
        <v>33</v>
      </c>
      <c r="E13" s="17">
        <v>22650</v>
      </c>
      <c r="F13" s="17">
        <v>16539030</v>
      </c>
      <c r="G13" s="18">
        <f t="shared" si="0"/>
        <v>5.9314424472511913E-3</v>
      </c>
      <c r="H13" s="19">
        <v>0</v>
      </c>
    </row>
    <row r="14" spans="1:8" x14ac:dyDescent="0.35">
      <c r="A14" s="14"/>
      <c r="B14" s="15" t="s">
        <v>34</v>
      </c>
      <c r="C14" s="16" t="s">
        <v>35</v>
      </c>
      <c r="D14" s="16" t="s">
        <v>36</v>
      </c>
      <c r="E14" s="17">
        <v>30948</v>
      </c>
      <c r="F14" s="17">
        <v>41736472.799999997</v>
      </c>
      <c r="G14" s="18">
        <f t="shared" si="0"/>
        <v>1.4968077714622004E-2</v>
      </c>
      <c r="H14" s="19">
        <v>0</v>
      </c>
    </row>
    <row r="15" spans="1:8" x14ac:dyDescent="0.35">
      <c r="A15" s="14"/>
      <c r="B15" s="15" t="s">
        <v>37</v>
      </c>
      <c r="C15" s="16" t="s">
        <v>38</v>
      </c>
      <c r="D15" s="16" t="s">
        <v>39</v>
      </c>
      <c r="E15" s="17">
        <v>86200</v>
      </c>
      <c r="F15" s="17">
        <v>13214460</v>
      </c>
      <c r="G15" s="18">
        <f t="shared" si="0"/>
        <v>4.7391418336808731E-3</v>
      </c>
      <c r="H15" s="19">
        <v>0</v>
      </c>
    </row>
    <row r="16" spans="1:8" x14ac:dyDescent="0.35">
      <c r="A16" s="14"/>
      <c r="B16" s="15" t="s">
        <v>40</v>
      </c>
      <c r="C16" s="16" t="s">
        <v>41</v>
      </c>
      <c r="D16" s="16" t="s">
        <v>39</v>
      </c>
      <c r="E16" s="17">
        <v>32050</v>
      </c>
      <c r="F16" s="17">
        <v>13228637.5</v>
      </c>
      <c r="G16" s="18">
        <f t="shared" si="0"/>
        <v>4.7442263534680619E-3</v>
      </c>
      <c r="H16" s="19">
        <v>0</v>
      </c>
    </row>
    <row r="17" spans="1:8" x14ac:dyDescent="0.35">
      <c r="A17" s="14"/>
      <c r="B17" s="15" t="s">
        <v>42</v>
      </c>
      <c r="C17" s="16" t="s">
        <v>43</v>
      </c>
      <c r="D17" s="16" t="s">
        <v>44</v>
      </c>
      <c r="E17" s="17">
        <v>49936</v>
      </c>
      <c r="F17" s="17">
        <v>101025521.59999999</v>
      </c>
      <c r="G17" s="18">
        <f t="shared" si="0"/>
        <v>3.6231088949831521E-2</v>
      </c>
      <c r="H17" s="19">
        <v>0</v>
      </c>
    </row>
    <row r="18" spans="1:8" x14ac:dyDescent="0.35">
      <c r="A18" s="14"/>
      <c r="B18" s="15" t="s">
        <v>45</v>
      </c>
      <c r="C18" s="16" t="s">
        <v>46</v>
      </c>
      <c r="D18" s="16" t="s">
        <v>47</v>
      </c>
      <c r="E18" s="17">
        <v>216700</v>
      </c>
      <c r="F18" s="17">
        <v>23154395</v>
      </c>
      <c r="G18" s="18">
        <f t="shared" si="0"/>
        <v>8.3039308437931822E-3</v>
      </c>
      <c r="H18" s="19">
        <v>0</v>
      </c>
    </row>
    <row r="19" spans="1:8" x14ac:dyDescent="0.35">
      <c r="A19" s="14"/>
      <c r="B19" s="15" t="s">
        <v>48</v>
      </c>
      <c r="C19" s="16" t="s">
        <v>49</v>
      </c>
      <c r="D19" s="16" t="s">
        <v>50</v>
      </c>
      <c r="E19" s="17">
        <v>106110</v>
      </c>
      <c r="F19" s="17">
        <v>96135660</v>
      </c>
      <c r="G19" s="18">
        <f t="shared" si="0"/>
        <v>3.4477423066437904E-2</v>
      </c>
      <c r="H19" s="19">
        <v>0</v>
      </c>
    </row>
    <row r="20" spans="1:8" x14ac:dyDescent="0.35">
      <c r="A20" s="14"/>
      <c r="B20" s="15" t="s">
        <v>51</v>
      </c>
      <c r="C20" s="16" t="s">
        <v>52</v>
      </c>
      <c r="D20" s="16" t="s">
        <v>53</v>
      </c>
      <c r="E20" s="17">
        <v>6290</v>
      </c>
      <c r="F20" s="17">
        <v>8478291</v>
      </c>
      <c r="G20" s="18">
        <f t="shared" si="0"/>
        <v>3.0405951931611317E-3</v>
      </c>
      <c r="H20" s="19">
        <v>0</v>
      </c>
    </row>
    <row r="21" spans="1:8" x14ac:dyDescent="0.35">
      <c r="A21" s="14"/>
      <c r="B21" s="15" t="s">
        <v>54</v>
      </c>
      <c r="C21" s="16" t="s">
        <v>55</v>
      </c>
      <c r="D21" s="16" t="s">
        <v>50</v>
      </c>
      <c r="E21" s="17">
        <v>225816</v>
      </c>
      <c r="F21" s="17">
        <v>205198999.19999999</v>
      </c>
      <c r="G21" s="18">
        <f t="shared" si="0"/>
        <v>7.3591138899218589E-2</v>
      </c>
      <c r="H21" s="19">
        <v>0</v>
      </c>
    </row>
    <row r="22" spans="1:8" x14ac:dyDescent="0.35">
      <c r="A22" s="14"/>
      <c r="B22" s="15" t="s">
        <v>56</v>
      </c>
      <c r="C22" s="16" t="s">
        <v>57</v>
      </c>
      <c r="D22" s="16" t="s">
        <v>58</v>
      </c>
      <c r="E22" s="17">
        <v>32500</v>
      </c>
      <c r="F22" s="17">
        <v>18027750</v>
      </c>
      <c r="G22" s="18">
        <f t="shared" si="0"/>
        <v>6.4653466121309816E-3</v>
      </c>
      <c r="H22" s="19">
        <v>0</v>
      </c>
    </row>
    <row r="23" spans="1:8" x14ac:dyDescent="0.35">
      <c r="A23" s="14"/>
      <c r="B23" s="15" t="s">
        <v>59</v>
      </c>
      <c r="C23" s="16" t="s">
        <v>60</v>
      </c>
      <c r="D23" s="16" t="s">
        <v>61</v>
      </c>
      <c r="E23" s="17">
        <v>16870</v>
      </c>
      <c r="F23" s="17">
        <v>12992430.5</v>
      </c>
      <c r="G23" s="18">
        <f t="shared" si="0"/>
        <v>4.6595147212781535E-3</v>
      </c>
      <c r="H23" s="19">
        <v>0</v>
      </c>
    </row>
    <row r="24" spans="1:8" x14ac:dyDescent="0.35">
      <c r="A24" s="14"/>
      <c r="B24" s="15" t="s">
        <v>62</v>
      </c>
      <c r="C24" s="16" t="s">
        <v>63</v>
      </c>
      <c r="D24" s="16" t="s">
        <v>64</v>
      </c>
      <c r="E24" s="17">
        <v>10365</v>
      </c>
      <c r="F24" s="17">
        <v>8646483</v>
      </c>
      <c r="G24" s="18">
        <f t="shared" si="0"/>
        <v>3.1009143997946568E-3</v>
      </c>
      <c r="H24" s="19">
        <v>0</v>
      </c>
    </row>
    <row r="25" spans="1:8" x14ac:dyDescent="0.35">
      <c r="A25" s="14"/>
      <c r="B25" s="15" t="s">
        <v>65</v>
      </c>
      <c r="C25" s="16" t="s">
        <v>66</v>
      </c>
      <c r="D25" s="16" t="s">
        <v>67</v>
      </c>
      <c r="E25" s="17">
        <v>6490</v>
      </c>
      <c r="F25" s="17">
        <v>24989420.5</v>
      </c>
      <c r="G25" s="18">
        <f t="shared" si="0"/>
        <v>8.9620315995502207E-3</v>
      </c>
      <c r="H25" s="19">
        <v>0</v>
      </c>
    </row>
    <row r="26" spans="1:8" x14ac:dyDescent="0.35">
      <c r="A26" s="14"/>
      <c r="B26" s="15" t="s">
        <v>68</v>
      </c>
      <c r="C26" s="16" t="s">
        <v>69</v>
      </c>
      <c r="D26" s="16" t="s">
        <v>70</v>
      </c>
      <c r="E26" s="17">
        <v>5285</v>
      </c>
      <c r="F26" s="17">
        <v>19906216.75</v>
      </c>
      <c r="G26" s="18">
        <f t="shared" si="0"/>
        <v>7.1390268350158782E-3</v>
      </c>
      <c r="H26" s="19">
        <v>0</v>
      </c>
    </row>
    <row r="27" spans="1:8" x14ac:dyDescent="0.35">
      <c r="A27" s="14"/>
      <c r="B27" s="15" t="s">
        <v>71</v>
      </c>
      <c r="C27" s="16" t="s">
        <v>72</v>
      </c>
      <c r="D27" s="16" t="s">
        <v>73</v>
      </c>
      <c r="E27" s="17">
        <v>94482</v>
      </c>
      <c r="F27" s="17">
        <v>78609024</v>
      </c>
      <c r="G27" s="18">
        <f t="shared" si="0"/>
        <v>2.8191792486656569E-2</v>
      </c>
      <c r="H27" s="19">
        <v>0</v>
      </c>
    </row>
    <row r="28" spans="1:8" x14ac:dyDescent="0.35">
      <c r="A28" s="14"/>
      <c r="B28" s="15" t="s">
        <v>74</v>
      </c>
      <c r="C28" s="16" t="s">
        <v>75</v>
      </c>
      <c r="D28" s="16" t="s">
        <v>24</v>
      </c>
      <c r="E28" s="17">
        <v>24310</v>
      </c>
      <c r="F28" s="17">
        <v>30775244.5</v>
      </c>
      <c r="G28" s="18">
        <f t="shared" si="0"/>
        <v>1.103701919349767E-2</v>
      </c>
      <c r="H28" s="19">
        <v>0</v>
      </c>
    </row>
    <row r="29" spans="1:8" x14ac:dyDescent="0.35">
      <c r="A29" s="14"/>
      <c r="B29" s="15" t="s">
        <v>76</v>
      </c>
      <c r="C29" s="16" t="s">
        <v>77</v>
      </c>
      <c r="D29" s="16" t="s">
        <v>78</v>
      </c>
      <c r="E29" s="17">
        <v>32179</v>
      </c>
      <c r="F29" s="17">
        <v>102752373.84999999</v>
      </c>
      <c r="G29" s="18">
        <f t="shared" si="0"/>
        <v>3.685039520514282E-2</v>
      </c>
      <c r="H29" s="19">
        <v>0</v>
      </c>
    </row>
    <row r="30" spans="1:8" x14ac:dyDescent="0.35">
      <c r="A30" s="14"/>
      <c r="B30" s="15" t="s">
        <v>79</v>
      </c>
      <c r="C30" s="16" t="s">
        <v>80</v>
      </c>
      <c r="D30" s="16" t="s">
        <v>81</v>
      </c>
      <c r="E30" s="17">
        <v>36925</v>
      </c>
      <c r="F30" s="17">
        <v>22522403.75</v>
      </c>
      <c r="G30" s="18">
        <f t="shared" si="0"/>
        <v>8.0772779066776833E-3</v>
      </c>
      <c r="H30" s="19">
        <v>0</v>
      </c>
    </row>
    <row r="31" spans="1:8" x14ac:dyDescent="0.35">
      <c r="A31" s="14"/>
      <c r="B31" s="15" t="s">
        <v>82</v>
      </c>
      <c r="C31" s="16" t="s">
        <v>83</v>
      </c>
      <c r="D31" s="16" t="s">
        <v>84</v>
      </c>
      <c r="E31" s="17">
        <v>44250</v>
      </c>
      <c r="F31" s="17">
        <v>23583037.5</v>
      </c>
      <c r="G31" s="18">
        <f t="shared" si="0"/>
        <v>8.4576562024868823E-3</v>
      </c>
      <c r="H31" s="19">
        <v>0</v>
      </c>
    </row>
    <row r="32" spans="1:8" x14ac:dyDescent="0.35">
      <c r="A32" s="14"/>
      <c r="B32" s="15" t="s">
        <v>85</v>
      </c>
      <c r="C32" s="16" t="s">
        <v>86</v>
      </c>
      <c r="D32" s="16" t="s">
        <v>87</v>
      </c>
      <c r="E32" s="17">
        <v>17850</v>
      </c>
      <c r="F32" s="17">
        <v>15999847.5</v>
      </c>
      <c r="G32" s="18">
        <f t="shared" si="0"/>
        <v>5.7380737933872697E-3</v>
      </c>
      <c r="H32" s="19">
        <v>0</v>
      </c>
    </row>
    <row r="33" spans="1:8" x14ac:dyDescent="0.35">
      <c r="A33" s="14"/>
      <c r="B33" s="15" t="s">
        <v>88</v>
      </c>
      <c r="C33" s="16" t="s">
        <v>89</v>
      </c>
      <c r="D33" s="16" t="s">
        <v>84</v>
      </c>
      <c r="E33" s="17">
        <v>5125</v>
      </c>
      <c r="F33" s="17">
        <v>12250287.5</v>
      </c>
      <c r="G33" s="18">
        <f t="shared" si="0"/>
        <v>4.3933577282664511E-3</v>
      </c>
      <c r="H33" s="19">
        <v>0</v>
      </c>
    </row>
    <row r="34" spans="1:8" x14ac:dyDescent="0.35">
      <c r="A34" s="14"/>
      <c r="B34" s="15" t="s">
        <v>90</v>
      </c>
      <c r="C34" s="16" t="s">
        <v>91</v>
      </c>
      <c r="D34" s="16" t="s">
        <v>67</v>
      </c>
      <c r="E34" s="17">
        <v>3670</v>
      </c>
      <c r="F34" s="17">
        <v>13475689.5</v>
      </c>
      <c r="G34" s="18">
        <f t="shared" si="0"/>
        <v>4.8328273608716586E-3</v>
      </c>
      <c r="H34" s="20" t="e">
        <f>VLOOKUP(Table134567685[[#This Row],[ISIN No.]],#REF!,35,0)</f>
        <v>#REF!</v>
      </c>
    </row>
    <row r="35" spans="1:8" x14ac:dyDescent="0.35">
      <c r="A35" s="14"/>
      <c r="B35" s="15" t="s">
        <v>92</v>
      </c>
      <c r="C35" s="16" t="s">
        <v>93</v>
      </c>
      <c r="D35" s="16" t="s">
        <v>94</v>
      </c>
      <c r="E35" s="17">
        <v>94894</v>
      </c>
      <c r="F35" s="17">
        <v>241941742.40000001</v>
      </c>
      <c r="G35" s="18">
        <f t="shared" si="0"/>
        <v>8.6768300234854961E-2</v>
      </c>
      <c r="H35" s="20" t="e">
        <f>VLOOKUP(Table134567685[[#This Row],[ISIN No.]],#REF!,35,0)</f>
        <v>#REF!</v>
      </c>
    </row>
    <row r="36" spans="1:8" x14ac:dyDescent="0.35">
      <c r="A36" s="14"/>
      <c r="B36" s="15" t="s">
        <v>95</v>
      </c>
      <c r="C36" s="16" t="s">
        <v>96</v>
      </c>
      <c r="D36" s="16" t="s">
        <v>97</v>
      </c>
      <c r="E36" s="17">
        <v>21000</v>
      </c>
      <c r="F36" s="17">
        <v>16758000</v>
      </c>
      <c r="G36" s="18">
        <f t="shared" si="0"/>
        <v>6.0099723218976844E-3</v>
      </c>
      <c r="H36" s="20" t="e">
        <f>VLOOKUP(Table134567685[[#This Row],[ISIN No.]],#REF!,35,0)</f>
        <v>#REF!</v>
      </c>
    </row>
    <row r="37" spans="1:8" x14ac:dyDescent="0.35">
      <c r="A37" s="14"/>
      <c r="B37" s="15" t="s">
        <v>98</v>
      </c>
      <c r="C37" s="16" t="s">
        <v>99</v>
      </c>
      <c r="D37" s="16" t="s">
        <v>100</v>
      </c>
      <c r="E37" s="17">
        <v>5211</v>
      </c>
      <c r="F37" s="17">
        <v>49648323.600000001</v>
      </c>
      <c r="G37" s="18">
        <f t="shared" si="0"/>
        <v>1.7805528742368994E-2</v>
      </c>
      <c r="H37" s="20" t="e">
        <f>VLOOKUP(Table134567685[[#This Row],[ISIN No.]],#REF!,35,0)</f>
        <v>#REF!</v>
      </c>
    </row>
    <row r="38" spans="1:8" x14ac:dyDescent="0.35">
      <c r="A38" s="14"/>
      <c r="B38" s="15" t="s">
        <v>101</v>
      </c>
      <c r="C38" s="16" t="s">
        <v>102</v>
      </c>
      <c r="D38" s="16" t="s">
        <v>103</v>
      </c>
      <c r="E38" s="17">
        <v>45575</v>
      </c>
      <c r="F38" s="17">
        <v>13838848.75</v>
      </c>
      <c r="G38" s="18">
        <f t="shared" si="0"/>
        <v>4.963068263183457E-3</v>
      </c>
      <c r="H38" s="20" t="e">
        <f>VLOOKUP(Table134567685[[#This Row],[ISIN No.]],#REF!,35,0)</f>
        <v>#REF!</v>
      </c>
    </row>
    <row r="39" spans="1:8" x14ac:dyDescent="0.35">
      <c r="A39" s="14"/>
      <c r="B39" s="15" t="s">
        <v>104</v>
      </c>
      <c r="C39" s="16" t="s">
        <v>105</v>
      </c>
      <c r="D39" s="16" t="s">
        <v>84</v>
      </c>
      <c r="E39" s="17">
        <v>6325</v>
      </c>
      <c r="F39" s="17">
        <v>42472058.75</v>
      </c>
      <c r="G39" s="18">
        <f t="shared" si="0"/>
        <v>1.5231883132922328E-2</v>
      </c>
      <c r="H39" s="20" t="e">
        <f>VLOOKUP(Table134567685[[#This Row],[ISIN No.]],#REF!,35,0)</f>
        <v>#REF!</v>
      </c>
    </row>
    <row r="40" spans="1:8" x14ac:dyDescent="0.35">
      <c r="A40" s="14"/>
      <c r="B40" s="15" t="s">
        <v>106</v>
      </c>
      <c r="C40" s="16" t="s">
        <v>107</v>
      </c>
      <c r="D40" s="16" t="s">
        <v>108</v>
      </c>
      <c r="E40" s="17">
        <v>4700</v>
      </c>
      <c r="F40" s="17">
        <v>7768395</v>
      </c>
      <c r="G40" s="18">
        <f t="shared" si="0"/>
        <v>2.7860030394777635E-3</v>
      </c>
      <c r="H40" s="20" t="e">
        <f>VLOOKUP(Table134567685[[#This Row],[ISIN No.]],#REF!,35,0)</f>
        <v>#REF!</v>
      </c>
    </row>
    <row r="41" spans="1:8" x14ac:dyDescent="0.35">
      <c r="A41" s="14"/>
      <c r="B41" s="15" t="s">
        <v>109</v>
      </c>
      <c r="C41" s="16" t="s">
        <v>110</v>
      </c>
      <c r="D41" s="16" t="s">
        <v>50</v>
      </c>
      <c r="E41" s="17">
        <v>37887</v>
      </c>
      <c r="F41" s="17">
        <v>72059179.650000006</v>
      </c>
      <c r="G41" s="18">
        <f t="shared" si="0"/>
        <v>2.5842801959371817E-2</v>
      </c>
      <c r="H41" s="20" t="e">
        <f>VLOOKUP(Table134567685[[#This Row],[ISIN No.]],#REF!,35,0)</f>
        <v>#REF!</v>
      </c>
    </row>
    <row r="42" spans="1:8" x14ac:dyDescent="0.35">
      <c r="A42" s="14"/>
      <c r="B42" s="15" t="s">
        <v>111</v>
      </c>
      <c r="C42" s="16" t="s">
        <v>112</v>
      </c>
      <c r="D42" s="16" t="s">
        <v>30</v>
      </c>
      <c r="E42" s="17">
        <v>6470</v>
      </c>
      <c r="F42" s="17">
        <v>46222327</v>
      </c>
      <c r="G42" s="18">
        <f t="shared" si="0"/>
        <v>1.6576853199886863E-2</v>
      </c>
      <c r="H42" s="20" t="e">
        <f>VLOOKUP(Table134567685[[#This Row],[ISIN No.]],#REF!,35,0)</f>
        <v>#REF!</v>
      </c>
    </row>
    <row r="43" spans="1:8" x14ac:dyDescent="0.35">
      <c r="A43" s="14"/>
      <c r="B43" s="15" t="s">
        <v>113</v>
      </c>
      <c r="C43" s="16" t="s">
        <v>114</v>
      </c>
      <c r="D43" s="16" t="s">
        <v>115</v>
      </c>
      <c r="E43" s="17">
        <v>10115</v>
      </c>
      <c r="F43" s="17">
        <v>27932572.5</v>
      </c>
      <c r="G43" s="18">
        <f t="shared" si="0"/>
        <v>1.0017543119966608E-2</v>
      </c>
      <c r="H43" s="20" t="e">
        <f>VLOOKUP(Table134567685[[#This Row],[ISIN No.]],#REF!,35,0)</f>
        <v>#REF!</v>
      </c>
    </row>
    <row r="44" spans="1:8" x14ac:dyDescent="0.35">
      <c r="A44" s="14"/>
      <c r="B44" s="15" t="s">
        <v>116</v>
      </c>
      <c r="C44" s="16" t="s">
        <v>117</v>
      </c>
      <c r="D44" s="16" t="s">
        <v>118</v>
      </c>
      <c r="E44" s="17">
        <v>25667</v>
      </c>
      <c r="F44" s="17">
        <v>65468816.899999999</v>
      </c>
      <c r="G44" s="18">
        <f t="shared" si="0"/>
        <v>2.3479280195511838E-2</v>
      </c>
      <c r="H44" s="20" t="e">
        <f>VLOOKUP(Table134567685[[#This Row],[ISIN No.]],#REF!,35,0)</f>
        <v>#REF!</v>
      </c>
    </row>
    <row r="45" spans="1:8" x14ac:dyDescent="0.35">
      <c r="A45" s="14"/>
      <c r="B45" s="15" t="s">
        <v>119</v>
      </c>
      <c r="C45" s="16" t="s">
        <v>120</v>
      </c>
      <c r="D45" s="16" t="s">
        <v>121</v>
      </c>
      <c r="E45" s="17">
        <v>6365</v>
      </c>
      <c r="F45" s="17">
        <v>28220500.5</v>
      </c>
      <c r="G45" s="18">
        <f t="shared" si="0"/>
        <v>1.0120803611117064E-2</v>
      </c>
      <c r="H45" s="20" t="e">
        <f>VLOOKUP(Table134567685[[#This Row],[ISIN No.]],#REF!,35,0)</f>
        <v>#REF!</v>
      </c>
    </row>
    <row r="46" spans="1:8" x14ac:dyDescent="0.35">
      <c r="A46" s="14"/>
      <c r="B46" s="15" t="s">
        <v>122</v>
      </c>
      <c r="C46" s="16" t="s">
        <v>123</v>
      </c>
      <c r="D46" s="16" t="s">
        <v>124</v>
      </c>
      <c r="E46" s="17">
        <v>9782</v>
      </c>
      <c r="F46" s="17">
        <v>30399521.399999999</v>
      </c>
      <c r="G46" s="18">
        <f t="shared" si="0"/>
        <v>1.0902272479588039E-2</v>
      </c>
      <c r="H46" s="20" t="e">
        <f>VLOOKUP(Table134567685[[#This Row],[ISIN No.]],#REF!,35,0)</f>
        <v>#REF!</v>
      </c>
    </row>
    <row r="47" spans="1:8" x14ac:dyDescent="0.35">
      <c r="A47" s="14"/>
      <c r="B47" s="15" t="s">
        <v>125</v>
      </c>
      <c r="C47" s="16" t="s">
        <v>126</v>
      </c>
      <c r="D47" s="16" t="s">
        <v>78</v>
      </c>
      <c r="E47" s="17">
        <v>23150</v>
      </c>
      <c r="F47" s="17">
        <v>24617710</v>
      </c>
      <c r="G47" s="18">
        <f t="shared" si="0"/>
        <v>8.8287239365380035E-3</v>
      </c>
      <c r="H47" s="20" t="e">
        <f>VLOOKUP(Table134567685[[#This Row],[ISIN No.]],#REF!,35,0)</f>
        <v>#REF!</v>
      </c>
    </row>
    <row r="48" spans="1:8" x14ac:dyDescent="0.35">
      <c r="A48" s="14"/>
      <c r="B48" s="15" t="s">
        <v>127</v>
      </c>
      <c r="C48" s="16" t="s">
        <v>128</v>
      </c>
      <c r="D48" s="16" t="s">
        <v>129</v>
      </c>
      <c r="E48" s="17">
        <v>40680</v>
      </c>
      <c r="F48" s="17">
        <v>42353982</v>
      </c>
      <c r="G48" s="18">
        <f t="shared" si="0"/>
        <v>1.5189536910260934E-2</v>
      </c>
      <c r="H48" s="20" t="e">
        <f>VLOOKUP(Table134567685[[#This Row],[ISIN No.]],#REF!,35,0)</f>
        <v>#REF!</v>
      </c>
    </row>
    <row r="49" spans="1:8" x14ac:dyDescent="0.35">
      <c r="A49" s="14"/>
      <c r="B49" s="15" t="s">
        <v>130</v>
      </c>
      <c r="C49" s="16" t="s">
        <v>131</v>
      </c>
      <c r="D49" s="16" t="s">
        <v>129</v>
      </c>
      <c r="E49" s="17">
        <v>119315</v>
      </c>
      <c r="F49" s="17">
        <v>183464709.75</v>
      </c>
      <c r="G49" s="18">
        <f t="shared" si="0"/>
        <v>6.5796504812178802E-2</v>
      </c>
      <c r="H49" s="20" t="e">
        <f>VLOOKUP(Table134567685[[#This Row],[ISIN No.]],#REF!,35,0)</f>
        <v>#REF!</v>
      </c>
    </row>
    <row r="50" spans="1:8" x14ac:dyDescent="0.35">
      <c r="A50" s="14"/>
      <c r="B50" s="15" t="s">
        <v>132</v>
      </c>
      <c r="C50" s="16" t="s">
        <v>133</v>
      </c>
      <c r="D50" s="16" t="s">
        <v>134</v>
      </c>
      <c r="E50" s="17">
        <v>202050</v>
      </c>
      <c r="F50" s="17">
        <v>34974855</v>
      </c>
      <c r="G50" s="18">
        <f t="shared" si="0"/>
        <v>1.2543138233225018E-2</v>
      </c>
      <c r="H50" s="20" t="e">
        <f>VLOOKUP(Table134567685[[#This Row],[ISIN No.]],#REF!,35,0)</f>
        <v>#REF!</v>
      </c>
    </row>
    <row r="51" spans="1:8" x14ac:dyDescent="0.35">
      <c r="A51" s="14"/>
      <c r="B51" s="15" t="s">
        <v>135</v>
      </c>
      <c r="C51" s="16" t="s">
        <v>136</v>
      </c>
      <c r="D51" s="16" t="s">
        <v>50</v>
      </c>
      <c r="E51" s="17">
        <v>132432</v>
      </c>
      <c r="F51" s="17">
        <v>198210974.40000001</v>
      </c>
      <c r="G51" s="18">
        <f t="shared" si="0"/>
        <v>7.1085002389328716E-2</v>
      </c>
      <c r="H51" s="20" t="e">
        <f>VLOOKUP(Table134567685[[#This Row],[ISIN No.]],#REF!,35,0)</f>
        <v>#REF!</v>
      </c>
    </row>
    <row r="52" spans="1:8" x14ac:dyDescent="0.35">
      <c r="A52" s="14"/>
      <c r="B52" s="15" t="s">
        <v>137</v>
      </c>
      <c r="C52" s="16" t="s">
        <v>138</v>
      </c>
      <c r="D52" s="16" t="s">
        <v>139</v>
      </c>
      <c r="E52" s="17">
        <v>692</v>
      </c>
      <c r="F52" s="17">
        <v>13318889.4</v>
      </c>
      <c r="G52" s="18">
        <f t="shared" si="0"/>
        <v>4.7765936658560959E-3</v>
      </c>
      <c r="H52" s="20" t="e">
        <f>VLOOKUP(Table134567685[[#This Row],[ISIN No.]],#REF!,35,0)</f>
        <v>#REF!</v>
      </c>
    </row>
    <row r="53" spans="1:8" x14ac:dyDescent="0.35">
      <c r="A53" s="14"/>
      <c r="B53" s="15" t="s">
        <v>140</v>
      </c>
      <c r="C53" s="16" t="s">
        <v>141</v>
      </c>
      <c r="D53" s="16" t="s">
        <v>142</v>
      </c>
      <c r="E53" s="17">
        <v>2150</v>
      </c>
      <c r="F53" s="17">
        <v>10190677.5</v>
      </c>
      <c r="G53" s="18">
        <f t="shared" si="0"/>
        <v>3.6547135527142554E-3</v>
      </c>
      <c r="H53" s="20" t="e">
        <f>VLOOKUP(Table134567685[[#This Row],[ISIN No.]],#REF!,35,0)</f>
        <v>#REF!</v>
      </c>
    </row>
    <row r="54" spans="1:8" x14ac:dyDescent="0.35">
      <c r="A54" s="14"/>
      <c r="B54" s="15" t="s">
        <v>143</v>
      </c>
      <c r="C54" s="16" t="s">
        <v>144</v>
      </c>
      <c r="D54" s="16" t="s">
        <v>145</v>
      </c>
      <c r="E54" s="17">
        <v>34440</v>
      </c>
      <c r="F54" s="17">
        <v>13970586</v>
      </c>
      <c r="G54" s="18">
        <f t="shared" si="0"/>
        <v>5.0103135923553694E-3</v>
      </c>
      <c r="H54" s="20" t="e">
        <f>VLOOKUP(Table134567685[[#This Row],[ISIN No.]],#REF!,35,0)</f>
        <v>#REF!</v>
      </c>
    </row>
    <row r="55" spans="1:8" x14ac:dyDescent="0.35">
      <c r="A55" s="14"/>
      <c r="B55" s="15" t="s">
        <v>146</v>
      </c>
      <c r="C55" s="16" t="s">
        <v>147</v>
      </c>
      <c r="D55" s="16" t="s">
        <v>148</v>
      </c>
      <c r="E55" s="17">
        <v>27267</v>
      </c>
      <c r="F55" s="17">
        <v>12690061.800000001</v>
      </c>
      <c r="G55" s="18">
        <f t="shared" si="0"/>
        <v>4.551075318126931E-3</v>
      </c>
      <c r="H55" s="20" t="e">
        <f>VLOOKUP(Table134567685[[#This Row],[ISIN No.]],#REF!,35,0)</f>
        <v>#REF!</v>
      </c>
    </row>
    <row r="56" spans="1:8" x14ac:dyDescent="0.35">
      <c r="A56" s="14"/>
      <c r="B56" s="15" t="s">
        <v>149</v>
      </c>
      <c r="C56" s="16" t="s">
        <v>150</v>
      </c>
      <c r="D56" s="16" t="s">
        <v>151</v>
      </c>
      <c r="E56" s="17">
        <v>42200</v>
      </c>
      <c r="F56" s="17">
        <v>16268100</v>
      </c>
      <c r="G56" s="18">
        <f t="shared" si="0"/>
        <v>5.8342780003499059E-3</v>
      </c>
      <c r="H56" s="20" t="e">
        <f>VLOOKUP(Table134567685[[#This Row],[ISIN No.]],#REF!,35,0)</f>
        <v>#REF!</v>
      </c>
    </row>
    <row r="57" spans="1:8" x14ac:dyDescent="0.35">
      <c r="A57" s="14"/>
      <c r="B57" s="15" t="s">
        <v>152</v>
      </c>
      <c r="C57" s="16" t="s">
        <v>153</v>
      </c>
      <c r="D57" s="16" t="s">
        <v>154</v>
      </c>
      <c r="E57" s="17">
        <v>312350</v>
      </c>
      <c r="F57" s="17">
        <v>31719142.5</v>
      </c>
      <c r="G57" s="18">
        <f t="shared" si="0"/>
        <v>1.1375532193539118E-2</v>
      </c>
      <c r="H57" s="20" t="e">
        <f>VLOOKUP(Table134567685[[#This Row],[ISIN No.]],#REF!,35,0)</f>
        <v>#REF!</v>
      </c>
    </row>
    <row r="58" spans="1:8" x14ac:dyDescent="0.35">
      <c r="A58" s="14"/>
      <c r="B58" s="15" t="s">
        <v>155</v>
      </c>
      <c r="C58" s="16" t="s">
        <v>156</v>
      </c>
      <c r="D58" s="16" t="s">
        <v>157</v>
      </c>
      <c r="E58" s="17">
        <v>21440</v>
      </c>
      <c r="F58" s="17">
        <v>25029056</v>
      </c>
      <c r="G58" s="18">
        <f t="shared" si="0"/>
        <v>8.9762461990229841E-3</v>
      </c>
      <c r="H58" s="20" t="e">
        <f>VLOOKUP(Table134567685[[#This Row],[ISIN No.]],#REF!,35,0)</f>
        <v>#REF!</v>
      </c>
    </row>
    <row r="59" spans="1:8" x14ac:dyDescent="0.35">
      <c r="A59" s="14"/>
      <c r="B59" s="15" t="s">
        <v>158</v>
      </c>
      <c r="C59" s="16" t="s">
        <v>159</v>
      </c>
      <c r="D59" s="16" t="s">
        <v>73</v>
      </c>
      <c r="E59" s="17">
        <v>5748</v>
      </c>
      <c r="F59" s="17">
        <v>2528545.2000000002</v>
      </c>
      <c r="G59" s="18">
        <f t="shared" si="0"/>
        <v>9.0681982734617779E-4</v>
      </c>
      <c r="H59" s="20" t="e">
        <f>VLOOKUP(Table134567685[[#This Row],[ISIN No.]],#REF!,35,0)</f>
        <v>#REF!</v>
      </c>
    </row>
    <row r="60" spans="1:8" x14ac:dyDescent="0.35">
      <c r="A60" s="14"/>
      <c r="B60" s="15" t="s">
        <v>160</v>
      </c>
      <c r="C60" s="16" t="s">
        <v>161</v>
      </c>
      <c r="D60" s="16" t="s">
        <v>162</v>
      </c>
      <c r="E60" s="17">
        <v>27350</v>
      </c>
      <c r="F60" s="17">
        <v>9908905</v>
      </c>
      <c r="G60" s="18">
        <f t="shared" si="0"/>
        <v>3.5536606271818582E-3</v>
      </c>
      <c r="H60" s="20" t="e">
        <f>VLOOKUP(Table134567685[[#This Row],[ISIN No.]],#REF!,35,0)</f>
        <v>#REF!</v>
      </c>
    </row>
    <row r="61" spans="1:8" x14ac:dyDescent="0.35">
      <c r="A61" s="14"/>
      <c r="B61" s="15" t="s">
        <v>163</v>
      </c>
      <c r="C61" s="16" t="s">
        <v>164</v>
      </c>
      <c r="D61" s="16" t="s">
        <v>50</v>
      </c>
      <c r="E61" s="17">
        <v>176450</v>
      </c>
      <c r="F61" s="17">
        <v>101247010</v>
      </c>
      <c r="G61" s="18">
        <f t="shared" si="0"/>
        <v>3.6310522005901548E-2</v>
      </c>
      <c r="H61" s="20" t="e">
        <f>VLOOKUP(Table134567685[[#This Row],[ISIN No.]],#REF!,35,0)</f>
        <v>#REF!</v>
      </c>
    </row>
    <row r="62" spans="1:8" x14ac:dyDescent="0.35">
      <c r="A62" s="14"/>
      <c r="B62" s="15" t="s">
        <v>165</v>
      </c>
      <c r="C62" s="16" t="s">
        <v>166</v>
      </c>
      <c r="D62" s="16" t="s">
        <v>30</v>
      </c>
      <c r="E62" s="17">
        <v>46450</v>
      </c>
      <c r="F62" s="17">
        <v>32949307.5</v>
      </c>
      <c r="G62" s="18">
        <f t="shared" si="0"/>
        <v>1.1816709995267681E-2</v>
      </c>
      <c r="H62" s="20" t="e">
        <f>VLOOKUP(Table134567685[[#This Row],[ISIN No.]],#REF!,35,0)</f>
        <v>#REF!</v>
      </c>
    </row>
    <row r="63" spans="1:8" x14ac:dyDescent="0.35">
      <c r="A63" s="14"/>
      <c r="B63" s="15" t="s">
        <v>167</v>
      </c>
      <c r="C63" s="16" t="s">
        <v>168</v>
      </c>
      <c r="D63" s="16" t="s">
        <v>169</v>
      </c>
      <c r="E63" s="17">
        <v>26971</v>
      </c>
      <c r="F63" s="17">
        <v>66612975.799999997</v>
      </c>
      <c r="G63" s="18">
        <f t="shared" si="0"/>
        <v>2.3889613368972447E-2</v>
      </c>
      <c r="H63" s="20" t="e">
        <f>VLOOKUP(Table134567685[[#This Row],[ISIN No.]],#REF!,35,0)</f>
        <v>#REF!</v>
      </c>
    </row>
    <row r="64" spans="1:8" x14ac:dyDescent="0.35">
      <c r="A64" s="14"/>
      <c r="B64" s="15" t="s">
        <v>170</v>
      </c>
      <c r="C64" s="16" t="s">
        <v>171</v>
      </c>
      <c r="D64" s="16" t="s">
        <v>172</v>
      </c>
      <c r="E64" s="17">
        <v>13600</v>
      </c>
      <c r="F64" s="17">
        <v>20779440</v>
      </c>
      <c r="G64" s="18">
        <f t="shared" si="0"/>
        <v>7.4521935352985808E-3</v>
      </c>
      <c r="H64" s="20" t="e">
        <f>VLOOKUP(Table134567685[[#This Row],[ISIN No.]],#REF!,35,0)</f>
        <v>#REF!</v>
      </c>
    </row>
    <row r="65" spans="1:15" x14ac:dyDescent="0.35">
      <c r="A65" s="14"/>
      <c r="B65" s="15" t="s">
        <v>173</v>
      </c>
      <c r="C65" s="16" t="s">
        <v>174</v>
      </c>
      <c r="D65" s="16" t="s">
        <v>50</v>
      </c>
      <c r="E65" s="17">
        <v>26706</v>
      </c>
      <c r="F65" s="17">
        <v>30515610.899999999</v>
      </c>
      <c r="G65" s="18">
        <f t="shared" si="0"/>
        <v>1.0943906008759953E-2</v>
      </c>
      <c r="H65" s="20" t="e">
        <f>VLOOKUP(Table134567685[[#This Row],[ISIN No.]],#REF!,35,0)</f>
        <v>#REF!</v>
      </c>
    </row>
    <row r="66" spans="1:15" x14ac:dyDescent="0.35">
      <c r="A66" s="14"/>
      <c r="B66" s="15" t="s">
        <v>175</v>
      </c>
      <c r="C66" s="16" t="s">
        <v>176</v>
      </c>
      <c r="D66" s="16" t="s">
        <v>134</v>
      </c>
      <c r="E66" s="17">
        <v>30000</v>
      </c>
      <c r="F66" s="17">
        <v>6780000</v>
      </c>
      <c r="G66" s="18">
        <f t="shared" si="0"/>
        <v>2.4315319454867109E-3</v>
      </c>
      <c r="H66" s="20" t="e">
        <f>VLOOKUP(Table134567685[[#This Row],[ISIN No.]],#REF!,35,0)</f>
        <v>#REF!</v>
      </c>
    </row>
    <row r="67" spans="1:15" x14ac:dyDescent="0.35">
      <c r="A67" s="14"/>
      <c r="B67" s="15" t="s">
        <v>177</v>
      </c>
      <c r="C67" s="16" t="s">
        <v>178</v>
      </c>
      <c r="D67" s="16" t="s">
        <v>121</v>
      </c>
      <c r="E67" s="17">
        <v>4690</v>
      </c>
      <c r="F67" s="17">
        <v>16925741</v>
      </c>
      <c r="G67" s="18">
        <f t="shared" si="0"/>
        <v>6.0701297850345413E-3</v>
      </c>
      <c r="H67" s="20" t="e">
        <f>VLOOKUP(Table134567685[[#This Row],[ISIN No.]],#REF!,35,0)</f>
        <v>#REF!</v>
      </c>
    </row>
    <row r="68" spans="1:15" x14ac:dyDescent="0.35">
      <c r="A68" s="14"/>
      <c r="B68" s="15" t="s">
        <v>179</v>
      </c>
      <c r="C68" s="16" t="s">
        <v>180</v>
      </c>
      <c r="D68" s="16" t="s">
        <v>30</v>
      </c>
      <c r="E68" s="17">
        <v>14500</v>
      </c>
      <c r="F68" s="17">
        <v>11986425</v>
      </c>
      <c r="G68" s="18">
        <f t="shared" si="0"/>
        <v>4.2987279203068659E-3</v>
      </c>
      <c r="H68" s="20" t="e">
        <f>VLOOKUP(Table134567685[[#This Row],[ISIN No.]],#REF!,35,0)</f>
        <v>#REF!</v>
      </c>
    </row>
    <row r="69" spans="1:15" x14ac:dyDescent="0.35">
      <c r="A69" s="14"/>
      <c r="B69" s="15" t="s">
        <v>181</v>
      </c>
      <c r="C69" s="16" t="s">
        <v>182</v>
      </c>
      <c r="D69" s="16" t="s">
        <v>183</v>
      </c>
      <c r="E69" s="17">
        <v>245220</v>
      </c>
      <c r="F69" s="17">
        <v>85508214</v>
      </c>
      <c r="G69" s="18">
        <f t="shared" si="0"/>
        <v>3.0666069903025665E-2</v>
      </c>
      <c r="H69" s="20" t="e">
        <f>VLOOKUP(Table134567685[[#This Row],[ISIN No.]],#REF!,35,0)</f>
        <v>#REF!</v>
      </c>
    </row>
    <row r="70" spans="1:15" x14ac:dyDescent="0.35">
      <c r="A70" s="14"/>
      <c r="B70" s="15" t="s">
        <v>184</v>
      </c>
      <c r="C70" s="16" t="s">
        <v>185</v>
      </c>
      <c r="D70" s="16" t="s">
        <v>186</v>
      </c>
      <c r="E70" s="17">
        <v>3250</v>
      </c>
      <c r="F70" s="17">
        <v>9911687.5</v>
      </c>
      <c r="G70" s="18">
        <f t="shared" si="0"/>
        <v>3.5546585235886894E-3</v>
      </c>
      <c r="H70" s="20" t="e">
        <f>VLOOKUP(Table134567685[[#This Row],[ISIN No.]],#REF!,35,0)</f>
        <v>#REF!</v>
      </c>
    </row>
    <row r="71" spans="1:15" x14ac:dyDescent="0.35">
      <c r="A71" s="14"/>
      <c r="B71" s="15" t="s">
        <v>187</v>
      </c>
      <c r="C71" s="16" t="s">
        <v>188</v>
      </c>
      <c r="D71" s="16" t="s">
        <v>186</v>
      </c>
      <c r="E71" s="17">
        <v>4214</v>
      </c>
      <c r="F71" s="17">
        <v>12328478.4</v>
      </c>
      <c r="G71" s="18">
        <f t="shared" si="0"/>
        <v>4.421399567675943E-3</v>
      </c>
      <c r="H71" s="20" t="e">
        <f>VLOOKUP(Table134567685[[#This Row],[ISIN No.]],#REF!,35,0)</f>
        <v>#REF!</v>
      </c>
    </row>
    <row r="72" spans="1:15" x14ac:dyDescent="0.35">
      <c r="A72" s="14"/>
      <c r="B72" s="15" t="s">
        <v>189</v>
      </c>
      <c r="C72" s="16" t="s">
        <v>190</v>
      </c>
      <c r="D72" s="16" t="s">
        <v>157</v>
      </c>
      <c r="E72" s="17">
        <v>47755</v>
      </c>
      <c r="F72" s="17">
        <v>48562059.5</v>
      </c>
      <c r="G72" s="18">
        <f t="shared" ref="G72" si="1">+F72/$F$102</f>
        <v>1.7415958556471448E-2</v>
      </c>
      <c r="H72" s="20" t="e">
        <f>VLOOKUP(Table134567685[[#This Row],[ISIN No.]],#REF!,35,0)</f>
        <v>#REF!</v>
      </c>
    </row>
    <row r="73" spans="1:15" x14ac:dyDescent="0.35">
      <c r="A73" s="14"/>
      <c r="B73" s="15"/>
      <c r="C73" s="16"/>
      <c r="D73" s="16"/>
      <c r="E73" s="17"/>
      <c r="F73" s="17"/>
      <c r="G73" s="18"/>
      <c r="H73" s="20"/>
    </row>
    <row r="74" spans="1:15" x14ac:dyDescent="0.35">
      <c r="A74" s="14"/>
      <c r="B74" s="15"/>
      <c r="C74" s="16"/>
      <c r="D74" s="16"/>
      <c r="E74" s="17"/>
      <c r="F74" s="17"/>
      <c r="G74" s="18"/>
      <c r="H74" s="20"/>
    </row>
    <row r="75" spans="1:15" x14ac:dyDescent="0.3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3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3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3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3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3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3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3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3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3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3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3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3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3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3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35">
      <c r="B90" s="25"/>
      <c r="C90" s="25" t="s">
        <v>191</v>
      </c>
      <c r="D90" s="25"/>
      <c r="E90" s="27"/>
      <c r="F90" s="28">
        <f>SUM(F7:F89)</f>
        <v>2705629535.1000009</v>
      </c>
      <c r="G90" s="29">
        <f t="shared" si="2"/>
        <v>0.97032811906312832</v>
      </c>
      <c r="H90" s="30"/>
    </row>
    <row r="92" spans="1:8" x14ac:dyDescent="0.35">
      <c r="B92" s="31"/>
      <c r="C92" s="31" t="s">
        <v>192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35">
      <c r="B93" s="33"/>
      <c r="C93" s="25" t="s">
        <v>193</v>
      </c>
      <c r="D93" s="16"/>
      <c r="E93" s="22"/>
      <c r="F93" s="34" t="s">
        <v>194</v>
      </c>
      <c r="G93" s="29">
        <v>0</v>
      </c>
      <c r="H93" s="16"/>
    </row>
    <row r="94" spans="1:8" x14ac:dyDescent="0.35">
      <c r="A94" s="35" t="s">
        <v>195</v>
      </c>
      <c r="B94" s="33" t="s">
        <v>196</v>
      </c>
      <c r="C94" s="25" t="s">
        <v>197</v>
      </c>
      <c r="D94" s="25"/>
      <c r="E94" s="27"/>
      <c r="F94" s="36">
        <v>83605819.670000002</v>
      </c>
      <c r="G94" s="29">
        <f>+F94/$F$102</f>
        <v>2.9983808459617439E-2</v>
      </c>
      <c r="H94" s="16"/>
    </row>
    <row r="95" spans="1:8" x14ac:dyDescent="0.35">
      <c r="B95" s="33"/>
      <c r="C95" s="25" t="s">
        <v>198</v>
      </c>
      <c r="D95" s="16"/>
      <c r="E95" s="22"/>
      <c r="F95" s="27" t="s">
        <v>194</v>
      </c>
      <c r="G95" s="29">
        <v>0</v>
      </c>
      <c r="H95" s="16"/>
    </row>
    <row r="96" spans="1:8" x14ac:dyDescent="0.35">
      <c r="B96" s="33"/>
      <c r="C96" s="25" t="s">
        <v>199</v>
      </c>
      <c r="D96" s="16"/>
      <c r="E96" s="22"/>
      <c r="F96" s="27" t="s">
        <v>194</v>
      </c>
      <c r="G96" s="29">
        <v>0</v>
      </c>
      <c r="H96" s="16"/>
    </row>
    <row r="97" spans="1:8" x14ac:dyDescent="0.35">
      <c r="B97" s="33"/>
      <c r="C97" s="25" t="s">
        <v>200</v>
      </c>
      <c r="D97" s="16"/>
      <c r="E97" s="22"/>
      <c r="F97" s="27" t="s">
        <v>194</v>
      </c>
      <c r="G97" s="29">
        <v>0</v>
      </c>
      <c r="H97" s="16"/>
    </row>
    <row r="98" spans="1:8" x14ac:dyDescent="0.35">
      <c r="A98" s="37" t="s">
        <v>201</v>
      </c>
      <c r="B98" s="16" t="s">
        <v>201</v>
      </c>
      <c r="C98" s="16" t="s">
        <v>202</v>
      </c>
      <c r="D98" s="16"/>
      <c r="E98" s="22"/>
      <c r="F98" s="36">
        <v>-869767.97</v>
      </c>
      <c r="G98" s="29">
        <f>+F98/$F$102</f>
        <v>-3.1192752274574148E-4</v>
      </c>
      <c r="H98" s="16"/>
    </row>
    <row r="99" spans="1:8" x14ac:dyDescent="0.35">
      <c r="B99" s="33"/>
      <c r="C99" s="16"/>
      <c r="D99" s="16"/>
      <c r="E99" s="22"/>
      <c r="F99" s="34"/>
      <c r="G99" s="29"/>
      <c r="H99" s="16"/>
    </row>
    <row r="100" spans="1:8" x14ac:dyDescent="0.35">
      <c r="B100" s="33"/>
      <c r="C100" s="16" t="s">
        <v>203</v>
      </c>
      <c r="D100" s="16"/>
      <c r="E100" s="22"/>
      <c r="F100" s="38">
        <f>SUM(F93:F99)</f>
        <v>82736051.700000003</v>
      </c>
      <c r="G100" s="29">
        <f>+F100/$F$102</f>
        <v>2.9671880936871696E-2</v>
      </c>
      <c r="H100" s="16"/>
    </row>
    <row r="101" spans="1:8" x14ac:dyDescent="0.35">
      <c r="B101" s="33"/>
      <c r="C101" s="16"/>
      <c r="D101" s="16"/>
      <c r="E101" s="22"/>
      <c r="F101" s="38"/>
      <c r="G101" s="29"/>
      <c r="H101" s="16"/>
    </row>
    <row r="102" spans="1:8" x14ac:dyDescent="0.35">
      <c r="B102" s="39"/>
      <c r="C102" s="40" t="s">
        <v>204</v>
      </c>
      <c r="D102" s="41"/>
      <c r="E102" s="42"/>
      <c r="F102" s="43">
        <f>+F100+F90</f>
        <v>2788365586.8000007</v>
      </c>
      <c r="G102" s="44">
        <v>1</v>
      </c>
      <c r="H102" s="16"/>
    </row>
    <row r="103" spans="1:8" x14ac:dyDescent="0.35">
      <c r="F103" s="45"/>
    </row>
    <row r="104" spans="1:8" x14ac:dyDescent="0.35">
      <c r="C104" s="25" t="s">
        <v>205</v>
      </c>
      <c r="D104" s="46"/>
      <c r="F104" s="4">
        <v>0</v>
      </c>
    </row>
    <row r="105" spans="1:8" x14ac:dyDescent="0.35">
      <c r="C105" s="25" t="s">
        <v>206</v>
      </c>
      <c r="D105" s="47"/>
    </row>
    <row r="106" spans="1:8" x14ac:dyDescent="0.35">
      <c r="C106" s="25" t="s">
        <v>207</v>
      </c>
      <c r="D106" s="47"/>
    </row>
    <row r="107" spans="1:8" x14ac:dyDescent="0.35">
      <c r="C107" s="25" t="s">
        <v>208</v>
      </c>
      <c r="D107" s="48">
        <v>19.370899999999999</v>
      </c>
    </row>
    <row r="108" spans="1:8" x14ac:dyDescent="0.35">
      <c r="C108" s="25" t="s">
        <v>209</v>
      </c>
      <c r="D108" s="48">
        <v>18.427900000000001</v>
      </c>
    </row>
    <row r="109" spans="1:8" x14ac:dyDescent="0.35">
      <c r="A109" s="35" t="s">
        <v>210</v>
      </c>
      <c r="C109" s="25" t="s">
        <v>211</v>
      </c>
      <c r="D109" s="49">
        <v>309275150.05000001</v>
      </c>
    </row>
    <row r="110" spans="1:8" x14ac:dyDescent="0.35">
      <c r="C110" s="25" t="s">
        <v>212</v>
      </c>
      <c r="D110" s="47">
        <v>0</v>
      </c>
    </row>
    <row r="111" spans="1:8" x14ac:dyDescent="0.35">
      <c r="C111" s="25" t="s">
        <v>213</v>
      </c>
      <c r="D111" s="47">
        <v>0</v>
      </c>
      <c r="F111" s="45"/>
      <c r="G111" s="50"/>
    </row>
    <row r="112" spans="1:8" x14ac:dyDescent="0.35">
      <c r="B112" s="51"/>
      <c r="C112" s="14"/>
    </row>
    <row r="113" spans="1:8" x14ac:dyDescent="0.35">
      <c r="F113" s="4"/>
    </row>
    <row r="114" spans="1:8" x14ac:dyDescent="0.35">
      <c r="C114" s="31" t="s">
        <v>214</v>
      </c>
      <c r="D114" s="31"/>
      <c r="E114" s="31"/>
      <c r="F114" s="31"/>
      <c r="G114" s="32"/>
      <c r="H114" s="31"/>
    </row>
    <row r="115" spans="1:8" x14ac:dyDescent="0.35">
      <c r="C115" s="31" t="s">
        <v>215</v>
      </c>
      <c r="D115" s="31"/>
      <c r="E115" s="31"/>
      <c r="F115" s="31" t="s">
        <v>10</v>
      </c>
      <c r="G115" s="32" t="s">
        <v>11</v>
      </c>
      <c r="H115" s="31" t="s">
        <v>12</v>
      </c>
    </row>
    <row r="116" spans="1:8" x14ac:dyDescent="0.35">
      <c r="A116" s="1" t="s">
        <v>216</v>
      </c>
      <c r="C116" s="25" t="s">
        <v>217</v>
      </c>
      <c r="D116" s="16"/>
      <c r="E116" s="22"/>
      <c r="F116" s="52">
        <f>SUMIF(Table134567685[[Industry ]],A116,Table134567685[Market Value])</f>
        <v>0</v>
      </c>
      <c r="G116" s="53">
        <f>+F116/$F$102</f>
        <v>0</v>
      </c>
      <c r="H116" s="16"/>
    </row>
    <row r="117" spans="1:8" x14ac:dyDescent="0.35">
      <c r="A117" s="16" t="s">
        <v>218</v>
      </c>
      <c r="C117" s="16" t="s">
        <v>219</v>
      </c>
      <c r="D117" s="16"/>
      <c r="E117" s="22"/>
      <c r="F117" s="52">
        <f>SUMIF(Table134567685[[Industry ]],A117,Table134567685[Market Value])</f>
        <v>0</v>
      </c>
      <c r="G117" s="53">
        <f t="shared" ref="G117" si="3">+F117/$F$102</f>
        <v>0</v>
      </c>
      <c r="H117" s="16"/>
    </row>
    <row r="118" spans="1:8" x14ac:dyDescent="0.35">
      <c r="C118" s="16" t="s">
        <v>220</v>
      </c>
      <c r="D118" s="16"/>
      <c r="E118" s="22"/>
      <c r="F118" s="52">
        <f>SUMIF($E$130:$E$137,C118,H130:H137)</f>
        <v>0</v>
      </c>
      <c r="G118" s="53">
        <f>+F118/$F$102</f>
        <v>0</v>
      </c>
      <c r="H118" s="16"/>
    </row>
    <row r="119" spans="1:8" x14ac:dyDescent="0.35">
      <c r="C119" s="16" t="s">
        <v>221</v>
      </c>
      <c r="D119" s="16"/>
      <c r="E119" s="22"/>
      <c r="F119" s="52">
        <f t="shared" ref="F119:F127" si="4">SUMIF($E$130:$E$137,C119,H131:H138)</f>
        <v>0</v>
      </c>
      <c r="G119" s="53">
        <f t="shared" ref="G119:G127" si="5">+F119/$F$102</f>
        <v>0</v>
      </c>
      <c r="H119" s="16"/>
    </row>
    <row r="120" spans="1:8" x14ac:dyDescent="0.35">
      <c r="C120" s="16" t="s">
        <v>222</v>
      </c>
      <c r="D120" s="16"/>
      <c r="E120" s="22"/>
      <c r="F120" s="52">
        <f t="shared" si="4"/>
        <v>0</v>
      </c>
      <c r="G120" s="53">
        <f t="shared" si="5"/>
        <v>0</v>
      </c>
      <c r="H120" s="16"/>
    </row>
    <row r="121" spans="1:8" x14ac:dyDescent="0.35">
      <c r="C121" s="16" t="s">
        <v>223</v>
      </c>
      <c r="D121" s="16"/>
      <c r="E121" s="22"/>
      <c r="F121" s="52">
        <f t="shared" si="4"/>
        <v>0</v>
      </c>
      <c r="G121" s="53">
        <f t="shared" si="5"/>
        <v>0</v>
      </c>
      <c r="H121" s="16"/>
    </row>
    <row r="122" spans="1:8" x14ac:dyDescent="0.35">
      <c r="C122" s="16" t="s">
        <v>224</v>
      </c>
      <c r="D122" s="16"/>
      <c r="E122" s="22"/>
      <c r="F122" s="52">
        <f t="shared" si="4"/>
        <v>0</v>
      </c>
      <c r="G122" s="53">
        <f t="shared" si="5"/>
        <v>0</v>
      </c>
      <c r="H122" s="16"/>
    </row>
    <row r="123" spans="1:8" x14ac:dyDescent="0.35">
      <c r="C123" s="16" t="s">
        <v>225</v>
      </c>
      <c r="D123" s="16"/>
      <c r="E123" s="22"/>
      <c r="F123" s="52">
        <f t="shared" si="4"/>
        <v>0</v>
      </c>
      <c r="G123" s="53">
        <f t="shared" si="5"/>
        <v>0</v>
      </c>
      <c r="H123" s="16"/>
    </row>
    <row r="124" spans="1:8" x14ac:dyDescent="0.35">
      <c r="C124" s="16" t="s">
        <v>226</v>
      </c>
      <c r="D124" s="16"/>
      <c r="E124" s="22"/>
      <c r="F124" s="52">
        <f t="shared" si="4"/>
        <v>0</v>
      </c>
      <c r="G124" s="53">
        <f t="shared" si="5"/>
        <v>0</v>
      </c>
      <c r="H124" s="16"/>
    </row>
    <row r="125" spans="1:8" x14ac:dyDescent="0.35">
      <c r="C125" s="16" t="s">
        <v>227</v>
      </c>
      <c r="D125" s="16"/>
      <c r="E125" s="22"/>
      <c r="F125" s="52">
        <f>SUMIF($E$130:$E$137,C125,H137:H144)</f>
        <v>0</v>
      </c>
      <c r="G125" s="53">
        <f t="shared" si="5"/>
        <v>0</v>
      </c>
      <c r="H125" s="16"/>
    </row>
    <row r="126" spans="1:8" x14ac:dyDescent="0.35">
      <c r="C126" s="16" t="s">
        <v>228</v>
      </c>
      <c r="D126" s="16"/>
      <c r="E126" s="22"/>
      <c r="F126" s="52">
        <f t="shared" si="4"/>
        <v>0</v>
      </c>
      <c r="G126" s="53">
        <f t="shared" si="5"/>
        <v>0</v>
      </c>
      <c r="H126" s="16"/>
    </row>
    <row r="127" spans="1:8" x14ac:dyDescent="0.35">
      <c r="C127" s="16" t="s">
        <v>229</v>
      </c>
      <c r="D127" s="16"/>
      <c r="E127" s="22"/>
      <c r="F127" s="52">
        <f t="shared" si="4"/>
        <v>0</v>
      </c>
      <c r="G127" s="53">
        <f t="shared" si="5"/>
        <v>0</v>
      </c>
      <c r="H127" s="16"/>
    </row>
    <row r="130" spans="5:8" x14ac:dyDescent="0.35">
      <c r="E130" s="16" t="s">
        <v>220</v>
      </c>
      <c r="F130" s="16" t="s">
        <v>230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220</v>
      </c>
      <c r="F131" s="16" t="s">
        <v>231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220</v>
      </c>
      <c r="F132" s="16" t="s">
        <v>232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222</v>
      </c>
      <c r="F133" s="16" t="s">
        <v>233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223</v>
      </c>
      <c r="F134" s="16" t="s">
        <v>234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220</v>
      </c>
      <c r="F135" s="16" t="s">
        <v>235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223</v>
      </c>
      <c r="F136" s="16" t="s">
        <v>236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220</v>
      </c>
      <c r="F137" s="16" t="s">
        <v>237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238</v>
      </c>
      <c r="H138" s="1" t="s">
        <v>238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2022-11-07T10:05:14Z</dcterms:created>
  <dcterms:modified xsi:type="dcterms:W3CDTF">2022-11-07T10:06:46Z</dcterms:modified>
</cp:coreProperties>
</file>