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FRDA &amp; NPS Trust Communication April 2019 Onwards\NPS Trust\2022-23\portfolio\October\"/>
    </mc:Choice>
  </mc:AlternateContent>
  <xr:revisionPtr revIDLastSave="0" documentId="8_{763A66BE-2E37-43F8-88EE-6B266D266BB2}" xr6:coauthVersionLast="47" xr6:coauthVersionMax="47" xr10:uidLastSave="{00000000-0000-0000-0000-000000000000}"/>
  <bookViews>
    <workbookView xWindow="-110" yWindow="-110" windowWidth="19420" windowHeight="10420" xr2:uid="{77ED6F7B-175E-4BD6-AA10-BE498FE09318}"/>
  </bookViews>
  <sheets>
    <sheet name="Port_G1I" sheetId="1" r:id="rId1"/>
  </sheets>
  <externalReferences>
    <externalReference r:id="rId2"/>
  </externalReferences>
  <definedNames>
    <definedName name="_xlnm._FilterDatabase" localSheetId="0" hidden="1">Port_G1I!$C$6:$H$42</definedName>
    <definedName name="IN">'[1]INPUT MASTER'!$B$9</definedName>
    <definedName name="_xlnm.Print_Area" localSheetId="0">Port_G1I!$B$2:$G$71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0" i="1" l="1"/>
  <c r="F79" i="1"/>
  <c r="F78" i="1"/>
  <c r="G78" i="1" s="1"/>
  <c r="F77" i="1"/>
  <c r="G77" i="1" s="1"/>
  <c r="F76" i="1"/>
  <c r="F75" i="1"/>
  <c r="F72" i="1"/>
  <c r="G72" i="1" s="1"/>
  <c r="F70" i="1"/>
  <c r="G70" i="1" s="1"/>
  <c r="F69" i="1"/>
  <c r="F71" i="1" s="1"/>
  <c r="F53" i="1"/>
  <c r="F55" i="1" s="1"/>
  <c r="F43" i="1"/>
  <c r="H41" i="1"/>
  <c r="H40" i="1"/>
  <c r="H39" i="1"/>
  <c r="H38" i="1"/>
  <c r="H37" i="1"/>
  <c r="H36" i="1"/>
  <c r="H35" i="1"/>
  <c r="G83" i="1" s="1"/>
  <c r="H34" i="1"/>
  <c r="H90" i="1" s="1"/>
  <c r="F74" i="1" s="1"/>
  <c r="G74" i="1" s="1"/>
  <c r="G47" i="1" l="1"/>
  <c r="G41" i="1"/>
  <c r="G39" i="1"/>
  <c r="G37" i="1"/>
  <c r="G35" i="1"/>
  <c r="G32" i="1"/>
  <c r="G28" i="1"/>
  <c r="G24" i="1"/>
  <c r="G20" i="1"/>
  <c r="G16" i="1"/>
  <c r="G12" i="1"/>
  <c r="G8" i="1"/>
  <c r="G53" i="1"/>
  <c r="G43" i="1"/>
  <c r="G31" i="1"/>
  <c r="G23" i="1"/>
  <c r="G19" i="1"/>
  <c r="G11" i="1"/>
  <c r="G25" i="1"/>
  <c r="G17" i="1"/>
  <c r="G9" i="1"/>
  <c r="G27" i="1"/>
  <c r="G15" i="1"/>
  <c r="G7" i="1"/>
  <c r="G51" i="1"/>
  <c r="G33" i="1"/>
  <c r="G29" i="1"/>
  <c r="G21" i="1"/>
  <c r="G13" i="1"/>
  <c r="G40" i="1"/>
  <c r="G38" i="1"/>
  <c r="G36" i="1"/>
  <c r="G34" i="1"/>
  <c r="G30" i="1"/>
  <c r="G26" i="1"/>
  <c r="G22" i="1"/>
  <c r="G18" i="1"/>
  <c r="G14" i="1"/>
  <c r="G10" i="1"/>
  <c r="G75" i="1"/>
  <c r="G79" i="1"/>
  <c r="G71" i="1"/>
  <c r="G76" i="1"/>
  <c r="G80" i="1"/>
  <c r="G85" i="1"/>
  <c r="G87" i="1"/>
  <c r="G89" i="1"/>
  <c r="G69" i="1"/>
  <c r="H83" i="1"/>
  <c r="H85" i="1"/>
  <c r="H87" i="1"/>
  <c r="H89" i="1"/>
  <c r="G84" i="1"/>
  <c r="G86" i="1"/>
  <c r="G88" i="1"/>
  <c r="G90" i="1"/>
  <c r="H84" i="1"/>
  <c r="H86" i="1"/>
  <c r="H88" i="1"/>
  <c r="F73" i="1" s="1"/>
  <c r="G73" i="1" s="1"/>
</calcChain>
</file>

<file path=xl/sharedStrings.xml><?xml version="1.0" encoding="utf-8"?>
<sst xmlns="http://schemas.openxmlformats.org/spreadsheetml/2006/main" count="185" uniqueCount="131">
  <si>
    <t>NAME OF PENSION FUND</t>
  </si>
  <si>
    <t>ADITYA BIRLA SUN LIFE PENSION MANAGEMENT LIMITED</t>
  </si>
  <si>
    <t>G-TIER II</t>
  </si>
  <si>
    <t>SCHEME NAME</t>
  </si>
  <si>
    <t>Scheme G TIER II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</si>
  <si>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</si>
  <si>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</si>
  <si>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</si>
  <si>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</si>
  <si>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</si>
  <si>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</si>
  <si>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</si>
  <si>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</si>
  <si>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IN0020210202</t>
  </si>
  <si>
    <t>6.95% GOI 16-DEC-2061</t>
  </si>
  <si>
    <t>CGS</t>
  </si>
  <si>
    <t>IN0020220011</t>
  </si>
  <si>
    <t>7.10 GS 18.04.2029</t>
  </si>
  <si>
    <t>IN0020210194</t>
  </si>
  <si>
    <t>6.99% GOI 15-DEC-2051</t>
  </si>
  <si>
    <t>IN0020220029</t>
  </si>
  <si>
    <t>7.54%GOI 23-MAY- 2036</t>
  </si>
  <si>
    <t>IN0020160100</t>
  </si>
  <si>
    <t>6.57% GOI 2033 (MD 05/12/2033)</t>
  </si>
  <si>
    <t>IN0020150051</t>
  </si>
  <si>
    <t>7.73% GS  MD 19/12/2034</t>
  </si>
  <si>
    <t>IN0020170026</t>
  </si>
  <si>
    <t>6.79% GSEC (15/MAY/2027) 2027</t>
  </si>
  <si>
    <t>IN0020060045</t>
  </si>
  <si>
    <t>8.33% GS 7.06.2036</t>
  </si>
  <si>
    <t>IN0020150010</t>
  </si>
  <si>
    <t>7.68% GS 15.12.2023</t>
  </si>
  <si>
    <t>IN0020070044</t>
  </si>
  <si>
    <t>8.32% GS 02.08.2032</t>
  </si>
  <si>
    <t>IN0020110063</t>
  </si>
  <si>
    <t>8.83% GOI 12.12.2041</t>
  </si>
  <si>
    <t>IN0020150077</t>
  </si>
  <si>
    <t>7.72% GOI 26.10.2055.</t>
  </si>
  <si>
    <t>IN0020140078</t>
  </si>
  <si>
    <t>8.17% GS 2044 (01-DEC-2044).</t>
  </si>
  <si>
    <t>IN0020190024</t>
  </si>
  <si>
    <t>7.62% GS 2039 (15-09-2039)</t>
  </si>
  <si>
    <t>IN0020190040</t>
  </si>
  <si>
    <t>7.69% GOI 17.06.2043</t>
  </si>
  <si>
    <t>IN0020100031</t>
  </si>
  <si>
    <t>8.30% GS 02.07.2040</t>
  </si>
  <si>
    <t>IN0020060078</t>
  </si>
  <si>
    <t>8.24% GOI 15-Feb-2027</t>
  </si>
  <si>
    <t>IN0020170174</t>
  </si>
  <si>
    <t>7.17% GOI 08-Jan-2028</t>
  </si>
  <si>
    <t>IN0020200153</t>
  </si>
  <si>
    <t>05.77% GOI 03-Aug-2030</t>
  </si>
  <si>
    <t>IN0020200245</t>
  </si>
  <si>
    <t>6.22% GOI 2035 (16-Mar-2035)</t>
  </si>
  <si>
    <t>IN0020170042</t>
  </si>
  <si>
    <t>6.68% GOI 17-Sept-2031</t>
  </si>
  <si>
    <t>IN0020020247</t>
  </si>
  <si>
    <t>6.01% GOVT 25-March-2028</t>
  </si>
  <si>
    <t>IN0020210020</t>
  </si>
  <si>
    <t>6.64% GOI 16-june-2035</t>
  </si>
  <si>
    <t>IN0020210152</t>
  </si>
  <si>
    <t>06.67 GOI 15 DEC- 2035</t>
  </si>
  <si>
    <t>IN0020210244</t>
  </si>
  <si>
    <t>6.54% GOI 17-Jan-2032</t>
  </si>
  <si>
    <t>IN3120150203</t>
  </si>
  <si>
    <t>8.69% Tamil Nadu SDL 24.02.2026</t>
  </si>
  <si>
    <t>SDL</t>
  </si>
  <si>
    <t>IN2020170147</t>
  </si>
  <si>
    <t>8.13 % KERALA SDL 21.03.2028</t>
  </si>
  <si>
    <t>IN3120180010</t>
  </si>
  <si>
    <t>SDL TAMIL NADU 8.05% 2028</t>
  </si>
  <si>
    <t>IN1020180411</t>
  </si>
  <si>
    <t>8.39% ANDHRA PRADESH SDL 06.02.2031</t>
  </si>
  <si>
    <t>IN1920180149</t>
  </si>
  <si>
    <t>8.19% Karnataka SDL 2029</t>
  </si>
  <si>
    <t>IN4520180204</t>
  </si>
  <si>
    <t>8.38% Telangana SDL 2049</t>
  </si>
  <si>
    <t>IN1520130072</t>
  </si>
  <si>
    <t>9.50% GUJARAT SDL 11-SEP-2023.</t>
  </si>
  <si>
    <t>IN2220200264</t>
  </si>
  <si>
    <t>6.63% MAHARASHTRA SDL 14-OCT-2030</t>
  </si>
  <si>
    <t>IN2220150196</t>
  </si>
  <si>
    <t>8.67% Maharashtra SDL 24 Feb 2026</t>
  </si>
  <si>
    <t>IN2220190051</t>
  </si>
  <si>
    <t>7.24% Maharashtra SDL 25-Sept-2029</t>
  </si>
  <si>
    <t xml:space="preserve">Subtotal A </t>
  </si>
  <si>
    <t>Money Market Instruments:-</t>
  </si>
  <si>
    <t xml:space="preserve">  - Treasury Bills</t>
  </si>
  <si>
    <t>Nil</t>
  </si>
  <si>
    <t>02A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</si>
  <si>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</si>
  <si>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</si>
  <si>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</si>
  <si>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</si>
  <si>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</si>
  <si>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</si>
  <si>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</si>
  <si>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</si>
  <si>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</si>
  <si>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</si>
  <si>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</si>
  <si>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</si>
  <si>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</si>
  <si>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</si>
  <si>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Infrastructure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</si>
  <si>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</si>
  <si>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</si>
  <si>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</si>
  <si>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</si>
  <si>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</si>
  <si>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Central Govt. Securities</t>
  </si>
  <si>
    <t>State Development Loans</t>
  </si>
  <si>
    <t xml:space="preserve">Total 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</si>
  <si>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</si>
  <si>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</si>
  <si>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</si>
  <si>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</si>
  <si>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</si>
  <si>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</si>
  <si>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</si>
  <si>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</si>
  <si>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</si>
  <si>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AAA / Equivalent</t>
  </si>
  <si>
    <t>[ICRA]AAA</t>
  </si>
  <si>
    <t>CARE AAA (CE)</t>
  </si>
  <si>
    <t>CRISIL AAA</t>
  </si>
  <si>
    <t>[ICRA]AA+</t>
  </si>
  <si>
    <t>CRISIL AA</t>
  </si>
  <si>
    <t>IND AAA</t>
  </si>
  <si>
    <t>CARE AA</t>
  </si>
  <si>
    <t>CARE 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</si>
</sst>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dd\-mmm\-yyyy"/>
    <numFmt numFmtId="165" formatCode="_(* #,##0_);_(* \(#,##0\);_(* &quot;-&quot;??_);_(@_)"/>
    <numFmt numFmtId="166" formatCode="#,##0.00000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9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2"/>
    <xf numFmtId="0" fontId="5" fillId="0" borderId="0" xfId="2" applyFont="1"/>
    <xf numFmtId="0" fontId="5" fillId="0" borderId="0" xfId="2" applyFont="1" applyAlignment="1">
      <alignment horizontal="left"/>
    </xf>
    <xf numFmtId="43" fontId="0" fillId="0" borderId="0" xfId="3" applyFont="1"/>
    <xf numFmtId="9" fontId="2" fillId="0" borderId="0" xfId="1" applyFont="1"/>
    <xf numFmtId="0" fontId="8" fillId="2" borderId="1" xfId="0" applyFont="1" applyFill="1" applyBorder="1"/>
    <xf numFmtId="9" fontId="1" fillId="0" borderId="0" xfId="1" applyFont="1"/>
    <xf numFmtId="164" fontId="5" fillId="0" borderId="0" xfId="2" applyNumberFormat="1" applyFont="1" applyAlignment="1">
      <alignment horizontal="left"/>
    </xf>
    <xf numFmtId="0" fontId="5" fillId="3" borderId="2" xfId="2" applyFont="1" applyFill="1" applyBorder="1"/>
    <xf numFmtId="0" fontId="5" fillId="3" borderId="3" xfId="2" applyFont="1" applyFill="1" applyBorder="1"/>
    <xf numFmtId="43" fontId="5" fillId="3" borderId="3" xfId="3" applyFont="1" applyFill="1" applyBorder="1"/>
    <xf numFmtId="9" fontId="5" fillId="3" borderId="3" xfId="1" applyFont="1" applyFill="1" applyBorder="1"/>
    <xf numFmtId="0" fontId="5" fillId="3" borderId="4" xfId="2" applyFont="1" applyFill="1" applyBorder="1"/>
    <xf numFmtId="0" fontId="2" fillId="0" borderId="0" xfId="2" applyAlignment="1">
      <alignment vertical="top"/>
    </xf>
    <xf numFmtId="0" fontId="0" fillId="0" borderId="0" xfId="0" applyAlignment="1">
      <alignment vertical="top"/>
    </xf>
    <xf numFmtId="0" fontId="2" fillId="0" borderId="5" xfId="2" applyBorder="1"/>
    <xf numFmtId="165" fontId="0" fillId="0" borderId="5" xfId="3" applyNumberFormat="1" applyFont="1" applyBorder="1"/>
    <xf numFmtId="9" fontId="0" fillId="0" borderId="5" xfId="1" applyFont="1" applyFill="1" applyBorder="1"/>
    <xf numFmtId="43" fontId="0" fillId="0" borderId="6" xfId="3" quotePrefix="1" applyFont="1" applyFill="1" applyBorder="1"/>
    <xf numFmtId="0" fontId="0" fillId="0" borderId="6" xfId="3" quotePrefix="1" applyNumberFormat="1" applyFont="1" applyFill="1" applyBorder="1"/>
    <xf numFmtId="0" fontId="2" fillId="0" borderId="5" xfId="2" applyBorder="1" applyAlignment="1">
      <alignment vertical="top"/>
    </xf>
    <xf numFmtId="43" fontId="0" fillId="0" borderId="5" xfId="3" applyFont="1" applyFill="1" applyBorder="1" applyAlignment="1">
      <alignment horizontal="right" vertical="top"/>
    </xf>
    <xf numFmtId="0" fontId="2" fillId="0" borderId="6" xfId="2" quotePrefix="1" applyBorder="1"/>
    <xf numFmtId="43" fontId="0" fillId="0" borderId="5" xfId="3" applyFont="1" applyBorder="1" applyAlignment="1">
      <alignment horizontal="right" vertical="top"/>
    </xf>
    <xf numFmtId="3" fontId="2" fillId="0" borderId="5" xfId="2" applyNumberFormat="1" applyBorder="1" applyAlignment="1">
      <alignment horizontal="right" vertical="top"/>
    </xf>
    <xf numFmtId="9" fontId="0" fillId="0" borderId="5" xfId="1" applyFont="1" applyBorder="1"/>
    <xf numFmtId="0" fontId="2" fillId="0" borderId="5" xfId="2" quotePrefix="1" applyBorder="1"/>
    <xf numFmtId="0" fontId="3" fillId="3" borderId="5" xfId="2" applyFont="1" applyFill="1" applyBorder="1"/>
    <xf numFmtId="9" fontId="3" fillId="3" borderId="5" xfId="1" applyFont="1" applyFill="1" applyBorder="1"/>
    <xf numFmtId="0" fontId="6" fillId="0" borderId="5" xfId="2" applyFont="1" applyBorder="1"/>
    <xf numFmtId="43" fontId="0" fillId="0" borderId="5" xfId="3" applyFont="1" applyBorder="1"/>
    <xf numFmtId="165" fontId="0" fillId="0" borderId="5" xfId="3" applyNumberFormat="1" applyFont="1" applyBorder="1" applyAlignment="1">
      <alignment horizontal="right" vertical="top"/>
    </xf>
    <xf numFmtId="0" fontId="9" fillId="2" borderId="7" xfId="0" applyFont="1" applyFill="1" applyBorder="1"/>
    <xf numFmtId="165" fontId="7" fillId="0" borderId="5" xfId="3" applyNumberFormat="1" applyFont="1" applyBorder="1"/>
    <xf numFmtId="0" fontId="4" fillId="0" borderId="5" xfId="2" applyFont="1" applyBorder="1"/>
    <xf numFmtId="165" fontId="10" fillId="0" borderId="5" xfId="3" applyNumberFormat="1" applyFont="1" applyFill="1" applyBorder="1" applyAlignment="1">
      <alignment vertical="center" wrapText="1"/>
    </xf>
    <xf numFmtId="0" fontId="3" fillId="0" borderId="5" xfId="2" applyFont="1" applyBorder="1"/>
    <xf numFmtId="0" fontId="5" fillId="0" borderId="5" xfId="2" applyFont="1" applyBorder="1" applyAlignment="1">
      <alignment vertical="top"/>
    </xf>
    <xf numFmtId="0" fontId="5" fillId="0" borderId="5" xfId="2" applyFont="1" applyBorder="1"/>
    <xf numFmtId="43" fontId="5" fillId="0" borderId="5" xfId="3" applyFont="1" applyBorder="1"/>
    <xf numFmtId="165" fontId="5" fillId="0" borderId="5" xfId="3" applyNumberFormat="1" applyFont="1" applyBorder="1"/>
    <xf numFmtId="9" fontId="5" fillId="0" borderId="5" xfId="1" applyFont="1" applyBorder="1"/>
    <xf numFmtId="165" fontId="2" fillId="0" borderId="0" xfId="2" applyNumberFormat="1"/>
    <xf numFmtId="43" fontId="0" fillId="0" borderId="5" xfId="0" applyNumberFormat="1" applyBorder="1"/>
    <xf numFmtId="166" fontId="2" fillId="0" borderId="5" xfId="2" applyNumberFormat="1" applyBorder="1" applyAlignment="1">
      <alignment horizontal="right" vertical="top"/>
    </xf>
    <xf numFmtId="43" fontId="11" fillId="0" borderId="5" xfId="3" applyFont="1" applyFill="1" applyBorder="1"/>
    <xf numFmtId="43" fontId="0" fillId="4" borderId="5" xfId="3" applyFont="1" applyFill="1" applyBorder="1" applyAlignment="1">
      <alignment horizontal="right"/>
    </xf>
    <xf numFmtId="9" fontId="0" fillId="0" borderId="0" xfId="1" applyFont="1"/>
    <xf numFmtId="10" fontId="0" fillId="4" borderId="0" xfId="4" applyNumberFormat="1" applyFont="1" applyFill="1" applyBorder="1"/>
    <xf numFmtId="165" fontId="0" fillId="0" borderId="5" xfId="3" applyNumberFormat="1" applyFont="1" applyBorder="1" applyAlignment="1">
      <alignment vertical="top"/>
    </xf>
    <xf numFmtId="9" fontId="0" fillId="0" borderId="2" xfId="1" applyFont="1" applyBorder="1" applyAlignment="1">
      <alignment vertical="center"/>
    </xf>
  </cellXfs>
  <cellStyles count="5">
    <cellStyle name="Comma 2 2" xfId="3" xr:uid="{6BC76AC1-D061-4F58-92EB-2C9D2A908AD7}"/>
    <cellStyle name="Normal" xfId="0" builtinId="0"/>
    <cellStyle name="Normal 2 2" xfId="2" xr:uid="{796E1B68-A239-460F-AF49-C60469530F8D}"/>
    <cellStyle name="Percent" xfId="1" builtinId="5"/>
    <cellStyle name="Percent 2" xfId="4" xr:uid="{7CF7913F-32AD-4E74-A703-2F0781A72688}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DFC%20PENSION\PFRDA\PFRDA%20(as%20on%2027.05.2013)\Process\MIS\Regulatory%20Reports\Quarterly%20Reports\2017-18\March%20-%202018\Copy%20of%20Q%203%20-%20FORM%20WORKING%20NEW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ECURITY MASTER"/>
      <sheetName val="DATA MASTER"/>
      <sheetName val="INPUT MASTER"/>
      <sheetName val="Closing TB"/>
      <sheetName val="Opening TB"/>
      <sheetName val="Closing Holding"/>
      <sheetName val="Opening Holding"/>
      <sheetName val="INFLOW-OUTFLOW"/>
      <sheetName val="Deal Dump"/>
      <sheetName val="FORM 2 - Scheme - A - Tier- I  "/>
      <sheetName val="FORM 2 - Scheme - E - Tier - I"/>
      <sheetName val="FORM 2 - Scheme - E - Tier - II"/>
      <sheetName val="FORM 2 - Scheme - C - Tier - I"/>
      <sheetName val="FORM 2 - Scheme - C - Tier - II"/>
      <sheetName val="FORM 2 - Scheme - G - Tier - I"/>
      <sheetName val="FORM 2 - Scheme - G - Tier - II"/>
      <sheetName val="FORM 2 - Scheme - A - Tier II"/>
      <sheetName val="FORM 3 Scheme - A - Tier -  I"/>
      <sheetName val="FORM 3 Scheme - E - Tier - I"/>
      <sheetName val="FORM 3 Scheme - E - Tier - II"/>
      <sheetName val="FORM 3 Scheme - C - Tier - I"/>
      <sheetName val="FORM 3 Scheme - C - Tier - II"/>
      <sheetName val="FORM 3 Scheme - G - Tier - I"/>
      <sheetName val="FORM 3 Scheme - G - Tier - II"/>
      <sheetName val="FORM 3 Scheme - A - Tier -  II"/>
      <sheetName val="FORM 4"/>
      <sheetName val="Form -5"/>
      <sheetName val="Sheet1"/>
    </sheetNames>
    <sheetDataSet>
      <sheetData sheetId="0"/>
      <sheetData sheetId="1"/>
      <sheetData sheetId="2"/>
      <sheetData sheetId="3">
        <row r="9">
          <cell r="B9">
            <v>100000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E8F59E-9652-4AA0-B265-2C3E847C9FD0}" name="Table13456768578910" displayName="Table13456768578910" ref="B6:H42" totalsRowShown="0" headerRowDxfId="11" dataDxfId="10" headerRowBorderDxfId="8" tableBorderDxfId="9" totalsRowBorderDxfId="7">
  <sortState xmlns:xlrd2="http://schemas.microsoft.com/office/spreadsheetml/2017/richdata2" ref="B7:H41">
    <sortCondition descending="1" ref="F6:F41"/>
  </sortState>
  <tableColumns count="7">
    <tableColumn id="1" xr3:uid="{EB952772-F144-4F57-9B94-FC00D3BB6489}" name="ISIN No." dataDxfId="6"/>
    <tableColumn id="2" xr3:uid="{4B915E94-8AD0-47BC-A923-B1D46C01F89B}" name="Name of the Instrument" dataDxfId="5"/>
    <tableColumn id="3" xr3:uid="{31264FFB-ABD7-4AF5-8336-C4B111B51F2F}" name="Industry " dataDxfId="4"/>
    <tableColumn id="4" xr3:uid="{66F1D0BA-8AFF-40B3-83AA-3F6A929101F2}" name="Quantity" dataDxfId="3"/>
    <tableColumn id="5" xr3:uid="{D6104772-B1EB-40FC-A08A-B531BB6E127B}" name="Market Value" dataDxfId="2"/>
    <tableColumn id="6" xr3:uid="{8931030A-38D8-4D94-A7A3-BE61DF2E4AF8}" name="% of Portfolio" dataDxfId="1" dataCellStyle="Percent">
      <calculatedColumnFormula>+F7/$F$55</calculatedColumnFormula>
    </tableColumn>
    <tableColumn id="7" xr3:uid="{9DC448FE-A536-44A3-8B06-D4C9542CE1D0}" name="Ratings" dataDxfId="0">
      <calculatedColumnFormula>VLOOKUP(Table13456768578910[[#This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3590A-0C30-4BDE-B82B-3F4FC30806C9}">
  <sheetPr>
    <tabColor rgb="FF7030A0"/>
  </sheetPr>
  <dimension ref="A2:H91"/>
  <sheetViews>
    <sheetView showGridLines="0" tabSelected="1" view="pageBreakPreview" zoomScale="89" zoomScaleNormal="100" zoomScaleSheetLayoutView="89" workbookViewId="0">
      <selection activeCell="D107" sqref="D107:D109"/>
    </sheetView>
  </sheetViews>
  <sheetFormatPr defaultColWidth="9.1796875" defaultRowHeight="14.5" outlineLevelRow="1" x14ac:dyDescent="0.35"/>
  <cols>
    <col min="1" max="1" width="11.26953125" style="1" customWidth="1"/>
    <col min="2" max="2" width="16.54296875" style="1" customWidth="1"/>
    <col min="3" max="3" width="52.7265625" style="1" customWidth="1"/>
    <col min="4" max="4" width="29.26953125" style="1" customWidth="1"/>
    <col min="5" max="5" width="19.453125" style="4" customWidth="1"/>
    <col min="6" max="6" width="29.54296875" style="1" customWidth="1"/>
    <col min="7" max="7" width="20.54296875" style="7" customWidth="1"/>
    <col min="8" max="8" width="20.7265625" style="1" bestFit="1" customWidth="1"/>
    <col min="9" max="9" width="12" style="1" bestFit="1" customWidth="1"/>
    <col min="10" max="11" width="9.1796875" style="1"/>
    <col min="12" max="12" width="16.1796875" style="1" bestFit="1" customWidth="1"/>
    <col min="13" max="13" width="14" style="1" bestFit="1" customWidth="1"/>
    <col min="14" max="14" width="9.1796875" style="1"/>
    <col min="15" max="15" width="10" style="1" bestFit="1" customWidth="1"/>
    <col min="16" max="16384" width="9.1796875" style="1"/>
  </cols>
  <sheetData>
    <row r="2" spans="1:8" x14ac:dyDescent="0.35">
      <c r="B2" s="2" t="s">
        <v>0</v>
      </c>
      <c r="D2" s="3" t="s">
        <v>1</v>
      </c>
      <c r="G2" s="5"/>
    </row>
    <row r="3" spans="1:8" x14ac:dyDescent="0.35">
      <c r="A3" s="6" t="s">
        <v>2</v>
      </c>
      <c r="B3" s="2" t="s">
        <v>3</v>
      </c>
      <c r="D3" s="2" t="s">
        <v>4</v>
      </c>
    </row>
    <row r="4" spans="1:8" x14ac:dyDescent="0.35">
      <c r="B4" s="2" t="s">
        <v>5</v>
      </c>
      <c r="D4" s="8">
        <v>44865</v>
      </c>
    </row>
    <row r="6" spans="1:8" x14ac:dyDescent="0.35">
      <c r="B6" s="9" t="s">
        <v>6</v>
      </c>
      <c r="C6" s="10" t="s">
        <v>7</v>
      </c>
      <c r="D6" s="10" t="s">
        <v>8</v>
      </c>
      <c r="E6" s="11" t="s">
        <v>9</v>
      </c>
      <c r="F6" s="10" t="s">
        <v>10</v>
      </c>
      <c r="G6" s="12" t="s">
        <v>11</v>
      </c>
      <c r="H6" s="13" t="s">
        <v>12</v>
      </c>
    </row>
    <row r="7" spans="1:8" x14ac:dyDescent="0.35">
      <c r="A7" s="14"/>
      <c r="B7" s="15" t="s">
        <v>13</v>
      </c>
      <c r="C7" s="16" t="s">
        <v>14</v>
      </c>
      <c r="D7" s="16" t="s">
        <v>15</v>
      </c>
      <c r="E7" s="17">
        <v>56400</v>
      </c>
      <c r="F7" s="17">
        <v>5205313.92</v>
      </c>
      <c r="G7" s="18">
        <f t="shared" ref="G7:G41" si="0">+F7/$F$55</f>
        <v>2.9476583958749518E-2</v>
      </c>
      <c r="H7" s="19">
        <v>0</v>
      </c>
    </row>
    <row r="8" spans="1:8" x14ac:dyDescent="0.35">
      <c r="A8" s="14"/>
      <c r="B8" s="15" t="s">
        <v>16</v>
      </c>
      <c r="C8" s="16" t="s">
        <v>17</v>
      </c>
      <c r="D8" s="16" t="s">
        <v>15</v>
      </c>
      <c r="E8" s="17">
        <v>80000</v>
      </c>
      <c r="F8" s="17">
        <v>7866864</v>
      </c>
      <c r="G8" s="18">
        <f t="shared" si="0"/>
        <v>4.4548375132015872E-2</v>
      </c>
      <c r="H8" s="19">
        <v>0</v>
      </c>
    </row>
    <row r="9" spans="1:8" x14ac:dyDescent="0.35">
      <c r="A9" s="14"/>
      <c r="B9" s="15" t="s">
        <v>18</v>
      </c>
      <c r="C9" s="16" t="s">
        <v>19</v>
      </c>
      <c r="D9" s="16" t="s">
        <v>15</v>
      </c>
      <c r="E9" s="17">
        <v>80000</v>
      </c>
      <c r="F9" s="17">
        <v>7453680</v>
      </c>
      <c r="G9" s="18">
        <f t="shared" si="0"/>
        <v>4.2208602151251641E-2</v>
      </c>
      <c r="H9" s="19">
        <v>0</v>
      </c>
    </row>
    <row r="10" spans="1:8" x14ac:dyDescent="0.35">
      <c r="A10" s="14"/>
      <c r="B10" s="15" t="s">
        <v>20</v>
      </c>
      <c r="C10" s="16" t="s">
        <v>21</v>
      </c>
      <c r="D10" s="16" t="s">
        <v>15</v>
      </c>
      <c r="E10" s="17">
        <v>30000</v>
      </c>
      <c r="F10" s="17">
        <v>3000153</v>
      </c>
      <c r="G10" s="18">
        <f t="shared" si="0"/>
        <v>1.6989227384310041E-2</v>
      </c>
      <c r="H10" s="19">
        <v>0</v>
      </c>
    </row>
    <row r="11" spans="1:8" x14ac:dyDescent="0.35">
      <c r="A11" s="14"/>
      <c r="B11" s="15" t="s">
        <v>22</v>
      </c>
      <c r="C11" s="16" t="s">
        <v>23</v>
      </c>
      <c r="D11" s="16" t="s">
        <v>15</v>
      </c>
      <c r="E11" s="17">
        <v>186000</v>
      </c>
      <c r="F11" s="17">
        <v>17363062.800000001</v>
      </c>
      <c r="G11" s="18">
        <f t="shared" si="0"/>
        <v>9.8323326176116679E-2</v>
      </c>
      <c r="H11" s="19">
        <v>0</v>
      </c>
    </row>
    <row r="12" spans="1:8" x14ac:dyDescent="0.35">
      <c r="A12" s="14"/>
      <c r="B12" s="15" t="s">
        <v>24</v>
      </c>
      <c r="C12" s="16" t="s">
        <v>25</v>
      </c>
      <c r="D12" s="16" t="s">
        <v>15</v>
      </c>
      <c r="E12" s="17">
        <v>39400</v>
      </c>
      <c r="F12" s="17">
        <v>4001511.28</v>
      </c>
      <c r="G12" s="18">
        <f t="shared" si="0"/>
        <v>2.2659706027259783E-2</v>
      </c>
      <c r="H12" s="19">
        <v>0</v>
      </c>
    </row>
    <row r="13" spans="1:8" x14ac:dyDescent="0.35">
      <c r="A13" s="14"/>
      <c r="B13" s="15" t="s">
        <v>26</v>
      </c>
      <c r="C13" s="16" t="s">
        <v>27</v>
      </c>
      <c r="D13" s="16" t="s">
        <v>15</v>
      </c>
      <c r="E13" s="17">
        <v>120000</v>
      </c>
      <c r="F13" s="17">
        <v>11712984</v>
      </c>
      <c r="G13" s="18">
        <f t="shared" si="0"/>
        <v>6.6328133440123005E-2</v>
      </c>
      <c r="H13" s="19">
        <v>0</v>
      </c>
    </row>
    <row r="14" spans="1:8" x14ac:dyDescent="0.35">
      <c r="A14" s="14"/>
      <c r="B14" s="15" t="s">
        <v>28</v>
      </c>
      <c r="C14" s="16" t="s">
        <v>29</v>
      </c>
      <c r="D14" s="16" t="s">
        <v>15</v>
      </c>
      <c r="E14" s="17">
        <v>38000</v>
      </c>
      <c r="F14" s="17">
        <v>4048523.8</v>
      </c>
      <c r="G14" s="18">
        <f t="shared" si="0"/>
        <v>2.2925927914006699E-2</v>
      </c>
      <c r="H14" s="19">
        <v>0</v>
      </c>
    </row>
    <row r="15" spans="1:8" x14ac:dyDescent="0.35">
      <c r="A15" s="14"/>
      <c r="B15" s="15" t="s">
        <v>30</v>
      </c>
      <c r="C15" s="16" t="s">
        <v>31</v>
      </c>
      <c r="D15" s="16" t="s">
        <v>15</v>
      </c>
      <c r="E15" s="17">
        <v>5000</v>
      </c>
      <c r="F15" s="17">
        <v>503379.5</v>
      </c>
      <c r="G15" s="18">
        <f t="shared" si="0"/>
        <v>2.8505308849582989E-3</v>
      </c>
      <c r="H15" s="19">
        <v>0</v>
      </c>
    </row>
    <row r="16" spans="1:8" x14ac:dyDescent="0.35">
      <c r="A16" s="14"/>
      <c r="B16" s="15" t="s">
        <v>32</v>
      </c>
      <c r="C16" s="16" t="s">
        <v>33</v>
      </c>
      <c r="D16" s="16" t="s">
        <v>15</v>
      </c>
      <c r="E16" s="17">
        <v>76000</v>
      </c>
      <c r="F16" s="17">
        <v>8026557.5999999996</v>
      </c>
      <c r="G16" s="18">
        <f t="shared" si="0"/>
        <v>4.5452685972902668E-2</v>
      </c>
      <c r="H16" s="19">
        <v>0</v>
      </c>
    </row>
    <row r="17" spans="1:8" x14ac:dyDescent="0.35">
      <c r="A17" s="14"/>
      <c r="B17" s="15" t="s">
        <v>34</v>
      </c>
      <c r="C17" s="16" t="s">
        <v>35</v>
      </c>
      <c r="D17" s="16" t="s">
        <v>15</v>
      </c>
      <c r="E17" s="17">
        <v>10000</v>
      </c>
      <c r="F17" s="17">
        <v>1125399</v>
      </c>
      <c r="G17" s="18">
        <f t="shared" si="0"/>
        <v>6.3728948187226232E-3</v>
      </c>
      <c r="H17" s="19">
        <v>0</v>
      </c>
    </row>
    <row r="18" spans="1:8" x14ac:dyDescent="0.35">
      <c r="A18" s="14"/>
      <c r="B18" s="15" t="s">
        <v>36</v>
      </c>
      <c r="C18" s="16" t="s">
        <v>37</v>
      </c>
      <c r="D18" s="16" t="s">
        <v>15</v>
      </c>
      <c r="E18" s="17">
        <v>7000</v>
      </c>
      <c r="F18" s="17">
        <v>711299.4</v>
      </c>
      <c r="G18" s="18">
        <f t="shared" si="0"/>
        <v>4.0279369901879344E-3</v>
      </c>
      <c r="H18" s="19">
        <v>0</v>
      </c>
    </row>
    <row r="19" spans="1:8" x14ac:dyDescent="0.35">
      <c r="A19" s="14"/>
      <c r="B19" s="15" t="s">
        <v>38</v>
      </c>
      <c r="C19" s="16" t="s">
        <v>39</v>
      </c>
      <c r="D19" s="16" t="s">
        <v>15</v>
      </c>
      <c r="E19" s="17">
        <v>33000</v>
      </c>
      <c r="F19" s="17">
        <v>3527455.8</v>
      </c>
      <c r="G19" s="18">
        <f t="shared" si="0"/>
        <v>1.9975230821329206E-2</v>
      </c>
      <c r="H19" s="19">
        <v>0</v>
      </c>
    </row>
    <row r="20" spans="1:8" x14ac:dyDescent="0.35">
      <c r="A20" s="14"/>
      <c r="B20" s="15" t="s">
        <v>40</v>
      </c>
      <c r="C20" s="16" t="s">
        <v>41</v>
      </c>
      <c r="D20" s="16" t="s">
        <v>15</v>
      </c>
      <c r="E20" s="17">
        <v>10000</v>
      </c>
      <c r="F20" s="17">
        <v>1004671</v>
      </c>
      <c r="G20" s="18">
        <f t="shared" si="0"/>
        <v>5.6892378706759799E-3</v>
      </c>
      <c r="H20" s="19">
        <v>0</v>
      </c>
    </row>
    <row r="21" spans="1:8" x14ac:dyDescent="0.35">
      <c r="A21" s="14"/>
      <c r="B21" s="15" t="s">
        <v>42</v>
      </c>
      <c r="C21" s="16" t="s">
        <v>43</v>
      </c>
      <c r="D21" s="16" t="s">
        <v>15</v>
      </c>
      <c r="E21" s="17">
        <v>10000</v>
      </c>
      <c r="F21" s="17">
        <v>1018088</v>
      </c>
      <c r="G21" s="18">
        <f t="shared" si="0"/>
        <v>5.7652154837561417E-3</v>
      </c>
      <c r="H21" s="19">
        <v>0</v>
      </c>
    </row>
    <row r="22" spans="1:8" x14ac:dyDescent="0.35">
      <c r="A22" s="14"/>
      <c r="B22" s="15" t="s">
        <v>44</v>
      </c>
      <c r="C22" s="16" t="s">
        <v>45</v>
      </c>
      <c r="D22" s="16" t="s">
        <v>15</v>
      </c>
      <c r="E22" s="17">
        <v>41400</v>
      </c>
      <c r="F22" s="17">
        <v>4430897.0999999996</v>
      </c>
      <c r="G22" s="18">
        <f t="shared" si="0"/>
        <v>2.5091226463577004E-2</v>
      </c>
      <c r="H22" s="19">
        <v>0</v>
      </c>
    </row>
    <row r="23" spans="1:8" x14ac:dyDescent="0.35">
      <c r="A23" s="14"/>
      <c r="B23" s="15" t="s">
        <v>46</v>
      </c>
      <c r="C23" s="16" t="s">
        <v>47</v>
      </c>
      <c r="D23" s="16" t="s">
        <v>15</v>
      </c>
      <c r="E23" s="17">
        <v>77300</v>
      </c>
      <c r="F23" s="17">
        <v>7962309.6900000004</v>
      </c>
      <c r="G23" s="18">
        <f t="shared" si="0"/>
        <v>4.5088863743850793E-2</v>
      </c>
      <c r="H23" s="19">
        <v>0</v>
      </c>
    </row>
    <row r="24" spans="1:8" x14ac:dyDescent="0.35">
      <c r="A24" s="14"/>
      <c r="B24" s="15" t="s">
        <v>48</v>
      </c>
      <c r="C24" s="16" t="s">
        <v>49</v>
      </c>
      <c r="D24" s="16" t="s">
        <v>15</v>
      </c>
      <c r="E24" s="17">
        <v>160000</v>
      </c>
      <c r="F24" s="17">
        <v>15816528</v>
      </c>
      <c r="G24" s="18">
        <f t="shared" si="0"/>
        <v>8.9565629027021795E-2</v>
      </c>
      <c r="H24" s="19">
        <v>0</v>
      </c>
    </row>
    <row r="25" spans="1:8" x14ac:dyDescent="0.35">
      <c r="A25" s="14"/>
      <c r="B25" s="15" t="s">
        <v>50</v>
      </c>
      <c r="C25" s="16" t="s">
        <v>51</v>
      </c>
      <c r="D25" s="16" t="s">
        <v>15</v>
      </c>
      <c r="E25" s="17">
        <v>30000</v>
      </c>
      <c r="F25" s="17">
        <v>2708994</v>
      </c>
      <c r="G25" s="18">
        <f t="shared" si="0"/>
        <v>1.5340455986321895E-2</v>
      </c>
      <c r="H25" s="19">
        <v>0</v>
      </c>
    </row>
    <row r="26" spans="1:8" x14ac:dyDescent="0.35">
      <c r="A26" s="14"/>
      <c r="B26" s="15" t="s">
        <v>52</v>
      </c>
      <c r="C26" s="16" t="s">
        <v>53</v>
      </c>
      <c r="D26" s="16" t="s">
        <v>15</v>
      </c>
      <c r="E26" s="17">
        <v>74600</v>
      </c>
      <c r="F26" s="17">
        <v>6679661.6200000001</v>
      </c>
      <c r="G26" s="18">
        <f t="shared" si="0"/>
        <v>3.782550093692847E-2</v>
      </c>
      <c r="H26" s="19">
        <v>0</v>
      </c>
    </row>
    <row r="27" spans="1:8" x14ac:dyDescent="0.35">
      <c r="A27" s="14"/>
      <c r="B27" s="15" t="s">
        <v>54</v>
      </c>
      <c r="C27" s="16" t="s">
        <v>55</v>
      </c>
      <c r="D27" s="16" t="s">
        <v>15</v>
      </c>
      <c r="E27" s="17">
        <v>36700</v>
      </c>
      <c r="F27" s="17">
        <v>3500457.01</v>
      </c>
      <c r="G27" s="18">
        <f t="shared" si="0"/>
        <v>1.9822342424500365E-2</v>
      </c>
      <c r="H27" s="19">
        <v>0</v>
      </c>
    </row>
    <row r="28" spans="1:8" x14ac:dyDescent="0.35">
      <c r="A28" s="14"/>
      <c r="B28" s="15" t="s">
        <v>56</v>
      </c>
      <c r="C28" s="16" t="s">
        <v>57</v>
      </c>
      <c r="D28" s="16" t="s">
        <v>15</v>
      </c>
      <c r="E28" s="17">
        <v>21000</v>
      </c>
      <c r="F28" s="17">
        <v>1972023.9</v>
      </c>
      <c r="G28" s="18">
        <f t="shared" si="0"/>
        <v>1.1167151290082167E-2</v>
      </c>
      <c r="H28" s="19">
        <v>0</v>
      </c>
    </row>
    <row r="29" spans="1:8" x14ac:dyDescent="0.35">
      <c r="A29" s="14"/>
      <c r="B29" s="15" t="s">
        <v>58</v>
      </c>
      <c r="C29" s="16" t="s">
        <v>59</v>
      </c>
      <c r="D29" s="16" t="s">
        <v>15</v>
      </c>
      <c r="E29" s="17">
        <v>3500</v>
      </c>
      <c r="F29" s="17">
        <v>325132.84999999998</v>
      </c>
      <c r="G29" s="18">
        <f t="shared" si="0"/>
        <v>1.8411580738578227E-3</v>
      </c>
      <c r="H29" s="19">
        <v>0</v>
      </c>
    </row>
    <row r="30" spans="1:8" x14ac:dyDescent="0.35">
      <c r="A30" s="14"/>
      <c r="B30" s="15" t="s">
        <v>60</v>
      </c>
      <c r="C30" s="16" t="s">
        <v>61</v>
      </c>
      <c r="D30" s="16" t="s">
        <v>15</v>
      </c>
      <c r="E30" s="17">
        <v>160000</v>
      </c>
      <c r="F30" s="17">
        <v>14895408</v>
      </c>
      <c r="G30" s="18">
        <f t="shared" si="0"/>
        <v>8.4349522672367325E-2</v>
      </c>
      <c r="H30" s="19">
        <v>0</v>
      </c>
    </row>
    <row r="31" spans="1:8" x14ac:dyDescent="0.35">
      <c r="A31" s="14"/>
      <c r="B31" s="15" t="s">
        <v>62</v>
      </c>
      <c r="C31" s="16" t="s">
        <v>63</v>
      </c>
      <c r="D31" s="16" t="s">
        <v>15</v>
      </c>
      <c r="E31" s="17">
        <v>200000</v>
      </c>
      <c r="F31" s="17">
        <v>18760060</v>
      </c>
      <c r="G31" s="18">
        <f t="shared" si="0"/>
        <v>0.10623422374902193</v>
      </c>
      <c r="H31" s="19">
        <v>0</v>
      </c>
    </row>
    <row r="32" spans="1:8" x14ac:dyDescent="0.35">
      <c r="A32" s="14"/>
      <c r="B32" s="15" t="s">
        <v>64</v>
      </c>
      <c r="C32" s="16" t="s">
        <v>65</v>
      </c>
      <c r="D32" s="16" t="s">
        <v>66</v>
      </c>
      <c r="E32" s="17">
        <v>3500</v>
      </c>
      <c r="F32" s="17">
        <v>362248.25</v>
      </c>
      <c r="G32" s="18">
        <f t="shared" si="0"/>
        <v>2.0513346782042082E-3</v>
      </c>
      <c r="H32" s="19">
        <v>0</v>
      </c>
    </row>
    <row r="33" spans="1:8" x14ac:dyDescent="0.35">
      <c r="A33" s="14"/>
      <c r="B33" s="15" t="s">
        <v>67</v>
      </c>
      <c r="C33" s="16" t="s">
        <v>68</v>
      </c>
      <c r="D33" s="16" t="s">
        <v>66</v>
      </c>
      <c r="E33" s="17">
        <v>15000</v>
      </c>
      <c r="F33" s="17">
        <v>1536955.5</v>
      </c>
      <c r="G33" s="18">
        <f t="shared" si="0"/>
        <v>8.7034516136563472E-3</v>
      </c>
      <c r="H33" s="19">
        <v>0</v>
      </c>
    </row>
    <row r="34" spans="1:8" x14ac:dyDescent="0.35">
      <c r="A34" s="14"/>
      <c r="B34" s="15" t="s">
        <v>69</v>
      </c>
      <c r="C34" s="16" t="s">
        <v>70</v>
      </c>
      <c r="D34" s="16" t="s">
        <v>66</v>
      </c>
      <c r="E34" s="17">
        <v>10000</v>
      </c>
      <c r="F34" s="17">
        <v>1020144</v>
      </c>
      <c r="G34" s="18">
        <f t="shared" si="0"/>
        <v>5.7768581738129963E-3</v>
      </c>
      <c r="H34" s="20" t="e">
        <f>VLOOKUP(Table13456768578910[[#This Row],[ISIN No.]],#REF!,35,0)</f>
        <v>#REF!</v>
      </c>
    </row>
    <row r="35" spans="1:8" x14ac:dyDescent="0.35">
      <c r="A35" s="14"/>
      <c r="B35" s="15" t="s">
        <v>71</v>
      </c>
      <c r="C35" s="16" t="s">
        <v>72</v>
      </c>
      <c r="D35" s="16" t="s">
        <v>66</v>
      </c>
      <c r="E35" s="17">
        <v>10000</v>
      </c>
      <c r="F35" s="17">
        <v>1037896</v>
      </c>
      <c r="G35" s="18">
        <f t="shared" si="0"/>
        <v>5.8773839685062239E-3</v>
      </c>
      <c r="H35" s="20" t="e">
        <f>VLOOKUP(Table13456768578910[[#This Row],[ISIN No.]],#REF!,35,0)</f>
        <v>#REF!</v>
      </c>
    </row>
    <row r="36" spans="1:8" x14ac:dyDescent="0.35">
      <c r="A36" s="14"/>
      <c r="B36" s="15" t="s">
        <v>73</v>
      </c>
      <c r="C36" s="16" t="s">
        <v>74</v>
      </c>
      <c r="D36" s="16" t="s">
        <v>66</v>
      </c>
      <c r="E36" s="17">
        <v>10000</v>
      </c>
      <c r="F36" s="17">
        <v>1025427</v>
      </c>
      <c r="G36" s="18">
        <f t="shared" si="0"/>
        <v>5.8067746774950781E-3</v>
      </c>
      <c r="H36" s="20" t="e">
        <f>VLOOKUP(Table13456768578910[[#This Row],[ISIN No.]],#REF!,35,0)</f>
        <v>#REF!</v>
      </c>
    </row>
    <row r="37" spans="1:8" x14ac:dyDescent="0.35">
      <c r="A37" s="14"/>
      <c r="B37" s="15" t="s">
        <v>75</v>
      </c>
      <c r="C37" s="16" t="s">
        <v>76</v>
      </c>
      <c r="D37" s="16" t="s">
        <v>66</v>
      </c>
      <c r="E37" s="17">
        <v>10000</v>
      </c>
      <c r="F37" s="17">
        <v>1060664</v>
      </c>
      <c r="G37" s="18">
        <f t="shared" si="0"/>
        <v>6.0063143027545007E-3</v>
      </c>
      <c r="H37" s="20" t="e">
        <f>VLOOKUP(Table13456768578910[[#This Row],[ISIN No.]],#REF!,35,0)</f>
        <v>#REF!</v>
      </c>
    </row>
    <row r="38" spans="1:8" x14ac:dyDescent="0.35">
      <c r="A38" s="14"/>
      <c r="B38" s="15" t="s">
        <v>77</v>
      </c>
      <c r="C38" s="16" t="s">
        <v>78</v>
      </c>
      <c r="D38" s="16" t="s">
        <v>66</v>
      </c>
      <c r="E38" s="17">
        <v>20000</v>
      </c>
      <c r="F38" s="17">
        <v>2036902</v>
      </c>
      <c r="G38" s="18">
        <f t="shared" si="0"/>
        <v>1.1534542150868935E-2</v>
      </c>
      <c r="H38" s="20" t="e">
        <f>VLOOKUP(Table13456768578910[[#This Row],[ISIN No.]],#REF!,35,0)</f>
        <v>#REF!</v>
      </c>
    </row>
    <row r="39" spans="1:8" x14ac:dyDescent="0.35">
      <c r="A39" s="14"/>
      <c r="B39" s="15" t="s">
        <v>79</v>
      </c>
      <c r="C39" s="16" t="s">
        <v>80</v>
      </c>
      <c r="D39" s="16" t="s">
        <v>66</v>
      </c>
      <c r="E39" s="17">
        <v>20000</v>
      </c>
      <c r="F39" s="17">
        <v>1872102</v>
      </c>
      <c r="G39" s="18">
        <f t="shared" si="0"/>
        <v>1.0601314854482954E-2</v>
      </c>
      <c r="H39" s="20" t="e">
        <f>VLOOKUP(Table13456768578910[[#This Row],[ISIN No.]],#REF!,35,0)</f>
        <v>#REF!</v>
      </c>
    </row>
    <row r="40" spans="1:8" x14ac:dyDescent="0.35">
      <c r="A40" s="14"/>
      <c r="B40" s="15" t="s">
        <v>81</v>
      </c>
      <c r="C40" s="16" t="s">
        <v>82</v>
      </c>
      <c r="D40" s="16" t="s">
        <v>66</v>
      </c>
      <c r="E40" s="17">
        <v>10000</v>
      </c>
      <c r="F40" s="17">
        <v>1034811</v>
      </c>
      <c r="G40" s="18">
        <f t="shared" si="0"/>
        <v>5.8599142706339501E-3</v>
      </c>
      <c r="H40" s="20" t="e">
        <f>VLOOKUP(Table13456768578910[[#This Row],[ISIN No.]],#REF!,35,0)</f>
        <v>#REF!</v>
      </c>
    </row>
    <row r="41" spans="1:8" x14ac:dyDescent="0.35">
      <c r="A41" s="14"/>
      <c r="B41" s="15" t="s">
        <v>83</v>
      </c>
      <c r="C41" s="16" t="s">
        <v>84</v>
      </c>
      <c r="D41" s="16" t="s">
        <v>66</v>
      </c>
      <c r="E41" s="17">
        <v>30000</v>
      </c>
      <c r="F41" s="17">
        <v>2932389</v>
      </c>
      <c r="G41" s="18">
        <f t="shared" si="0"/>
        <v>1.660549428654123E-2</v>
      </c>
      <c r="H41" s="20" t="e">
        <f>VLOOKUP(Table13456768578910[[#This Row],[ISIN No.]],#REF!,35,0)</f>
        <v>#REF!</v>
      </c>
    </row>
    <row r="42" spans="1:8" outlineLevel="1" x14ac:dyDescent="0.35">
      <c r="A42" s="14"/>
      <c r="B42" s="16"/>
      <c r="C42" s="21"/>
      <c r="D42" s="21"/>
      <c r="E42" s="22"/>
      <c r="F42" s="16"/>
      <c r="G42" s="18"/>
      <c r="H42" s="23"/>
    </row>
    <row r="43" spans="1:8" x14ac:dyDescent="0.35">
      <c r="B43" s="21"/>
      <c r="C43" s="21" t="s">
        <v>85</v>
      </c>
      <c r="D43" s="21"/>
      <c r="E43" s="24"/>
      <c r="F43" s="25">
        <f>SUM(F7:F42)</f>
        <v>167539954.01999998</v>
      </c>
      <c r="G43" s="26">
        <f>+F43/$F$55</f>
        <v>0.94874307237085198</v>
      </c>
      <c r="H43" s="27"/>
    </row>
    <row r="45" spans="1:8" x14ac:dyDescent="0.35">
      <c r="B45" s="28"/>
      <c r="C45" s="28" t="s">
        <v>86</v>
      </c>
      <c r="D45" s="28"/>
      <c r="E45" s="28"/>
      <c r="F45" s="28" t="s">
        <v>10</v>
      </c>
      <c r="G45" s="29" t="s">
        <v>11</v>
      </c>
      <c r="H45" s="28" t="s">
        <v>12</v>
      </c>
    </row>
    <row r="46" spans="1:8" x14ac:dyDescent="0.35">
      <c r="B46" s="30"/>
      <c r="C46" s="21" t="s">
        <v>87</v>
      </c>
      <c r="D46" s="16"/>
      <c r="E46" s="31"/>
      <c r="F46" s="32" t="s">
        <v>88</v>
      </c>
      <c r="G46" s="26">
        <v>0</v>
      </c>
      <c r="H46" s="16"/>
    </row>
    <row r="47" spans="1:8" x14ac:dyDescent="0.35">
      <c r="A47" s="33" t="s">
        <v>89</v>
      </c>
      <c r="B47" s="30" t="s">
        <v>90</v>
      </c>
      <c r="C47" s="21" t="s">
        <v>91</v>
      </c>
      <c r="D47" s="21"/>
      <c r="E47" s="24"/>
      <c r="F47" s="34">
        <v>4945752.78</v>
      </c>
      <c r="G47" s="26">
        <f>+F47/$F$55</f>
        <v>2.8006744511364427E-2</v>
      </c>
      <c r="H47" s="16"/>
    </row>
    <row r="48" spans="1:8" x14ac:dyDescent="0.35">
      <c r="B48" s="30"/>
      <c r="C48" s="21" t="s">
        <v>92</v>
      </c>
      <c r="D48" s="16"/>
      <c r="E48" s="31"/>
      <c r="F48" s="24" t="s">
        <v>88</v>
      </c>
      <c r="G48" s="26">
        <v>0</v>
      </c>
      <c r="H48" s="16"/>
    </row>
    <row r="49" spans="1:8" x14ac:dyDescent="0.35">
      <c r="B49" s="30"/>
      <c r="C49" s="21" t="s">
        <v>93</v>
      </c>
      <c r="D49" s="16"/>
      <c r="E49" s="31"/>
      <c r="F49" s="24" t="s">
        <v>88</v>
      </c>
      <c r="G49" s="26">
        <v>0</v>
      </c>
      <c r="H49" s="16"/>
    </row>
    <row r="50" spans="1:8" x14ac:dyDescent="0.35">
      <c r="B50" s="30"/>
      <c r="C50" s="21" t="s">
        <v>94</v>
      </c>
      <c r="D50" s="16"/>
      <c r="E50" s="31"/>
      <c r="F50" s="24" t="s">
        <v>88</v>
      </c>
      <c r="G50" s="26">
        <v>0</v>
      </c>
      <c r="H50" s="16"/>
    </row>
    <row r="51" spans="1:8" x14ac:dyDescent="0.35">
      <c r="A51" s="35" t="s">
        <v>95</v>
      </c>
      <c r="B51" s="16" t="s">
        <v>95</v>
      </c>
      <c r="C51" s="16" t="s">
        <v>96</v>
      </c>
      <c r="D51" s="16"/>
      <c r="E51" s="31"/>
      <c r="F51" s="34">
        <v>4105784.51</v>
      </c>
      <c r="G51" s="26">
        <f>+F51/$F$55</f>
        <v>2.3250183117783652E-2</v>
      </c>
      <c r="H51" s="16"/>
    </row>
    <row r="52" spans="1:8" x14ac:dyDescent="0.35">
      <c r="B52" s="30"/>
      <c r="C52" s="16"/>
      <c r="D52" s="16"/>
      <c r="E52" s="31"/>
      <c r="F52" s="32"/>
      <c r="G52" s="26"/>
      <c r="H52" s="16"/>
    </row>
    <row r="53" spans="1:8" x14ac:dyDescent="0.35">
      <c r="B53" s="30"/>
      <c r="C53" s="16" t="s">
        <v>97</v>
      </c>
      <c r="D53" s="16"/>
      <c r="E53" s="31"/>
      <c r="F53" s="36">
        <f>SUM(F46:F52)</f>
        <v>9051537.2899999991</v>
      </c>
      <c r="G53" s="26">
        <f>+F53/$F$55</f>
        <v>5.1256927629148068E-2</v>
      </c>
      <c r="H53" s="16"/>
    </row>
    <row r="54" spans="1:8" x14ac:dyDescent="0.35">
      <c r="B54" s="30"/>
      <c r="C54" s="16"/>
      <c r="D54" s="16"/>
      <c r="E54" s="31"/>
      <c r="F54" s="36"/>
      <c r="G54" s="26"/>
      <c r="H54" s="16"/>
    </row>
    <row r="55" spans="1:8" x14ac:dyDescent="0.35">
      <c r="B55" s="37"/>
      <c r="C55" s="38" t="s">
        <v>98</v>
      </c>
      <c r="D55" s="39"/>
      <c r="E55" s="40"/>
      <c r="F55" s="41">
        <f>+F53+F43</f>
        <v>176591491.30999997</v>
      </c>
      <c r="G55" s="42">
        <v>1</v>
      </c>
      <c r="H55" s="16"/>
    </row>
    <row r="56" spans="1:8" x14ac:dyDescent="0.35">
      <c r="F56" s="43"/>
    </row>
    <row r="57" spans="1:8" x14ac:dyDescent="0.35">
      <c r="C57" s="21" t="s">
        <v>99</v>
      </c>
      <c r="D57" s="44">
        <v>11.420235210567446</v>
      </c>
      <c r="F57" s="4">
        <v>0</v>
      </c>
    </row>
    <row r="58" spans="1:8" x14ac:dyDescent="0.35">
      <c r="C58" s="21" t="s">
        <v>100</v>
      </c>
      <c r="D58" s="44">
        <v>6.7429191848722851</v>
      </c>
    </row>
    <row r="59" spans="1:8" x14ac:dyDescent="0.35">
      <c r="C59" s="21" t="s">
        <v>101</v>
      </c>
      <c r="D59" s="44">
        <v>7.6295316963027604</v>
      </c>
    </row>
    <row r="60" spans="1:8" x14ac:dyDescent="0.35">
      <c r="C60" s="21" t="s">
        <v>102</v>
      </c>
      <c r="D60" s="45">
        <v>14.2646</v>
      </c>
    </row>
    <row r="61" spans="1:8" x14ac:dyDescent="0.35">
      <c r="C61" s="21" t="s">
        <v>103</v>
      </c>
      <c r="D61" s="45">
        <v>14.227399999999999</v>
      </c>
    </row>
    <row r="62" spans="1:8" x14ac:dyDescent="0.35">
      <c r="A62" s="33" t="s">
        <v>104</v>
      </c>
      <c r="C62" s="21" t="s">
        <v>105</v>
      </c>
      <c r="D62" s="46">
        <v>0</v>
      </c>
    </row>
    <row r="63" spans="1:8" x14ac:dyDescent="0.35">
      <c r="C63" s="21" t="s">
        <v>106</v>
      </c>
      <c r="D63" s="47">
        <v>0</v>
      </c>
    </row>
    <row r="64" spans="1:8" x14ac:dyDescent="0.35">
      <c r="C64" s="21" t="s">
        <v>107</v>
      </c>
      <c r="D64" s="47">
        <v>0</v>
      </c>
      <c r="F64" s="43"/>
      <c r="G64" s="48"/>
    </row>
    <row r="65" spans="1:8" x14ac:dyDescent="0.35">
      <c r="B65" s="49"/>
      <c r="C65" s="14"/>
    </row>
    <row r="66" spans="1:8" x14ac:dyDescent="0.35">
      <c r="F66" s="4"/>
    </row>
    <row r="67" spans="1:8" x14ac:dyDescent="0.35">
      <c r="C67" s="28" t="s">
        <v>108</v>
      </c>
      <c r="D67" s="28"/>
      <c r="E67" s="28"/>
      <c r="F67" s="28"/>
      <c r="G67" s="29"/>
      <c r="H67" s="28"/>
    </row>
    <row r="68" spans="1:8" x14ac:dyDescent="0.35">
      <c r="C68" s="28" t="s">
        <v>109</v>
      </c>
      <c r="D68" s="28"/>
      <c r="E68" s="28"/>
      <c r="F68" s="28" t="s">
        <v>10</v>
      </c>
      <c r="G68" s="29" t="s">
        <v>11</v>
      </c>
      <c r="H68" s="28" t="s">
        <v>12</v>
      </c>
    </row>
    <row r="69" spans="1:8" x14ac:dyDescent="0.35">
      <c r="A69" s="1" t="s">
        <v>15</v>
      </c>
      <c r="C69" s="21" t="s">
        <v>110</v>
      </c>
      <c r="D69" s="16"/>
      <c r="E69" s="31"/>
      <c r="F69" s="50">
        <f>SUMIF(Table13456768578910[[Industry ]],A69,Table13456768578910[Market Value])</f>
        <v>153620415.26999998</v>
      </c>
      <c r="G69" s="51">
        <f>+F69/$F$55</f>
        <v>0.86991968939389552</v>
      </c>
      <c r="H69" s="16"/>
    </row>
    <row r="70" spans="1:8" x14ac:dyDescent="0.35">
      <c r="A70" s="16" t="s">
        <v>66</v>
      </c>
      <c r="C70" s="16" t="s">
        <v>111</v>
      </c>
      <c r="D70" s="16"/>
      <c r="E70" s="31"/>
      <c r="F70" s="50">
        <f>SUMIF(Table13456768578910[[Industry ]],A70,Table13456768578910[Market Value])</f>
        <v>13919538.75</v>
      </c>
      <c r="G70" s="51">
        <f t="shared" ref="G70" si="1">+F70/$F$55</f>
        <v>7.882338297695643E-2</v>
      </c>
      <c r="H70" s="16"/>
    </row>
    <row r="71" spans="1:8" x14ac:dyDescent="0.35">
      <c r="C71" s="16" t="s">
        <v>112</v>
      </c>
      <c r="D71" s="16"/>
      <c r="E71" s="31"/>
      <c r="F71" s="50">
        <f>SUM(F69:F70)</f>
        <v>167539954.01999998</v>
      </c>
      <c r="G71" s="51">
        <f>+F71/$F$55</f>
        <v>0.94874307237085198</v>
      </c>
      <c r="H71" s="16"/>
    </row>
    <row r="72" spans="1:8" x14ac:dyDescent="0.35">
      <c r="C72" s="16" t="s">
        <v>113</v>
      </c>
      <c r="D72" s="16"/>
      <c r="E72" s="31"/>
      <c r="F72" s="50">
        <f t="shared" ref="F72:F80" si="2">SUMIF($E$83:$E$90,C72,H84:H91)</f>
        <v>0</v>
      </c>
      <c r="G72" s="51">
        <f t="shared" ref="G72:G80" si="3">+F72/$F$55</f>
        <v>0</v>
      </c>
      <c r="H72" s="16"/>
    </row>
    <row r="73" spans="1:8" x14ac:dyDescent="0.35">
      <c r="C73" s="16" t="s">
        <v>114</v>
      </c>
      <c r="D73" s="16"/>
      <c r="E73" s="31"/>
      <c r="F73" s="50">
        <f t="shared" si="2"/>
        <v>0</v>
      </c>
      <c r="G73" s="51">
        <f t="shared" si="3"/>
        <v>0</v>
      </c>
      <c r="H73" s="16"/>
    </row>
    <row r="74" spans="1:8" x14ac:dyDescent="0.35">
      <c r="C74" s="16" t="s">
        <v>115</v>
      </c>
      <c r="D74" s="16"/>
      <c r="E74" s="31"/>
      <c r="F74" s="50">
        <f t="shared" si="2"/>
        <v>0</v>
      </c>
      <c r="G74" s="51">
        <f t="shared" si="3"/>
        <v>0</v>
      </c>
      <c r="H74" s="16"/>
    </row>
    <row r="75" spans="1:8" x14ac:dyDescent="0.35">
      <c r="C75" s="16" t="s">
        <v>116</v>
      </c>
      <c r="D75" s="16"/>
      <c r="E75" s="31"/>
      <c r="F75" s="50">
        <f t="shared" si="2"/>
        <v>0</v>
      </c>
      <c r="G75" s="51">
        <f t="shared" si="3"/>
        <v>0</v>
      </c>
      <c r="H75" s="16"/>
    </row>
    <row r="76" spans="1:8" x14ac:dyDescent="0.35">
      <c r="C76" s="16" t="s">
        <v>117</v>
      </c>
      <c r="D76" s="16"/>
      <c r="E76" s="31"/>
      <c r="F76" s="50">
        <f t="shared" si="2"/>
        <v>0</v>
      </c>
      <c r="G76" s="51">
        <f t="shared" si="3"/>
        <v>0</v>
      </c>
      <c r="H76" s="16"/>
    </row>
    <row r="77" spans="1:8" x14ac:dyDescent="0.35">
      <c r="C77" s="16" t="s">
        <v>118</v>
      </c>
      <c r="D77" s="16"/>
      <c r="E77" s="31"/>
      <c r="F77" s="50">
        <f t="shared" si="2"/>
        <v>0</v>
      </c>
      <c r="G77" s="51">
        <f t="shared" si="3"/>
        <v>0</v>
      </c>
      <c r="H77" s="16"/>
    </row>
    <row r="78" spans="1:8" x14ac:dyDescent="0.35">
      <c r="C78" s="16" t="s">
        <v>119</v>
      </c>
      <c r="D78" s="16"/>
      <c r="E78" s="31"/>
      <c r="F78" s="50">
        <f>SUMIF($E$83:$E$90,C78,H90:H97)</f>
        <v>0</v>
      </c>
      <c r="G78" s="51">
        <f t="shared" si="3"/>
        <v>0</v>
      </c>
      <c r="H78" s="16"/>
    </row>
    <row r="79" spans="1:8" x14ac:dyDescent="0.35">
      <c r="C79" s="16" t="s">
        <v>120</v>
      </c>
      <c r="D79" s="16"/>
      <c r="E79" s="31"/>
      <c r="F79" s="50">
        <f t="shared" si="2"/>
        <v>0</v>
      </c>
      <c r="G79" s="51">
        <f t="shared" si="3"/>
        <v>0</v>
      </c>
      <c r="H79" s="16"/>
    </row>
    <row r="80" spans="1:8" x14ac:dyDescent="0.35">
      <c r="C80" s="16" t="s">
        <v>121</v>
      </c>
      <c r="D80" s="16"/>
      <c r="E80" s="31"/>
      <c r="F80" s="50">
        <f t="shared" si="2"/>
        <v>0</v>
      </c>
      <c r="G80" s="51">
        <f t="shared" si="3"/>
        <v>0</v>
      </c>
      <c r="H80" s="16"/>
    </row>
    <row r="83" spans="5:8" x14ac:dyDescent="0.35">
      <c r="E83" s="16" t="s">
        <v>122</v>
      </c>
      <c r="F83" s="16" t="s">
        <v>123</v>
      </c>
      <c r="G83" s="7">
        <f t="shared" ref="G83:G90" si="4">SUMIF($H$7:$H$41,F83,$E$7:$E$41)</f>
        <v>0</v>
      </c>
      <c r="H83" s="1">
        <f t="shared" ref="H83:H90" si="5">SUMIF($H$7:$H$41,F83,$F$7:$F$41)</f>
        <v>0</v>
      </c>
    </row>
    <row r="84" spans="5:8" x14ac:dyDescent="0.35">
      <c r="E84" s="16" t="s">
        <v>122</v>
      </c>
      <c r="F84" s="16" t="s">
        <v>124</v>
      </c>
      <c r="G84" s="7">
        <f t="shared" si="4"/>
        <v>0</v>
      </c>
      <c r="H84" s="1">
        <f t="shared" si="5"/>
        <v>0</v>
      </c>
    </row>
    <row r="85" spans="5:8" x14ac:dyDescent="0.35">
      <c r="E85" s="16" t="s">
        <v>122</v>
      </c>
      <c r="F85" s="16" t="s">
        <v>125</v>
      </c>
      <c r="G85" s="7">
        <f t="shared" si="4"/>
        <v>0</v>
      </c>
      <c r="H85" s="1">
        <f t="shared" si="5"/>
        <v>0</v>
      </c>
    </row>
    <row r="86" spans="5:8" x14ac:dyDescent="0.35">
      <c r="E86" s="16" t="s">
        <v>114</v>
      </c>
      <c r="F86" s="16" t="s">
        <v>126</v>
      </c>
      <c r="G86" s="7">
        <f t="shared" si="4"/>
        <v>0</v>
      </c>
      <c r="H86" s="1">
        <f t="shared" si="5"/>
        <v>0</v>
      </c>
    </row>
    <row r="87" spans="5:8" x14ac:dyDescent="0.35">
      <c r="E87" s="16" t="s">
        <v>115</v>
      </c>
      <c r="F87" s="16" t="s">
        <v>127</v>
      </c>
      <c r="G87" s="7">
        <f t="shared" si="4"/>
        <v>0</v>
      </c>
      <c r="H87" s="1">
        <f t="shared" si="5"/>
        <v>0</v>
      </c>
    </row>
    <row r="88" spans="5:8" x14ac:dyDescent="0.35">
      <c r="E88" s="16" t="s">
        <v>122</v>
      </c>
      <c r="F88" s="16" t="s">
        <v>128</v>
      </c>
      <c r="G88" s="7">
        <f t="shared" si="4"/>
        <v>0</v>
      </c>
      <c r="H88" s="1">
        <f t="shared" si="5"/>
        <v>0</v>
      </c>
    </row>
    <row r="89" spans="5:8" x14ac:dyDescent="0.35">
      <c r="E89" s="16" t="s">
        <v>115</v>
      </c>
      <c r="F89" s="16" t="s">
        <v>129</v>
      </c>
      <c r="G89" s="7">
        <f t="shared" si="4"/>
        <v>0</v>
      </c>
      <c r="H89" s="1">
        <f t="shared" si="5"/>
        <v>0</v>
      </c>
    </row>
    <row r="90" spans="5:8" x14ac:dyDescent="0.35">
      <c r="E90" s="16" t="s">
        <v>122</v>
      </c>
      <c r="F90" s="16" t="s">
        <v>130</v>
      </c>
      <c r="G90" s="7">
        <f t="shared" si="4"/>
        <v>0</v>
      </c>
      <c r="H90" s="1">
        <f t="shared" si="5"/>
        <v>0</v>
      </c>
    </row>
    <row r="91" spans="5:8" x14ac:dyDescent="0.35">
      <c r="G91" s="7" t="s">
        <v>112</v>
      </c>
      <c r="H91" s="1" t="s">
        <v>112</v>
      </c>
    </row>
  </sheetData>
  <pageMargins left="0.7" right="0.7" top="0.75" bottom="0.75" header="0.3" footer="0.3"/>
  <pageSetup scale="44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Port_G1I</vt:lpstr>
      <vt:lpstr>Port_G1I!Print_Area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Muskan Gupta</dc:creator>
  <cp:lastModifiedBy>Muskan Gupta</cp:lastModifiedBy>
  <dcterms:created xsi:type="dcterms:W3CDTF">2022-11-07T10:10:52Z</dcterms:created>
  <dcterms:modified xsi:type="dcterms:W3CDTF">2022-11-07T10:12:38Z</dcterms:modified>
</cp:coreProperties>
</file>