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50298C60-1D7A-434A-A3B3-386516035547}" xr6:coauthVersionLast="47" xr6:coauthVersionMax="47" xr10:uidLastSave="{00000000-0000-0000-0000-000000000000}"/>
  <bookViews>
    <workbookView xWindow="-110" yWindow="-110" windowWidth="19420" windowHeight="10420" xr2:uid="{6B0ECDB6-9034-4BAF-85D7-543FCF1849D9}"/>
  </bookViews>
  <sheets>
    <sheet name="Port_G1" sheetId="1" r:id="rId1"/>
  </sheets>
  <externalReferences>
    <externalReference r:id="rId2"/>
  </externalReferences>
  <definedNames>
    <definedName name="_xlnm._FilterDatabase" localSheetId="0" hidden="1">Port_G1!$C$6:$H$66</definedName>
    <definedName name="IN">'[1]INPUT MASTER'!$B$9</definedName>
    <definedName name="_xlnm.Print_Area" localSheetId="0">Port_G1!$B$2:$H$97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" l="1"/>
  <c r="G116" i="1"/>
  <c r="H115" i="1"/>
  <c r="G115" i="1"/>
  <c r="H114" i="1"/>
  <c r="G114" i="1"/>
  <c r="H113" i="1"/>
  <c r="G113" i="1"/>
  <c r="H112" i="1"/>
  <c r="G112" i="1"/>
  <c r="H111" i="1"/>
  <c r="H110" i="1"/>
  <c r="G110" i="1"/>
  <c r="H109" i="1"/>
  <c r="G109" i="1"/>
  <c r="F106" i="1"/>
  <c r="G106" i="1" s="1"/>
  <c r="F105" i="1"/>
  <c r="F104" i="1"/>
  <c r="F103" i="1"/>
  <c r="F102" i="1"/>
  <c r="G102" i="1" s="1"/>
  <c r="F101" i="1"/>
  <c r="F100" i="1"/>
  <c r="F98" i="1"/>
  <c r="F97" i="1"/>
  <c r="G97" i="1" s="1"/>
  <c r="F69" i="1"/>
  <c r="F81" i="1" s="1"/>
  <c r="G103" i="1" l="1"/>
  <c r="G100" i="1"/>
  <c r="G104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64" i="1"/>
  <c r="G48" i="1"/>
  <c r="G40" i="1"/>
  <c r="G32" i="1"/>
  <c r="G24" i="1"/>
  <c r="G12" i="1"/>
  <c r="G95" i="1"/>
  <c r="G66" i="1"/>
  <c r="G58" i="1"/>
  <c r="G54" i="1"/>
  <c r="G46" i="1"/>
  <c r="G34" i="1"/>
  <c r="G26" i="1"/>
  <c r="G14" i="1"/>
  <c r="G79" i="1"/>
  <c r="G60" i="1"/>
  <c r="G56" i="1"/>
  <c r="G52" i="1"/>
  <c r="G44" i="1"/>
  <c r="G36" i="1"/>
  <c r="G28" i="1"/>
  <c r="G20" i="1"/>
  <c r="G16" i="1"/>
  <c r="G8" i="1"/>
  <c r="G73" i="1"/>
  <c r="G62" i="1"/>
  <c r="G50" i="1"/>
  <c r="G42" i="1"/>
  <c r="G30" i="1"/>
  <c r="G18" i="1"/>
  <c r="G10" i="1"/>
  <c r="G96" i="1"/>
  <c r="G77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11" i="1"/>
  <c r="G38" i="1"/>
  <c r="G22" i="1"/>
  <c r="G101" i="1"/>
  <c r="G105" i="1"/>
  <c r="G69" i="1"/>
  <c r="G98" i="1" l="1"/>
</calcChain>
</file>

<file path=xl/sharedStrings.xml><?xml version="1.0" encoding="utf-8"?>
<sst xmlns="http://schemas.openxmlformats.org/spreadsheetml/2006/main" count="261" uniqueCount="182">
  <si>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</si>
  <si>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</si>
  <si>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</si>
  <si>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</si>
  <si>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</si>
  <si>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</si>
  <si>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</si>
  <si>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</si>
  <si>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</si>
  <si>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</si>
  <si>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</si>
  <si>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</si>
  <si>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</si>
  <si>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INE103D08039</t>
  </si>
  <si>
    <t>7.72 BSNL 22-12-2032</t>
  </si>
  <si>
    <t>SDL</t>
  </si>
  <si>
    <t>CRISIL AAA(CE)</t>
  </si>
  <si>
    <t>IN0020120062</t>
  </si>
  <si>
    <t>8.30% GOI 31-Dec-2042</t>
  </si>
  <si>
    <t>CGS</t>
  </si>
  <si>
    <t>IN0020200252</t>
  </si>
  <si>
    <t>6.67%GOI 17-Dec-2050</t>
  </si>
  <si>
    <t>IN0020210202</t>
  </si>
  <si>
    <t>6.95% GOI 16-DEC-2061</t>
  </si>
  <si>
    <t>IN0020190362</t>
  </si>
  <si>
    <t>6.45% GOI 07-Oct-2029</t>
  </si>
  <si>
    <t>IN0020220029</t>
  </si>
  <si>
    <t>7.54%GOI 23-MAY- 2036</t>
  </si>
  <si>
    <t>IN0020210194</t>
  </si>
  <si>
    <t>6.99% GOI 15-DEC-2051</t>
  </si>
  <si>
    <t>IN0020220011</t>
  </si>
  <si>
    <t>7.10 GS 18.04.2029</t>
  </si>
  <si>
    <t>IN0020220060</t>
  </si>
  <si>
    <t>7.26 GS 22.08.2032</t>
  </si>
  <si>
    <t>IN0020200054</t>
  </si>
  <si>
    <t>7.16 GS 20.09.2050</t>
  </si>
  <si>
    <t>IN0020190032</t>
  </si>
  <si>
    <t>7.72 GS 15.06.2049</t>
  </si>
  <si>
    <t>IN000330C059</t>
  </si>
  <si>
    <t>0% Strip GOI 12-03-2030</t>
  </si>
  <si>
    <t>IN0020220102</t>
  </si>
  <si>
    <t>7.41 GS 19.12.2036</t>
  </si>
  <si>
    <t>IN000930C056</t>
  </si>
  <si>
    <t>Strip Gsec 12-09-2030</t>
  </si>
  <si>
    <t>IN3120150203</t>
  </si>
  <si>
    <t>8.69% Tamil Nadu SDL 24.02.2026</t>
  </si>
  <si>
    <t>IN1920170157</t>
  </si>
  <si>
    <t>8.00% Karnataka SDL 2028 (17-JAN-2028)</t>
  </si>
  <si>
    <t>IN2020170147</t>
  </si>
  <si>
    <t>8.13 % KERALA SDL 21.03.2028</t>
  </si>
  <si>
    <t>IN2220180052</t>
  </si>
  <si>
    <t>8.08% Maharashtra SDL 2028</t>
  </si>
  <si>
    <t>IN1920180156</t>
  </si>
  <si>
    <t>8.22 % KARNATAK 30.01.2031</t>
  </si>
  <si>
    <t>IN1020180411</t>
  </si>
  <si>
    <t>8.39% ANDHRA PRADESH SDL 06.02.2031</t>
  </si>
  <si>
    <t>IN4520180204</t>
  </si>
  <si>
    <t>8.38% Telangana SDL 2049</t>
  </si>
  <si>
    <t>IN2220200017</t>
  </si>
  <si>
    <t>7.83% MAHARASHTRA SDL 2030 ( 08-APR-2030 ) 2030</t>
  </si>
  <si>
    <t>IN1520130072</t>
  </si>
  <si>
    <t>9.50% GUJARAT SDL 11-SEP-2023.</t>
  </si>
  <si>
    <t>IN2220200264</t>
  </si>
  <si>
    <t>6.63% MAHARASHTRA SDL 14-OCT-2030</t>
  </si>
  <si>
    <t>IN2220150196</t>
  </si>
  <si>
    <t>8.67% Maharashtra SDL 24 Feb 2026</t>
  </si>
  <si>
    <t>IN1520170169</t>
  </si>
  <si>
    <t>07.75% GUJRAT SDL 10-JAN-2028</t>
  </si>
  <si>
    <t>IN1520170243</t>
  </si>
  <si>
    <t>8.26% Gujarat 14march 2028</t>
  </si>
  <si>
    <t>IN2020180021</t>
  </si>
  <si>
    <t>8.32% Kerala SDL 25-April-2030</t>
  </si>
  <si>
    <t>IN1520180200</t>
  </si>
  <si>
    <t>8.50% GUJARAT SDL 28.11.2028</t>
  </si>
  <si>
    <t>IN2220190051</t>
  </si>
  <si>
    <t>7.24% Maharashtra SDL 25-Sept-2029</t>
  </si>
  <si>
    <t>IN1520200206</t>
  </si>
  <si>
    <t>6.50% Gujarat SDL 11-Nov-2030</t>
  </si>
  <si>
    <t>IN0020160100</t>
  </si>
  <si>
    <t>6.57% GOI 2033 (MD 05/12/2033)</t>
  </si>
  <si>
    <t>IN0020160118</t>
  </si>
  <si>
    <t>6.79% GS 26.12.2029</t>
  </si>
  <si>
    <t>IN0020150051</t>
  </si>
  <si>
    <t>7.73% GS  MD 19/12/2034</t>
  </si>
  <si>
    <t>IN0020170026</t>
  </si>
  <si>
    <t>6.79% GSEC (15/MAY/2027) 2027</t>
  </si>
  <si>
    <t>IN0020160019</t>
  </si>
  <si>
    <t>7.61% GSEC 09.05.2030</t>
  </si>
  <si>
    <t>IN0020030014</t>
  </si>
  <si>
    <t>6.30% GOI 09.04.2023</t>
  </si>
  <si>
    <t>IN0020150069</t>
  </si>
  <si>
    <t>7.59% GOI 20.03.2029</t>
  </si>
  <si>
    <t>IN0020060086</t>
  </si>
  <si>
    <t>8.28% GOI 15.02.2032</t>
  </si>
  <si>
    <t>IN0020060045</t>
  </si>
  <si>
    <t>8.33% GS 7.06.2036</t>
  </si>
  <si>
    <t>IN0020160068</t>
  </si>
  <si>
    <t>7.06 % GOI 10.10.2046</t>
  </si>
  <si>
    <t>IN0020050012</t>
  </si>
  <si>
    <t>7.40% GOI 09.09.2035</t>
  </si>
  <si>
    <t>IN0020150010</t>
  </si>
  <si>
    <t>7.68% GS 15.12.2023</t>
  </si>
  <si>
    <t>IN0020040039</t>
  </si>
  <si>
    <t>7.50% GOI 10-Aug-2034</t>
  </si>
  <si>
    <t>IN0020070044</t>
  </si>
  <si>
    <t>8.32% GS 02.08.2032</t>
  </si>
  <si>
    <t>IN0020110063</t>
  </si>
  <si>
    <t>8.83% GOI 12.12.2041</t>
  </si>
  <si>
    <t>IN0020150077</t>
  </si>
  <si>
    <t>7.72% GOI 26.10.2055.</t>
  </si>
  <si>
    <t>IN0020140078</t>
  </si>
  <si>
    <t>8.17% GS 2044 (01-DEC-2044).</t>
  </si>
  <si>
    <t>IN0020190024</t>
  </si>
  <si>
    <t>7.62% GS 2039 (15-09-2039)</t>
  </si>
  <si>
    <t>IN0020190040</t>
  </si>
  <si>
    <t>7.69% GOI 17.06.2043</t>
  </si>
  <si>
    <t>IN0020020106</t>
  </si>
  <si>
    <t>7.95% GOI  28-Aug-2032</t>
  </si>
  <si>
    <t>IN0020060078</t>
  </si>
  <si>
    <t>8.24% GOI 15-Feb-2027</t>
  </si>
  <si>
    <t>IN0020170174</t>
  </si>
  <si>
    <t>7.17% GOI 08-Jan-2028</t>
  </si>
  <si>
    <t>IN0020200153</t>
  </si>
  <si>
    <t>05.77% GOI 03-Aug-2030</t>
  </si>
  <si>
    <t>IN0020200245</t>
  </si>
  <si>
    <t>6.22% GOI 2035 (16-Mar-2035)</t>
  </si>
  <si>
    <t>IN0020160092</t>
  </si>
  <si>
    <t>6.62% GOI 2051 (28-NOV-2051)  2051.</t>
  </si>
  <si>
    <t>IN0020140011</t>
  </si>
  <si>
    <t>8.60% GS 2028 (02-JUN-2028)</t>
  </si>
  <si>
    <t>IN0020020247</t>
  </si>
  <si>
    <t>6.01% GOVT 25-March-2028</t>
  </si>
  <si>
    <t>IN0020210020</t>
  </si>
  <si>
    <t>6.64% GOI 16-june-2035</t>
  </si>
  <si>
    <t>IN0020210152</t>
  </si>
  <si>
    <t>06.67 GOI 15 DEC- 2035</t>
  </si>
  <si>
    <t>IN0020210244</t>
  </si>
  <si>
    <t>6.54% GOI 17-Jan-2032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</si>
  <si>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</si>
  <si>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</si>
  <si>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</si>
  <si>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</si>
  <si>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</si>
  <si>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</si>
  <si>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</si>
  <si>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</si>
  <si>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>NCA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</si>
  <si>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</si>
  <si>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</si>
  <si>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</si>
  <si>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</si>
  <si>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</si>
  <si>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</si>
  <si>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</si>
  <si>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</si>
  <si>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Infrastructure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</si>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</sst>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0" fontId="1" fillId="0" borderId="5" xfId="2" applyFont="1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9" fillId="2" borderId="7" xfId="0" applyFont="1" applyFill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</cellXfs>
  <cellStyles count="7">
    <cellStyle name="Comma 2" xfId="3" xr:uid="{35F28770-C430-4E05-8212-297627244F54}"/>
    <cellStyle name="Comma 3" xfId="4" xr:uid="{2A977952-8482-451C-9B2D-FBDC5AAA5C77}"/>
    <cellStyle name="Normal" xfId="0" builtinId="0"/>
    <cellStyle name="Normal 10" xfId="5" xr:uid="{F02C631D-3CD6-499D-A461-6A9F498D1E0A}"/>
    <cellStyle name="Normal 2" xfId="2" xr:uid="{BE94BE72-3F48-44FD-852B-4D09D040B108}"/>
    <cellStyle name="Percent" xfId="1" builtinId="5"/>
    <cellStyle name="Percent 2" xfId="6" xr:uid="{3D6226CF-65D2-4DFA-AB1E-DD1C5F700FAF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098E-1E6D-4F1B-86E3-22E928C42171}" name="Table13456768578914" displayName="Table13456768578914" ref="B6:H67" totalsRowShown="0" headerRowDxfId="11" dataDxfId="10" headerRowBorderDxfId="8" tableBorderDxfId="9" totalsRowBorderDxfId="7">
  <sortState xmlns:xlrd2="http://schemas.microsoft.com/office/spreadsheetml/2017/richdata2" ref="B7:H63">
    <sortCondition descending="1" ref="F6:F63"/>
  </sortState>
  <tableColumns count="7">
    <tableColumn id="1" xr3:uid="{70EBF996-E793-4343-B3A5-2E2AD8B72A80}" name="ISIN No." dataDxfId="6"/>
    <tableColumn id="2" xr3:uid="{DC7C44BD-2BD0-4192-AA9B-89DEF4707621}" name="Name of the Instrument" dataDxfId="5"/>
    <tableColumn id="3" xr3:uid="{0FB18BA6-5A21-4CC1-9503-5E5465BA4B0F}" name="Industry " dataDxfId="4"/>
    <tableColumn id="4" xr3:uid="{1A846BDD-5AB0-4614-B12F-7D752C8BDAC9}" name="Quantity" dataDxfId="3"/>
    <tableColumn id="5" xr3:uid="{204E744A-D40E-4324-9F85-BA5DC6C59F6D}" name="Market Value" dataDxfId="2"/>
    <tableColumn id="6" xr3:uid="{C71176F4-08BD-46EC-8308-161CD49C4356}" name="% of Portfolio" dataDxfId="1" dataCellStyle="Percent">
      <calculatedColumnFormula>+F7/$F$81</calculatedColumnFormula>
    </tableColumn>
    <tableColumn id="7" xr3:uid="{7B0C31B5-E593-491C-828F-4813D6342C59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1962-8F87-4133-8904-FFCF15E344B8}">
  <sheetPr>
    <tabColor rgb="FF7030A0"/>
  </sheetPr>
  <dimension ref="A2:H117"/>
  <sheetViews>
    <sheetView showGridLines="0" tabSelected="1" zoomScaleNormal="100" zoomScaleSheetLayoutView="89" workbookViewId="0">
      <selection activeCell="E110" sqref="E110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44957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7" t="s">
        <v>15</v>
      </c>
      <c r="E7" s="18">
        <v>100</v>
      </c>
      <c r="F7" s="18">
        <v>100077500</v>
      </c>
      <c r="G7" s="19">
        <f t="shared" ref="G7:G67" si="0">+F7/$F$81</f>
        <v>4.702308491766885E-2</v>
      </c>
      <c r="H7" s="20" t="s">
        <v>16</v>
      </c>
    </row>
    <row r="8" spans="1:8" x14ac:dyDescent="0.35">
      <c r="A8" s="14"/>
      <c r="B8" s="15" t="s">
        <v>17</v>
      </c>
      <c r="C8" s="16" t="s">
        <v>18</v>
      </c>
      <c r="D8" s="16" t="s">
        <v>19</v>
      </c>
      <c r="E8" s="18">
        <v>200000</v>
      </c>
      <c r="F8" s="18">
        <v>21742740</v>
      </c>
      <c r="G8" s="19">
        <f t="shared" si="0"/>
        <v>1.0216189546729237E-2</v>
      </c>
      <c r="H8" s="20"/>
    </row>
    <row r="9" spans="1:8" x14ac:dyDescent="0.35">
      <c r="A9" s="14"/>
      <c r="B9" s="15" t="s">
        <v>20</v>
      </c>
      <c r="C9" s="16" t="s">
        <v>21</v>
      </c>
      <c r="D9" s="16" t="s">
        <v>19</v>
      </c>
      <c r="E9" s="18">
        <v>28800</v>
      </c>
      <c r="F9" s="18">
        <v>2629399.6800000002</v>
      </c>
      <c r="G9" s="19">
        <f t="shared" si="0"/>
        <v>1.2354673571495223E-3</v>
      </c>
      <c r="H9" s="20"/>
    </row>
    <row r="10" spans="1:8" x14ac:dyDescent="0.35">
      <c r="A10" s="14"/>
      <c r="B10" s="15" t="s">
        <v>22</v>
      </c>
      <c r="C10" s="16" t="s">
        <v>23</v>
      </c>
      <c r="D10" s="16" t="s">
        <v>19</v>
      </c>
      <c r="E10" s="18">
        <v>140000</v>
      </c>
      <c r="F10" s="18">
        <v>13108256</v>
      </c>
      <c r="G10" s="19">
        <f t="shared" si="0"/>
        <v>6.1591330220133623E-3</v>
      </c>
      <c r="H10" s="20"/>
    </row>
    <row r="11" spans="1:8" x14ac:dyDescent="0.35">
      <c r="A11" s="14"/>
      <c r="B11" s="15" t="s">
        <v>24</v>
      </c>
      <c r="C11" s="16" t="s">
        <v>25</v>
      </c>
      <c r="D11" s="16" t="s">
        <v>19</v>
      </c>
      <c r="E11" s="18">
        <v>500000</v>
      </c>
      <c r="F11" s="18">
        <v>47700750</v>
      </c>
      <c r="G11" s="19">
        <f t="shared" si="0"/>
        <v>2.2412994108430891E-2</v>
      </c>
      <c r="H11" s="20"/>
    </row>
    <row r="12" spans="1:8" x14ac:dyDescent="0.35">
      <c r="A12" s="14"/>
      <c r="B12" s="15" t="s">
        <v>26</v>
      </c>
      <c r="C12" s="16" t="s">
        <v>27</v>
      </c>
      <c r="D12" s="16" t="s">
        <v>19</v>
      </c>
      <c r="E12" s="18">
        <v>1000000</v>
      </c>
      <c r="F12" s="18">
        <v>100756600</v>
      </c>
      <c r="G12" s="19">
        <f t="shared" si="0"/>
        <v>4.734217139532456E-2</v>
      </c>
      <c r="H12" s="20"/>
    </row>
    <row r="13" spans="1:8" x14ac:dyDescent="0.35">
      <c r="A13" s="14"/>
      <c r="B13" s="15" t="s">
        <v>28</v>
      </c>
      <c r="C13" s="16" t="s">
        <v>29</v>
      </c>
      <c r="D13" s="16" t="s">
        <v>19</v>
      </c>
      <c r="E13" s="18">
        <v>420000</v>
      </c>
      <c r="F13" s="18">
        <v>39818940</v>
      </c>
      <c r="G13" s="19">
        <f t="shared" si="0"/>
        <v>1.8709594034139153E-2</v>
      </c>
      <c r="H13" s="20"/>
    </row>
    <row r="14" spans="1:8" x14ac:dyDescent="0.35">
      <c r="A14" s="14"/>
      <c r="B14" s="15" t="s">
        <v>30</v>
      </c>
      <c r="C14" s="16" t="s">
        <v>31</v>
      </c>
      <c r="D14" s="16" t="s">
        <v>19</v>
      </c>
      <c r="E14" s="18">
        <v>420000</v>
      </c>
      <c r="F14" s="18">
        <v>41524686</v>
      </c>
      <c r="G14" s="19">
        <f t="shared" si="0"/>
        <v>1.9511067282431464E-2</v>
      </c>
      <c r="H14" s="20"/>
    </row>
    <row r="15" spans="1:8" x14ac:dyDescent="0.35">
      <c r="A15" s="14"/>
      <c r="B15" s="15" t="s">
        <v>32</v>
      </c>
      <c r="C15" s="16" t="s">
        <v>33</v>
      </c>
      <c r="D15" s="16" t="s">
        <v>19</v>
      </c>
      <c r="E15" s="18">
        <v>1000000</v>
      </c>
      <c r="F15" s="18">
        <v>99328900</v>
      </c>
      <c r="G15" s="19">
        <f t="shared" si="0"/>
        <v>4.6671342704190627E-2</v>
      </c>
      <c r="H15" s="20"/>
    </row>
    <row r="16" spans="1:8" x14ac:dyDescent="0.35">
      <c r="A16" s="14"/>
      <c r="B16" s="15" t="s">
        <v>34</v>
      </c>
      <c r="C16" s="16" t="s">
        <v>35</v>
      </c>
      <c r="D16" s="16" t="s">
        <v>19</v>
      </c>
      <c r="E16" s="18">
        <v>447000</v>
      </c>
      <c r="F16" s="18">
        <v>43286139</v>
      </c>
      <c r="G16" s="19">
        <f t="shared" si="0"/>
        <v>2.0338715395118959E-2</v>
      </c>
      <c r="H16" s="20"/>
    </row>
    <row r="17" spans="1:8" x14ac:dyDescent="0.35">
      <c r="A17" s="14"/>
      <c r="B17" s="15" t="s">
        <v>36</v>
      </c>
      <c r="C17" s="16" t="s">
        <v>37</v>
      </c>
      <c r="D17" s="16" t="s">
        <v>19</v>
      </c>
      <c r="E17" s="18">
        <v>230000</v>
      </c>
      <c r="F17" s="18">
        <v>23684779</v>
      </c>
      <c r="G17" s="19">
        <f t="shared" si="0"/>
        <v>1.1128689007751193E-2</v>
      </c>
      <c r="H17" s="20"/>
    </row>
    <row r="18" spans="1:8" x14ac:dyDescent="0.35">
      <c r="A18" s="14"/>
      <c r="B18" s="15" t="s">
        <v>38</v>
      </c>
      <c r="C18" s="16" t="s">
        <v>39</v>
      </c>
      <c r="D18" s="16" t="s">
        <v>19</v>
      </c>
      <c r="E18" s="18">
        <v>500000</v>
      </c>
      <c r="F18" s="18">
        <v>29924650</v>
      </c>
      <c r="G18" s="19">
        <f t="shared" si="0"/>
        <v>1.4060596618435905E-2</v>
      </c>
      <c r="H18" s="20"/>
    </row>
    <row r="19" spans="1:8" x14ac:dyDescent="0.35">
      <c r="A19" s="14"/>
      <c r="B19" s="15" t="s">
        <v>40</v>
      </c>
      <c r="C19" s="16" t="s">
        <v>41</v>
      </c>
      <c r="D19" s="16" t="s">
        <v>19</v>
      </c>
      <c r="E19" s="18">
        <v>1400000</v>
      </c>
      <c r="F19" s="18">
        <v>139547940</v>
      </c>
      <c r="G19" s="19">
        <f t="shared" si="0"/>
        <v>6.5568930405992931E-2</v>
      </c>
      <c r="H19" s="20"/>
    </row>
    <row r="20" spans="1:8" x14ac:dyDescent="0.35">
      <c r="A20" s="14"/>
      <c r="B20" s="15" t="s">
        <v>42</v>
      </c>
      <c r="C20" s="16" t="s">
        <v>43</v>
      </c>
      <c r="D20" s="16" t="s">
        <v>19</v>
      </c>
      <c r="E20" s="18">
        <v>500000</v>
      </c>
      <c r="F20" s="18">
        <v>28877750</v>
      </c>
      <c r="G20" s="19">
        <f t="shared" si="0"/>
        <v>1.3568693167607221E-2</v>
      </c>
      <c r="H20" s="20"/>
    </row>
    <row r="21" spans="1:8" x14ac:dyDescent="0.35">
      <c r="A21" s="14"/>
      <c r="B21" s="15" t="s">
        <v>44</v>
      </c>
      <c r="C21" s="16" t="s">
        <v>45</v>
      </c>
      <c r="D21" s="16" t="s">
        <v>15</v>
      </c>
      <c r="E21" s="18">
        <v>10500</v>
      </c>
      <c r="F21" s="18">
        <v>1088251.5</v>
      </c>
      <c r="G21" s="19">
        <f t="shared" si="0"/>
        <v>5.1133314377637838E-4</v>
      </c>
      <c r="H21" s="20"/>
    </row>
    <row r="22" spans="1:8" x14ac:dyDescent="0.35">
      <c r="A22" s="14"/>
      <c r="B22" s="15" t="s">
        <v>46</v>
      </c>
      <c r="C22" s="16" t="s">
        <v>47</v>
      </c>
      <c r="D22" s="16" t="s">
        <v>15</v>
      </c>
      <c r="E22" s="18">
        <v>37000</v>
      </c>
      <c r="F22" s="18">
        <v>3780071.7</v>
      </c>
      <c r="G22" s="19">
        <f t="shared" si="0"/>
        <v>1.7761298248255288E-3</v>
      </c>
      <c r="H22" s="20"/>
    </row>
    <row r="23" spans="1:8" x14ac:dyDescent="0.35">
      <c r="A23" s="14"/>
      <c r="B23" s="15" t="s">
        <v>48</v>
      </c>
      <c r="C23" s="16" t="s">
        <v>49</v>
      </c>
      <c r="D23" s="16" t="s">
        <v>15</v>
      </c>
      <c r="E23" s="18">
        <v>183500</v>
      </c>
      <c r="F23" s="18">
        <v>18863469.699999999</v>
      </c>
      <c r="G23" s="19">
        <f t="shared" si="0"/>
        <v>8.8633163053131164E-3</v>
      </c>
      <c r="H23" s="20"/>
    </row>
    <row r="24" spans="1:8" x14ac:dyDescent="0.35">
      <c r="A24" s="14"/>
      <c r="B24" s="15" t="s">
        <v>50</v>
      </c>
      <c r="C24" s="16" t="s">
        <v>51</v>
      </c>
      <c r="D24" s="16" t="s">
        <v>15</v>
      </c>
      <c r="E24" s="18">
        <v>120000</v>
      </c>
      <c r="F24" s="18">
        <v>12316020</v>
      </c>
      <c r="G24" s="19">
        <f t="shared" si="0"/>
        <v>5.7868877051056224E-3</v>
      </c>
      <c r="H24" s="20"/>
    </row>
    <row r="25" spans="1:8" x14ac:dyDescent="0.35">
      <c r="A25" s="14"/>
      <c r="B25" s="15" t="s">
        <v>52</v>
      </c>
      <c r="C25" s="16" t="s">
        <v>53</v>
      </c>
      <c r="D25" s="16" t="s">
        <v>15</v>
      </c>
      <c r="E25" s="18">
        <v>90000</v>
      </c>
      <c r="F25" s="18">
        <v>9329994</v>
      </c>
      <c r="G25" s="19">
        <f t="shared" si="0"/>
        <v>4.3838535149593157E-3</v>
      </c>
      <c r="H25" s="20"/>
    </row>
    <row r="26" spans="1:8" x14ac:dyDescent="0.35">
      <c r="A26" s="14"/>
      <c r="B26" s="15" t="s">
        <v>54</v>
      </c>
      <c r="C26" s="16" t="s">
        <v>55</v>
      </c>
      <c r="D26" s="16" t="s">
        <v>15</v>
      </c>
      <c r="E26" s="18">
        <v>55000</v>
      </c>
      <c r="F26" s="18">
        <v>5773823</v>
      </c>
      <c r="G26" s="19">
        <f t="shared" si="0"/>
        <v>2.7129271737262573E-3</v>
      </c>
      <c r="H26" s="20"/>
    </row>
    <row r="27" spans="1:8" x14ac:dyDescent="0.35">
      <c r="A27" s="14"/>
      <c r="B27" s="15" t="s">
        <v>56</v>
      </c>
      <c r="C27" s="16" t="s">
        <v>57</v>
      </c>
      <c r="D27" s="16" t="s">
        <v>15</v>
      </c>
      <c r="E27" s="18">
        <v>60000</v>
      </c>
      <c r="F27" s="18">
        <v>6463698</v>
      </c>
      <c r="G27" s="19">
        <f t="shared" si="0"/>
        <v>3.0370764651012098E-3</v>
      </c>
      <c r="H27" s="20"/>
    </row>
    <row r="28" spans="1:8" x14ac:dyDescent="0.35">
      <c r="A28" s="14"/>
      <c r="B28" s="15" t="s">
        <v>58</v>
      </c>
      <c r="C28" s="16" t="s">
        <v>59</v>
      </c>
      <c r="D28" s="16" t="s">
        <v>15</v>
      </c>
      <c r="E28" s="18">
        <v>100000</v>
      </c>
      <c r="F28" s="18">
        <v>10151160</v>
      </c>
      <c r="G28" s="19">
        <f t="shared" si="0"/>
        <v>4.7696920755698671E-3</v>
      </c>
      <c r="H28" s="20"/>
    </row>
    <row r="29" spans="1:8" x14ac:dyDescent="0.35">
      <c r="A29" s="14"/>
      <c r="B29" s="15" t="s">
        <v>60</v>
      </c>
      <c r="C29" s="16" t="s">
        <v>61</v>
      </c>
      <c r="D29" s="16" t="s">
        <v>15</v>
      </c>
      <c r="E29" s="18">
        <v>65000</v>
      </c>
      <c r="F29" s="18">
        <v>6591942.5</v>
      </c>
      <c r="G29" s="19">
        <f t="shared" si="0"/>
        <v>3.0973342854276964E-3</v>
      </c>
      <c r="H29" s="20"/>
    </row>
    <row r="30" spans="1:8" x14ac:dyDescent="0.35">
      <c r="A30" s="14"/>
      <c r="B30" s="15" t="s">
        <v>62</v>
      </c>
      <c r="C30" s="16" t="s">
        <v>63</v>
      </c>
      <c r="D30" s="16" t="s">
        <v>15</v>
      </c>
      <c r="E30" s="18">
        <v>190000</v>
      </c>
      <c r="F30" s="18">
        <v>17989637</v>
      </c>
      <c r="G30" s="19">
        <f t="shared" si="0"/>
        <v>8.4527314160429412E-3</v>
      </c>
      <c r="H30" s="20"/>
    </row>
    <row r="31" spans="1:8" x14ac:dyDescent="0.35">
      <c r="A31" s="14"/>
      <c r="B31" s="15" t="s">
        <v>64</v>
      </c>
      <c r="C31" s="16" t="s">
        <v>65</v>
      </c>
      <c r="D31" s="16" t="s">
        <v>15</v>
      </c>
      <c r="E31" s="18">
        <v>30000</v>
      </c>
      <c r="F31" s="18">
        <v>3107670</v>
      </c>
      <c r="G31" s="19">
        <f t="shared" si="0"/>
        <v>1.4601906553030597E-3</v>
      </c>
      <c r="H31" s="20"/>
    </row>
    <row r="32" spans="1:8" x14ac:dyDescent="0.35">
      <c r="A32" s="14"/>
      <c r="B32" s="15" t="s">
        <v>66</v>
      </c>
      <c r="C32" s="16" t="s">
        <v>67</v>
      </c>
      <c r="D32" s="16" t="s">
        <v>15</v>
      </c>
      <c r="E32" s="18">
        <v>17500</v>
      </c>
      <c r="F32" s="18">
        <v>1768201.75</v>
      </c>
      <c r="G32" s="19">
        <f t="shared" si="0"/>
        <v>8.3081912559586986E-4</v>
      </c>
      <c r="H32" s="20"/>
    </row>
    <row r="33" spans="1:8" x14ac:dyDescent="0.35">
      <c r="A33" s="14"/>
      <c r="B33" s="15" t="s">
        <v>68</v>
      </c>
      <c r="C33" s="16" t="s">
        <v>69</v>
      </c>
      <c r="D33" s="16" t="s">
        <v>15</v>
      </c>
      <c r="E33" s="18">
        <v>50000</v>
      </c>
      <c r="F33" s="18">
        <v>5160020</v>
      </c>
      <c r="G33" s="19">
        <f t="shared" si="0"/>
        <v>2.4245215821425358E-3</v>
      </c>
      <c r="H33" s="20"/>
    </row>
    <row r="34" spans="1:8" x14ac:dyDescent="0.35">
      <c r="A34" s="14"/>
      <c r="B34" s="15" t="s">
        <v>70</v>
      </c>
      <c r="C34" s="16" t="s">
        <v>71</v>
      </c>
      <c r="D34" s="16" t="s">
        <v>15</v>
      </c>
      <c r="E34" s="18">
        <v>130000</v>
      </c>
      <c r="F34" s="18">
        <v>13533728</v>
      </c>
      <c r="G34" s="19">
        <f t="shared" si="0"/>
        <v>6.3590481476518959E-3</v>
      </c>
      <c r="H34" s="20"/>
    </row>
    <row r="35" spans="1:8" x14ac:dyDescent="0.35">
      <c r="A35" s="14"/>
      <c r="B35" s="15" t="s">
        <v>72</v>
      </c>
      <c r="C35" s="16" t="s">
        <v>73</v>
      </c>
      <c r="D35" s="16" t="s">
        <v>15</v>
      </c>
      <c r="E35" s="18">
        <v>30000</v>
      </c>
      <c r="F35" s="18">
        <v>3138801</v>
      </c>
      <c r="G35" s="19">
        <f t="shared" si="0"/>
        <v>1.4748180756180352E-3</v>
      </c>
      <c r="H35" s="20"/>
    </row>
    <row r="36" spans="1:8" x14ac:dyDescent="0.35">
      <c r="A36" s="14"/>
      <c r="B36" s="15" t="s">
        <v>74</v>
      </c>
      <c r="C36" s="16" t="s">
        <v>75</v>
      </c>
      <c r="D36" s="16" t="s">
        <v>15</v>
      </c>
      <c r="E36" s="18">
        <v>30000</v>
      </c>
      <c r="F36" s="18">
        <v>2954235</v>
      </c>
      <c r="G36" s="19">
        <f t="shared" si="0"/>
        <v>1.3880966578076934E-3</v>
      </c>
      <c r="H36" s="20"/>
    </row>
    <row r="37" spans="1:8" x14ac:dyDescent="0.35">
      <c r="A37" s="14"/>
      <c r="B37" s="15" t="s">
        <v>76</v>
      </c>
      <c r="C37" s="16" t="s">
        <v>77</v>
      </c>
      <c r="D37" s="16" t="s">
        <v>15</v>
      </c>
      <c r="E37" s="18">
        <v>50000</v>
      </c>
      <c r="F37" s="18">
        <v>4694235</v>
      </c>
      <c r="G37" s="19">
        <f t="shared" si="0"/>
        <v>2.205664720126834E-3</v>
      </c>
      <c r="H37" s="20"/>
    </row>
    <row r="38" spans="1:8" x14ac:dyDescent="0.35">
      <c r="A38" s="14"/>
      <c r="B38" s="15" t="s">
        <v>78</v>
      </c>
      <c r="C38" s="16" t="s">
        <v>79</v>
      </c>
      <c r="D38" s="16" t="s">
        <v>19</v>
      </c>
      <c r="E38" s="18">
        <v>1139900</v>
      </c>
      <c r="F38" s="18">
        <v>106985770.45999999</v>
      </c>
      <c r="G38" s="19">
        <f t="shared" si="0"/>
        <v>5.0269051178564686E-2</v>
      </c>
      <c r="H38" s="20"/>
    </row>
    <row r="39" spans="1:8" x14ac:dyDescent="0.35">
      <c r="A39" s="14"/>
      <c r="B39" s="15" t="s">
        <v>80</v>
      </c>
      <c r="C39" s="16" t="s">
        <v>81</v>
      </c>
      <c r="D39" s="16" t="s">
        <v>19</v>
      </c>
      <c r="E39" s="18">
        <v>620000</v>
      </c>
      <c r="F39" s="18">
        <v>60233124</v>
      </c>
      <c r="G39" s="19">
        <f t="shared" si="0"/>
        <v>2.8301539354085362E-2</v>
      </c>
      <c r="H39" s="20"/>
    </row>
    <row r="40" spans="1:8" x14ac:dyDescent="0.35">
      <c r="A40" s="14"/>
      <c r="B40" s="15" t="s">
        <v>82</v>
      </c>
      <c r="C40" s="16" t="s">
        <v>83</v>
      </c>
      <c r="D40" s="16" t="s">
        <v>19</v>
      </c>
      <c r="E40" s="18">
        <v>60600</v>
      </c>
      <c r="F40" s="18">
        <v>6208257.9000000004</v>
      </c>
      <c r="G40" s="19">
        <f t="shared" si="0"/>
        <v>2.9170536676324699E-3</v>
      </c>
      <c r="H40" s="20"/>
    </row>
    <row r="41" spans="1:8" x14ac:dyDescent="0.35">
      <c r="A41" s="14"/>
      <c r="B41" s="15" t="s">
        <v>84</v>
      </c>
      <c r="C41" s="16" t="s">
        <v>85</v>
      </c>
      <c r="D41" s="16" t="s">
        <v>19</v>
      </c>
      <c r="E41" s="18">
        <v>380000</v>
      </c>
      <c r="F41" s="18">
        <v>37339066</v>
      </c>
      <c r="G41" s="19">
        <f t="shared" si="0"/>
        <v>1.7544383815187647E-2</v>
      </c>
      <c r="H41" s="20"/>
    </row>
    <row r="42" spans="1:8" x14ac:dyDescent="0.35">
      <c r="A42" s="14"/>
      <c r="B42" s="15" t="s">
        <v>86</v>
      </c>
      <c r="C42" s="16" t="s">
        <v>87</v>
      </c>
      <c r="D42" s="16" t="s">
        <v>19</v>
      </c>
      <c r="E42" s="18">
        <v>100000</v>
      </c>
      <c r="F42" s="18">
        <v>10175580</v>
      </c>
      <c r="G42" s="19">
        <f t="shared" si="0"/>
        <v>4.7811662204444837E-3</v>
      </c>
      <c r="H42" s="20"/>
    </row>
    <row r="43" spans="1:8" x14ac:dyDescent="0.35">
      <c r="A43" s="14"/>
      <c r="B43" s="15" t="s">
        <v>88</v>
      </c>
      <c r="C43" s="16" t="s">
        <v>89</v>
      </c>
      <c r="D43" s="16" t="s">
        <v>19</v>
      </c>
      <c r="E43" s="18">
        <v>34400</v>
      </c>
      <c r="F43" s="18">
        <v>3438968</v>
      </c>
      <c r="G43" s="19">
        <f t="shared" si="0"/>
        <v>1.6158565541020292E-3</v>
      </c>
      <c r="H43" s="20"/>
    </row>
    <row r="44" spans="1:8" x14ac:dyDescent="0.35">
      <c r="A44" s="14"/>
      <c r="B44" s="15" t="s">
        <v>90</v>
      </c>
      <c r="C44" s="16" t="s">
        <v>91</v>
      </c>
      <c r="D44" s="16" t="s">
        <v>19</v>
      </c>
      <c r="E44" s="18">
        <v>203000</v>
      </c>
      <c r="F44" s="18">
        <v>20543701.5</v>
      </c>
      <c r="G44" s="19">
        <f t="shared" si="0"/>
        <v>9.6528012805849571E-3</v>
      </c>
      <c r="H44" s="20"/>
    </row>
    <row r="45" spans="1:8" x14ac:dyDescent="0.35">
      <c r="A45" s="14"/>
      <c r="B45" s="15" t="s">
        <v>92</v>
      </c>
      <c r="C45" s="16" t="s">
        <v>93</v>
      </c>
      <c r="D45" s="16" t="s">
        <v>19</v>
      </c>
      <c r="E45" s="18">
        <v>580500</v>
      </c>
      <c r="F45" s="18">
        <v>61406334.899999999</v>
      </c>
      <c r="G45" s="19">
        <f t="shared" si="0"/>
        <v>2.8852792090984611E-2</v>
      </c>
      <c r="H45" s="20"/>
    </row>
    <row r="46" spans="1:8" x14ac:dyDescent="0.35">
      <c r="A46" s="14"/>
      <c r="B46" s="15" t="s">
        <v>94</v>
      </c>
      <c r="C46" s="16" t="s">
        <v>95</v>
      </c>
      <c r="D46" s="16" t="s">
        <v>19</v>
      </c>
      <c r="E46" s="18">
        <v>718000</v>
      </c>
      <c r="F46" s="18">
        <v>77154915.799999997</v>
      </c>
      <c r="G46" s="19">
        <f t="shared" si="0"/>
        <v>3.6252525867242785E-2</v>
      </c>
      <c r="H46" s="20"/>
    </row>
    <row r="47" spans="1:8" x14ac:dyDescent="0.35">
      <c r="A47" s="14"/>
      <c r="B47" s="15" t="s">
        <v>96</v>
      </c>
      <c r="C47" s="16" t="s">
        <v>97</v>
      </c>
      <c r="D47" s="16" t="s">
        <v>19</v>
      </c>
      <c r="E47" s="18">
        <v>184700</v>
      </c>
      <c r="F47" s="18">
        <v>17709146.82</v>
      </c>
      <c r="G47" s="19">
        <f t="shared" si="0"/>
        <v>8.3209384200876851E-3</v>
      </c>
      <c r="H47" s="20"/>
    </row>
    <row r="48" spans="1:8" x14ac:dyDescent="0.35">
      <c r="A48" s="14"/>
      <c r="B48" s="15" t="s">
        <v>98</v>
      </c>
      <c r="C48" s="16" t="s">
        <v>99</v>
      </c>
      <c r="D48" s="16" t="s">
        <v>19</v>
      </c>
      <c r="E48" s="18">
        <v>74600</v>
      </c>
      <c r="F48" s="18">
        <v>7430145.0800000001</v>
      </c>
      <c r="G48" s="19">
        <f t="shared" si="0"/>
        <v>3.4911777677044233E-3</v>
      </c>
      <c r="H48" s="20"/>
    </row>
    <row r="49" spans="1:8" x14ac:dyDescent="0.35">
      <c r="A49" s="14"/>
      <c r="B49" s="15" t="s">
        <v>100</v>
      </c>
      <c r="C49" s="16" t="s">
        <v>101</v>
      </c>
      <c r="D49" s="16" t="s">
        <v>19</v>
      </c>
      <c r="E49" s="18">
        <v>55000</v>
      </c>
      <c r="F49" s="18">
        <v>5534100</v>
      </c>
      <c r="G49" s="19">
        <f t="shared" si="0"/>
        <v>2.6002893182071013E-3</v>
      </c>
      <c r="H49" s="20"/>
    </row>
    <row r="50" spans="1:8" x14ac:dyDescent="0.35">
      <c r="A50" s="14"/>
      <c r="B50" s="15" t="s">
        <v>102</v>
      </c>
      <c r="C50" s="16" t="s">
        <v>103</v>
      </c>
      <c r="D50" s="16" t="s">
        <v>19</v>
      </c>
      <c r="E50" s="18">
        <v>600000</v>
      </c>
      <c r="F50" s="18">
        <v>60384960</v>
      </c>
      <c r="G50" s="19">
        <f t="shared" si="0"/>
        <v>2.8372882034723459E-2</v>
      </c>
      <c r="H50" s="20"/>
    </row>
    <row r="51" spans="1:8" x14ac:dyDescent="0.35">
      <c r="A51" s="14"/>
      <c r="B51" s="15" t="s">
        <v>104</v>
      </c>
      <c r="C51" s="16" t="s">
        <v>105</v>
      </c>
      <c r="D51" s="16" t="s">
        <v>19</v>
      </c>
      <c r="E51" s="18">
        <v>222000</v>
      </c>
      <c r="F51" s="18">
        <v>23604283.199999999</v>
      </c>
      <c r="G51" s="19">
        <f t="shared" si="0"/>
        <v>1.109086671164152E-2</v>
      </c>
      <c r="H51" s="20"/>
    </row>
    <row r="52" spans="1:8" x14ac:dyDescent="0.35">
      <c r="A52" s="14"/>
      <c r="B52" s="15" t="s">
        <v>106</v>
      </c>
      <c r="C52" s="16" t="s">
        <v>107</v>
      </c>
      <c r="D52" s="16" t="s">
        <v>19</v>
      </c>
      <c r="E52" s="18">
        <v>59000</v>
      </c>
      <c r="F52" s="18">
        <v>6712123.2000000002</v>
      </c>
      <c r="G52" s="19">
        <f t="shared" si="0"/>
        <v>3.1538031946387068E-3</v>
      </c>
      <c r="H52" s="20"/>
    </row>
    <row r="53" spans="1:8" x14ac:dyDescent="0.35">
      <c r="A53" s="14"/>
      <c r="B53" s="15" t="s">
        <v>108</v>
      </c>
      <c r="C53" s="16" t="s">
        <v>109</v>
      </c>
      <c r="D53" s="16" t="s">
        <v>19</v>
      </c>
      <c r="E53" s="18">
        <v>163000</v>
      </c>
      <c r="F53" s="18">
        <v>16859562.699999999</v>
      </c>
      <c r="G53" s="19">
        <f t="shared" si="0"/>
        <v>7.9217471311419877E-3</v>
      </c>
      <c r="H53" s="20"/>
    </row>
    <row r="54" spans="1:8" x14ac:dyDescent="0.35">
      <c r="A54" s="14"/>
      <c r="B54" s="15" t="s">
        <v>110</v>
      </c>
      <c r="C54" s="16" t="s">
        <v>111</v>
      </c>
      <c r="D54" s="16" t="s">
        <v>19</v>
      </c>
      <c r="E54" s="18">
        <v>305500</v>
      </c>
      <c r="F54" s="18">
        <v>32932808.350000001</v>
      </c>
      <c r="G54" s="19">
        <f t="shared" si="0"/>
        <v>1.5474030062894896E-2</v>
      </c>
      <c r="H54" s="20"/>
    </row>
    <row r="55" spans="1:8" x14ac:dyDescent="0.35">
      <c r="A55" s="14"/>
      <c r="B55" s="15" t="s">
        <v>112</v>
      </c>
      <c r="C55" s="16" t="s">
        <v>113</v>
      </c>
      <c r="D55" s="16" t="s">
        <v>19</v>
      </c>
      <c r="E55" s="18">
        <v>28300</v>
      </c>
      <c r="F55" s="18">
        <v>2871043.49</v>
      </c>
      <c r="G55" s="19">
        <f t="shared" si="0"/>
        <v>1.3490077373294732E-3</v>
      </c>
      <c r="H55" s="20"/>
    </row>
    <row r="56" spans="1:8" x14ac:dyDescent="0.35">
      <c r="A56" s="14"/>
      <c r="B56" s="15" t="s">
        <v>114</v>
      </c>
      <c r="C56" s="16" t="s">
        <v>115</v>
      </c>
      <c r="D56" s="16" t="s">
        <v>19</v>
      </c>
      <c r="E56" s="18">
        <v>170000</v>
      </c>
      <c r="F56" s="18">
        <v>17440113</v>
      </c>
      <c r="G56" s="19">
        <f t="shared" si="0"/>
        <v>8.1945283862280786E-3</v>
      </c>
      <c r="H56" s="20"/>
    </row>
    <row r="57" spans="1:8" x14ac:dyDescent="0.35">
      <c r="A57" s="14"/>
      <c r="B57" s="15" t="s">
        <v>116</v>
      </c>
      <c r="C57" s="16" t="s">
        <v>117</v>
      </c>
      <c r="D57" s="16" t="s">
        <v>19</v>
      </c>
      <c r="E57" s="18">
        <v>200000</v>
      </c>
      <c r="F57" s="18">
        <v>20794320</v>
      </c>
      <c r="G57" s="19">
        <f t="shared" si="0"/>
        <v>9.7705585687610074E-3</v>
      </c>
      <c r="H57" s="20"/>
    </row>
    <row r="58" spans="1:8" x14ac:dyDescent="0.35">
      <c r="A58" s="14"/>
      <c r="B58" s="15" t="s">
        <v>118</v>
      </c>
      <c r="C58" s="16" t="s">
        <v>119</v>
      </c>
      <c r="D58" s="16" t="s">
        <v>19</v>
      </c>
      <c r="E58" s="18">
        <v>316100</v>
      </c>
      <c r="F58" s="18">
        <v>32682053.149999999</v>
      </c>
      <c r="G58" s="19">
        <f t="shared" si="0"/>
        <v>1.5356208543940613E-2</v>
      </c>
      <c r="H58" s="20"/>
    </row>
    <row r="59" spans="1:8" x14ac:dyDescent="0.35">
      <c r="A59" s="14"/>
      <c r="B59" s="15" t="s">
        <v>120</v>
      </c>
      <c r="C59" s="16" t="s">
        <v>121</v>
      </c>
      <c r="D59" s="16" t="s">
        <v>19</v>
      </c>
      <c r="E59" s="18">
        <v>500000</v>
      </c>
      <c r="F59" s="18">
        <v>49820100</v>
      </c>
      <c r="G59" s="19">
        <f t="shared" si="0"/>
        <v>2.3408806104336679E-2</v>
      </c>
      <c r="H59" s="20"/>
    </row>
    <row r="60" spans="1:8" x14ac:dyDescent="0.35">
      <c r="A60" s="14"/>
      <c r="B60" s="15" t="s">
        <v>122</v>
      </c>
      <c r="C60" s="16" t="s">
        <v>123</v>
      </c>
      <c r="D60" s="16" t="s">
        <v>19</v>
      </c>
      <c r="E60" s="18">
        <v>140000</v>
      </c>
      <c r="F60" s="18">
        <v>12767986</v>
      </c>
      <c r="G60" s="19">
        <f t="shared" si="0"/>
        <v>5.999251479159722E-3</v>
      </c>
      <c r="H60" s="20"/>
    </row>
    <row r="61" spans="1:8" x14ac:dyDescent="0.35">
      <c r="A61" s="14"/>
      <c r="B61" s="15" t="s">
        <v>124</v>
      </c>
      <c r="C61" s="16" t="s">
        <v>125</v>
      </c>
      <c r="D61" s="16" t="s">
        <v>19</v>
      </c>
      <c r="E61" s="18">
        <v>425400</v>
      </c>
      <c r="F61" s="18">
        <v>38409323.460000001</v>
      </c>
      <c r="G61" s="19">
        <f t="shared" si="0"/>
        <v>1.8047262158724892E-2</v>
      </c>
      <c r="H61" s="20"/>
    </row>
    <row r="62" spans="1:8" x14ac:dyDescent="0.35">
      <c r="A62" s="14"/>
      <c r="B62" s="15" t="s">
        <v>126</v>
      </c>
      <c r="C62" s="16" t="s">
        <v>127</v>
      </c>
      <c r="D62" s="16" t="s">
        <v>19</v>
      </c>
      <c r="E62" s="18">
        <v>300000</v>
      </c>
      <c r="F62" s="18">
        <v>27117180</v>
      </c>
      <c r="G62" s="19">
        <f t="shared" si="0"/>
        <v>1.2741459947218019E-2</v>
      </c>
      <c r="H62" s="20"/>
    </row>
    <row r="63" spans="1:8" x14ac:dyDescent="0.35">
      <c r="A63" s="14"/>
      <c r="B63" s="15" t="s">
        <v>128</v>
      </c>
      <c r="C63" s="16" t="s">
        <v>129</v>
      </c>
      <c r="D63" s="16" t="s">
        <v>19</v>
      </c>
      <c r="E63" s="18">
        <v>74000</v>
      </c>
      <c r="F63" s="18">
        <v>7830946.4000000004</v>
      </c>
      <c r="G63" s="19">
        <f t="shared" si="0"/>
        <v>3.6795009622833624E-3</v>
      </c>
      <c r="H63" s="20"/>
    </row>
    <row r="64" spans="1:8" outlineLevel="1" x14ac:dyDescent="0.35">
      <c r="A64" s="14"/>
      <c r="B64" s="15" t="s">
        <v>130</v>
      </c>
      <c r="C64" s="16" t="s">
        <v>131</v>
      </c>
      <c r="D64" s="16" t="s">
        <v>19</v>
      </c>
      <c r="E64" s="18">
        <v>50000</v>
      </c>
      <c r="F64" s="18">
        <v>4727800</v>
      </c>
      <c r="G64" s="19">
        <f t="shared" si="0"/>
        <v>2.2214357959956512E-3</v>
      </c>
      <c r="H64" s="20"/>
    </row>
    <row r="65" spans="1:8" x14ac:dyDescent="0.35">
      <c r="B65" s="15" t="s">
        <v>132</v>
      </c>
      <c r="C65" s="16" t="s">
        <v>133</v>
      </c>
      <c r="D65" s="16" t="s">
        <v>19</v>
      </c>
      <c r="E65" s="18">
        <v>500000</v>
      </c>
      <c r="F65" s="18">
        <v>46812400</v>
      </c>
      <c r="G65" s="19">
        <f t="shared" si="0"/>
        <v>2.199558802328077E-2</v>
      </c>
      <c r="H65" s="20"/>
    </row>
    <row r="66" spans="1:8" x14ac:dyDescent="0.35">
      <c r="B66" s="15" t="s">
        <v>134</v>
      </c>
      <c r="C66" s="16" t="s">
        <v>135</v>
      </c>
      <c r="D66" s="16" t="s">
        <v>19</v>
      </c>
      <c r="E66" s="18">
        <v>840000</v>
      </c>
      <c r="F66" s="18">
        <v>78625764</v>
      </c>
      <c r="G66" s="19">
        <f t="shared" si="0"/>
        <v>3.6943628460828763E-2</v>
      </c>
      <c r="H66" s="20"/>
    </row>
    <row r="67" spans="1:8" x14ac:dyDescent="0.35">
      <c r="B67" s="15" t="s">
        <v>136</v>
      </c>
      <c r="C67" s="16" t="s">
        <v>137</v>
      </c>
      <c r="D67" s="16" t="s">
        <v>19</v>
      </c>
      <c r="E67" s="18">
        <v>2300000</v>
      </c>
      <c r="F67" s="18">
        <v>217523190</v>
      </c>
      <c r="G67" s="19">
        <f t="shared" si="0"/>
        <v>0.10220690399872315</v>
      </c>
      <c r="H67" s="20"/>
    </row>
    <row r="68" spans="1:8" x14ac:dyDescent="0.35">
      <c r="B68" s="15"/>
      <c r="C68" s="16"/>
      <c r="D68" s="16"/>
      <c r="E68" s="18"/>
      <c r="F68" s="18"/>
      <c r="G68" s="19"/>
      <c r="H68" s="20"/>
    </row>
    <row r="69" spans="1:8" x14ac:dyDescent="0.35">
      <c r="B69" s="21"/>
      <c r="C69" s="21" t="s">
        <v>138</v>
      </c>
      <c r="D69" s="21"/>
      <c r="E69" s="22"/>
      <c r="F69" s="23">
        <f>SUM(F7:F68)</f>
        <v>1970789055.2400002</v>
      </c>
      <c r="G69" s="24">
        <f>+F69/$F$81</f>
        <v>0.92600815467375686</v>
      </c>
      <c r="H69" s="25"/>
    </row>
    <row r="71" spans="1:8" x14ac:dyDescent="0.35">
      <c r="A71" s="26" t="s">
        <v>139</v>
      </c>
      <c r="B71" s="27"/>
      <c r="C71" s="27" t="s">
        <v>140</v>
      </c>
      <c r="D71" s="27"/>
      <c r="E71" s="27"/>
      <c r="F71" s="27" t="s">
        <v>10</v>
      </c>
      <c r="G71" s="28" t="s">
        <v>11</v>
      </c>
    </row>
    <row r="72" spans="1:8" x14ac:dyDescent="0.35">
      <c r="B72" s="29"/>
      <c r="C72" s="21" t="s">
        <v>141</v>
      </c>
      <c r="D72" s="16"/>
      <c r="E72" s="30"/>
      <c r="F72" s="31" t="s">
        <v>142</v>
      </c>
      <c r="G72" s="24">
        <v>0</v>
      </c>
    </row>
    <row r="73" spans="1:8" x14ac:dyDescent="0.35">
      <c r="B73" s="29" t="s">
        <v>143</v>
      </c>
      <c r="C73" s="21" t="s">
        <v>144</v>
      </c>
      <c r="D73" s="21"/>
      <c r="E73" s="22"/>
      <c r="F73" s="18">
        <v>114314284.16</v>
      </c>
      <c r="G73" s="24">
        <f>+F73/$F$81</f>
        <v>5.3712475744879792E-2</v>
      </c>
    </row>
    <row r="74" spans="1:8" x14ac:dyDescent="0.35">
      <c r="B74" s="29"/>
      <c r="C74" s="21" t="s">
        <v>145</v>
      </c>
      <c r="D74" s="16"/>
      <c r="E74" s="30"/>
      <c r="F74" s="22" t="s">
        <v>142</v>
      </c>
      <c r="G74" s="24">
        <v>0</v>
      </c>
    </row>
    <row r="75" spans="1:8" x14ac:dyDescent="0.35">
      <c r="A75" s="32" t="s">
        <v>146</v>
      </c>
      <c r="B75" s="29"/>
      <c r="C75" s="21" t="s">
        <v>147</v>
      </c>
      <c r="D75" s="16"/>
      <c r="E75" s="30"/>
      <c r="F75" s="22" t="s">
        <v>142</v>
      </c>
      <c r="G75" s="24">
        <v>0</v>
      </c>
    </row>
    <row r="76" spans="1:8" x14ac:dyDescent="0.35">
      <c r="B76" s="29"/>
      <c r="C76" s="21" t="s">
        <v>148</v>
      </c>
      <c r="D76" s="16"/>
      <c r="E76" s="30"/>
      <c r="F76" s="22" t="s">
        <v>142</v>
      </c>
      <c r="G76" s="24">
        <v>0</v>
      </c>
    </row>
    <row r="77" spans="1:8" x14ac:dyDescent="0.35">
      <c r="B77" s="16" t="s">
        <v>146</v>
      </c>
      <c r="C77" s="16" t="s">
        <v>149</v>
      </c>
      <c r="D77" s="16"/>
      <c r="E77" s="30"/>
      <c r="F77" s="18">
        <v>43159835.490000002</v>
      </c>
      <c r="G77" s="24">
        <f>+F77/$F$81</f>
        <v>2.0279369581363324E-2</v>
      </c>
    </row>
    <row r="78" spans="1:8" x14ac:dyDescent="0.35">
      <c r="B78" s="29"/>
      <c r="C78" s="16"/>
      <c r="D78" s="16"/>
      <c r="E78" s="30"/>
      <c r="F78" s="31"/>
      <c r="G78" s="24"/>
    </row>
    <row r="79" spans="1:8" x14ac:dyDescent="0.35">
      <c r="B79" s="29"/>
      <c r="C79" s="16" t="s">
        <v>150</v>
      </c>
      <c r="D79" s="16"/>
      <c r="E79" s="30"/>
      <c r="F79" s="33">
        <v>157474119.65000001</v>
      </c>
      <c r="G79" s="24">
        <f>+F79/$F$81</f>
        <v>7.3991845326243116E-2</v>
      </c>
    </row>
    <row r="80" spans="1:8" x14ac:dyDescent="0.35">
      <c r="B80" s="29"/>
      <c r="C80" s="16"/>
      <c r="D80" s="16"/>
      <c r="E80" s="30"/>
      <c r="F80" s="33"/>
      <c r="G80" s="24"/>
    </row>
    <row r="81" spans="1:7" x14ac:dyDescent="0.35">
      <c r="B81" s="34"/>
      <c r="C81" s="35" t="s">
        <v>151</v>
      </c>
      <c r="D81" s="36"/>
      <c r="E81" s="37"/>
      <c r="F81" s="38">
        <f>+F79+F69</f>
        <v>2128263174.8900003</v>
      </c>
      <c r="G81" s="39">
        <v>1</v>
      </c>
    </row>
    <row r="82" spans="1:7" x14ac:dyDescent="0.35">
      <c r="F82" s="40"/>
    </row>
    <row r="83" spans="1:7" x14ac:dyDescent="0.35">
      <c r="C83" s="21" t="s">
        <v>152</v>
      </c>
      <c r="D83" s="41">
        <v>11.93</v>
      </c>
      <c r="F83" s="4">
        <v>0</v>
      </c>
    </row>
    <row r="84" spans="1:7" x14ac:dyDescent="0.35">
      <c r="C84" s="21" t="s">
        <v>153</v>
      </c>
      <c r="D84" s="41">
        <v>7.25</v>
      </c>
    </row>
    <row r="85" spans="1:7" x14ac:dyDescent="0.35">
      <c r="C85" s="21" t="s">
        <v>154</v>
      </c>
      <c r="D85" s="41">
        <v>7.56</v>
      </c>
    </row>
    <row r="86" spans="1:7" x14ac:dyDescent="0.35">
      <c r="A86" s="26" t="s">
        <v>155</v>
      </c>
      <c r="C86" s="21" t="s">
        <v>156</v>
      </c>
      <c r="D86" s="42">
        <v>15.200799999999999</v>
      </c>
    </row>
    <row r="87" spans="1:7" x14ac:dyDescent="0.35">
      <c r="C87" s="21" t="s">
        <v>157</v>
      </c>
      <c r="D87" s="42">
        <v>15.1137</v>
      </c>
    </row>
    <row r="88" spans="1:7" x14ac:dyDescent="0.35">
      <c r="C88" s="21" t="s">
        <v>158</v>
      </c>
      <c r="D88" s="43">
        <v>100077500</v>
      </c>
    </row>
    <row r="89" spans="1:7" x14ac:dyDescent="0.35">
      <c r="C89" s="21" t="s">
        <v>159</v>
      </c>
      <c r="D89" s="44">
        <v>0</v>
      </c>
    </row>
    <row r="90" spans="1:7" x14ac:dyDescent="0.35">
      <c r="C90" s="21" t="s">
        <v>160</v>
      </c>
      <c r="D90" s="44">
        <v>0</v>
      </c>
      <c r="F90" s="40"/>
      <c r="G90" s="45"/>
    </row>
    <row r="91" spans="1:7" x14ac:dyDescent="0.35">
      <c r="B91" s="46"/>
      <c r="C91" s="14"/>
    </row>
    <row r="92" spans="1:7" x14ac:dyDescent="0.35">
      <c r="F92" s="4"/>
    </row>
    <row r="93" spans="1:7" x14ac:dyDescent="0.35">
      <c r="A93" s="1" t="s">
        <v>19</v>
      </c>
      <c r="C93" s="27" t="s">
        <v>161</v>
      </c>
      <c r="D93" s="27"/>
      <c r="E93" s="27"/>
      <c r="F93" s="27"/>
      <c r="G93" s="28"/>
    </row>
    <row r="94" spans="1:7" x14ac:dyDescent="0.35">
      <c r="A94" s="16" t="s">
        <v>15</v>
      </c>
      <c r="C94" s="27" t="s">
        <v>162</v>
      </c>
      <c r="D94" s="27"/>
      <c r="E94" s="27"/>
      <c r="F94" s="27" t="s">
        <v>10</v>
      </c>
      <c r="G94" s="28" t="s">
        <v>11</v>
      </c>
    </row>
    <row r="95" spans="1:7" x14ac:dyDescent="0.35">
      <c r="C95" s="21" t="s">
        <v>163</v>
      </c>
      <c r="D95" s="16"/>
      <c r="E95" s="30"/>
      <c r="F95" s="47">
        <v>1744006597.0900004</v>
      </c>
      <c r="G95" s="48">
        <f>+F95/$F$81</f>
        <v>0.81945062888199416</v>
      </c>
    </row>
    <row r="96" spans="1:7" x14ac:dyDescent="0.35">
      <c r="C96" s="16" t="s">
        <v>164</v>
      </c>
      <c r="D96" s="16"/>
      <c r="E96" s="30"/>
      <c r="F96" s="47">
        <v>226782458.15000001</v>
      </c>
      <c r="G96" s="48">
        <f t="shared" ref="G96" si="1">+F96/$F$81</f>
        <v>0.10655752579176271</v>
      </c>
    </row>
    <row r="97" spans="3:8" x14ac:dyDescent="0.35">
      <c r="C97" s="16" t="s">
        <v>165</v>
      </c>
      <c r="D97" s="16"/>
      <c r="E97" s="30"/>
      <c r="F97" s="47">
        <f>SUMIF($E$109:$E$116,C97,H109:H116)</f>
        <v>100077500</v>
      </c>
      <c r="G97" s="48">
        <f>+F97/$F$81</f>
        <v>4.702308491766885E-2</v>
      </c>
    </row>
    <row r="98" spans="3:8" x14ac:dyDescent="0.35">
      <c r="C98" s="17" t="s">
        <v>166</v>
      </c>
      <c r="D98" s="16"/>
      <c r="E98" s="30"/>
      <c r="F98" s="47">
        <f>SUM(F95:F97)</f>
        <v>2070866555.2400005</v>
      </c>
      <c r="G98" s="49">
        <f>SUM(G95:G97)</f>
        <v>0.97303123959142568</v>
      </c>
    </row>
    <row r="99" spans="3:8" x14ac:dyDescent="0.35">
      <c r="E99" s="1"/>
      <c r="G99" s="1"/>
    </row>
    <row r="100" spans="3:8" hidden="1" x14ac:dyDescent="0.35">
      <c r="C100" s="16" t="s">
        <v>167</v>
      </c>
      <c r="D100" s="16"/>
      <c r="E100" s="30"/>
      <c r="F100" s="47">
        <f t="shared" ref="F100:F106" si="2">SUMIF($E$109:$E$116,C100,H112:H119)</f>
        <v>0</v>
      </c>
      <c r="G100" s="48">
        <f t="shared" ref="G100:G106" si="3">+F100/$F$81</f>
        <v>0</v>
      </c>
      <c r="H100" s="16"/>
    </row>
    <row r="101" spans="3:8" hidden="1" x14ac:dyDescent="0.35">
      <c r="C101" s="16" t="s">
        <v>168</v>
      </c>
      <c r="D101" s="16"/>
      <c r="E101" s="30"/>
      <c r="F101" s="47">
        <f t="shared" si="2"/>
        <v>0</v>
      </c>
      <c r="G101" s="48">
        <f t="shared" si="3"/>
        <v>0</v>
      </c>
      <c r="H101" s="16"/>
    </row>
    <row r="102" spans="3:8" hidden="1" x14ac:dyDescent="0.35">
      <c r="C102" s="16" t="s">
        <v>169</v>
      </c>
      <c r="D102" s="16"/>
      <c r="E102" s="30"/>
      <c r="F102" s="47">
        <f t="shared" si="2"/>
        <v>0</v>
      </c>
      <c r="G102" s="48">
        <f t="shared" si="3"/>
        <v>0</v>
      </c>
      <c r="H102" s="16"/>
    </row>
    <row r="103" spans="3:8" hidden="1" x14ac:dyDescent="0.35">
      <c r="C103" s="16" t="s">
        <v>170</v>
      </c>
      <c r="D103" s="16"/>
      <c r="E103" s="30"/>
      <c r="F103" s="47">
        <f t="shared" si="2"/>
        <v>0</v>
      </c>
      <c r="G103" s="48">
        <f t="shared" si="3"/>
        <v>0</v>
      </c>
      <c r="H103" s="16"/>
    </row>
    <row r="104" spans="3:8" hidden="1" x14ac:dyDescent="0.35">
      <c r="C104" s="16" t="s">
        <v>171</v>
      </c>
      <c r="D104" s="16"/>
      <c r="E104" s="30"/>
      <c r="F104" s="47">
        <f>SUMIF($E$109:$E$116,C104,H116:H123)</f>
        <v>0</v>
      </c>
      <c r="G104" s="48">
        <f t="shared" si="3"/>
        <v>0</v>
      </c>
      <c r="H104" s="16"/>
    </row>
    <row r="105" spans="3:8" hidden="1" x14ac:dyDescent="0.35">
      <c r="C105" s="16" t="s">
        <v>172</v>
      </c>
      <c r="D105" s="16"/>
      <c r="E105" s="30"/>
      <c r="F105" s="47">
        <f t="shared" si="2"/>
        <v>0</v>
      </c>
      <c r="G105" s="48">
        <f t="shared" si="3"/>
        <v>0</v>
      </c>
      <c r="H105" s="16"/>
    </row>
    <row r="106" spans="3:8" hidden="1" x14ac:dyDescent="0.35">
      <c r="C106" s="16" t="s">
        <v>173</v>
      </c>
      <c r="D106" s="16"/>
      <c r="E106" s="30"/>
      <c r="F106" s="47">
        <f t="shared" si="2"/>
        <v>0</v>
      </c>
      <c r="G106" s="48">
        <f t="shared" si="3"/>
        <v>0</v>
      </c>
      <c r="H106" s="16"/>
    </row>
    <row r="109" spans="3:8" x14ac:dyDescent="0.35">
      <c r="E109" s="16" t="s">
        <v>165</v>
      </c>
      <c r="F109" s="16" t="s">
        <v>174</v>
      </c>
      <c r="G109" s="7">
        <f t="shared" ref="G109:G116" si="4">SUMIF($H$7:$H$63,F109,$E$7:$E$63)</f>
        <v>0</v>
      </c>
      <c r="H109" s="1">
        <f t="shared" ref="H109:H116" si="5">SUMIF($H$7:$H$63,F109,$F$7:$F$63)</f>
        <v>0</v>
      </c>
    </row>
    <row r="110" spans="3:8" x14ac:dyDescent="0.35">
      <c r="E110" s="16" t="s">
        <v>165</v>
      </c>
      <c r="F110" s="16" t="s">
        <v>175</v>
      </c>
      <c r="G110" s="7">
        <f t="shared" si="4"/>
        <v>0</v>
      </c>
      <c r="H110" s="1">
        <f t="shared" si="5"/>
        <v>0</v>
      </c>
    </row>
    <row r="111" spans="3:8" x14ac:dyDescent="0.35">
      <c r="E111" s="16" t="s">
        <v>165</v>
      </c>
      <c r="F111" s="17" t="s">
        <v>16</v>
      </c>
      <c r="G111" s="7">
        <f>H111/$F$81</f>
        <v>4.702308491766885E-2</v>
      </c>
      <c r="H111" s="1">
        <f t="shared" si="5"/>
        <v>100077500</v>
      </c>
    </row>
    <row r="112" spans="3:8" x14ac:dyDescent="0.35">
      <c r="E112" s="16" t="s">
        <v>176</v>
      </c>
      <c r="F112" s="16" t="s">
        <v>177</v>
      </c>
      <c r="G112" s="7">
        <f t="shared" si="4"/>
        <v>0</v>
      </c>
      <c r="H112" s="1">
        <f t="shared" si="5"/>
        <v>0</v>
      </c>
    </row>
    <row r="113" spans="5:8" x14ac:dyDescent="0.35">
      <c r="E113" s="16" t="s">
        <v>167</v>
      </c>
      <c r="F113" s="16" t="s">
        <v>178</v>
      </c>
      <c r="G113" s="7">
        <f t="shared" si="4"/>
        <v>0</v>
      </c>
      <c r="H113" s="1">
        <f t="shared" si="5"/>
        <v>0</v>
      </c>
    </row>
    <row r="114" spans="5:8" x14ac:dyDescent="0.35">
      <c r="E114" s="16" t="s">
        <v>165</v>
      </c>
      <c r="F114" s="16" t="s">
        <v>179</v>
      </c>
      <c r="G114" s="7">
        <f t="shared" si="4"/>
        <v>0</v>
      </c>
      <c r="H114" s="1">
        <f t="shared" si="5"/>
        <v>0</v>
      </c>
    </row>
    <row r="115" spans="5:8" x14ac:dyDescent="0.35">
      <c r="E115" s="16" t="s">
        <v>167</v>
      </c>
      <c r="F115" s="16" t="s">
        <v>180</v>
      </c>
      <c r="G115" s="7">
        <f t="shared" si="4"/>
        <v>0</v>
      </c>
      <c r="H115" s="1">
        <f t="shared" si="5"/>
        <v>0</v>
      </c>
    </row>
    <row r="116" spans="5:8" x14ac:dyDescent="0.35">
      <c r="E116" s="16" t="s">
        <v>165</v>
      </c>
      <c r="F116" s="16" t="s">
        <v>181</v>
      </c>
      <c r="G116" s="7">
        <f t="shared" si="4"/>
        <v>0</v>
      </c>
      <c r="H116" s="1">
        <f t="shared" si="5"/>
        <v>0</v>
      </c>
    </row>
    <row r="117" spans="5:8" x14ac:dyDescent="0.35">
      <c r="G117" s="7" t="s">
        <v>166</v>
      </c>
      <c r="H117" s="1" t="s">
        <v>166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2023-02-08T11:26:12Z</dcterms:created>
  <dcterms:modified xsi:type="dcterms:W3CDTF">2023-02-08T11:27:11Z</dcterms:modified>
</cp:coreProperties>
</file>