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https://d.docs.live.net/6a14306b7d78992d/Desktop/Data Analysis Projects/Corporate Budget Tracker/"/>
    </mc:Choice>
  </mc:AlternateContent>
  <xr:revisionPtr revIDLastSave="5525" documentId="11_AB4AFD1797EDA1F01C48BBF9E199E3CB512EF137" xr6:coauthVersionLast="47" xr6:coauthVersionMax="47" xr10:uidLastSave="{1B5B81A9-9026-4612-968A-457912D4C9B6}"/>
  <bookViews>
    <workbookView xWindow="-110" yWindow="-110" windowWidth="19420" windowHeight="10300" firstSheet="10" activeTab="11" xr2:uid="{00000000-000D-0000-FFFF-FFFF00000000}"/>
  </bookViews>
  <sheets>
    <sheet name="Company Expenses" sheetId="1" r:id="rId1"/>
    <sheet name="PVT_Expense_By_Dept" sheetId="2" r:id="rId2"/>
    <sheet name="PVT_Month and Year" sheetId="3" r:id="rId3"/>
    <sheet name="PVT_Expense_nature" sheetId="4" r:id="rId4"/>
    <sheet name="PVT_Expense_by_Vendor" sheetId="6" r:id="rId5"/>
    <sheet name="PVT_Expense_By_PaymentMethod" sheetId="7" r:id="rId6"/>
    <sheet name="PVT_Quarterly_Expense" sheetId="9" r:id="rId7"/>
    <sheet name="PVT_Capital_vs_Operation " sheetId="11" r:id="rId8"/>
    <sheet name="PVT_PO_Number_usage" sheetId="13" r:id="rId9"/>
    <sheet name="PVT_Weekday_Expense" sheetId="14" r:id="rId10"/>
    <sheet name="PVT_Quarter_By_Dept" sheetId="15" r:id="rId11"/>
    <sheet name="Dashboard" sheetId="17" r:id="rId12"/>
    <sheet name="KPI Calculated Values" sheetId="19" r:id="rId13"/>
  </sheets>
  <definedNames>
    <definedName name="Slicer_Department">#N/A</definedName>
    <definedName name="Slicer_Expense_Nature">#N/A</definedName>
    <definedName name="Slicer_Year">#N/A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9" l="1"/>
  <c r="C3" i="19"/>
  <c r="F3" i="19"/>
  <c r="D3" i="19"/>
  <c r="D6" i="19" a="1"/>
  <c r="D6" i="19"/>
  <c r="G3" i="19"/>
  <c r="E3" i="19"/>
  <c r="F6" i="19"/>
  <c r="G6" i="19" s="1"/>
  <c r="B6" i="19" a="1"/>
  <c r="B6" i="19"/>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<sst xmlns="http://schemas.openxmlformats.org/spreadsheetml/2006/main" count="2627" uniqueCount="562">
  <si>
    <t>Date</t>
  </si>
  <si>
    <t>Department</t>
  </si>
  <si>
    <t>Expense Type</t>
  </si>
  <si>
    <t>Vendor</t>
  </si>
  <si>
    <t>Payment Method</t>
  </si>
  <si>
    <t>PO Number</t>
  </si>
  <si>
    <t>Amount (ZAR)</t>
  </si>
  <si>
    <t>Utilities</t>
  </si>
  <si>
    <t>Admin &amp; Operations</t>
  </si>
  <si>
    <t>Vendor Services</t>
  </si>
  <si>
    <t>Capital Expenditure</t>
  </si>
  <si>
    <t>Training &amp; Development</t>
  </si>
  <si>
    <t>HR</t>
  </si>
  <si>
    <t>Sales &amp; Support</t>
  </si>
  <si>
    <t>Finance &amp; Legal</t>
  </si>
  <si>
    <t>IT &amp; Infrastructure</t>
  </si>
  <si>
    <t>Marketing</t>
  </si>
  <si>
    <t>Capital</t>
  </si>
  <si>
    <t>Operational</t>
  </si>
  <si>
    <t>Vendor C</t>
  </si>
  <si>
    <t>Vendor A</t>
  </si>
  <si>
    <t>Vendor E</t>
  </si>
  <si>
    <t>Vendor B</t>
  </si>
  <si>
    <t>Vendor D</t>
  </si>
  <si>
    <t>Petty Cash</t>
  </si>
  <si>
    <t>Bank Transfer</t>
  </si>
  <si>
    <t>Credit Card</t>
  </si>
  <si>
    <t>EFT</t>
  </si>
  <si>
    <t>INV-7239</t>
  </si>
  <si>
    <t>INV-9875</t>
  </si>
  <si>
    <t>TRX-4327</t>
  </si>
  <si>
    <t>INV-5428</t>
  </si>
  <si>
    <t>PO-1781</t>
  </si>
  <si>
    <t>INV-3846</t>
  </si>
  <si>
    <t>INV-7867</t>
  </si>
  <si>
    <t>TRX-2521</t>
  </si>
  <si>
    <t>PO-1150</t>
  </si>
  <si>
    <t>TRX-7615</t>
  </si>
  <si>
    <t>INV-5980</t>
  </si>
  <si>
    <t>TRX-9305</t>
  </si>
  <si>
    <t>TRX-1569</t>
  </si>
  <si>
    <t>TRX-9984</t>
  </si>
  <si>
    <t>PO-9918</t>
  </si>
  <si>
    <t>TRX-3757</t>
  </si>
  <si>
    <t>INV-3481</t>
  </si>
  <si>
    <t>PO-7502</t>
  </si>
  <si>
    <t>INV-7107</t>
  </si>
  <si>
    <t>TRX-8477</t>
  </si>
  <si>
    <t>INV-9474</t>
  </si>
  <si>
    <t>PO-4474</t>
  </si>
  <si>
    <t>PO-5157</t>
  </si>
  <si>
    <t>PO-8180</t>
  </si>
  <si>
    <t>TRX-5773</t>
  </si>
  <si>
    <t>INV-3329</t>
  </si>
  <si>
    <t>PO-3200</t>
  </si>
  <si>
    <t>TRX-8403</t>
  </si>
  <si>
    <t>PO-1179</t>
  </si>
  <si>
    <t>PO-7149</t>
  </si>
  <si>
    <t>TRX-9013</t>
  </si>
  <si>
    <t>INV-4743</t>
  </si>
  <si>
    <t>INV-8455</t>
  </si>
  <si>
    <t>TRX-4566</t>
  </si>
  <si>
    <t>INV-1498</t>
  </si>
  <si>
    <t>INV-6078</t>
  </si>
  <si>
    <t>TRX-6900</t>
  </si>
  <si>
    <t>INV-1445</t>
  </si>
  <si>
    <t>PO-9228</t>
  </si>
  <si>
    <t>INV-8720</t>
  </si>
  <si>
    <t>TRX-5849</t>
  </si>
  <si>
    <t>TRX-4836</t>
  </si>
  <si>
    <t>TRX-7248</t>
  </si>
  <si>
    <t>INV-4957</t>
  </si>
  <si>
    <t>INV-3631</t>
  </si>
  <si>
    <t>TRX-8692</t>
  </si>
  <si>
    <t>INV-7574</t>
  </si>
  <si>
    <t>PO-7982</t>
  </si>
  <si>
    <t>INV-4699</t>
  </si>
  <si>
    <t>PO-7380</t>
  </si>
  <si>
    <t>INV-9836</t>
  </si>
  <si>
    <t>TRX-7390</t>
  </si>
  <si>
    <t>TRX-8965</t>
  </si>
  <si>
    <t>INV-2217</t>
  </si>
  <si>
    <t>TRX-9357</t>
  </si>
  <si>
    <t>TRX-7158</t>
  </si>
  <si>
    <t>TRX-6020</t>
  </si>
  <si>
    <t>TRX-7559</t>
  </si>
  <si>
    <t>PO-1597</t>
  </si>
  <si>
    <t>PO-3255</t>
  </si>
  <si>
    <t>PO-5041</t>
  </si>
  <si>
    <t>INV-9562</t>
  </si>
  <si>
    <t>PO-1912</t>
  </si>
  <si>
    <t>TRX-6003</t>
  </si>
  <si>
    <t>PO-4973</t>
  </si>
  <si>
    <t>TRX-3004</t>
  </si>
  <si>
    <t>PO-9480</t>
  </si>
  <si>
    <t>PO-5017</t>
  </si>
  <si>
    <t>TRX-7376</t>
  </si>
  <si>
    <t>INV-5870</t>
  </si>
  <si>
    <t>PO-9616</t>
  </si>
  <si>
    <t>INV-5396</t>
  </si>
  <si>
    <t>PO-9666</t>
  </si>
  <si>
    <t>PO-7453</t>
  </si>
  <si>
    <t>TRX-2752</t>
  </si>
  <si>
    <t>INV-7214</t>
  </si>
  <si>
    <t>TRX-1616</t>
  </si>
  <si>
    <t>PO-6056</t>
  </si>
  <si>
    <t>INV-8812</t>
  </si>
  <si>
    <t>INV-1476</t>
  </si>
  <si>
    <t>INV-4796</t>
  </si>
  <si>
    <t>PO-1789</t>
  </si>
  <si>
    <t>PO-5238</t>
  </si>
  <si>
    <t>TRX-3737</t>
  </si>
  <si>
    <t>TRX-4272</t>
  </si>
  <si>
    <t>TRX-9780</t>
  </si>
  <si>
    <t>INV-1706</t>
  </si>
  <si>
    <t>PO-9554</t>
  </si>
  <si>
    <t>TRX-4854</t>
  </si>
  <si>
    <t>TRX-9743</t>
  </si>
  <si>
    <t>PO-7905</t>
  </si>
  <si>
    <t>TRX-6768</t>
  </si>
  <si>
    <t>TRX-2812</t>
  </si>
  <si>
    <t>PO-5938</t>
  </si>
  <si>
    <t>PO-5352</t>
  </si>
  <si>
    <t>TRX-6227</t>
  </si>
  <si>
    <t>TRX-8942</t>
  </si>
  <si>
    <t>PO-3626</t>
  </si>
  <si>
    <t>TRX-5017</t>
  </si>
  <si>
    <t>TRX-8853</t>
  </si>
  <si>
    <t>TRX-2047</t>
  </si>
  <si>
    <t>PO-5681</t>
  </si>
  <si>
    <t>INV-6319</t>
  </si>
  <si>
    <t>TRX-7466</t>
  </si>
  <si>
    <t>TRX-3514</t>
  </si>
  <si>
    <t>TRX-5292</t>
  </si>
  <si>
    <t>TRX-6368</t>
  </si>
  <si>
    <t>INV-8694</t>
  </si>
  <si>
    <t>PO-3806</t>
  </si>
  <si>
    <t>PO-6796</t>
  </si>
  <si>
    <t>PO-5330</t>
  </si>
  <si>
    <t>TRX-7952</t>
  </si>
  <si>
    <t>INV-8245</t>
  </si>
  <si>
    <t>TRX-4983</t>
  </si>
  <si>
    <t>TRX-4046</t>
  </si>
  <si>
    <t>TRX-5426</t>
  </si>
  <si>
    <t>TRX-5114</t>
  </si>
  <si>
    <t>TRX-5869</t>
  </si>
  <si>
    <t>PO-1878</t>
  </si>
  <si>
    <t>INV-1428</t>
  </si>
  <si>
    <t>TRX-3543</t>
  </si>
  <si>
    <t>PO-8711</t>
  </si>
  <si>
    <t>PO-4799</t>
  </si>
  <si>
    <t>INV-7721</t>
  </si>
  <si>
    <t>INV-7747</t>
  </si>
  <si>
    <t>TRX-1230</t>
  </si>
  <si>
    <t>TRX-6733</t>
  </si>
  <si>
    <t>INV-8596</t>
  </si>
  <si>
    <t>PO-8523</t>
  </si>
  <si>
    <t>INV-4186</t>
  </si>
  <si>
    <t>PO-7504</t>
  </si>
  <si>
    <t>PO-6649</t>
  </si>
  <si>
    <t>INV-3390</t>
  </si>
  <si>
    <t>TRX-4394</t>
  </si>
  <si>
    <t>INV-3723</t>
  </si>
  <si>
    <t>PO-7094</t>
  </si>
  <si>
    <t>INV-7541</t>
  </si>
  <si>
    <t>PO-5309</t>
  </si>
  <si>
    <t>INV-6679</t>
  </si>
  <si>
    <t>TRX-7545</t>
  </si>
  <si>
    <t>INV-6005</t>
  </si>
  <si>
    <t>PO-9885</t>
  </si>
  <si>
    <t>INV-2915</t>
  </si>
  <si>
    <t>PO-4569</t>
  </si>
  <si>
    <t>PO-2473</t>
  </si>
  <si>
    <t>PO-5031</t>
  </si>
  <si>
    <t>TRX-7877</t>
  </si>
  <si>
    <t>INV-2177</t>
  </si>
  <si>
    <t>INV-5838</t>
  </si>
  <si>
    <t>PO-7832</t>
  </si>
  <si>
    <t>TRX-8045</t>
  </si>
  <si>
    <t>PO-6026</t>
  </si>
  <si>
    <t>TRX-2649</t>
  </si>
  <si>
    <t>INV-8705</t>
  </si>
  <si>
    <t>INV-3104</t>
  </si>
  <si>
    <t>INV-6482</t>
  </si>
  <si>
    <t>TRX-8231</t>
  </si>
  <si>
    <t>TRX-2798</t>
  </si>
  <si>
    <t>TRX-5534</t>
  </si>
  <si>
    <t>PO-5328</t>
  </si>
  <si>
    <t>INV-1321</t>
  </si>
  <si>
    <t>TRX-1701</t>
  </si>
  <si>
    <t>TRX-8635</t>
  </si>
  <si>
    <t>TRX-3964</t>
  </si>
  <si>
    <t>INV-7453</t>
  </si>
  <si>
    <t>PO-7284</t>
  </si>
  <si>
    <t>PO-2859</t>
  </si>
  <si>
    <t>INV-8619</t>
  </si>
  <si>
    <t>PO-7091</t>
  </si>
  <si>
    <t>PO-7990</t>
  </si>
  <si>
    <t>PO-9320</t>
  </si>
  <si>
    <t>TRX-3602</t>
  </si>
  <si>
    <t>PO-8209</t>
  </si>
  <si>
    <t>INV-7490</t>
  </si>
  <si>
    <t>TRX-5733</t>
  </si>
  <si>
    <t>INV-6950</t>
  </si>
  <si>
    <t>TRX-6534</t>
  </si>
  <si>
    <t>PO-8300</t>
  </si>
  <si>
    <t>TRX-7225</t>
  </si>
  <si>
    <t>PO-8182</t>
  </si>
  <si>
    <t>TRX-4442</t>
  </si>
  <si>
    <t>PO-9495</t>
  </si>
  <si>
    <t>TRX-7012</t>
  </si>
  <si>
    <t>TRX-9346</t>
  </si>
  <si>
    <t>TRX-5932</t>
  </si>
  <si>
    <t>TRX-6291</t>
  </si>
  <si>
    <t>INV-3246</t>
  </si>
  <si>
    <t>TRX-9647</t>
  </si>
  <si>
    <t>PO-3202</t>
  </si>
  <si>
    <t>TRX-3751</t>
  </si>
  <si>
    <t>INV-5953</t>
  </si>
  <si>
    <t>TRX-3177</t>
  </si>
  <si>
    <t>TRX-7629</t>
  </si>
  <si>
    <t>INV-1312</t>
  </si>
  <si>
    <t>INV-2581</t>
  </si>
  <si>
    <t>PO-5986</t>
  </si>
  <si>
    <t>INV-3431</t>
  </si>
  <si>
    <t>PO-9447</t>
  </si>
  <si>
    <t>INV-3112</t>
  </si>
  <si>
    <t>PO-6762</t>
  </si>
  <si>
    <t>PO-4810</t>
  </si>
  <si>
    <t>INV-2371</t>
  </si>
  <si>
    <t>TRX-9345</t>
  </si>
  <si>
    <t>TRX-7827</t>
  </si>
  <si>
    <t>INV-4353</t>
  </si>
  <si>
    <t>PO-6309</t>
  </si>
  <si>
    <t>INV-3697</t>
  </si>
  <si>
    <t>INV-8634</t>
  </si>
  <si>
    <t>PO-1279</t>
  </si>
  <si>
    <t>TRX-5758</t>
  </si>
  <si>
    <t>PO-4245</t>
  </si>
  <si>
    <t>PO-8222</t>
  </si>
  <si>
    <t>PO-4257</t>
  </si>
  <si>
    <t>TRX-3455</t>
  </si>
  <si>
    <t>TRX-7047</t>
  </si>
  <si>
    <t>TRX-2616</t>
  </si>
  <si>
    <t>TRX-5083</t>
  </si>
  <si>
    <t>PO-7915</t>
  </si>
  <si>
    <t>PO-7039</t>
  </si>
  <si>
    <t>INV-2990</t>
  </si>
  <si>
    <t>PO-1103</t>
  </si>
  <si>
    <t>PO-4535</t>
  </si>
  <si>
    <t>PO-8804</t>
  </si>
  <si>
    <t>INV-7049</t>
  </si>
  <si>
    <t>TRX-6764</t>
  </si>
  <si>
    <t>PO-7170</t>
  </si>
  <si>
    <t>INV-8285</t>
  </si>
  <si>
    <t>PO-3969</t>
  </si>
  <si>
    <t>PO-5877</t>
  </si>
  <si>
    <t>INV-6324</t>
  </si>
  <si>
    <t>PO-6476</t>
  </si>
  <si>
    <t>TRX-3594</t>
  </si>
  <si>
    <t>PO-9360</t>
  </si>
  <si>
    <t>TRX-7395</t>
  </si>
  <si>
    <t>INV-5401</t>
  </si>
  <si>
    <t>INV-9343</t>
  </si>
  <si>
    <t>PO-3639</t>
  </si>
  <si>
    <t>TRX-2716</t>
  </si>
  <si>
    <t>PO-3106</t>
  </si>
  <si>
    <t>INV-2720</t>
  </si>
  <si>
    <t>PO-5369</t>
  </si>
  <si>
    <t>INV-8071</t>
  </si>
  <si>
    <t>TRX-5492</t>
  </si>
  <si>
    <t>PO-3875</t>
  </si>
  <si>
    <t>INV-9731</t>
  </si>
  <si>
    <t>INV-7203</t>
  </si>
  <si>
    <t>TRX-9985</t>
  </si>
  <si>
    <t>PO-2269</t>
  </si>
  <si>
    <t>PO-7663</t>
  </si>
  <si>
    <t>PO-2314</t>
  </si>
  <si>
    <t>TRX-8827</t>
  </si>
  <si>
    <t>INV-9081</t>
  </si>
  <si>
    <t>INV-5639</t>
  </si>
  <si>
    <t>PO-1949</t>
  </si>
  <si>
    <t>TRX-7311</t>
  </si>
  <si>
    <t>PO-9710</t>
  </si>
  <si>
    <t>TRX-8014</t>
  </si>
  <si>
    <t>PO-8622</t>
  </si>
  <si>
    <t>INV-7150</t>
  </si>
  <si>
    <t>PO-5506</t>
  </si>
  <si>
    <t>PO-3253</t>
  </si>
  <si>
    <t>PO-2722</t>
  </si>
  <si>
    <t>PO-7743</t>
  </si>
  <si>
    <t>PO-4766</t>
  </si>
  <si>
    <t>TRX-1903</t>
  </si>
  <si>
    <t>TRX-8247</t>
  </si>
  <si>
    <t>INV-2364</t>
  </si>
  <si>
    <t>TRX-1789</t>
  </si>
  <si>
    <t>INV-7331</t>
  </si>
  <si>
    <t>PO-5358</t>
  </si>
  <si>
    <t>INV-7929</t>
  </si>
  <si>
    <t>PO-3119</t>
  </si>
  <si>
    <t>INV-8451</t>
  </si>
  <si>
    <t>TRX-2967</t>
  </si>
  <si>
    <t>TRX-6606</t>
  </si>
  <si>
    <t>INV-8955</t>
  </si>
  <si>
    <t>INV-3027</t>
  </si>
  <si>
    <t>TRX-1727</t>
  </si>
  <si>
    <t>TRX-2134</t>
  </si>
  <si>
    <t>INV-9580</t>
  </si>
  <si>
    <t>INV-2503</t>
  </si>
  <si>
    <t>INV-5819</t>
  </si>
  <si>
    <t>INV-6730</t>
  </si>
  <si>
    <t>PO-3188</t>
  </si>
  <si>
    <t>INV-9604</t>
  </si>
  <si>
    <t>INV-3833</t>
  </si>
  <si>
    <t>INV-5745</t>
  </si>
  <si>
    <t>INV-5207</t>
  </si>
  <si>
    <t>TRX-8288</t>
  </si>
  <si>
    <t>TRX-5789</t>
  </si>
  <si>
    <t>PO-4059</t>
  </si>
  <si>
    <t>TRX-1608</t>
  </si>
  <si>
    <t>INV-8174</t>
  </si>
  <si>
    <t>PO-6790</t>
  </si>
  <si>
    <t>PO-3712</t>
  </si>
  <si>
    <t>INV-4893</t>
  </si>
  <si>
    <t>PO-3586</t>
  </si>
  <si>
    <t>TRX-6159</t>
  </si>
  <si>
    <t>PO-1757</t>
  </si>
  <si>
    <t>INV-8641</t>
  </si>
  <si>
    <t>PO-3053</t>
  </si>
  <si>
    <t>PO-2261</t>
  </si>
  <si>
    <t>INV-2696</t>
  </si>
  <si>
    <t>TRX-3507</t>
  </si>
  <si>
    <t>TRX-3778</t>
  </si>
  <si>
    <t>TRX-1398</t>
  </si>
  <si>
    <t>TRX-3412</t>
  </si>
  <si>
    <t>PO-4784</t>
  </si>
  <si>
    <t>INV-3895</t>
  </si>
  <si>
    <t>TRX-5924</t>
  </si>
  <si>
    <t>INV-1239</t>
  </si>
  <si>
    <t>PO-6854</t>
  </si>
  <si>
    <t>TRX-1088</t>
  </si>
  <si>
    <t>TRX-6576</t>
  </si>
  <si>
    <t>INV-7292</t>
  </si>
  <si>
    <t>PO-7650</t>
  </si>
  <si>
    <t>TRX-5275</t>
  </si>
  <si>
    <t>PO-9329</t>
  </si>
  <si>
    <t>TRX-1517</t>
  </si>
  <si>
    <t>INV-2237</t>
  </si>
  <si>
    <t>INV-3565</t>
  </si>
  <si>
    <t>PO-1410</t>
  </si>
  <si>
    <t>TRX-8825</t>
  </si>
  <si>
    <t>PO-4455</t>
  </si>
  <si>
    <t>TRX-8309</t>
  </si>
  <si>
    <t>TRX-7176</t>
  </si>
  <si>
    <t>INV-4683</t>
  </si>
  <si>
    <t>TRX-6212</t>
  </si>
  <si>
    <t>INV-9543</t>
  </si>
  <si>
    <t>PO-8467</t>
  </si>
  <si>
    <t>TRX-6446</t>
  </si>
  <si>
    <t>PO-5966</t>
  </si>
  <si>
    <t>PO-9790</t>
  </si>
  <si>
    <t>TRX-2417</t>
  </si>
  <si>
    <t>TRX-4564</t>
  </si>
  <si>
    <t>INV-6133</t>
  </si>
  <si>
    <t>INV-5833</t>
  </si>
  <si>
    <t>PO-6358</t>
  </si>
  <si>
    <t>TRX-2997</t>
  </si>
  <si>
    <t>INV-6888</t>
  </si>
  <si>
    <t>PO-4187</t>
  </si>
  <si>
    <t>INV-6786</t>
  </si>
  <si>
    <t>INV-9896</t>
  </si>
  <si>
    <t>PO-1523</t>
  </si>
  <si>
    <t>TRX-4578</t>
  </si>
  <si>
    <t>PO-8692</t>
  </si>
  <si>
    <t>PO-7685</t>
  </si>
  <si>
    <t>TRX-5168</t>
  </si>
  <si>
    <t>PO-3242</t>
  </si>
  <si>
    <t>PO-8641</t>
  </si>
  <si>
    <t>TRX-9040</t>
  </si>
  <si>
    <t>INV-4647</t>
  </si>
  <si>
    <t>INV-7275</t>
  </si>
  <si>
    <t>INV-8722</t>
  </si>
  <si>
    <t>TRX-2402</t>
  </si>
  <si>
    <t>INV-2436</t>
  </si>
  <si>
    <t>TRX-1295</t>
  </si>
  <si>
    <t>PO-8612</t>
  </si>
  <si>
    <t>PO-6664</t>
  </si>
  <si>
    <t>INV-8992</t>
  </si>
  <si>
    <t>PO-4906</t>
  </si>
  <si>
    <t>TRX-3972</t>
  </si>
  <si>
    <t>TRX-5913</t>
  </si>
  <si>
    <t>INV-4402</t>
  </si>
  <si>
    <t>TRX-6803</t>
  </si>
  <si>
    <t>PO-3609</t>
  </si>
  <si>
    <t>PO-5366</t>
  </si>
  <si>
    <t>INV-6917</t>
  </si>
  <si>
    <t>TRX-8095</t>
  </si>
  <si>
    <t>PO-8255</t>
  </si>
  <si>
    <t>TRX-2682</t>
  </si>
  <si>
    <t>PO-6705</t>
  </si>
  <si>
    <t>PO-1893</t>
  </si>
  <si>
    <t>INV-5371</t>
  </si>
  <si>
    <t>PO-2962</t>
  </si>
  <si>
    <t>PO-8787</t>
  </si>
  <si>
    <t>TRX-6391</t>
  </si>
  <si>
    <t>TRX-3070</t>
  </si>
  <si>
    <t>PO-6085</t>
  </si>
  <si>
    <t>PO-9250</t>
  </si>
  <si>
    <t>TRX-9000</t>
  </si>
  <si>
    <t>INV-9240</t>
  </si>
  <si>
    <t>INV-9227</t>
  </si>
  <si>
    <t>INV-4304</t>
  </si>
  <si>
    <t>INV-8121</t>
  </si>
  <si>
    <t>INV-1244</t>
  </si>
  <si>
    <t>PO-5975</t>
  </si>
  <si>
    <t>INV-1250</t>
  </si>
  <si>
    <t>PO-9494</t>
  </si>
  <si>
    <t>TRX-1097</t>
  </si>
  <si>
    <t>INV-9619</t>
  </si>
  <si>
    <t>TRX-5720</t>
  </si>
  <si>
    <t>TRX-3267</t>
  </si>
  <si>
    <t>PO-1939</t>
  </si>
  <si>
    <t>PO-4401</t>
  </si>
  <si>
    <t>PO-3742</t>
  </si>
  <si>
    <t>TRX-7056</t>
  </si>
  <si>
    <t>PO-4172</t>
  </si>
  <si>
    <t>INV-2299</t>
  </si>
  <si>
    <t>TRX-8226</t>
  </si>
  <si>
    <t>TRX-3955</t>
  </si>
  <si>
    <t>TRX-1936</t>
  </si>
  <si>
    <t>PO-8884</t>
  </si>
  <si>
    <t>TRX-5923</t>
  </si>
  <si>
    <t>PO-2191</t>
  </si>
  <si>
    <t>INV-4938</t>
  </si>
  <si>
    <t>PO-1544</t>
  </si>
  <si>
    <t>INV-4883</t>
  </si>
  <si>
    <t>PO-5992</t>
  </si>
  <si>
    <t>PO-1201</t>
  </si>
  <si>
    <t>TRX-6396</t>
  </si>
  <si>
    <t>INV-8870</t>
  </si>
  <si>
    <t>PO-2355</t>
  </si>
  <si>
    <t>TRX-1826</t>
  </si>
  <si>
    <t>INV-4726</t>
  </si>
  <si>
    <t>TRX-8542</t>
  </si>
  <si>
    <t>TRX-4680</t>
  </si>
  <si>
    <t>TRX-6192</t>
  </si>
  <si>
    <t>INV-5542</t>
  </si>
  <si>
    <t>TRX-9513</t>
  </si>
  <si>
    <t>INV-6877</t>
  </si>
  <si>
    <t>PO-5173</t>
  </si>
  <si>
    <t>PO-3906</t>
  </si>
  <si>
    <t>INV-8348</t>
  </si>
  <si>
    <t>INV-9114</t>
  </si>
  <si>
    <t>PO-2814</t>
  </si>
  <si>
    <t>TRX-9300</t>
  </si>
  <si>
    <t>INV-7463</t>
  </si>
  <si>
    <t>INV-6414</t>
  </si>
  <si>
    <t>INV-4898</t>
  </si>
  <si>
    <t>INV-3851</t>
  </si>
  <si>
    <t>TRX-8561</t>
  </si>
  <si>
    <t>TRX-5174</t>
  </si>
  <si>
    <t>PO-5835</t>
  </si>
  <si>
    <t>PO-1129</t>
  </si>
  <si>
    <t>TRX-1029</t>
  </si>
  <si>
    <t>TRX-2273</t>
  </si>
  <si>
    <t>PO-5151</t>
  </si>
  <si>
    <t>TRX-6044</t>
  </si>
  <si>
    <t>TRX-7992</t>
  </si>
  <si>
    <t>INV-5048</t>
  </si>
  <si>
    <t>INV-8946</t>
  </si>
  <si>
    <t>INV-7351</t>
  </si>
  <si>
    <t>PO-3324</t>
  </si>
  <si>
    <t>INV-8681</t>
  </si>
  <si>
    <t>PO-6962</t>
  </si>
  <si>
    <t>INV-6235</t>
  </si>
  <si>
    <t>INV-6951</t>
  </si>
  <si>
    <t>INV-8381</t>
  </si>
  <si>
    <t>PO-6531</t>
  </si>
  <si>
    <t>TRX-1994</t>
  </si>
  <si>
    <t>INV-9686</t>
  </si>
  <si>
    <t>TRX-6501</t>
  </si>
  <si>
    <t>PO-3724</t>
  </si>
  <si>
    <t>PO-7531</t>
  </si>
  <si>
    <t>PO-5590</t>
  </si>
  <si>
    <t>PO-1561</t>
  </si>
  <si>
    <t>TRX-4125</t>
  </si>
  <si>
    <t>TRX-7367</t>
  </si>
  <si>
    <t>INV-1683</t>
  </si>
  <si>
    <t>TRX-8686</t>
  </si>
  <si>
    <t>TRX-4021</t>
  </si>
  <si>
    <t>PO-4054</t>
  </si>
  <si>
    <t>PO-4112</t>
  </si>
  <si>
    <t>PO-2368</t>
  </si>
  <si>
    <t>PO-5534</t>
  </si>
  <si>
    <t>INV-4002</t>
  </si>
  <si>
    <t>INV-6748</t>
  </si>
  <si>
    <t>INV-1550</t>
  </si>
  <si>
    <t>INV-7191</t>
  </si>
  <si>
    <t>INV-5616</t>
  </si>
  <si>
    <t>TRX-1497</t>
  </si>
  <si>
    <t>INV-2883</t>
  </si>
  <si>
    <t>TRX-6642</t>
  </si>
  <si>
    <t>INV-5231</t>
  </si>
  <si>
    <t>PO-2829</t>
  </si>
  <si>
    <t>PO-6070</t>
  </si>
  <si>
    <t>TRX-1265</t>
  </si>
  <si>
    <t>TRX-9044</t>
  </si>
  <si>
    <t>INV-8374</t>
  </si>
  <si>
    <t>PO-8370</t>
  </si>
  <si>
    <t>TRX-2782</t>
  </si>
  <si>
    <t>INV-9653</t>
  </si>
  <si>
    <t>PO-3684</t>
  </si>
  <si>
    <t>INV-9003</t>
  </si>
  <si>
    <t>PO-3855</t>
  </si>
  <si>
    <t>INV-6604</t>
  </si>
  <si>
    <t>PO-3411</t>
  </si>
  <si>
    <t>PO-9169</t>
  </si>
  <si>
    <t>INV-4183</t>
  </si>
  <si>
    <t>PO-7974</t>
  </si>
  <si>
    <t>TRX-5284</t>
  </si>
  <si>
    <t>PO-2831</t>
  </si>
  <si>
    <t>Months</t>
  </si>
  <si>
    <t>Year</t>
  </si>
  <si>
    <t>Weekday</t>
  </si>
  <si>
    <t>Quarter</t>
  </si>
  <si>
    <t>Expense Nature</t>
  </si>
  <si>
    <t>Row Labels</t>
  </si>
  <si>
    <t>Grand Total</t>
  </si>
  <si>
    <t>Departments</t>
  </si>
  <si>
    <t>January</t>
  </si>
  <si>
    <t>February</t>
  </si>
  <si>
    <t>March</t>
  </si>
  <si>
    <t>April</t>
  </si>
  <si>
    <t>May</t>
  </si>
  <si>
    <t>June</t>
  </si>
  <si>
    <t>July</t>
  </si>
  <si>
    <t>August</t>
  </si>
  <si>
    <t>September</t>
  </si>
  <si>
    <t>October</t>
  </si>
  <si>
    <t>November</t>
  </si>
  <si>
    <t>December</t>
  </si>
  <si>
    <t>Essential</t>
  </si>
  <si>
    <t>Non-Essential</t>
  </si>
  <si>
    <t>Sunday</t>
  </si>
  <si>
    <t>Monday</t>
  </si>
  <si>
    <t>Tuesday</t>
  </si>
  <si>
    <t>Wednesday</t>
  </si>
  <si>
    <t>Thursday</t>
  </si>
  <si>
    <t>Friday</t>
  </si>
  <si>
    <t>Saturday</t>
  </si>
  <si>
    <t>Weekdays</t>
  </si>
  <si>
    <t>Total Expense</t>
  </si>
  <si>
    <t>Capital Expense</t>
  </si>
  <si>
    <t>Top Dept</t>
  </si>
  <si>
    <t>High Exp Month</t>
  </si>
  <si>
    <t>Unique Vendors</t>
  </si>
  <si>
    <t>Op Expense</t>
  </si>
  <si>
    <t>Column1</t>
  </si>
  <si>
    <t>Column2</t>
  </si>
  <si>
    <t>Column3</t>
  </si>
  <si>
    <t>Sum of AdjustedAmount</t>
  </si>
  <si>
    <t>Sum of AdjustedAmount2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</si>
</sst>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R&quot;#,##0.00"/>
    <numFmt numFmtId="165" formatCode="&quot;R&quot;#,##0"/>
  </numFmts>
  <fonts count="6">
    <font>
      <sz val="11"/>
      <color theme="1"/>
      <name val="Calibri"/>
      <family val="2"/>
      <scheme val="minor"/>
    </font>
    <font>
      <b/>
      <sz val="11"/>
      <color theme="1"/>
      <name val="Calibri"/>
      <family val="2"/>
      <scheme val="minor"/>
    </font>
    <font>
      <b/>
      <sz val="36"/>
      <color theme="1"/>
      <name val="Calibri"/>
      <family val="2"/>
      <scheme val="minor"/>
    </font>
    <font>
      <sz val="36"/>
      <color theme="1"/>
      <name val="Calibri"/>
      <family val="2"/>
      <scheme val="minor"/>
    </font>
    <font>
      <sz val="28"/>
      <color theme="1"/>
      <name val="Calibri"/>
      <family val="2"/>
      <scheme val="minor"/>
    </font>
    <font>
      <sz val="48"/>
      <color theme="1"/>
      <name val="Calibri"/>
      <family val="2"/>
      <scheme val="minor"/>
    </font>
  </fonts>
  <fills count="3">
    <fill>
      <patternFill patternType="none"/>
    </fill>
    <fill>
      <patternFill patternType="gray125"/>
    </fill>
    <fill>
      <patternFill patternType="solid">
        <fgColor theme="0" tint="-0.24994659260841701"/>
        <bgColor theme="1" tint="0.34998626667073579"/>
      </patternFill>
    </fill>
  </fills>
  <borders count="10">
    <border>
      <left/>
      <right/>
      <top/>
      <bottom/>
      <diagonal/>
    </border>
    <border>
      <left style="thin">
        <color auto="1"/>
      </left>
      <right style="thin">
        <color auto="1"/>
      </right>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top"/>
    </xf>
    <xf numFmtId="14" fontId="0" fillId="0" borderId="0" xfId="0" applyNumberFormat="1"/>
    <xf numFmtId="14" fontId="1" fillId="0" borderId="1" xfId="0" applyNumberFormat="1" applyFont="1" applyBorder="1" applyAlignment="1">
      <alignment horizontal="center" vertical="top"/>
    </xf>
    <xf numFmtId="0" fontId="0" fillId="0" borderId="0" xfId="0" pivotButton="1"/>
    <xf numFmtId="0" fontId="0" fillId="0" borderId="0" xfId="0" applyAlignment="1">
      <alignment horizontal="left"/>
    </xf>
    <xf numFmtId="165" fontId="1" fillId="0" borderId="1" xfId="0" applyNumberFormat="1" applyFont="1" applyBorder="1" applyAlignment="1">
      <alignment horizontal="center" vertical="top"/>
    </xf>
    <xf numFmtId="165" fontId="0" fillId="0" borderId="0" xfId="0" applyNumberFormat="1"/>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165" fontId="2" fillId="0" borderId="0" xfId="0" applyNumberFormat="1" applyFont="1"/>
    <xf numFmtId="0" fontId="2" fillId="0" borderId="0" xfId="0" applyFont="1"/>
    <xf numFmtId="164" fontId="3" fillId="0" borderId="0" xfId="0" applyNumberFormat="1" applyFont="1"/>
    <xf numFmtId="165" fontId="3" fillId="0" borderId="0" xfId="0" applyNumberFormat="1" applyFont="1"/>
    <xf numFmtId="0" fontId="3" fillId="0" borderId="0" xfId="0" applyFont="1"/>
    <xf numFmtId="0" fontId="4" fillId="0" borderId="0" xfId="0" pivotButton="1" applyFont="1"/>
    <xf numFmtId="0" fontId="4" fillId="0" borderId="0" xfId="0" applyFont="1"/>
    <xf numFmtId="0" fontId="4" fillId="0" borderId="0" xfId="0" applyFont="1" applyAlignment="1">
      <alignment horizontal="left"/>
    </xf>
    <xf numFmtId="165" fontId="4" fillId="0" borderId="0" xfId="0" applyNumberFormat="1" applyFont="1"/>
    <xf numFmtId="0" fontId="5" fillId="0" borderId="0" xfId="0" pivotButton="1" applyFont="1"/>
    <xf numFmtId="0" fontId="5" fillId="0" borderId="0" xfId="0" applyFont="1"/>
    <xf numFmtId="0" fontId="5" fillId="0" borderId="0" xfId="0" applyFont="1" applyAlignment="1">
      <alignment horizontal="left"/>
    </xf>
    <xf numFmtId="165" fontId="5" fillId="0" borderId="0" xfId="0" applyNumberFormat="1" applyFont="1"/>
    <xf numFmtId="0" fontId="3" fillId="0" borderId="0" xfId="0" pivotButton="1" applyFont="1"/>
    <xf numFmtId="0" fontId="3" fillId="0" borderId="0" xfId="0" applyFont="1" applyAlignment="1">
      <alignment horizontal="left"/>
    </xf>
    <xf numFmtId="0" fontId="4" fillId="0" borderId="0" xfId="0" applyFont="1" applyAlignment="1">
      <alignment horizontal="left" indent="1"/>
    </xf>
  </cellXfs>
  <cellStyles count="1">
    <cellStyle name="Normal" xfId="0" builtinId="0"/>
  </cellStyles>
  <dxfs count="78">
    <dxf>
      <numFmt numFmtId="165" formatCode="&quot;R&quot;#,##0"/>
    </dxf>
    <dxf>
      <numFmt numFmtId="19" formatCode="yyyy/mm/dd"/>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quot;R&quot;#,##0"/>
    </dxf>
    <dxf>
      <font>
        <sz val="48"/>
      </font>
    </dxf>
    <dxf>
      <font>
        <sz val="48"/>
      </font>
    </dxf>
    <dxf>
      <font>
        <sz val="48"/>
      </font>
    </dxf>
    <dxf>
      <font>
        <sz val="48"/>
      </font>
    </dxf>
    <dxf>
      <font>
        <sz val="48"/>
      </font>
    </dxf>
    <dxf>
      <font>
        <sz val="48"/>
      </font>
    </dxf>
    <dxf>
      <font>
        <strike val="0"/>
        <outline val="0"/>
        <shadow val="0"/>
        <u val="none"/>
        <vertAlign val="baseline"/>
        <sz val="36"/>
        <color theme="1"/>
        <name val="Calibri"/>
        <family val="2"/>
        <scheme val="minor"/>
      </font>
    </dxf>
    <dxf>
      <font>
        <strike val="0"/>
        <outline val="0"/>
        <shadow val="0"/>
        <u val="none"/>
        <vertAlign val="baseline"/>
        <sz val="36"/>
        <color theme="1"/>
        <name val="Calibri"/>
        <family val="2"/>
        <scheme val="minor"/>
      </font>
    </dxf>
    <dxf>
      <font>
        <strike val="0"/>
        <outline val="0"/>
        <shadow val="0"/>
        <u val="none"/>
        <vertAlign val="baseline"/>
        <sz val="36"/>
        <color theme="1"/>
        <name val="Calibri"/>
        <family val="2"/>
        <scheme val="minor"/>
      </font>
    </dxf>
    <dxf>
      <font>
        <strike val="0"/>
        <outline val="0"/>
        <shadow val="0"/>
        <u val="none"/>
        <vertAlign val="baseline"/>
        <sz val="36"/>
        <color theme="1"/>
        <name val="Calibri"/>
        <family val="2"/>
        <scheme val="minor"/>
      </font>
    </dxf>
    <dxf>
      <font>
        <strike val="0"/>
        <outline val="0"/>
        <shadow val="0"/>
        <u val="none"/>
        <vertAlign val="baseline"/>
        <sz val="36"/>
        <color theme="1"/>
        <name val="Calibri"/>
        <family val="2"/>
        <scheme val="minor"/>
      </font>
    </dxf>
    <dxf>
      <font>
        <strike val="0"/>
        <outline val="0"/>
        <shadow val="0"/>
        <u val="none"/>
        <vertAlign val="baseline"/>
        <sz val="36"/>
        <color theme="1"/>
        <name val="Calibri"/>
        <family val="2"/>
        <scheme val="minor"/>
      </font>
    </dxf>
    <dxf>
      <font>
        <strike val="0"/>
        <outline val="0"/>
        <shadow val="0"/>
        <u val="none"/>
        <vertAlign val="baseline"/>
        <sz val="36"/>
        <color theme="1"/>
        <name val="Calibri"/>
        <family val="2"/>
        <scheme val="minor"/>
      </font>
    </dxf>
    <dxf>
      <font>
        <strike val="0"/>
        <outline val="0"/>
        <shadow val="0"/>
        <u val="none"/>
        <vertAlign val="baseline"/>
        <sz val="36"/>
        <color theme="1"/>
        <name val="Calibri"/>
        <family val="2"/>
        <scheme val="minor"/>
      </font>
    </dxf>
    <dxf>
      <font>
        <b/>
        <strike val="0"/>
        <outline val="0"/>
        <shadow val="0"/>
        <u val="none"/>
        <vertAlign val="baseline"/>
        <sz val="36"/>
        <color theme="1"/>
        <name val="Calibri"/>
        <family val="2"/>
        <scheme val="minor"/>
      </font>
    </dxf>
    <dxf>
      <font>
        <sz val="36"/>
      </font>
    </dxf>
    <dxf>
      <numFmt numFmtId="165" formatCode="&quot;R&quot;#,##0"/>
    </dxf>
    <dxf>
      <font>
        <sz val="48"/>
      </font>
    </dxf>
    <dxf>
      <font>
        <sz val="48"/>
      </font>
    </dxf>
    <dxf>
      <font>
        <sz val="48"/>
      </font>
    </dxf>
    <dxf>
      <font>
        <sz val="48"/>
      </font>
    </dxf>
    <dxf>
      <font>
        <sz val="48"/>
      </font>
    </dxf>
    <dxf>
      <font>
        <sz val="48"/>
      </font>
    </dxf>
    <dxf>
      <numFmt numFmtId="165" formatCode="&quot;R&quot;#,##0"/>
    </dxf>
    <dxf>
      <font>
        <sz val="48"/>
      </font>
    </dxf>
    <dxf>
      <font>
        <sz val="48"/>
      </font>
    </dxf>
    <dxf>
      <font>
        <sz val="48"/>
      </font>
    </dxf>
    <dxf>
      <font>
        <sz val="48"/>
      </font>
    </dxf>
    <dxf>
      <font>
        <sz val="48"/>
      </font>
    </dxf>
    <dxf>
      <font>
        <sz val="48"/>
      </font>
    </dxf>
    <dxf>
      <numFmt numFmtId="165" formatCode="&quot;R&quot;#,##0"/>
    </dxf>
    <dxf>
      <numFmt numFmtId="165" formatCode="&quot;R&quot;#,##0"/>
    </dxf>
    <dxf>
      <font>
        <sz val="36"/>
      </font>
    </dxf>
    <dxf>
      <font>
        <sz val="36"/>
      </font>
    </dxf>
    <dxf>
      <font>
        <sz val="36"/>
      </font>
    </dxf>
    <dxf>
      <font>
        <sz val="36"/>
      </font>
    </dxf>
    <dxf>
      <font>
        <sz val="36"/>
      </font>
    </dxf>
    <dxf>
      <font>
        <sz val="36"/>
      </font>
    </dxf>
    <dxf>
      <numFmt numFmtId="165" formatCode="&quot;R&quot;#,##0"/>
    </dxf>
    <dxf>
      <font>
        <sz val="36"/>
      </font>
    </dxf>
    <dxf>
      <font>
        <sz val="36"/>
      </font>
    </dxf>
    <dxf>
      <font>
        <sz val="36"/>
      </font>
    </dxf>
    <dxf>
      <font>
        <sz val="36"/>
      </font>
    </dxf>
    <dxf>
      <font>
        <sz val="36"/>
      </font>
    </dxf>
    <dxf>
      <font>
        <sz val="36"/>
      </font>
    </dxf>
    <dxf>
      <numFmt numFmtId="165" formatCode="&quot;R&quot;#,##0"/>
    </dxf>
    <dxf>
      <numFmt numFmtId="165" formatCode="&quot;R&quot;#,##0"/>
    </dxf>
    <dxf>
      <font>
        <sz val="36"/>
      </font>
    </dxf>
    <dxf>
      <font>
        <sz val="36"/>
      </font>
    </dxf>
    <dxf>
      <font>
        <sz val="36"/>
      </font>
    </dxf>
    <dxf>
      <font>
        <sz val="36"/>
      </font>
    </dxf>
    <dxf>
      <font>
        <sz val="36"/>
      </font>
    </dxf>
    <dxf>
      <font>
        <sz val="36"/>
      </font>
    </dxf>
    <dxf>
      <numFmt numFmtId="165" formatCode="&quot;R&quot;#,##0"/>
    </dxf>
    <dxf>
      <font>
        <sz val="28"/>
      </font>
    </dxf>
    <dxf>
      <font>
        <sz val="28"/>
      </font>
    </dxf>
    <dxf>
      <font>
        <sz val="28"/>
      </font>
    </dxf>
    <dxf>
      <font>
        <sz val="28"/>
      </font>
    </dxf>
    <dxf>
      <font>
        <sz val="28"/>
      </font>
    </dxf>
    <dxf>
      <font>
        <sz val="28"/>
      </font>
    </dxf>
    <dxf>
      <font>
        <sz val="28"/>
      </font>
    </dxf>
    <dxf>
      <font>
        <sz val="28"/>
      </font>
    </dxf>
    <dxf>
      <numFmt numFmtId="165" formatCode="&quot;R&quot;#,##0"/>
    </dxf>
    <dxf>
      <numFmt numFmtId="165" formatCode="&quot;R&quot;#,##0"/>
    </dxf>
    <dxf>
      <numFmt numFmtId="165" formatCode="&quot;R&quot;#,##0"/>
    </dxf>
    <dxf>
      <font>
        <sz val="28"/>
      </font>
    </dxf>
    <dxf>
      <font>
        <sz val="28"/>
      </font>
    </dxf>
    <dxf>
      <font>
        <sz val="28"/>
      </font>
    </dxf>
    <dxf>
      <font>
        <sz val="28"/>
      </font>
    </dxf>
    <dxf>
      <font>
        <sz val="28"/>
      </font>
    </dxf>
    <dxf>
      <font>
        <sz val="28"/>
      </font>
    </dxf>
    <dxf>
      <numFmt numFmtId="165" formatCode="&quot;R&quot;#,##0"/>
    </dxf>
  </dxfs>
  <tableStyles count="0" defaultTableStyle="TableStyleMedium9" defaultPivotStyle="PivotStyleLight16"/>
  <colors>
    <mruColors>
      <color rgb="FF18B84D"/>
      <color rgb="FFBDC0FB"/>
      <color rgb="FF7929E3"/>
      <color rgb="FF3799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22/10/relationships/richValueRel" Target="richData/richValueRel.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[Corporate_Budget_Tracker.xlsx]PVT_Expense_By_Dept!PivotTable1</c:name>
    <c:fmtId val="7"/>
  </c:pivotSource>
  <c:chart>
    <c:title>
      <c:tx>
        <c:rich>
          <a:bodyPr rot="0" spcFirstLastPara="1" vertOverflow="ellipsis" vert="horz" wrap="square" anchor="ctr" anchorCtr="1"/>
          <a:lstStyle/>
          <a:p>
            <a:pPr>
              <a:defRPr sz="3360" b="0" i="0" u="none" strike="noStrike" kern="1200" spc="0" baseline="0">
                <a:solidFill>
                  <a:schemeClr val="tx1">
                    <a:lumMod val="65000"/>
                    <a:lumOff val="35000"/>
                  </a:schemeClr>
                </a:solidFill>
                <a:latin typeface="+mn-lt"/>
                <a:ea typeface="+mn-ea"/>
                <a:cs typeface="+mn-cs"/>
              </a:defRPr>
            </a:pPr>
            <a:r>
              <a:rPr lang="en-US"/>
              <a:t>Expense by Department</a:t>
            </a:r>
          </a:p>
        </c:rich>
      </c:tx>
      <c:layout>
        <c:manualLayout>
          <c:xMode val="edge"/>
          <c:yMode val="edge"/>
          <c:x val="0.36411132710504879"/>
          <c:y val="3.6016331291921846E-2"/>
        </c:manualLayout>
      </c:layout>
      <c:overlay val="0"/>
      <c:spPr>
        <a:noFill/>
        <a:ln>
          <a:noFill/>
        </a:ln>
        <a:effectLst/>
      </c:spPr>
      <c:txPr>
        <a:bodyPr rot="0" spcFirstLastPara="1" vertOverflow="ellipsis" vert="horz" wrap="square" anchor="ctr" anchorCtr="1"/>
        <a:lstStyle/>
        <a:p>
          <a:pPr>
            <a:defRPr sz="336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numFmt formatCode="&quot;R&quot;#,##0" sourceLinked="0"/>
          <c:spPr>
            <a:solidFill>
              <a:schemeClr val="accent2">
                <a:lumMod val="40000"/>
                <a:lumOff val="60000"/>
              </a:schemeClr>
            </a:solidFill>
            <a:ln>
              <a:noFill/>
            </a:ln>
            <a:effectLst/>
          </c:spPr>
          <c:txPr>
            <a:bodyPr rot="0" spcFirstLastPara="1" vertOverflow="ellipsis" vert="horz" wrap="square" anchor="ctr" anchorCtr="1"/>
            <a:lstStyle/>
            <a:p>
              <a:pPr>
                <a:defRPr sz="28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marker>
          <c:symbol val="none"/>
        </c:marker>
        <c:dLbl>
          <c:idx val="0"/>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21492167522953"/>
          <c:y val="0.14754410906969961"/>
          <c:w val="0.8404394286143495"/>
          <c:h val="0.45158719743365411"/>
        </c:manualLayout>
      </c:layout>
      <c:barChart>
        <c:barDir val="col"/>
        <c:grouping val="clustered"/>
        <c:varyColors val="0"/>
        <c:ser>
          <c:idx val="0"/>
          <c:order val="0"/>
          <c:tx>
            <c:strRef>
              <c:f>PVT_Expense_By_Dept!$C$2</c:f>
              <c:strCache>
                <c:ptCount val="1"/>
                <c:pt idx="0">
                  <c:v>Total</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0-4E00-4DB4-815C-3D7F12EA9318}"/>
              </c:ext>
            </c:extLst>
          </c:dPt>
          <c:dPt>
            <c:idx val="2"/>
            <c:invertIfNegative val="0"/>
            <c:bubble3D val="0"/>
            <c:extLst>
              <c:ext xmlns:c16="http://schemas.microsoft.com/office/drawing/2014/chart" uri="{C3380CC4-5D6E-409C-BE32-E72D297353CC}">
                <c16:uniqueId val="{00000001-4E00-4DB4-815C-3D7F12EA9318}"/>
              </c:ext>
            </c:extLst>
          </c:dPt>
          <c:dPt>
            <c:idx val="3"/>
            <c:invertIfNegative val="0"/>
            <c:bubble3D val="0"/>
            <c:extLst>
              <c:ext xmlns:c16="http://schemas.microsoft.com/office/drawing/2014/chart" uri="{C3380CC4-5D6E-409C-BE32-E72D297353CC}">
                <c16:uniqueId val="{00000002-4E00-4DB4-815C-3D7F12EA9318}"/>
              </c:ext>
            </c:extLst>
          </c:dPt>
          <c:dLbls>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PVT_Expense_By_Dept!$B$3:$B$13</c:f>
              <c:strCache>
                <c:ptCount val="10"/>
                <c:pt idx="0">
                  <c:v>Training &amp; Development</c:v>
                </c:pt>
                <c:pt idx="1">
                  <c:v>Capital Expenditure</c:v>
                </c:pt>
                <c:pt idx="2">
                  <c:v>IT &amp; Infrastructure</c:v>
                </c:pt>
                <c:pt idx="3">
                  <c:v>Admin &amp; Operations</c:v>
                </c:pt>
                <c:pt idx="4">
                  <c:v>Vendor Services</c:v>
                </c:pt>
                <c:pt idx="5">
                  <c:v>Sales &amp; Support</c:v>
                </c:pt>
                <c:pt idx="6">
                  <c:v>Finance &amp; Legal</c:v>
                </c:pt>
                <c:pt idx="7">
                  <c:v>Utilities</c:v>
                </c:pt>
                <c:pt idx="8">
                  <c:v>HR</c:v>
                </c:pt>
                <c:pt idx="9">
                  <c:v>Marketing</c:v>
                </c:pt>
              </c:strCache>
            </c:strRef>
          </c:cat>
          <c:val>
            <c:numRef>
              <c:f>PVT_Expense_By_Dept!$C$3:$C$13</c:f>
              <c:numCache>
                <c:formatCode>"R"#\ ##0</c:formatCode>
                <c:ptCount val="10"/>
                <c:pt idx="0">
                  <c:v>177027.86760000003</c:v>
                </c:pt>
                <c:pt idx="1">
                  <c:v>154018.59459999998</c:v>
                </c:pt>
                <c:pt idx="2">
                  <c:v>143536.34689999997</c:v>
                </c:pt>
                <c:pt idx="3">
                  <c:v>141743.13570000004</c:v>
                </c:pt>
                <c:pt idx="4">
                  <c:v>137649.74069999999</c:v>
                </c:pt>
                <c:pt idx="5">
                  <c:v>124925.56040000003</c:v>
                </c:pt>
                <c:pt idx="6">
                  <c:v>124304.57040000001</c:v>
                </c:pt>
                <c:pt idx="7">
                  <c:v>96641.767300000007</c:v>
                </c:pt>
                <c:pt idx="8">
                  <c:v>81259.56230000002</c:v>
                </c:pt>
                <c:pt idx="9">
                  <c:v>80474.448399999979</c:v>
                </c:pt>
              </c:numCache>
            </c:numRef>
          </c:val>
          <c:extLst>
            <c:ext xmlns:c16="http://schemas.microsoft.com/office/drawing/2014/chart" uri="{C3380CC4-5D6E-409C-BE32-E72D297353CC}">
              <c16:uniqueId val="{00000000-65AF-4275-BD46-26E2CA3CDC1A}"/>
            </c:ext>
          </c:extLst>
        </c:ser>
        <c:dLbls>
          <c:showLegendKey val="0"/>
          <c:showVal val="1"/>
          <c:showCatName val="0"/>
          <c:showSerName val="0"/>
          <c:showPercent val="0"/>
          <c:showBubbleSize val="0"/>
        </c:dLbls>
        <c:gapWidth val="75"/>
        <c:axId val="694531727"/>
        <c:axId val="694515887"/>
      </c:barChart>
      <c:catAx>
        <c:axId val="69453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1920000" spcFirstLastPara="1" vertOverflow="ellipsis"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crossAx val="694515887"/>
        <c:crosses val="autoZero"/>
        <c:auto val="1"/>
        <c:lblAlgn val="ctr"/>
        <c:lblOffset val="100"/>
        <c:noMultiLvlLbl val="0"/>
      </c:catAx>
      <c:valAx>
        <c:axId val="694515887"/>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crossAx val="694531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2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pivotSource>
    <c:name>[Corporate_Budget_Tracker.xlsx]PVT_Month and Year!PivotTable2</c:name>
    <c:fmtId val="1"/>
  </c:pivotSource>
  <c:chart>
    <c:title>
      <c:tx>
        <c:rich>
          <a:bodyPr rot="0" spcFirstLastPara="1" vertOverflow="ellipsis" vert="horz" wrap="square" anchor="ctr" anchorCtr="1"/>
          <a:lstStyle/>
          <a:p>
            <a:pPr>
              <a:defRPr sz="4320" b="0" i="0" u="none" strike="noStrike" kern="1200" cap="none" spc="20" baseline="0">
                <a:solidFill>
                  <a:schemeClr val="dk1">
                    <a:lumMod val="50000"/>
                    <a:lumOff val="50000"/>
                  </a:schemeClr>
                </a:solidFill>
                <a:latin typeface="+mn-lt"/>
                <a:ea typeface="+mn-ea"/>
                <a:cs typeface="+mn-cs"/>
              </a:defRPr>
            </a:pPr>
            <a:r>
              <a:rPr lang="en-ZA"/>
              <a:t>Month and Year Trend</a:t>
            </a:r>
          </a:p>
        </c:rich>
      </c:tx>
      <c:layout>
        <c:manualLayout>
          <c:xMode val="edge"/>
          <c:yMode val="edge"/>
          <c:x val="0.3616100171565918"/>
          <c:y val="2.6757072032662588E-2"/>
        </c:manualLayout>
      </c:layout>
      <c:overlay val="0"/>
      <c:spPr>
        <a:noFill/>
        <a:ln>
          <a:noFill/>
        </a:ln>
        <a:effectLst/>
      </c:spPr>
      <c:txPr>
        <a:bodyPr rot="0" spcFirstLastPara="1" vertOverflow="ellipsis" vert="horz" wrap="square" anchor="ctr" anchorCtr="1"/>
        <a:lstStyle/>
        <a:p>
          <a:pPr>
            <a:defRPr sz="4320" b="0" i="0" u="none" strike="noStrike" kern="1200" cap="none" spc="20" baseline="0">
              <a:solidFill>
                <a:schemeClr val="dk1">
                  <a:lumMod val="50000"/>
                  <a:lumOff val="50000"/>
                </a:schemeClr>
              </a:solidFill>
              <a:latin typeface="+mn-lt"/>
              <a:ea typeface="+mn-ea"/>
              <a:cs typeface="+mn-cs"/>
            </a:defRPr>
          </a:pPr>
          <a:endParaRPr lang="en-ZA"/>
        </a:p>
      </c:txPr>
    </c:title>
    <c:autoTitleDeleted val="0"/>
    <c:pivotFmts>
      <c:pivotFmt>
        <c:idx val="0"/>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36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36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30202273102959"/>
          <c:y val="0.14291447944006999"/>
          <c:w val="0.75497262495967576"/>
          <c:h val="0.44471930592009334"/>
        </c:manualLayout>
      </c:layout>
      <c:lineChart>
        <c:grouping val="standard"/>
        <c:varyColors val="0"/>
        <c:ser>
          <c:idx val="0"/>
          <c:order val="0"/>
          <c:tx>
            <c:strRef>
              <c:f>'PVT_Month and Year'!$C$3</c:f>
              <c:strCache>
                <c:ptCount val="1"/>
                <c:pt idx="0">
                  <c:v>Total</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cat>
            <c:multiLvlStrRef>
              <c:f>'PVT_Month and Year'!$B$4:$B$30</c:f>
              <c:multiLvlStrCache>
                <c:ptCount val="2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lvl>
                <c:lvl>
                  <c:pt idx="0">
                    <c:v>2023</c:v>
                  </c:pt>
                  <c:pt idx="12">
                    <c:v>2024</c:v>
                  </c:pt>
                </c:lvl>
              </c:multiLvlStrCache>
            </c:multiLvlStrRef>
          </c:cat>
          <c:val>
            <c:numRef>
              <c:f>'PVT_Month and Year'!$C$4:$C$30</c:f>
              <c:numCache>
                <c:formatCode>"R"#\ ##0</c:formatCode>
                <c:ptCount val="24"/>
                <c:pt idx="0">
                  <c:v>55395.033899999995</c:v>
                </c:pt>
                <c:pt idx="1">
                  <c:v>54095.732199999999</c:v>
                </c:pt>
                <c:pt idx="2">
                  <c:v>52293.282600000006</c:v>
                </c:pt>
                <c:pt idx="3">
                  <c:v>68513.08679999999</c:v>
                </c:pt>
                <c:pt idx="4">
                  <c:v>61567.720399999998</c:v>
                </c:pt>
                <c:pt idx="5">
                  <c:v>41956.559799999995</c:v>
                </c:pt>
                <c:pt idx="6">
                  <c:v>61729.71590000001</c:v>
                </c:pt>
                <c:pt idx="7">
                  <c:v>73036.980899999995</c:v>
                </c:pt>
                <c:pt idx="8">
                  <c:v>35068.647600000004</c:v>
                </c:pt>
                <c:pt idx="9">
                  <c:v>37768.063200000004</c:v>
                </c:pt>
                <c:pt idx="10">
                  <c:v>35985.641300000003</c:v>
                </c:pt>
                <c:pt idx="11">
                  <c:v>56734.929000000004</c:v>
                </c:pt>
                <c:pt idx="12">
                  <c:v>65115.2693</c:v>
                </c:pt>
                <c:pt idx="13">
                  <c:v>55180.109399999994</c:v>
                </c:pt>
                <c:pt idx="14">
                  <c:v>15646.9202</c:v>
                </c:pt>
                <c:pt idx="15">
                  <c:v>37489.063199999997</c:v>
                </c:pt>
                <c:pt idx="16">
                  <c:v>41102.4755</c:v>
                </c:pt>
                <c:pt idx="17">
                  <c:v>70017.016600000003</c:v>
                </c:pt>
                <c:pt idx="18">
                  <c:v>38988.7261</c:v>
                </c:pt>
                <c:pt idx="19">
                  <c:v>53312.373900000006</c:v>
                </c:pt>
                <c:pt idx="20">
                  <c:v>54980.13029999999</c:v>
                </c:pt>
                <c:pt idx="21">
                  <c:v>52596.223599999983</c:v>
                </c:pt>
                <c:pt idx="22">
                  <c:v>88747.183899999989</c:v>
                </c:pt>
                <c:pt idx="23">
                  <c:v>54260.708700000003</c:v>
                </c:pt>
              </c:numCache>
            </c:numRef>
          </c:val>
          <c:smooth val="0"/>
          <c:extLst>
            <c:ext xmlns:c16="http://schemas.microsoft.com/office/drawing/2014/chart" uri="{C3380CC4-5D6E-409C-BE32-E72D297353CC}">
              <c16:uniqueId val="{00000000-6AE3-4D00-8507-79BBC7AD8B59}"/>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82917103"/>
        <c:axId val="182918063"/>
      </c:lineChart>
      <c:catAx>
        <c:axId val="18291710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3600" b="0" i="0" u="none" strike="noStrike" kern="1200" spc="20" baseline="0">
                <a:solidFill>
                  <a:schemeClr val="dk1">
                    <a:lumMod val="65000"/>
                    <a:lumOff val="35000"/>
                  </a:schemeClr>
                </a:solidFill>
                <a:latin typeface="+mn-lt"/>
                <a:ea typeface="+mn-ea"/>
                <a:cs typeface="+mn-cs"/>
              </a:defRPr>
            </a:pPr>
            <a:endParaRPr lang="en-US"/>
          </a:p>
        </c:txPr>
        <c:crossAx val="182918063"/>
        <c:crosses val="autoZero"/>
        <c:auto val="1"/>
        <c:lblAlgn val="ctr"/>
        <c:lblOffset val="100"/>
        <c:noMultiLvlLbl val="0"/>
      </c:catAx>
      <c:valAx>
        <c:axId val="182918063"/>
        <c:scaling>
          <c:orientation val="minMax"/>
        </c:scaling>
        <c:delete val="0"/>
        <c:axPos val="l"/>
        <c:majorGridlines>
          <c:spPr>
            <a:ln>
              <a:solidFill>
                <a:schemeClr val="dk1">
                  <a:lumMod val="15000"/>
                  <a:lumOff val="85000"/>
                </a:schemeClr>
              </a:solidFill>
            </a:ln>
            <a:effectLst/>
          </c:spPr>
        </c:majorGridlines>
        <c:numFmt formatCode="&quot;R&quot;#,##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3600" b="0" i="0" u="none" strike="noStrike" kern="1200" spc="20" baseline="0">
                <a:solidFill>
                  <a:schemeClr val="dk1">
                    <a:lumMod val="65000"/>
                    <a:lumOff val="35000"/>
                  </a:schemeClr>
                </a:solidFill>
                <a:latin typeface="+mn-lt"/>
                <a:ea typeface="+mn-ea"/>
                <a:cs typeface="+mn-cs"/>
              </a:defRPr>
            </a:pPr>
            <a:endParaRPr lang="en-US"/>
          </a:p>
        </c:txPr>
        <c:crossAx val="182917103"/>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manualLayout>
          <c:xMode val="edge"/>
          <c:yMode val="edge"/>
          <c:x val="0.88198279427240078"/>
          <c:y val="0.51959463400408279"/>
          <c:w val="5.4819010050739116E-2"/>
          <c:h val="3.5747845464816089E-2"/>
        </c:manualLayout>
      </c:layout>
      <c:overlay val="0"/>
      <c:spPr>
        <a:noFill/>
        <a:ln>
          <a:noFill/>
        </a:ln>
        <a:effectLst/>
      </c:spPr>
      <c:txPr>
        <a:bodyPr rot="0" spcFirstLastPara="1" vertOverflow="ellipsis" vert="horz" wrap="square" anchor="ctr" anchorCtr="1"/>
        <a:lstStyle/>
        <a:p>
          <a:pPr>
            <a:defRPr sz="36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accent1"/>
      </a:solidFill>
      <a:round/>
    </a:ln>
    <a:effectLst/>
  </c:spPr>
  <c:txPr>
    <a:bodyPr/>
    <a:lstStyle/>
    <a:p>
      <a:pPr>
        <a:defRPr sz="3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[Corporate_Budget_Tracker.xlsx]PVT_Expense_nature!PivotTable3</c:name>
    <c:fmtId val="7"/>
  </c:pivotSource>
  <c:chart>
    <c:title>
      <c:tx>
        <c:rich>
          <a:bodyPr rot="0" spcFirstLastPara="1" vertOverflow="ellipsis" vert="horz" wrap="square" anchor="ctr" anchorCtr="1"/>
          <a:lstStyle/>
          <a:p>
            <a:pPr>
              <a:defRPr sz="4320" b="0" i="0" u="none" strike="noStrike" kern="1200" spc="0" baseline="0">
                <a:solidFill>
                  <a:schemeClr val="tx1">
                    <a:lumMod val="65000"/>
                    <a:lumOff val="35000"/>
                  </a:schemeClr>
                </a:solidFill>
                <a:latin typeface="+mn-lt"/>
                <a:ea typeface="+mn-ea"/>
                <a:cs typeface="+mn-cs"/>
              </a:defRPr>
            </a:pPr>
            <a:r>
              <a:rPr lang="en-ZA"/>
              <a:t>Expense Nature</a:t>
            </a:r>
          </a:p>
        </c:rich>
      </c:tx>
      <c:layout>
        <c:manualLayout>
          <c:xMode val="edge"/>
          <c:yMode val="edge"/>
          <c:x val="0.36736789151356086"/>
          <c:y val="4.9905220180810735E-2"/>
        </c:manualLayout>
      </c:layout>
      <c:overlay val="0"/>
      <c:spPr>
        <a:noFill/>
        <a:ln>
          <a:noFill/>
        </a:ln>
        <a:effectLst/>
      </c:spPr>
      <c:txPr>
        <a:bodyPr rot="0" spcFirstLastPara="1" vertOverflow="ellipsis" vert="horz" wrap="square" anchor="ctr" anchorCtr="1"/>
        <a:lstStyle/>
        <a:p>
          <a:pPr>
            <a:defRPr sz="432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6"/>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anchor="ctr" anchorCtr="1"/>
            <a:lstStyle/>
            <a:p>
              <a:pPr>
                <a:defRPr sz="3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36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PVT_Expense_nature!$C$3</c:f>
              <c:strCache>
                <c:ptCount val="1"/>
                <c:pt idx="0">
                  <c:v>Total</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36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PVT_Expense_nature!$B$4:$B$6</c:f>
              <c:strCache>
                <c:ptCount val="2"/>
                <c:pt idx="0">
                  <c:v>Essential</c:v>
                </c:pt>
                <c:pt idx="1">
                  <c:v>Non-Essential</c:v>
                </c:pt>
              </c:strCache>
            </c:strRef>
          </c:cat>
          <c:val>
            <c:numRef>
              <c:f>PVT_Expense_nature!$C$4:$C$6</c:f>
              <c:numCache>
                <c:formatCode>"R"#\ ##0</c:formatCode>
                <c:ptCount val="2"/>
                <c:pt idx="0">
                  <c:v>587485.38260000024</c:v>
                </c:pt>
                <c:pt idx="1">
                  <c:v>674096.21169999999</c:v>
                </c:pt>
              </c:numCache>
            </c:numRef>
          </c:val>
          <c:extLst>
            <c:ext xmlns:c16="http://schemas.microsoft.com/office/drawing/2014/chart" uri="{C3380CC4-5D6E-409C-BE32-E72D297353CC}">
              <c16:uniqueId val="{00000004-D63D-4BB5-B320-A55E1EF46817}"/>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3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3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[Corporate_Budget_Tracker.xlsx]PVT_Expense_by_Vendor!PivotTable5</c:name>
    <c:fmtId val="35"/>
  </c:pivotSource>
  <c:chart>
    <c:title>
      <c:tx>
        <c:rich>
          <a:bodyPr rot="0" spcFirstLastPara="1" vertOverflow="ellipsis" vert="horz" wrap="square" anchor="ctr" anchorCtr="1"/>
          <a:lstStyle/>
          <a:p>
            <a:pPr>
              <a:defRPr sz="4320" b="0" i="0" u="none" strike="noStrike" kern="1200" spc="0" baseline="0">
                <a:solidFill>
                  <a:schemeClr val="tx1">
                    <a:lumMod val="65000"/>
                    <a:lumOff val="35000"/>
                  </a:schemeClr>
                </a:solidFill>
                <a:latin typeface="+mn-lt"/>
                <a:ea typeface="+mn-ea"/>
                <a:cs typeface="+mn-cs"/>
              </a:defRPr>
            </a:pPr>
            <a:r>
              <a:rPr lang="en-ZA"/>
              <a:t>Expense by Vendor</a:t>
            </a:r>
          </a:p>
        </c:rich>
      </c:tx>
      <c:layout>
        <c:manualLayout>
          <c:xMode val="edge"/>
          <c:yMode val="edge"/>
          <c:x val="0.4109781485889899"/>
          <c:y val="4.0645960921551476E-2"/>
        </c:manualLayout>
      </c:layout>
      <c:overlay val="0"/>
      <c:spPr>
        <a:noFill/>
        <a:ln>
          <a:noFill/>
        </a:ln>
        <a:effectLst/>
      </c:spPr>
      <c:txPr>
        <a:bodyPr rot="0" spcFirstLastPara="1" vertOverflow="ellipsis" vert="horz" wrap="square" anchor="ctr" anchorCtr="1"/>
        <a:lstStyle/>
        <a:p>
          <a:pPr>
            <a:defRPr sz="43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R&quot;#,##0" sourceLinked="0"/>
          <c:spPr>
            <a:noFill/>
            <a:ln>
              <a:noFill/>
            </a:ln>
            <a:effectLst/>
          </c:spPr>
          <c:txPr>
            <a:bodyPr rot="0" spcFirstLastPara="1" vertOverflow="ellipsis" vert="horz" wrap="square" anchor="ctr" anchorCtr="1"/>
            <a:lstStyle/>
            <a:p>
              <a:pPr>
                <a:defRPr sz="3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1"/>
        <c:ser>
          <c:idx val="0"/>
          <c:order val="0"/>
          <c:tx>
            <c:strRef>
              <c:f>PVT_Expense_by_Vendor!$C$2</c:f>
              <c:strCache>
                <c:ptCount val="1"/>
                <c:pt idx="0">
                  <c:v>Total</c:v>
                </c:pt>
              </c:strCache>
            </c:strRef>
          </c:tx>
          <c:invertIfNegative val="0"/>
          <c:dPt>
            <c:idx val="0"/>
            <c:invertIfNegative val="0"/>
            <c:bubble3D val="0"/>
            <c:spPr>
              <a:solidFill>
                <a:schemeClr val="accent1"/>
              </a:solidFill>
              <a:ln>
                <a:noFill/>
              </a:ln>
              <a:effectLst/>
            </c:spPr>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Pt>
            <c:idx val="3"/>
            <c:invertIfNegative val="0"/>
            <c:bubble3D val="0"/>
            <c:spPr>
              <a:solidFill>
                <a:schemeClr val="accent4"/>
              </a:solidFill>
              <a:ln>
                <a:noFill/>
              </a:ln>
              <a:effectLst/>
            </c:spPr>
          </c:dPt>
          <c:dPt>
            <c:idx val="4"/>
            <c:invertIfNegative val="0"/>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3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PVT_Expense_by_Vendor!$B$3:$B$8</c:f>
              <c:strCache>
                <c:ptCount val="5"/>
                <c:pt idx="0">
                  <c:v>Vendor C</c:v>
                </c:pt>
                <c:pt idx="1">
                  <c:v>Vendor A</c:v>
                </c:pt>
                <c:pt idx="2">
                  <c:v>Vendor B</c:v>
                </c:pt>
                <c:pt idx="3">
                  <c:v>Vendor E</c:v>
                </c:pt>
                <c:pt idx="4">
                  <c:v>Vendor D</c:v>
                </c:pt>
              </c:strCache>
            </c:strRef>
          </c:cat>
          <c:val>
            <c:numRef>
              <c:f>PVT_Expense_by_Vendor!$C$3:$C$8</c:f>
              <c:numCache>
                <c:formatCode>"R"#\ ##0</c:formatCode>
                <c:ptCount val="5"/>
                <c:pt idx="0">
                  <c:v>230800.005</c:v>
                </c:pt>
                <c:pt idx="1">
                  <c:v>243224.45280000012</c:v>
                </c:pt>
                <c:pt idx="2">
                  <c:v>257139.90869999994</c:v>
                </c:pt>
                <c:pt idx="3">
                  <c:v>261502.78780000002</c:v>
                </c:pt>
                <c:pt idx="4">
                  <c:v>268914.43999999994</c:v>
                </c:pt>
              </c:numCache>
            </c:numRef>
          </c:val>
          <c:extLst>
            <c:ext xmlns:c16="http://schemas.microsoft.com/office/drawing/2014/chart" uri="{C3380CC4-5D6E-409C-BE32-E72D297353CC}">
              <c16:uniqueId val="{0000000A-2223-435C-B3BA-9B20CB872F1B}"/>
            </c:ext>
          </c:extLst>
        </c:ser>
        <c:dLbls>
          <c:dLblPos val="outEnd"/>
          <c:showLegendKey val="0"/>
          <c:showVal val="1"/>
          <c:showCatName val="0"/>
          <c:showSerName val="0"/>
          <c:showPercent val="0"/>
          <c:showBubbleSize val="0"/>
        </c:dLbls>
        <c:gapWidth val="182"/>
        <c:axId val="694613807"/>
        <c:axId val="694626767"/>
      </c:barChart>
      <c:catAx>
        <c:axId val="694613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3600" b="0" i="0" u="none" strike="noStrike" kern="1200" baseline="0">
                <a:solidFill>
                  <a:schemeClr val="tx1">
                    <a:lumMod val="65000"/>
                    <a:lumOff val="35000"/>
                  </a:schemeClr>
                </a:solidFill>
                <a:latin typeface="+mn-lt"/>
                <a:ea typeface="+mn-ea"/>
                <a:cs typeface="+mn-cs"/>
              </a:defRPr>
            </a:pPr>
            <a:endParaRPr lang="en-US"/>
          </a:p>
        </c:txPr>
        <c:crossAx val="694626767"/>
        <c:crosses val="autoZero"/>
        <c:auto val="1"/>
        <c:lblAlgn val="ctr"/>
        <c:lblOffset val="100"/>
        <c:noMultiLvlLbl val="0"/>
      </c:catAx>
      <c:valAx>
        <c:axId val="694626767"/>
        <c:scaling>
          <c:orientation val="minMax"/>
        </c:scaling>
        <c:delete val="0"/>
        <c:axPos val="b"/>
        <c:numFmt formatCode="&quot;R&quot;#\ ##0" sourceLinked="1"/>
        <c:majorTickMark val="out"/>
        <c:minorTickMark val="none"/>
        <c:tickLblPos val="nextTo"/>
        <c:spPr>
          <a:noFill/>
          <a:ln>
            <a:noFill/>
          </a:ln>
          <a:effectLst/>
        </c:spPr>
        <c:txPr>
          <a:bodyPr rot="-60000000" spcFirstLastPara="1" vertOverflow="ellipsis" vert="horz" wrap="square" anchor="ctr" anchorCtr="1"/>
          <a:lstStyle/>
          <a:p>
            <a:pPr>
              <a:defRPr sz="3600" b="0" i="0" u="none" strike="noStrike" kern="1200" baseline="0">
                <a:solidFill>
                  <a:schemeClr val="tx1">
                    <a:lumMod val="65000"/>
                    <a:lumOff val="35000"/>
                  </a:schemeClr>
                </a:solidFill>
                <a:latin typeface="+mn-lt"/>
                <a:ea typeface="+mn-ea"/>
                <a:cs typeface="+mn-cs"/>
              </a:defRPr>
            </a:pPr>
            <a:endParaRPr lang="en-US"/>
          </a:p>
        </c:txPr>
        <c:crossAx val="69461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3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3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[Corporate_Budget_Tracker.xlsx]PVT_Expense_By_PaymentMethod!PivotTable6</c:name>
    <c:fmtId val="1"/>
  </c:pivotSource>
  <c:chart>
    <c:title>
      <c:tx>
        <c:rich>
          <a:bodyPr rot="0" spcFirstLastPara="1" vertOverflow="ellipsis" vert="horz" wrap="square" anchor="ctr" anchorCtr="1"/>
          <a:lstStyle/>
          <a:p>
            <a:pPr>
              <a:defRPr sz="4800" b="0" i="0" u="none" strike="noStrike" kern="1200" spc="0" baseline="0">
                <a:ln>
                  <a:noFill/>
                </a:ln>
                <a:solidFill>
                  <a:schemeClr val="tx1">
                    <a:lumMod val="65000"/>
                    <a:lumOff val="35000"/>
                  </a:schemeClr>
                </a:solidFill>
                <a:latin typeface="+mn-lt"/>
                <a:ea typeface="+mn-ea"/>
                <a:cs typeface="+mn-cs"/>
              </a:defRPr>
            </a:pPr>
            <a:r>
              <a:rPr lang="en-ZA"/>
              <a:t>Expense by Payment Method</a:t>
            </a:r>
          </a:p>
        </c:rich>
      </c:tx>
      <c:overlay val="0"/>
      <c:spPr>
        <a:noFill/>
        <a:ln>
          <a:noFill/>
        </a:ln>
        <a:effectLst/>
      </c:spPr>
      <c:txPr>
        <a:bodyPr rot="0" spcFirstLastPara="1" vertOverflow="ellipsis" vert="horz" wrap="square" anchor="ctr" anchorCtr="1"/>
        <a:lstStyle/>
        <a:p>
          <a:pPr>
            <a:defRPr sz="4800" b="0" i="0" u="none" strike="noStrike" kern="1200" spc="0" baseline="0">
              <a:ln>
                <a:noFill/>
              </a:ln>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w="19050">
            <a:solidFill>
              <a:schemeClr val="lt1">
                <a:alpha val="93000"/>
              </a:schemeClr>
            </a:solidFill>
            <a:miter lim="800000"/>
          </a:ln>
          <a:effectLst/>
        </c:spPr>
        <c:marker>
          <c:symbol val="none"/>
        </c:marker>
        <c:dLbl>
          <c:idx val="0"/>
          <c:spPr>
            <a:noFill/>
            <a:ln>
              <a:noFill/>
            </a:ln>
            <a:effectLst/>
          </c:spPr>
          <c:txPr>
            <a:bodyPr rot="0" spcFirstLastPara="1" vertOverflow="ellipsis" vert="horz" wrap="square" anchor="ctr" anchorCtr="1"/>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alpha val="93000"/>
              </a:schemeClr>
            </a:solidFill>
            <a:miter lim="800000"/>
          </a:ln>
          <a:effectLst/>
        </c:spPr>
        <c:dLbl>
          <c:idx val="0"/>
          <c:layout>
            <c:manualLayout>
              <c:x val="-0.13899343832020997"/>
              <c:y val="0.15798374161563139"/>
            </c:manualLayout>
          </c:layout>
          <c:spPr>
            <a:noFill/>
            <a:ln>
              <a:noFill/>
            </a:ln>
            <a:effectLst/>
          </c:spPr>
          <c:txPr>
            <a:bodyPr rot="0" spcFirstLastPara="1" vertOverflow="ellipsis" vert="horz" wrap="square" anchor="ctr" anchorCtr="1"/>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alpha val="93000"/>
              </a:schemeClr>
            </a:solidFill>
            <a:miter lim="800000"/>
          </a:ln>
          <a:effectLst/>
        </c:spPr>
      </c:pivotFmt>
      <c:pivotFmt>
        <c:idx val="3"/>
        <c:spPr>
          <a:solidFill>
            <a:schemeClr val="accent1"/>
          </a:solidFill>
          <a:ln w="19050">
            <a:solidFill>
              <a:schemeClr val="lt1">
                <a:alpha val="93000"/>
              </a:schemeClr>
            </a:solidFill>
            <a:miter lim="800000"/>
          </a:ln>
          <a:effectLst/>
        </c:spPr>
        <c:dLbl>
          <c:idx val="0"/>
          <c:layout>
            <c:manualLayout>
              <c:x val="9.6974409448818896E-2"/>
              <c:y val="-0.1367774861475648"/>
            </c:manualLayout>
          </c:layout>
          <c:spPr>
            <a:noFill/>
            <a:ln>
              <a:noFill/>
            </a:ln>
            <a:effectLst/>
          </c:spPr>
          <c:txPr>
            <a:bodyPr rot="0" spcFirstLastPara="1" vertOverflow="ellipsis" vert="horz" wrap="square" anchor="ctr" anchorCtr="1"/>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alpha val="93000"/>
              </a:schemeClr>
            </a:solidFill>
            <a:miter lim="800000"/>
          </a:ln>
          <a:effectLst/>
        </c:spPr>
        <c:dLbl>
          <c:idx val="0"/>
          <c:layout>
            <c:manualLayout>
              <c:x val="0.12521281714785651"/>
              <c:y val="0.16324766695829679"/>
            </c:manualLayout>
          </c:layout>
          <c:spPr>
            <a:noFill/>
            <a:ln>
              <a:noFill/>
            </a:ln>
            <a:effectLst/>
          </c:spPr>
          <c:txPr>
            <a:bodyPr rot="0" spcFirstLastPara="1" vertOverflow="ellipsis" vert="horz" wrap="square" anchor="ctr" anchorCtr="1"/>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PVT_Expense_By_PaymentMethod!$C$2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PVT_Expense_By_PaymentMethod!$B$3:$B$7</c:f>
              <c:strCache>
                <c:ptCount val="4"/>
                <c:pt idx="0">
                  <c:v>Bank Transfer</c:v>
                </c:pt>
                <c:pt idx="1">
                  <c:v>Credit Card</c:v>
                </c:pt>
                <c:pt idx="2">
                  <c:v>EFT</c:v>
                </c:pt>
                <c:pt idx="3">
                  <c:v>Petty Cash</c:v>
                </c:pt>
              </c:strCache>
            </c:strRef>
          </c:cat>
          <c:val>
            <c:numRef>
              <c:f>PVT_Expense_By_PaymentMethod!$C$3:$C$7</c:f>
              <c:numCache>
                <c:formatCode>"R"#\ ##0</c:formatCode>
                <c:ptCount val="4"/>
                <c:pt idx="0">
                  <c:v>342770.22859999997</c:v>
                </c:pt>
                <c:pt idx="1">
                  <c:v>307378.76090000011</c:v>
                </c:pt>
                <c:pt idx="2">
                  <c:v>327116.65330000001</c:v>
                </c:pt>
                <c:pt idx="3">
                  <c:v>284315.95149999997</c:v>
                </c:pt>
              </c:numCache>
            </c:numRef>
          </c:val>
          <c:extLst>
            <c:ext xmlns:c16="http://schemas.microsoft.com/office/drawing/2014/chart" uri="{C3380CC4-5D6E-409C-BE32-E72D297353CC}">
              <c16:uniqueId val="{00000008-63D6-4F72-B012-91D479B339F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40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4000">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[Corporate_Budget_Tracker.xlsx]PVT_Quarterly_Expense!PivotTable2</c:name>
    <c:fmtId val="18"/>
  </c:pivotSource>
  <c:chart>
    <c:title>
      <c:tx>
        <c:rich>
          <a:bodyPr rot="0" spcFirstLastPara="1" vertOverflow="ellipsis" vert="horz" wrap="square" anchor="ctr" anchorCtr="1"/>
          <a:lstStyle/>
          <a:p>
            <a:pPr>
              <a:defRPr sz="3840" b="0" i="0" u="none" strike="noStrike" kern="1200" cap="none" spc="20" baseline="0">
                <a:solidFill>
                  <a:schemeClr val="dk1">
                    <a:lumMod val="50000"/>
                    <a:lumOff val="50000"/>
                  </a:schemeClr>
                </a:solidFill>
                <a:latin typeface="+mn-lt"/>
                <a:ea typeface="+mn-ea"/>
                <a:cs typeface="+mn-cs"/>
              </a:defRPr>
            </a:pPr>
            <a:r>
              <a:rPr lang="en-ZA"/>
              <a:t>Quartely expense Trend</a:t>
            </a:r>
          </a:p>
        </c:rich>
      </c:tx>
      <c:overlay val="0"/>
      <c:spPr>
        <a:noFill/>
        <a:ln>
          <a:noFill/>
        </a:ln>
        <a:effectLst/>
      </c:spPr>
      <c:txPr>
        <a:bodyPr rot="0" spcFirstLastPara="1" vertOverflow="ellipsis" vert="horz" wrap="square" anchor="ctr" anchorCtr="1"/>
        <a:lstStyle/>
        <a:p>
          <a:pPr>
            <a:defRPr sz="3840" b="0" i="0" u="none" strike="noStrike" kern="1200" cap="none" spc="20" baseline="0">
              <a:solidFill>
                <a:schemeClr val="dk1">
                  <a:lumMod val="50000"/>
                  <a:lumOff val="50000"/>
                </a:schemeClr>
              </a:solidFill>
              <a:latin typeface="+mn-lt"/>
              <a:ea typeface="+mn-ea"/>
              <a:cs typeface="+mn-cs"/>
            </a:defRPr>
          </a:pPr>
          <a:endParaRPr lang="en-ZA"/>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numFmt formatCode="&quot;R&quot;#,##0.00" sourceLinked="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anchor="ctr" anchorCtr="1"/>
            <a:lstStyle/>
            <a:p>
              <a:pPr>
                <a:defRPr sz="32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PVT_Quarterly_Expense!$C$2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anchor="ctr" anchorCtr="1"/>
              <a:lstStyle/>
              <a:p>
                <a:pPr>
                  <a:defRPr sz="32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PVT_Quarterly_Expense!$B$3:$B$7</c:f>
              <c:strCache>
                <c:ptCount val="4"/>
                <c:pt idx="0">
                  <c:v>1</c:v>
                </c:pt>
                <c:pt idx="1">
                  <c:v>2</c:v>
                </c:pt>
                <c:pt idx="2">
                  <c:v>3</c:v>
                </c:pt>
                <c:pt idx="3">
                  <c:v>4</c:v>
                </c:pt>
              </c:strCache>
            </c:strRef>
          </c:cat>
          <c:val>
            <c:numRef>
              <c:f>PVT_Quarterly_Expense!$C$3:$C$7</c:f>
              <c:numCache>
                <c:formatCode>"R"#\ ##0</c:formatCode>
                <c:ptCount val="4"/>
                <c:pt idx="0">
                  <c:v>297726.34760000004</c:v>
                </c:pt>
                <c:pt idx="1">
                  <c:v>320645.92229999998</c:v>
                </c:pt>
                <c:pt idx="2">
                  <c:v>317116.57469999994</c:v>
                </c:pt>
                <c:pt idx="3">
                  <c:v>326092.74970000016</c:v>
                </c:pt>
              </c:numCache>
            </c:numRef>
          </c:val>
          <c:smooth val="0"/>
          <c:extLst>
            <c:ext xmlns:c16="http://schemas.microsoft.com/office/drawing/2014/chart" uri="{C3380CC4-5D6E-409C-BE32-E72D297353CC}">
              <c16:uniqueId val="{00000002-5807-4E01-8DDE-488523ADD5AB}"/>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107106127"/>
        <c:axId val="2107108047"/>
      </c:lineChart>
      <c:catAx>
        <c:axId val="2107106127"/>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3200" b="0" i="0" u="none" strike="noStrike" kern="1200" spc="20" baseline="0">
                <a:solidFill>
                  <a:schemeClr val="dk1">
                    <a:lumMod val="65000"/>
                    <a:lumOff val="35000"/>
                  </a:schemeClr>
                </a:solidFill>
                <a:latin typeface="+mn-lt"/>
                <a:ea typeface="+mn-ea"/>
                <a:cs typeface="+mn-cs"/>
              </a:defRPr>
            </a:pPr>
            <a:endParaRPr lang="en-US"/>
          </a:p>
        </c:txPr>
        <c:crossAx val="2107108047"/>
        <c:crosses val="autoZero"/>
        <c:auto val="1"/>
        <c:lblAlgn val="ctr"/>
        <c:lblOffset val="100"/>
        <c:noMultiLvlLbl val="0"/>
      </c:catAx>
      <c:valAx>
        <c:axId val="2107108047"/>
        <c:scaling>
          <c:orientation val="minMax"/>
        </c:scaling>
        <c:delete val="0"/>
        <c:axPos val="l"/>
        <c:numFmt formatCode="&quot;R&quot;#,##0" sourceLinked="0"/>
        <c:majorTickMark val="out"/>
        <c:minorTickMark val="none"/>
        <c:tickLblPos val="nextTo"/>
        <c:spPr>
          <a:noFill/>
          <a:ln>
            <a:noFill/>
          </a:ln>
          <a:effectLst/>
        </c:spPr>
        <c:txPr>
          <a:bodyPr rot="-60000000" spcFirstLastPara="1" vertOverflow="ellipsis" vert="horz" wrap="square" anchor="ctr" anchorCtr="1"/>
          <a:lstStyle/>
          <a:p>
            <a:pPr>
              <a:defRPr sz="3200" b="0" i="0" u="none" strike="noStrike" kern="1200" spc="20" baseline="0">
                <a:solidFill>
                  <a:schemeClr val="dk1">
                    <a:lumMod val="65000"/>
                    <a:lumOff val="35000"/>
                  </a:schemeClr>
                </a:solidFill>
                <a:latin typeface="+mn-lt"/>
                <a:ea typeface="+mn-ea"/>
                <a:cs typeface="+mn-cs"/>
              </a:defRPr>
            </a:pPr>
            <a:endParaRPr lang="en-US"/>
          </a:p>
        </c:txPr>
        <c:crossAx val="2107106127"/>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32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sq" cmpd="sng" algn="ctr">
      <a:solidFill>
        <a:schemeClr val="accent1"/>
      </a:solidFill>
      <a:round/>
    </a:ln>
    <a:effectLst/>
  </c:spPr>
  <c:txPr>
    <a:bodyPr/>
    <a:lstStyle/>
    <a:p>
      <a:pPr>
        <a:defRPr sz="3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pivotSource>
    <c:name>[Corporate_Budget_Tracker.xlsx]PVT_Capital_vs_Operation !PivotTable4</c:name>
    <c:fmtId val="4"/>
  </c:pivotSource>
  <c:chart>
    <c:title>
      <c:tx>
        <c:rich>
          <a:bodyPr rot="0" spcFirstLastPara="1" vertOverflow="ellipsis" vert="horz" wrap="square" anchor="ctr" anchorCtr="1"/>
          <a:lstStyle/>
          <a:p>
            <a:pPr>
              <a:defRPr sz="4800" b="0" i="0" u="none" strike="noStrike" kern="1200" spc="0" baseline="0">
                <a:solidFill>
                  <a:schemeClr val="tx1">
                    <a:lumMod val="65000"/>
                    <a:lumOff val="35000"/>
                  </a:schemeClr>
                </a:solidFill>
                <a:latin typeface="+mn-lt"/>
                <a:ea typeface="+mn-ea"/>
                <a:cs typeface="+mn-cs"/>
              </a:defRPr>
            </a:pPr>
            <a:r>
              <a:rPr lang="en-ZA"/>
              <a:t>Capital vs Operation </a:t>
            </a:r>
          </a:p>
        </c:rich>
      </c:tx>
      <c:overlay val="0"/>
      <c:spPr>
        <a:noFill/>
        <a:ln>
          <a:noFill/>
        </a:ln>
        <a:effectLst/>
      </c:spPr>
      <c:txPr>
        <a:bodyPr rot="0" spcFirstLastPara="1" vertOverflow="ellipsis" vert="horz" wrap="square" anchor="ctr" anchorCtr="1"/>
        <a:lstStyle/>
        <a:p>
          <a:pPr>
            <a:defRPr sz="48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rgbClr val="00B050"/>
          </a:solidFill>
          <a:ln>
            <a:noFill/>
          </a:ln>
          <a:effectLst/>
        </c:spPr>
        <c:marker>
          <c:symbol val="none"/>
        </c:marker>
        <c:dLbl>
          <c:idx val="0"/>
          <c:numFmt formatCode="&quot;R&quot;#,##0" sourceLinked="0"/>
          <c:spPr>
            <a:solidFill>
              <a:srgbClr val="379971"/>
            </a:solidFill>
            <a:ln>
              <a:solidFill>
                <a:schemeClr val="accent1"/>
              </a:solidFill>
            </a:ln>
            <a:effectLst/>
          </c:spPr>
          <c:txPr>
            <a:bodyPr rot="0" spcFirstLastPara="1" vertOverflow="ellipsis" vert="horz" wrap="square" anchor="ctr" anchorCtr="1"/>
            <a:lstStyle/>
            <a:p>
              <a:pPr>
                <a:defRPr sz="4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dLbl>
          <c:idx val="0"/>
          <c:numFmt formatCode="&quot;R&quot;#,##0" sourceLinked="0"/>
          <c:spPr>
            <a:solidFill>
              <a:srgbClr val="379971"/>
            </a:solidFill>
            <a:ln>
              <a:solidFill>
                <a:schemeClr val="accent1"/>
              </a:solidFill>
            </a:ln>
            <a:effectLst/>
          </c:spPr>
          <c:txPr>
            <a:bodyPr rot="0" spcFirstLastPara="1" vertOverflow="ellipsis" vert="horz" wrap="square" anchor="ctr" anchorCtr="1"/>
            <a:lstStyle/>
            <a:p>
              <a:pPr>
                <a:defRPr sz="4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266009152073392"/>
                  <c:h val="5.7988657638193081E-2"/>
                </c:manualLayout>
              </c15:layout>
            </c:ext>
          </c:extLst>
        </c:dLbl>
      </c:pivotFmt>
      <c:pivotFmt>
        <c:idx val="2"/>
        <c:spPr>
          <a:solidFill>
            <a:srgbClr val="00B050"/>
          </a:solidFill>
          <a:ln>
            <a:noFill/>
          </a:ln>
          <a:effectLst/>
        </c:spPr>
        <c:dLbl>
          <c:idx val="0"/>
          <c:numFmt formatCode="&quot;R&quot;#,##0" sourceLinked="0"/>
          <c:spPr>
            <a:solidFill>
              <a:srgbClr val="379971"/>
            </a:solidFill>
            <a:ln>
              <a:solidFill>
                <a:schemeClr val="accent1"/>
              </a:solidFill>
            </a:ln>
            <a:effectLst/>
          </c:spPr>
          <c:txPr>
            <a:bodyPr rot="0" spcFirstLastPara="1" vertOverflow="ellipsis" vert="horz" wrap="square" anchor="ctr" anchorCtr="1"/>
            <a:lstStyle/>
            <a:p>
              <a:pPr>
                <a:defRPr sz="4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266009152073392"/>
                  <c:h val="4.2200845828909844E-2"/>
                </c:manualLayout>
              </c15:layout>
            </c:ext>
          </c:extLst>
        </c:dLbl>
      </c:pivotFmt>
      <c:pivotFmt>
        <c:idx val="3"/>
        <c:spPr>
          <a:solidFill>
            <a:srgbClr val="00B050"/>
          </a:solidFill>
          <a:ln>
            <a:noFill/>
          </a:ln>
          <a:effectLst/>
        </c:spPr>
        <c:marker>
          <c:symbol val="none"/>
        </c:marke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82027680728606"/>
                  <c:h val="6.8373933087343783E-2"/>
                </c:manualLayout>
              </c15:layout>
            </c:ext>
          </c:extLst>
        </c:dLbl>
      </c:pivotFmt>
      <c:pivotFmt>
        <c:idx val="5"/>
        <c:spPr>
          <a:solidFill>
            <a:srgbClr val="00B050"/>
          </a:solidFill>
          <a:ln>
            <a:noFill/>
          </a:ln>
          <a:effectLst/>
        </c:spP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577988874432463"/>
                  <c:h val="5.7758926343053282E-2"/>
                </c:manualLayout>
              </c15:layout>
            </c:ext>
          </c:extLst>
        </c:dLbl>
      </c:pivotFmt>
    </c:pivotFmts>
    <c:plotArea>
      <c:layout/>
      <c:barChart>
        <c:barDir val="col"/>
        <c:grouping val="clustered"/>
        <c:varyColors val="0"/>
        <c:ser>
          <c:idx val="0"/>
          <c:order val="0"/>
          <c:tx>
            <c:strRef>
              <c:f>'PVT_Capital_vs_Operation '!$C$2</c:f>
              <c:strCache>
                <c:ptCount val="1"/>
                <c:pt idx="0">
                  <c:v>Total</c:v>
                </c:pt>
              </c:strCache>
            </c:strRef>
          </c:tx>
          <c:spPr>
            <a:solidFill>
              <a:srgbClr val="00B050"/>
            </a:solidFill>
            <a:ln>
              <a:noFill/>
            </a:ln>
            <a:effectLst/>
          </c:spPr>
          <c:invertIfNegative val="0"/>
          <c:dPt>
            <c:idx val="0"/>
            <c:invertIfNegative val="0"/>
            <c:bubble3D val="0"/>
            <c:extLst>
              <c:ext xmlns:c16="http://schemas.microsoft.com/office/drawing/2014/chart" uri="{C3380CC4-5D6E-409C-BE32-E72D297353CC}">
                <c16:uniqueId val="{00000000-6D57-4134-B875-28B84AAE142F}"/>
              </c:ext>
            </c:extLst>
          </c:dPt>
          <c:dPt>
            <c:idx val="1"/>
            <c:invertIfNegative val="0"/>
            <c:bubble3D val="0"/>
            <c:extLst>
              <c:ext xmlns:c16="http://schemas.microsoft.com/office/drawing/2014/chart" uri="{C3380CC4-5D6E-409C-BE32-E72D297353CC}">
                <c16:uniqueId val="{00000001-6D57-4134-B875-28B84AAE142F}"/>
              </c:ext>
            </c:extLst>
          </c:dPt>
          <c:dLbls>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82027680728606"/>
                      <c:h val="6.8373933087343783E-2"/>
                    </c:manualLayout>
                  </c15:layout>
                </c:ext>
                <c:ext xmlns:c16="http://schemas.microsoft.com/office/drawing/2014/chart" uri="{C3380CC4-5D6E-409C-BE32-E72D297353CC}">
                  <c16:uniqueId val="{00000000-6D57-4134-B875-28B84AAE142F}"/>
                </c:ext>
              </c:extLst>
            </c:dLbl>
            <c:dLbl>
              <c:idx val="1"/>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577988874432463"/>
                      <c:h val="5.7758926343053282E-2"/>
                    </c:manualLayout>
                  </c15:layout>
                </c:ext>
                <c:ext xmlns:c16="http://schemas.microsoft.com/office/drawing/2014/chart" uri="{C3380CC4-5D6E-409C-BE32-E72D297353CC}">
                  <c16:uniqueId val="{00000001-6D57-4134-B875-28B84AAE142F}"/>
                </c:ext>
              </c:extLst>
            </c:dLbl>
            <c:numFmt formatCode="&quot;R&quot;#,##0" sourceLinked="0"/>
            <c:spPr>
              <a:solidFill>
                <a:srgbClr val="18B84D"/>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'PVT_Capital_vs_Operation '!$B$3:$B$5</c:f>
              <c:strCache>
                <c:ptCount val="2"/>
                <c:pt idx="0">
                  <c:v>Capital</c:v>
                </c:pt>
                <c:pt idx="1">
                  <c:v>Operational</c:v>
                </c:pt>
              </c:strCache>
            </c:strRef>
          </c:cat>
          <c:val>
            <c:numRef>
              <c:f>'PVT_Capital_vs_Operation '!$C$3:$C$5</c:f>
              <c:numCache>
                <c:formatCode>"R"#\ ##0</c:formatCode>
                <c:ptCount val="2"/>
                <c:pt idx="0">
                  <c:v>646085.0976000001</c:v>
                </c:pt>
                <c:pt idx="1">
                  <c:v>615496.49670000025</c:v>
                </c:pt>
              </c:numCache>
            </c:numRef>
          </c:val>
          <c:extLst>
            <c:ext xmlns:c16="http://schemas.microsoft.com/office/drawing/2014/chart" uri="{C3380CC4-5D6E-409C-BE32-E72D297353CC}">
              <c16:uniqueId val="{00000000-2BE6-43ED-A735-6863E6411E2F}"/>
            </c:ext>
          </c:extLst>
        </c:ser>
        <c:dLbls>
          <c:showLegendKey val="0"/>
          <c:showVal val="1"/>
          <c:showCatName val="0"/>
          <c:showSerName val="0"/>
          <c:showPercent val="0"/>
          <c:showBubbleSize val="0"/>
        </c:dLbls>
        <c:gapWidth val="219"/>
        <c:overlap val="-27"/>
        <c:axId val="62681887"/>
        <c:axId val="62686207"/>
      </c:barChart>
      <c:catAx>
        <c:axId val="6268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000" b="0" i="0" u="none" strike="noStrike" kern="1200" baseline="0">
                <a:solidFill>
                  <a:schemeClr val="tx1">
                    <a:lumMod val="65000"/>
                    <a:lumOff val="35000"/>
                  </a:schemeClr>
                </a:solidFill>
                <a:latin typeface="+mn-lt"/>
                <a:ea typeface="+mn-ea"/>
                <a:cs typeface="+mn-cs"/>
              </a:defRPr>
            </a:pPr>
            <a:endParaRPr lang="en-US"/>
          </a:p>
        </c:txPr>
        <c:crossAx val="62686207"/>
        <c:crosses val="autoZero"/>
        <c:auto val="1"/>
        <c:lblAlgn val="ctr"/>
        <c:lblOffset val="100"/>
        <c:noMultiLvlLbl val="0"/>
      </c:catAx>
      <c:valAx>
        <c:axId val="62686207"/>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4000" b="0" i="0" u="none" strike="noStrike" kern="1200" baseline="0">
                <a:solidFill>
                  <a:schemeClr val="tx1">
                    <a:lumMod val="65000"/>
                    <a:lumOff val="35000"/>
                  </a:schemeClr>
                </a:solidFill>
                <a:latin typeface="+mn-lt"/>
                <a:ea typeface="+mn-ea"/>
                <a:cs typeface="+mn-cs"/>
              </a:defRPr>
            </a:pPr>
            <a:endParaRPr lang="en-US"/>
          </a:p>
        </c:txPr>
        <c:crossAx val="6268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4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4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[Corporate_Budget_Tracker.xlsx]PVT_PO_Number_usage!PivotTable6</c:name>
    <c:fmtId val="0"/>
  </c:pivotSource>
  <c:chart>
    <c:title>
      <c:tx>
        <c:rich>
          <a:bodyPr/>
          <a:lstStyle/>
          <a:p>
            <a:pPr>
              <a:defRPr/>
            </a:pPr>
            <a:r>
              <a:rPr lang="en-US"/>
              <a:t>PO Number Usage</a:t>
            </a:r>
          </a:p>
        </c:rich>
      </c:tx>
      <c:layout>
        <c:manualLayout>
          <c:xMode val="edge"/>
          <c:yMode val="edge"/>
          <c:x val="0.32212926089056354"/>
          <c:y val="2.713393220213671E-2"/>
        </c:manualLayout>
      </c:layout>
      <c:overlay val="0"/>
    </c:title>
    <c:autoTitleDeleted val="0"/>
    <c:pivotFmts>
      <c:pivotFmt>
        <c:idx val="0"/>
        <c:spPr>
          <a:solidFill>
            <a:srgbClr val="7929E3"/>
          </a:solidFill>
          <a:ln>
            <a:noFill/>
          </a:ln>
          <a:effectLst/>
        </c:spPr>
        <c:marker>
          <c:symbol val="none"/>
        </c:marker>
        <c:dLbl>
          <c:idx val="0"/>
          <c:spPr>
            <a:solidFill>
              <a:srgbClr val="BDC0FB"/>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marker>
          <c:symbol val="none"/>
        </c:marker>
        <c:dLbl>
          <c:idx val="0"/>
          <c:spPr>
            <a:solidFill>
              <a:schemeClr val="tx2">
                <a:lumMod val="40000"/>
                <a:lumOff val="60000"/>
              </a:schemeClr>
            </a:solidFill>
            <a:ln>
              <a:noFill/>
            </a:ln>
            <a:effectLst/>
          </c:spPr>
          <c:txPr>
            <a:bodyPr wrap="square" lIns="38100" tIns="19050" rIns="38100" bIns="19050" anchor="ctr">
              <a:spAutoFit/>
            </a:bodyPr>
            <a:lstStyle/>
            <a:p>
              <a:pPr>
                <a:defRPr sz="4800"/>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5663070040672"/>
          <c:y val="0.14450482422091604"/>
          <c:w val="0.84676546810688236"/>
          <c:h val="0.65372148903922223"/>
        </c:manualLayout>
      </c:layout>
      <c:barChart>
        <c:barDir val="col"/>
        <c:grouping val="clustered"/>
        <c:varyColors val="0"/>
        <c:ser>
          <c:idx val="0"/>
          <c:order val="0"/>
          <c:tx>
            <c:strRef>
              <c:f>PVT_PO_Number_usage!$C$2</c:f>
              <c:strCache>
                <c:ptCount val="1"/>
                <c:pt idx="0">
                  <c:v>Total</c:v>
                </c:pt>
              </c:strCache>
            </c:strRef>
          </c:tx>
          <c:invertIfNegative val="0"/>
          <c:dLbls>
            <c:spPr>
              <a:solidFill>
                <a:schemeClr val="tx2">
                  <a:lumMod val="40000"/>
                  <a:lumOff val="60000"/>
                </a:schemeClr>
              </a:solidFill>
              <a:ln>
                <a:noFill/>
              </a:ln>
              <a:effectLst/>
            </c:spPr>
            <c:txPr>
              <a:bodyPr wrap="square" lIns="38100" tIns="19050" rIns="38100" bIns="19050" anchor="ctr">
                <a:spAutoFit/>
              </a:bodyPr>
              <a:lstStyle/>
              <a:p>
                <a:pPr>
                  <a:defRPr sz="4800"/>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PVT_PO_Number_usage!$B$3:$B$13</c:f>
              <c:strCache>
                <c:ptCount val="10"/>
                <c:pt idx="0">
                  <c:v>TRX-3751</c:v>
                </c:pt>
                <c:pt idx="1">
                  <c:v>INV-8619</c:v>
                </c:pt>
                <c:pt idx="2">
                  <c:v>TRX-2047</c:v>
                </c:pt>
                <c:pt idx="3">
                  <c:v>TRX-9305</c:v>
                </c:pt>
                <c:pt idx="4">
                  <c:v>PO-3742</c:v>
                </c:pt>
                <c:pt idx="5">
                  <c:v>TRX-6391</c:v>
                </c:pt>
                <c:pt idx="6">
                  <c:v>PO-9495</c:v>
                </c:pt>
                <c:pt idx="7">
                  <c:v>INV-6414</c:v>
                </c:pt>
                <c:pt idx="8">
                  <c:v>INV-4957</c:v>
                </c:pt>
                <c:pt idx="9">
                  <c:v>INV-9543</c:v>
                </c:pt>
              </c:strCache>
            </c:strRef>
          </c:cat>
          <c:val>
            <c:numRef>
              <c:f>PVT_PO_Number_usage!$C$3:$C$13</c:f>
              <c:numCache>
                <c:formatCode>"R"#\ ##0</c:formatCode>
                <c:ptCount val="10"/>
                <c:pt idx="0">
                  <c:v>7811.8383000000003</c:v>
                </c:pt>
                <c:pt idx="1">
                  <c:v>6599.0636999999997</c:v>
                </c:pt>
                <c:pt idx="2">
                  <c:v>6342.4842999999992</c:v>
                </c:pt>
                <c:pt idx="3">
                  <c:v>5573.2070999999996</c:v>
                </c:pt>
                <c:pt idx="4">
                  <c:v>4997.3978999999999</c:v>
                </c:pt>
                <c:pt idx="5">
                  <c:v>4993.2557999999999</c:v>
                </c:pt>
                <c:pt idx="6">
                  <c:v>4992.0298999999995</c:v>
                </c:pt>
                <c:pt idx="7">
                  <c:v>4991.2453999999998</c:v>
                </c:pt>
                <c:pt idx="8">
                  <c:v>4987.0478000000003</c:v>
                </c:pt>
                <c:pt idx="9">
                  <c:v>4986.6257000000005</c:v>
                </c:pt>
              </c:numCache>
            </c:numRef>
          </c:val>
          <c:extLst>
            <c:ext xmlns:c16="http://schemas.microsoft.com/office/drawing/2014/chart" uri="{C3380CC4-5D6E-409C-BE32-E72D297353CC}">
              <c16:uniqueId val="{00000000-D337-4C43-B86E-F3E7FE84AD5D}"/>
            </c:ext>
          </c:extLst>
        </c:ser>
        <c:dLbls>
          <c:dLblPos val="inEnd"/>
          <c:showLegendKey val="0"/>
          <c:showVal val="1"/>
          <c:showCatName val="0"/>
          <c:showSerName val="0"/>
          <c:showPercent val="0"/>
          <c:showBubbleSize val="0"/>
        </c:dLbls>
        <c:gapWidth val="150"/>
        <c:axId val="48099407"/>
        <c:axId val="48095567"/>
      </c:barChart>
      <c:catAx>
        <c:axId val="4809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3240000"/>
          <a:lstStyle/>
          <a:p>
            <a:pPr>
              <a:defRPr/>
            </a:pPr>
            <a:endParaRPr lang="en-US"/>
          </a:p>
        </c:txPr>
        <c:crossAx val="48095567"/>
        <c:crosses val="autoZero"/>
        <c:auto val="1"/>
        <c:lblAlgn val="ctr"/>
        <c:lblOffset val="100"/>
        <c:noMultiLvlLbl val="0"/>
      </c:catAx>
      <c:valAx>
        <c:axId val="48095567"/>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 sourceLinked="1"/>
        <c:majorTickMark val="none"/>
        <c:minorTickMark val="none"/>
        <c:tickLblPos val="nextTo"/>
        <c:spPr>
          <a:noFill/>
          <a:ln>
            <a:noFill/>
          </a:ln>
          <a:effectLst/>
        </c:spPr>
        <c:txPr>
          <a:bodyPr rot="-60000000" vert="horz"/>
          <a:lstStyle/>
          <a:p>
            <a:pPr>
              <a:defRPr/>
            </a:pPr>
            <a:endParaRPr lang="en-US"/>
          </a:p>
        </c:txPr>
        <c:crossAx val="48099407"/>
        <c:crosses val="autoZero"/>
        <c:crossBetween val="between"/>
      </c:valAx>
      <c:spPr>
        <a:noFill/>
        <a:ln>
          <a:noFill/>
        </a:ln>
        <a:effectLst>
          <a:glow rad="101600">
            <a:schemeClr val="accent1">
              <a:alpha val="40000"/>
            </a:schemeClr>
          </a:glow>
        </a:effectLst>
      </c:spPr>
    </c:plotArea>
    <c:legend>
      <c:legendPos val="r"/>
      <c:overlay val="0"/>
      <c:spPr>
        <a:noFill/>
        <a:ln>
          <a:noFill/>
        </a:ln>
        <a:effectLst>
          <a:glow rad="228600">
            <a:schemeClr val="accent2">
              <a:satMod val="175000"/>
              <a:alpha val="40000"/>
            </a:schemeClr>
          </a:glow>
        </a:effectLst>
      </c:spPr>
      <c:txPr>
        <a:bodyPr rot="0" vert="horz"/>
        <a:lstStyle/>
        <a:p>
          <a:pPr>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3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[Corporate_Budget_Tracker.xlsx]PVT_Weekday_Expense!PivotTable7</c:name>
    <c:fmtId val="1"/>
  </c:pivotSource>
  <c:chart>
    <c:title>
      <c:tx>
        <c:rich>
          <a:bodyPr rot="0" spcFirstLastPara="1" vertOverflow="ellipsis" vert="horz" wrap="square" anchor="ctr" anchorCtr="1"/>
          <a:lstStyle/>
          <a:p>
            <a:pPr>
              <a:defRPr sz="4800" b="0" i="0" u="none" strike="noStrike" kern="1200" spc="0" baseline="0">
                <a:solidFill>
                  <a:schemeClr val="tx1">
                    <a:lumMod val="65000"/>
                    <a:lumOff val="35000"/>
                  </a:schemeClr>
                </a:solidFill>
                <a:latin typeface="+mn-lt"/>
                <a:ea typeface="+mn-ea"/>
                <a:cs typeface="+mn-cs"/>
              </a:defRPr>
            </a:pPr>
            <a:r>
              <a:rPr lang="en-US"/>
              <a:t>Weekdays Expense</a:t>
            </a:r>
          </a:p>
        </c:rich>
      </c:tx>
      <c:layout>
        <c:manualLayout>
          <c:xMode val="edge"/>
          <c:yMode val="edge"/>
          <c:x val="0.33135306622079891"/>
          <c:y val="2.8261748455037258E-2"/>
        </c:manualLayout>
      </c:layout>
      <c:overlay val="0"/>
      <c:spPr>
        <a:noFill/>
        <a:ln>
          <a:noFill/>
        </a:ln>
        <a:effectLst/>
      </c:spPr>
      <c:txPr>
        <a:bodyPr rot="0" spcFirstLastPara="1" vertOverflow="ellipsis" vert="horz" wrap="square" anchor="ctr" anchorCtr="1"/>
        <a:lstStyle/>
        <a:p>
          <a:pPr>
            <a:defRPr sz="4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glow>
              <a:schemeClr val="accent1">
                <a:alpha val="40000"/>
              </a:schemeClr>
            </a:glow>
            <a:softEdge rad="0"/>
          </a:effectLst>
        </c:spPr>
        <c:marker>
          <c:symbol val="none"/>
        </c:marker>
        <c:dLbl>
          <c:idx val="0"/>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glow>
              <a:schemeClr val="accent1">
                <a:alpha val="40000"/>
              </a:schemeClr>
            </a:glow>
            <a:softEdge rad="0"/>
          </a:effectLst>
        </c:spPr>
        <c:dLbl>
          <c:idx val="0"/>
          <c:layout>
            <c:manualLayout>
              <c:x val="-0.12588631013166199"/>
              <c:y val="0.18256383291071668"/>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a:glow>
              <a:schemeClr val="accent1">
                <a:alpha val="40000"/>
              </a:schemeClr>
            </a:glow>
            <a:softEdge rad="0"/>
          </a:effectLst>
        </c:spPr>
        <c:dLbl>
          <c:idx val="0"/>
          <c:layout>
            <c:manualLayout>
              <c:x val="-0.24707293203997643"/>
              <c:y val="2.2593247030561807E-2"/>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a:glow>
              <a:schemeClr val="accent1">
                <a:alpha val="40000"/>
              </a:schemeClr>
            </a:glow>
            <a:softEdge rad="0"/>
          </a:effectLst>
        </c:spPr>
        <c:dLbl>
          <c:idx val="0"/>
          <c:layout>
            <c:manualLayout>
              <c:x val="-0.17944451647676929"/>
              <c:y val="-0.15433012144668368"/>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a:glow>
              <a:schemeClr val="accent1">
                <a:alpha val="40000"/>
              </a:schemeClr>
            </a:glow>
            <a:softEdge rad="0"/>
          </a:effectLst>
        </c:spPr>
        <c:dLbl>
          <c:idx val="0"/>
          <c:layout>
            <c:manualLayout>
              <c:x val="2.0261196183242684E-2"/>
              <c:y val="-0.113788389163219"/>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a:glow>
              <a:schemeClr val="accent1">
                <a:alpha val="40000"/>
              </a:schemeClr>
            </a:glow>
            <a:softEdge rad="0"/>
          </a:effectLst>
        </c:spPr>
        <c:dLbl>
          <c:idx val="0"/>
          <c:layout>
            <c:manualLayout>
              <c:x val="0.16223675523274866"/>
              <c:y val="-0.14923416522087291"/>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glow>
              <a:schemeClr val="accent1">
                <a:alpha val="40000"/>
              </a:schemeClr>
            </a:glow>
            <a:softEdge rad="0"/>
          </a:effectLst>
        </c:spPr>
        <c:dLbl>
          <c:idx val="0"/>
          <c:layout>
            <c:manualLayout>
              <c:x val="0.1297661437834258"/>
              <c:y val="7.0592713198985718E-2"/>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a:glow>
              <a:schemeClr val="accent1">
                <a:alpha val="40000"/>
              </a:schemeClr>
            </a:glow>
            <a:softEdge rad="0"/>
          </a:effectLst>
        </c:spPr>
        <c:dLbl>
          <c:idx val="0"/>
          <c:layout>
            <c:manualLayout>
              <c:x val="0.1387625771883339"/>
              <c:y val="0.17218967035900173"/>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PVT_Weekday_Expense!$C$2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PVT_Weekday_Expense!$B$3:$B$10</c:f>
              <c:strCache>
                <c:ptCount val="7"/>
                <c:pt idx="0">
                  <c:v>Sunday</c:v>
                </c:pt>
                <c:pt idx="1">
                  <c:v>Monday</c:v>
                </c:pt>
                <c:pt idx="2">
                  <c:v>Tuesday</c:v>
                </c:pt>
                <c:pt idx="3">
                  <c:v>Wednesday</c:v>
                </c:pt>
                <c:pt idx="4">
                  <c:v>Thursday</c:v>
                </c:pt>
                <c:pt idx="5">
                  <c:v>Friday</c:v>
                </c:pt>
                <c:pt idx="6">
                  <c:v>Saturday</c:v>
                </c:pt>
              </c:strCache>
            </c:strRef>
          </c:cat>
          <c:val>
            <c:numRef>
              <c:f>PVT_Weekday_Expense!$C$3:$C$10</c:f>
              <c:numCache>
                <c:formatCode>"R"#\ ##0</c:formatCode>
                <c:ptCount val="7"/>
                <c:pt idx="0">
                  <c:v>177709.15220000001</c:v>
                </c:pt>
                <c:pt idx="1">
                  <c:v>202728.56319999998</c:v>
                </c:pt>
                <c:pt idx="2">
                  <c:v>181372.16180000003</c:v>
                </c:pt>
                <c:pt idx="3">
                  <c:v>170426.45679999996</c:v>
                </c:pt>
                <c:pt idx="4">
                  <c:v>198367.89080000002</c:v>
                </c:pt>
                <c:pt idx="5">
                  <c:v>133749.55989999999</c:v>
                </c:pt>
                <c:pt idx="6">
                  <c:v>197227.80959999998</c:v>
                </c:pt>
              </c:numCache>
            </c:numRef>
          </c:val>
          <c:extLst>
            <c:ext xmlns:c16="http://schemas.microsoft.com/office/drawing/2014/chart" uri="{C3380CC4-5D6E-409C-BE32-E72D297353CC}">
              <c16:uniqueId val="{0000000E-0DA2-4F0B-9080-F185FE2E8E4B}"/>
            </c:ext>
          </c:extLst>
        </c:ser>
        <c:dLbls>
          <c:dLblPos val="outEnd"/>
          <c:showLegendKey val="0"/>
          <c:showVal val="1"/>
          <c:showCatName val="0"/>
          <c:showSerName val="0"/>
          <c:showPercent val="0"/>
          <c:showBubbleSize val="0"/>
          <c:showLeaderLines val="1"/>
        </c:dLbls>
        <c:firstSliceAng val="1"/>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4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rnd" cmpd="dbl" algn="ctr">
      <a:solidFill>
        <a:schemeClr val="accent1"/>
      </a:solidFill>
      <a:round/>
    </a:ln>
    <a:effectLst/>
  </c:spPr>
  <c:txPr>
    <a:bodyPr/>
    <a:lstStyle/>
    <a:p>
      <a:pPr>
        <a:defRPr sz="4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[Corporate_Budget_Tracker.xlsx]PVT_Quarter_By_Dept!PivotTable8</c:name>
    <c:fmtId val="27"/>
  </c:pivotSource>
  <c:chart>
    <c:title>
      <c:tx>
        <c:rich>
          <a:bodyPr rot="0" spcFirstLastPara="1" vertOverflow="ellipsis" vert="horz" wrap="square" anchor="ctr" anchorCtr="1"/>
          <a:lstStyle/>
          <a:p>
            <a:pPr>
              <a:defRPr sz="5760" b="0" i="0" u="none" strike="noStrike" kern="1200" spc="0" baseline="0">
                <a:solidFill>
                  <a:schemeClr val="tx1">
                    <a:lumMod val="65000"/>
                    <a:lumOff val="35000"/>
                  </a:schemeClr>
                </a:solidFill>
                <a:latin typeface="+mn-lt"/>
                <a:ea typeface="+mn-ea"/>
                <a:cs typeface="+mn-cs"/>
              </a:defRPr>
            </a:pPr>
            <a:r>
              <a:rPr lang="en-ZA"/>
              <a:t>Quarterly Expense by Department</a:t>
            </a:r>
          </a:p>
        </c:rich>
      </c:tx>
      <c:layout>
        <c:manualLayout>
          <c:xMode val="edge"/>
          <c:yMode val="edge"/>
          <c:x val="0.27483656799481876"/>
          <c:y val="1.9944970946912718E-2"/>
        </c:manualLayout>
      </c:layout>
      <c:overlay val="0"/>
      <c:spPr>
        <a:noFill/>
        <a:ln>
          <a:noFill/>
        </a:ln>
        <a:effectLst/>
      </c:spPr>
      <c:txPr>
        <a:bodyPr rot="0" spcFirstLastPara="1" vertOverflow="ellipsis" vert="horz" wrap="square" anchor="ctr" anchorCtr="1"/>
        <a:lstStyle/>
        <a:p>
          <a:pPr>
            <a:defRPr sz="576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50271656728361"/>
          <c:y val="0.16864808550403559"/>
          <c:w val="0.57093543804809255"/>
          <c:h val="0.75819697633791616"/>
        </c:manualLayout>
      </c:layout>
      <c:barChart>
        <c:barDir val="bar"/>
        <c:grouping val="stacked"/>
        <c:varyColors val="0"/>
        <c:ser>
          <c:idx val="0"/>
          <c:order val="0"/>
          <c:tx>
            <c:strRef>
              <c:f>PVT_Quarter_By_Dept!$C$2:$C$3</c:f>
              <c:strCache>
                <c:ptCount val="1"/>
                <c:pt idx="0">
                  <c:v>Admin &amp; Operations</c:v>
                </c:pt>
              </c:strCache>
            </c:strRef>
          </c:tx>
          <c:spPr>
            <a:solidFill>
              <a:schemeClr val="accent1"/>
            </a:solidFill>
            <a:ln>
              <a:noFill/>
            </a:ln>
            <a:effectLst/>
          </c:spPr>
          <c:invertIfNegative val="0"/>
          <c:cat>
            <c:strRef>
              <c:f>PVT_Quarter_By_Dept!$B$4:$B$8</c:f>
              <c:strCache>
                <c:ptCount val="4"/>
                <c:pt idx="0">
                  <c:v>4</c:v>
                </c:pt>
                <c:pt idx="1">
                  <c:v>3</c:v>
                </c:pt>
                <c:pt idx="2">
                  <c:v>2</c:v>
                </c:pt>
                <c:pt idx="3">
                  <c:v>1</c:v>
                </c:pt>
              </c:strCache>
            </c:strRef>
          </c:cat>
          <c:val>
            <c:numRef>
              <c:f>PVT_Quarter_By_Dept!$C$4:$C$8</c:f>
              <c:numCache>
                <c:formatCode>"R"#\ ##0</c:formatCode>
                <c:ptCount val="4"/>
                <c:pt idx="0">
                  <c:v>32796.669400000006</c:v>
                </c:pt>
                <c:pt idx="1">
                  <c:v>36424.742600000005</c:v>
                </c:pt>
                <c:pt idx="2">
                  <c:v>32262.015899999999</c:v>
                </c:pt>
                <c:pt idx="3">
                  <c:v>40259.707799999996</c:v>
                </c:pt>
              </c:numCache>
            </c:numRef>
          </c:val>
          <c:extLst>
            <c:ext xmlns:c16="http://schemas.microsoft.com/office/drawing/2014/chart" uri="{C3380CC4-5D6E-409C-BE32-E72D297353CC}">
              <c16:uniqueId val="{00000000-B936-47FD-8C7C-7AC03EFE2823}"/>
            </c:ext>
          </c:extLst>
        </c:ser>
        <c:ser>
          <c:idx val="1"/>
          <c:order val="1"/>
          <c:tx>
            <c:strRef>
              <c:f>PVT_Quarter_By_Dept!$D$2:$D$3</c:f>
              <c:strCache>
                <c:ptCount val="1"/>
                <c:pt idx="0">
                  <c:v>Capital Expenditure</c:v>
                </c:pt>
              </c:strCache>
            </c:strRef>
          </c:tx>
          <c:spPr>
            <a:solidFill>
              <a:schemeClr val="accent2"/>
            </a:solidFill>
            <a:ln>
              <a:noFill/>
            </a:ln>
            <a:effectLst/>
          </c:spPr>
          <c:invertIfNegative val="0"/>
          <c:cat>
            <c:strRef>
              <c:f>PVT_Quarter_By_Dept!$B$4:$B$8</c:f>
              <c:strCache>
                <c:ptCount val="4"/>
                <c:pt idx="0">
                  <c:v>4</c:v>
                </c:pt>
                <c:pt idx="1">
                  <c:v>3</c:v>
                </c:pt>
                <c:pt idx="2">
                  <c:v>2</c:v>
                </c:pt>
                <c:pt idx="3">
                  <c:v>1</c:v>
                </c:pt>
              </c:strCache>
            </c:strRef>
          </c:cat>
          <c:val>
            <c:numRef>
              <c:f>PVT_Quarter_By_Dept!$D$4:$D$8</c:f>
              <c:numCache>
                <c:formatCode>"R"#\ ##0</c:formatCode>
                <c:ptCount val="4"/>
                <c:pt idx="0">
                  <c:v>25193.3514</c:v>
                </c:pt>
                <c:pt idx="1">
                  <c:v>35923.709900000002</c:v>
                </c:pt>
                <c:pt idx="2">
                  <c:v>41839.743900000001</c:v>
                </c:pt>
                <c:pt idx="3">
                  <c:v>51061.789399999994</c:v>
                </c:pt>
              </c:numCache>
            </c:numRef>
          </c:val>
          <c:extLst>
            <c:ext xmlns:c16="http://schemas.microsoft.com/office/drawing/2014/chart" uri="{C3380CC4-5D6E-409C-BE32-E72D297353CC}">
              <c16:uniqueId val="{0000001C-195B-4238-A73B-F41024F680A3}"/>
            </c:ext>
          </c:extLst>
        </c:ser>
        <c:ser>
          <c:idx val="2"/>
          <c:order val="2"/>
          <c:tx>
            <c:strRef>
              <c:f>PVT_Quarter_By_Dept!$E$2:$E$3</c:f>
              <c:strCache>
                <c:ptCount val="1"/>
                <c:pt idx="0">
                  <c:v>Finance &amp; Legal</c:v>
                </c:pt>
              </c:strCache>
            </c:strRef>
          </c:tx>
          <c:spPr>
            <a:solidFill>
              <a:schemeClr val="accent3"/>
            </a:solidFill>
            <a:ln>
              <a:noFill/>
            </a:ln>
            <a:effectLst/>
          </c:spPr>
          <c:invertIfNegative val="0"/>
          <c:cat>
            <c:strRef>
              <c:f>PVT_Quarter_By_Dept!$B$4:$B$8</c:f>
              <c:strCache>
                <c:ptCount val="4"/>
                <c:pt idx="0">
                  <c:v>4</c:v>
                </c:pt>
                <c:pt idx="1">
                  <c:v>3</c:v>
                </c:pt>
                <c:pt idx="2">
                  <c:v>2</c:v>
                </c:pt>
                <c:pt idx="3">
                  <c:v>1</c:v>
                </c:pt>
              </c:strCache>
            </c:strRef>
          </c:cat>
          <c:val>
            <c:numRef>
              <c:f>PVT_Quarter_By_Dept!$E$4:$E$8</c:f>
              <c:numCache>
                <c:formatCode>"R"#\ ##0</c:formatCode>
                <c:ptCount val="4"/>
                <c:pt idx="0">
                  <c:v>31102.830599999998</c:v>
                </c:pt>
                <c:pt idx="1">
                  <c:v>33592.488700000002</c:v>
                </c:pt>
                <c:pt idx="2">
                  <c:v>41335.477599999998</c:v>
                </c:pt>
                <c:pt idx="3">
                  <c:v>18273.773499999999</c:v>
                </c:pt>
              </c:numCache>
            </c:numRef>
          </c:val>
          <c:extLst>
            <c:ext xmlns:c16="http://schemas.microsoft.com/office/drawing/2014/chart" uri="{C3380CC4-5D6E-409C-BE32-E72D297353CC}">
              <c16:uniqueId val="{0000001D-195B-4238-A73B-F41024F680A3}"/>
            </c:ext>
          </c:extLst>
        </c:ser>
        <c:ser>
          <c:idx val="3"/>
          <c:order val="3"/>
          <c:tx>
            <c:strRef>
              <c:f>PVT_Quarter_By_Dept!$F$2:$F$3</c:f>
              <c:strCache>
                <c:ptCount val="1"/>
                <c:pt idx="0">
                  <c:v>HR</c:v>
                </c:pt>
              </c:strCache>
            </c:strRef>
          </c:tx>
          <c:spPr>
            <a:solidFill>
              <a:schemeClr val="accent4"/>
            </a:solidFill>
            <a:ln>
              <a:noFill/>
            </a:ln>
            <a:effectLst/>
          </c:spPr>
          <c:invertIfNegative val="0"/>
          <c:cat>
            <c:strRef>
              <c:f>PVT_Quarter_By_Dept!$B$4:$B$8</c:f>
              <c:strCache>
                <c:ptCount val="4"/>
                <c:pt idx="0">
                  <c:v>4</c:v>
                </c:pt>
                <c:pt idx="1">
                  <c:v>3</c:v>
                </c:pt>
                <c:pt idx="2">
                  <c:v>2</c:v>
                </c:pt>
                <c:pt idx="3">
                  <c:v>1</c:v>
                </c:pt>
              </c:strCache>
            </c:strRef>
          </c:cat>
          <c:val>
            <c:numRef>
              <c:f>PVT_Quarter_By_Dept!$F$4:$F$8</c:f>
              <c:numCache>
                <c:formatCode>"R"#\ ##0</c:formatCode>
                <c:ptCount val="4"/>
                <c:pt idx="0">
                  <c:v>16730.448700000001</c:v>
                </c:pt>
                <c:pt idx="1">
                  <c:v>28119.4738</c:v>
                </c:pt>
                <c:pt idx="2">
                  <c:v>23773.893799999998</c:v>
                </c:pt>
                <c:pt idx="3">
                  <c:v>12635.745999999999</c:v>
                </c:pt>
              </c:numCache>
            </c:numRef>
          </c:val>
          <c:extLst>
            <c:ext xmlns:c16="http://schemas.microsoft.com/office/drawing/2014/chart" uri="{C3380CC4-5D6E-409C-BE32-E72D297353CC}">
              <c16:uniqueId val="{0000001E-195B-4238-A73B-F41024F680A3}"/>
            </c:ext>
          </c:extLst>
        </c:ser>
        <c:ser>
          <c:idx val="4"/>
          <c:order val="4"/>
          <c:tx>
            <c:strRef>
              <c:f>PVT_Quarter_By_Dept!$G$2:$G$3</c:f>
              <c:strCache>
                <c:ptCount val="1"/>
                <c:pt idx="0">
                  <c:v>IT &amp; Infrastructure</c:v>
                </c:pt>
              </c:strCache>
            </c:strRef>
          </c:tx>
          <c:spPr>
            <a:solidFill>
              <a:schemeClr val="accent5"/>
            </a:solidFill>
            <a:ln>
              <a:noFill/>
            </a:ln>
            <a:effectLst/>
          </c:spPr>
          <c:invertIfNegative val="0"/>
          <c:cat>
            <c:strRef>
              <c:f>PVT_Quarter_By_Dept!$B$4:$B$8</c:f>
              <c:strCache>
                <c:ptCount val="4"/>
                <c:pt idx="0">
                  <c:v>4</c:v>
                </c:pt>
                <c:pt idx="1">
                  <c:v>3</c:v>
                </c:pt>
                <c:pt idx="2">
                  <c:v>2</c:v>
                </c:pt>
                <c:pt idx="3">
                  <c:v>1</c:v>
                </c:pt>
              </c:strCache>
            </c:strRef>
          </c:cat>
          <c:val>
            <c:numRef>
              <c:f>PVT_Quarter_By_Dept!$G$4:$G$8</c:f>
              <c:numCache>
                <c:formatCode>"R"#\ ##0</c:formatCode>
                <c:ptCount val="4"/>
                <c:pt idx="0">
                  <c:v>40771.247100000008</c:v>
                </c:pt>
                <c:pt idx="1">
                  <c:v>31475.872099999993</c:v>
                </c:pt>
                <c:pt idx="2">
                  <c:v>33857.448900000003</c:v>
                </c:pt>
                <c:pt idx="3">
                  <c:v>37431.7788</c:v>
                </c:pt>
              </c:numCache>
            </c:numRef>
          </c:val>
          <c:extLst>
            <c:ext xmlns:c16="http://schemas.microsoft.com/office/drawing/2014/chart" uri="{C3380CC4-5D6E-409C-BE32-E72D297353CC}">
              <c16:uniqueId val="{0000001F-195B-4238-A73B-F41024F680A3}"/>
            </c:ext>
          </c:extLst>
        </c:ser>
        <c:ser>
          <c:idx val="5"/>
          <c:order val="5"/>
          <c:tx>
            <c:strRef>
              <c:f>PVT_Quarter_By_Dept!$H$2:$H$3</c:f>
              <c:strCache>
                <c:ptCount val="1"/>
                <c:pt idx="0">
                  <c:v>Marketing</c:v>
                </c:pt>
              </c:strCache>
            </c:strRef>
          </c:tx>
          <c:spPr>
            <a:solidFill>
              <a:schemeClr val="accent6"/>
            </a:solidFill>
            <a:ln>
              <a:noFill/>
            </a:ln>
            <a:effectLst/>
          </c:spPr>
          <c:invertIfNegative val="0"/>
          <c:cat>
            <c:strRef>
              <c:f>PVT_Quarter_By_Dept!$B$4:$B$8</c:f>
              <c:strCache>
                <c:ptCount val="4"/>
                <c:pt idx="0">
                  <c:v>4</c:v>
                </c:pt>
                <c:pt idx="1">
                  <c:v>3</c:v>
                </c:pt>
                <c:pt idx="2">
                  <c:v>2</c:v>
                </c:pt>
                <c:pt idx="3">
                  <c:v>1</c:v>
                </c:pt>
              </c:strCache>
            </c:strRef>
          </c:cat>
          <c:val>
            <c:numRef>
              <c:f>PVT_Quarter_By_Dept!$H$4:$H$8</c:f>
              <c:numCache>
                <c:formatCode>"R"#\ ##0</c:formatCode>
                <c:ptCount val="4"/>
                <c:pt idx="0">
                  <c:v>23245.922900000001</c:v>
                </c:pt>
                <c:pt idx="1">
                  <c:v>20625.777399999999</c:v>
                </c:pt>
                <c:pt idx="2">
                  <c:v>14284.974000000002</c:v>
                </c:pt>
                <c:pt idx="3">
                  <c:v>22317.774100000002</c:v>
                </c:pt>
              </c:numCache>
            </c:numRef>
          </c:val>
          <c:extLst>
            <c:ext xmlns:c16="http://schemas.microsoft.com/office/drawing/2014/chart" uri="{C3380CC4-5D6E-409C-BE32-E72D297353CC}">
              <c16:uniqueId val="{00000002-9368-4D18-909A-DA6D3E9B74ED}"/>
            </c:ext>
          </c:extLst>
        </c:ser>
        <c:ser>
          <c:idx val="6"/>
          <c:order val="6"/>
          <c:tx>
            <c:strRef>
              <c:f>PVT_Quarter_By_Dept!$I$2:$I$3</c:f>
              <c:strCache>
                <c:ptCount val="1"/>
                <c:pt idx="0">
                  <c:v>Sales &amp; Support</c:v>
                </c:pt>
              </c:strCache>
            </c:strRef>
          </c:tx>
          <c:spPr>
            <a:solidFill>
              <a:schemeClr val="accent1">
                <a:lumMod val="60000"/>
              </a:schemeClr>
            </a:solidFill>
            <a:ln>
              <a:noFill/>
            </a:ln>
            <a:effectLst/>
          </c:spPr>
          <c:invertIfNegative val="0"/>
          <c:cat>
            <c:strRef>
              <c:f>PVT_Quarter_By_Dept!$B$4:$B$8</c:f>
              <c:strCache>
                <c:ptCount val="4"/>
                <c:pt idx="0">
                  <c:v>4</c:v>
                </c:pt>
                <c:pt idx="1">
                  <c:v>3</c:v>
                </c:pt>
                <c:pt idx="2">
                  <c:v>2</c:v>
                </c:pt>
                <c:pt idx="3">
                  <c:v>1</c:v>
                </c:pt>
              </c:strCache>
            </c:strRef>
          </c:cat>
          <c:val>
            <c:numRef>
              <c:f>PVT_Quarter_By_Dept!$I$4:$I$8</c:f>
              <c:numCache>
                <c:formatCode>"R"#\ ##0</c:formatCode>
                <c:ptCount val="4"/>
                <c:pt idx="0">
                  <c:v>39789.1636</c:v>
                </c:pt>
                <c:pt idx="1">
                  <c:v>30116.018900000003</c:v>
                </c:pt>
                <c:pt idx="2">
                  <c:v>32544.544500000004</c:v>
                </c:pt>
                <c:pt idx="3">
                  <c:v>22475.8334</c:v>
                </c:pt>
              </c:numCache>
            </c:numRef>
          </c:val>
          <c:extLst>
            <c:ext xmlns:c16="http://schemas.microsoft.com/office/drawing/2014/chart" uri="{C3380CC4-5D6E-409C-BE32-E72D297353CC}">
              <c16:uniqueId val="{00000003-9368-4D18-909A-DA6D3E9B74ED}"/>
            </c:ext>
          </c:extLst>
        </c:ser>
        <c:ser>
          <c:idx val="7"/>
          <c:order val="7"/>
          <c:tx>
            <c:strRef>
              <c:f>PVT_Quarter_By_Dept!$J$2:$J$3</c:f>
              <c:strCache>
                <c:ptCount val="1"/>
                <c:pt idx="0">
                  <c:v>Training &amp; Development</c:v>
                </c:pt>
              </c:strCache>
            </c:strRef>
          </c:tx>
          <c:spPr>
            <a:solidFill>
              <a:schemeClr val="accent2">
                <a:lumMod val="60000"/>
              </a:schemeClr>
            </a:solidFill>
            <a:ln>
              <a:noFill/>
            </a:ln>
            <a:effectLst/>
          </c:spPr>
          <c:invertIfNegative val="0"/>
          <c:cat>
            <c:strRef>
              <c:f>PVT_Quarter_By_Dept!$B$4:$B$8</c:f>
              <c:strCache>
                <c:ptCount val="4"/>
                <c:pt idx="0">
                  <c:v>4</c:v>
                </c:pt>
                <c:pt idx="1">
                  <c:v>3</c:v>
                </c:pt>
                <c:pt idx="2">
                  <c:v>2</c:v>
                </c:pt>
                <c:pt idx="3">
                  <c:v>1</c:v>
                </c:pt>
              </c:strCache>
            </c:strRef>
          </c:cat>
          <c:val>
            <c:numRef>
              <c:f>PVT_Quarter_By_Dept!$J$4:$J$8</c:f>
              <c:numCache>
                <c:formatCode>"R"#\ ##0</c:formatCode>
                <c:ptCount val="4"/>
                <c:pt idx="0">
                  <c:v>33466.531000000003</c:v>
                </c:pt>
                <c:pt idx="1">
                  <c:v>37368.557799999995</c:v>
                </c:pt>
                <c:pt idx="2">
                  <c:v>57921.678800000009</c:v>
                </c:pt>
                <c:pt idx="3">
                  <c:v>48271.1</c:v>
                </c:pt>
              </c:numCache>
            </c:numRef>
          </c:val>
          <c:extLst>
            <c:ext xmlns:c16="http://schemas.microsoft.com/office/drawing/2014/chart" uri="{C3380CC4-5D6E-409C-BE32-E72D297353CC}">
              <c16:uniqueId val="{00000004-9368-4D18-909A-DA6D3E9B74ED}"/>
            </c:ext>
          </c:extLst>
        </c:ser>
        <c:ser>
          <c:idx val="8"/>
          <c:order val="8"/>
          <c:tx>
            <c:strRef>
              <c:f>PVT_Quarter_By_Dept!$K$2:$K$3</c:f>
              <c:strCache>
                <c:ptCount val="1"/>
                <c:pt idx="0">
                  <c:v>Utilities</c:v>
                </c:pt>
              </c:strCache>
            </c:strRef>
          </c:tx>
          <c:spPr>
            <a:solidFill>
              <a:schemeClr val="accent3">
                <a:lumMod val="60000"/>
              </a:schemeClr>
            </a:solidFill>
            <a:ln>
              <a:noFill/>
            </a:ln>
            <a:effectLst/>
          </c:spPr>
          <c:invertIfNegative val="0"/>
          <c:cat>
            <c:strRef>
              <c:f>PVT_Quarter_By_Dept!$B$4:$B$8</c:f>
              <c:strCache>
                <c:ptCount val="4"/>
                <c:pt idx="0">
                  <c:v>4</c:v>
                </c:pt>
                <c:pt idx="1">
                  <c:v>3</c:v>
                </c:pt>
                <c:pt idx="2">
                  <c:v>2</c:v>
                </c:pt>
                <c:pt idx="3">
                  <c:v>1</c:v>
                </c:pt>
              </c:strCache>
            </c:strRef>
          </c:cat>
          <c:val>
            <c:numRef>
              <c:f>PVT_Quarter_By_Dept!$K$4:$K$8</c:f>
              <c:numCache>
                <c:formatCode>"R"#\ ##0</c:formatCode>
                <c:ptCount val="4"/>
                <c:pt idx="0">
                  <c:v>25760.528200000008</c:v>
                </c:pt>
                <c:pt idx="1">
                  <c:v>21966.652699999999</c:v>
                </c:pt>
                <c:pt idx="2">
                  <c:v>24834.476600000005</c:v>
                </c:pt>
                <c:pt idx="3">
                  <c:v>24080.109799999998</c:v>
                </c:pt>
              </c:numCache>
            </c:numRef>
          </c:val>
          <c:extLst>
            <c:ext xmlns:c16="http://schemas.microsoft.com/office/drawing/2014/chart" uri="{C3380CC4-5D6E-409C-BE32-E72D297353CC}">
              <c16:uniqueId val="{00000005-9368-4D18-909A-DA6D3E9B74ED}"/>
            </c:ext>
          </c:extLst>
        </c:ser>
        <c:ser>
          <c:idx val="9"/>
          <c:order val="9"/>
          <c:tx>
            <c:strRef>
              <c:f>PVT_Quarter_By_Dept!$L$2:$L$3</c:f>
              <c:strCache>
                <c:ptCount val="1"/>
                <c:pt idx="0">
                  <c:v>Vendor Services</c:v>
                </c:pt>
              </c:strCache>
            </c:strRef>
          </c:tx>
          <c:spPr>
            <a:solidFill>
              <a:schemeClr val="accent4">
                <a:lumMod val="60000"/>
              </a:schemeClr>
            </a:solidFill>
            <a:ln>
              <a:noFill/>
            </a:ln>
            <a:effectLst/>
          </c:spPr>
          <c:invertIfNegative val="0"/>
          <c:cat>
            <c:strRef>
              <c:f>PVT_Quarter_By_Dept!$B$4:$B$8</c:f>
              <c:strCache>
                <c:ptCount val="4"/>
                <c:pt idx="0">
                  <c:v>4</c:v>
                </c:pt>
                <c:pt idx="1">
                  <c:v>3</c:v>
                </c:pt>
                <c:pt idx="2">
                  <c:v>2</c:v>
                </c:pt>
                <c:pt idx="3">
                  <c:v>1</c:v>
                </c:pt>
              </c:strCache>
            </c:strRef>
          </c:cat>
          <c:val>
            <c:numRef>
              <c:f>PVT_Quarter_By_Dept!$L$4:$L$8</c:f>
              <c:numCache>
                <c:formatCode>"R"#\ ##0</c:formatCode>
                <c:ptCount val="4"/>
                <c:pt idx="0">
                  <c:v>57236.056799999998</c:v>
                </c:pt>
                <c:pt idx="1">
                  <c:v>41503.280799999993</c:v>
                </c:pt>
                <c:pt idx="2">
                  <c:v>17991.668299999998</c:v>
                </c:pt>
                <c:pt idx="3">
                  <c:v>20918.734799999998</c:v>
                </c:pt>
              </c:numCache>
            </c:numRef>
          </c:val>
          <c:extLst>
            <c:ext xmlns:c16="http://schemas.microsoft.com/office/drawing/2014/chart" uri="{C3380CC4-5D6E-409C-BE32-E72D297353CC}">
              <c16:uniqueId val="{00000006-9368-4D18-909A-DA6D3E9B74ED}"/>
            </c:ext>
          </c:extLst>
        </c:ser>
        <c:dLbls>
          <c:showLegendKey val="0"/>
          <c:showVal val="0"/>
          <c:showCatName val="0"/>
          <c:showSerName val="0"/>
          <c:showPercent val="0"/>
          <c:showBubbleSize val="0"/>
        </c:dLbls>
        <c:gapWidth val="150"/>
        <c:overlap val="100"/>
        <c:axId val="1097580176"/>
        <c:axId val="1097567216"/>
      </c:barChart>
      <c:catAx>
        <c:axId val="10975801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800" b="0" i="0" u="none" strike="noStrike" kern="1200" baseline="0">
                <a:solidFill>
                  <a:schemeClr val="tx1">
                    <a:lumMod val="65000"/>
                    <a:lumOff val="35000"/>
                  </a:schemeClr>
                </a:solidFill>
                <a:latin typeface="+mn-lt"/>
                <a:ea typeface="+mn-ea"/>
                <a:cs typeface="+mn-cs"/>
              </a:defRPr>
            </a:pPr>
            <a:endParaRPr lang="en-US"/>
          </a:p>
        </c:txPr>
        <c:crossAx val="1097567216"/>
        <c:crosses val="autoZero"/>
        <c:auto val="1"/>
        <c:lblAlgn val="ctr"/>
        <c:lblOffset val="100"/>
        <c:noMultiLvlLbl val="0"/>
      </c:catAx>
      <c:valAx>
        <c:axId val="1097567216"/>
        <c:scaling>
          <c:orientation val="minMax"/>
        </c:scaling>
        <c:delete val="0"/>
        <c:axPos val="b"/>
        <c:majorGridlines>
          <c:spPr>
            <a:ln w="9525" cap="flat" cmpd="sng" algn="ctr">
              <a:solidFill>
                <a:schemeClr val="tx1">
                  <a:lumMod val="15000"/>
                  <a:lumOff val="85000"/>
                </a:schemeClr>
              </a:solidFill>
              <a:round/>
            </a:ln>
            <a:effectLst/>
          </c:spPr>
        </c:majorGridlines>
        <c:numFmt formatCode="&quot;R&quot;#,##0" sourceLinked="0"/>
        <c:majorTickMark val="out"/>
        <c:minorTickMark val="none"/>
        <c:tickLblPos val="nextTo"/>
        <c:spPr>
          <a:noFill/>
          <a:ln>
            <a:solidFill>
              <a:schemeClr val="accent1"/>
            </a:solidFill>
          </a:ln>
          <a:effectLst/>
        </c:spPr>
        <c:txPr>
          <a:bodyPr rot="-2580000" spcFirstLastPara="1" vertOverflow="ellipsis" wrap="square" anchor="ctr" anchorCtr="1"/>
          <a:lstStyle/>
          <a:p>
            <a:pPr>
              <a:defRPr sz="4800" b="0" i="0" u="none" strike="noStrike" kern="1200" baseline="0">
                <a:solidFill>
                  <a:schemeClr val="tx1">
                    <a:lumMod val="65000"/>
                    <a:lumOff val="35000"/>
                  </a:schemeClr>
                </a:solidFill>
                <a:latin typeface="+mn-lt"/>
                <a:ea typeface="+mn-ea"/>
                <a:cs typeface="+mn-cs"/>
              </a:defRPr>
            </a:pPr>
            <a:endParaRPr lang="en-US"/>
          </a:p>
        </c:txPr>
        <c:crossAx val="1097580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4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9050" cap="flat" cmpd="sng" algn="ctr">
      <a:solidFill>
        <a:schemeClr val="accent1"/>
      </a:solidFill>
      <a:round/>
    </a:ln>
    <a:effectLst/>
  </c:spPr>
  <c:txPr>
    <a:bodyPr/>
    <a:lstStyle/>
    <a:p>
      <a:pPr>
        <a:defRPr sz="4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[Corporate_Budget_Tracker.xlsx]PVT_Quarter_By_Dept!PivotTable8</c:name>
    <c:fmtId val="5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58898107341706"/>
          <c:y val="8.3929424139177117E-2"/>
          <c:w val="0.57093543804809255"/>
          <c:h val="0.75819697633791616"/>
        </c:manualLayout>
      </c:layout>
      <c:barChart>
        <c:barDir val="bar"/>
        <c:grouping val="stacked"/>
        <c:varyColors val="0"/>
        <c:ser>
          <c:idx val="0"/>
          <c:order val="0"/>
          <c:tx>
            <c:strRef>
              <c:f>PVT_Quarter_By_Dept!$C$2:$C$3</c:f>
              <c:strCache>
                <c:ptCount val="1"/>
                <c:pt idx="0">
                  <c:v>Admin &amp; Operations</c:v>
                </c:pt>
              </c:strCache>
            </c:strRef>
          </c:tx>
          <c:spPr>
            <a:solidFill>
              <a:schemeClr val="accent1"/>
            </a:solidFill>
            <a:ln>
              <a:noFill/>
            </a:ln>
            <a:effectLst/>
          </c:spPr>
          <c:invertIfNegative val="0"/>
          <c:cat>
            <c:strRef>
              <c:f>PVT_Quarter_By_Dept!$B$4:$B$8</c:f>
              <c:strCache>
                <c:ptCount val="4"/>
                <c:pt idx="0">
                  <c:v>4</c:v>
                </c:pt>
                <c:pt idx="1">
                  <c:v>3</c:v>
                </c:pt>
                <c:pt idx="2">
                  <c:v>2</c:v>
                </c:pt>
                <c:pt idx="3">
                  <c:v>1</c:v>
                </c:pt>
              </c:strCache>
            </c:strRef>
          </c:cat>
          <c:val>
            <c:numRef>
              <c:f>PVT_Quarter_By_Dept!$C$4:$C$8</c:f>
              <c:numCache>
                <c:formatCode>"R"#\ ##0</c:formatCode>
                <c:ptCount val="4"/>
                <c:pt idx="0">
                  <c:v>32796.669400000006</c:v>
                </c:pt>
                <c:pt idx="1">
                  <c:v>36424.742600000005</c:v>
                </c:pt>
                <c:pt idx="2">
                  <c:v>32262.015899999999</c:v>
                </c:pt>
                <c:pt idx="3">
                  <c:v>40259.707799999996</c:v>
                </c:pt>
              </c:numCache>
            </c:numRef>
          </c:val>
          <c:extLst>
            <c:ext xmlns:c16="http://schemas.microsoft.com/office/drawing/2014/chart" uri="{C3380CC4-5D6E-409C-BE32-E72D297353CC}">
              <c16:uniqueId val="{00000000-2CFB-4D05-A3CE-4EF9CC5022B0}"/>
            </c:ext>
          </c:extLst>
        </c:ser>
        <c:ser>
          <c:idx val="1"/>
          <c:order val="1"/>
          <c:tx>
            <c:strRef>
              <c:f>PVT_Quarter_By_Dept!$D$2:$D$3</c:f>
              <c:strCache>
                <c:ptCount val="1"/>
                <c:pt idx="0">
                  <c:v>Capital Expenditure</c:v>
                </c:pt>
              </c:strCache>
            </c:strRef>
          </c:tx>
          <c:spPr>
            <a:solidFill>
              <a:schemeClr val="accent2"/>
            </a:solidFill>
            <a:ln>
              <a:noFill/>
            </a:ln>
            <a:effectLst/>
          </c:spPr>
          <c:invertIfNegative val="0"/>
          <c:cat>
            <c:strRef>
              <c:f>PVT_Quarter_By_Dept!$B$4:$B$8</c:f>
              <c:strCache>
                <c:ptCount val="4"/>
                <c:pt idx="0">
                  <c:v>4</c:v>
                </c:pt>
                <c:pt idx="1">
                  <c:v>3</c:v>
                </c:pt>
                <c:pt idx="2">
                  <c:v>2</c:v>
                </c:pt>
                <c:pt idx="3">
                  <c:v>1</c:v>
                </c:pt>
              </c:strCache>
            </c:strRef>
          </c:cat>
          <c:val>
            <c:numRef>
              <c:f>PVT_Quarter_By_Dept!$D$4:$D$8</c:f>
              <c:numCache>
                <c:formatCode>"R"#\ ##0</c:formatCode>
                <c:ptCount val="4"/>
                <c:pt idx="0">
                  <c:v>25193.3514</c:v>
                </c:pt>
                <c:pt idx="1">
                  <c:v>35923.709900000002</c:v>
                </c:pt>
                <c:pt idx="2">
                  <c:v>41839.743900000001</c:v>
                </c:pt>
                <c:pt idx="3">
                  <c:v>51061.789399999994</c:v>
                </c:pt>
              </c:numCache>
            </c:numRef>
          </c:val>
          <c:extLst>
            <c:ext xmlns:c16="http://schemas.microsoft.com/office/drawing/2014/chart" uri="{C3380CC4-5D6E-409C-BE32-E72D297353CC}">
              <c16:uniqueId val="{0000001D-18A3-408C-9CAE-74A2FECB55EE}"/>
            </c:ext>
          </c:extLst>
        </c:ser>
        <c:ser>
          <c:idx val="2"/>
          <c:order val="2"/>
          <c:tx>
            <c:strRef>
              <c:f>PVT_Quarter_By_Dept!$E$2:$E$3</c:f>
              <c:strCache>
                <c:ptCount val="1"/>
                <c:pt idx="0">
                  <c:v>Finance &amp; Legal</c:v>
                </c:pt>
              </c:strCache>
            </c:strRef>
          </c:tx>
          <c:spPr>
            <a:solidFill>
              <a:schemeClr val="accent3"/>
            </a:solidFill>
            <a:ln>
              <a:noFill/>
            </a:ln>
            <a:effectLst/>
          </c:spPr>
          <c:invertIfNegative val="0"/>
          <c:cat>
            <c:strRef>
              <c:f>PVT_Quarter_By_Dept!$B$4:$B$8</c:f>
              <c:strCache>
                <c:ptCount val="4"/>
                <c:pt idx="0">
                  <c:v>4</c:v>
                </c:pt>
                <c:pt idx="1">
                  <c:v>3</c:v>
                </c:pt>
                <c:pt idx="2">
                  <c:v>2</c:v>
                </c:pt>
                <c:pt idx="3">
                  <c:v>1</c:v>
                </c:pt>
              </c:strCache>
            </c:strRef>
          </c:cat>
          <c:val>
            <c:numRef>
              <c:f>PVT_Quarter_By_Dept!$E$4:$E$8</c:f>
              <c:numCache>
                <c:formatCode>"R"#\ ##0</c:formatCode>
                <c:ptCount val="4"/>
                <c:pt idx="0">
                  <c:v>31102.830599999998</c:v>
                </c:pt>
                <c:pt idx="1">
                  <c:v>33592.488700000002</c:v>
                </c:pt>
                <c:pt idx="2">
                  <c:v>41335.477599999998</c:v>
                </c:pt>
                <c:pt idx="3">
                  <c:v>18273.773499999999</c:v>
                </c:pt>
              </c:numCache>
            </c:numRef>
          </c:val>
          <c:extLst>
            <c:ext xmlns:c16="http://schemas.microsoft.com/office/drawing/2014/chart" uri="{C3380CC4-5D6E-409C-BE32-E72D297353CC}">
              <c16:uniqueId val="{0000001E-18A3-408C-9CAE-74A2FECB55EE}"/>
            </c:ext>
          </c:extLst>
        </c:ser>
        <c:ser>
          <c:idx val="3"/>
          <c:order val="3"/>
          <c:tx>
            <c:strRef>
              <c:f>PVT_Quarter_By_Dept!$F$2:$F$3</c:f>
              <c:strCache>
                <c:ptCount val="1"/>
                <c:pt idx="0">
                  <c:v>HR</c:v>
                </c:pt>
              </c:strCache>
            </c:strRef>
          </c:tx>
          <c:spPr>
            <a:solidFill>
              <a:schemeClr val="accent4"/>
            </a:solidFill>
            <a:ln>
              <a:noFill/>
            </a:ln>
            <a:effectLst/>
          </c:spPr>
          <c:invertIfNegative val="0"/>
          <c:cat>
            <c:strRef>
              <c:f>PVT_Quarter_By_Dept!$B$4:$B$8</c:f>
              <c:strCache>
                <c:ptCount val="4"/>
                <c:pt idx="0">
                  <c:v>4</c:v>
                </c:pt>
                <c:pt idx="1">
                  <c:v>3</c:v>
                </c:pt>
                <c:pt idx="2">
                  <c:v>2</c:v>
                </c:pt>
                <c:pt idx="3">
                  <c:v>1</c:v>
                </c:pt>
              </c:strCache>
            </c:strRef>
          </c:cat>
          <c:val>
            <c:numRef>
              <c:f>PVT_Quarter_By_Dept!$F$4:$F$8</c:f>
              <c:numCache>
                <c:formatCode>"R"#\ ##0</c:formatCode>
                <c:ptCount val="4"/>
                <c:pt idx="0">
                  <c:v>16730.448700000001</c:v>
                </c:pt>
                <c:pt idx="1">
                  <c:v>28119.4738</c:v>
                </c:pt>
                <c:pt idx="2">
                  <c:v>23773.893799999998</c:v>
                </c:pt>
                <c:pt idx="3">
                  <c:v>12635.745999999999</c:v>
                </c:pt>
              </c:numCache>
            </c:numRef>
          </c:val>
          <c:extLst>
            <c:ext xmlns:c16="http://schemas.microsoft.com/office/drawing/2014/chart" uri="{C3380CC4-5D6E-409C-BE32-E72D297353CC}">
              <c16:uniqueId val="{0000001F-18A3-408C-9CAE-74A2FECB55EE}"/>
            </c:ext>
          </c:extLst>
        </c:ser>
        <c:ser>
          <c:idx val="4"/>
          <c:order val="4"/>
          <c:tx>
            <c:strRef>
              <c:f>PVT_Quarter_By_Dept!$G$2:$G$3</c:f>
              <c:strCache>
                <c:ptCount val="1"/>
                <c:pt idx="0">
                  <c:v>IT &amp; Infrastructure</c:v>
                </c:pt>
              </c:strCache>
            </c:strRef>
          </c:tx>
          <c:spPr>
            <a:solidFill>
              <a:schemeClr val="accent5"/>
            </a:solidFill>
            <a:ln>
              <a:noFill/>
            </a:ln>
            <a:effectLst/>
          </c:spPr>
          <c:invertIfNegative val="0"/>
          <c:cat>
            <c:strRef>
              <c:f>PVT_Quarter_By_Dept!$B$4:$B$8</c:f>
              <c:strCache>
                <c:ptCount val="4"/>
                <c:pt idx="0">
                  <c:v>4</c:v>
                </c:pt>
                <c:pt idx="1">
                  <c:v>3</c:v>
                </c:pt>
                <c:pt idx="2">
                  <c:v>2</c:v>
                </c:pt>
                <c:pt idx="3">
                  <c:v>1</c:v>
                </c:pt>
              </c:strCache>
            </c:strRef>
          </c:cat>
          <c:val>
            <c:numRef>
              <c:f>PVT_Quarter_By_Dept!$G$4:$G$8</c:f>
              <c:numCache>
                <c:formatCode>"R"#\ ##0</c:formatCode>
                <c:ptCount val="4"/>
                <c:pt idx="0">
                  <c:v>40771.247100000008</c:v>
                </c:pt>
                <c:pt idx="1">
                  <c:v>31475.872099999993</c:v>
                </c:pt>
                <c:pt idx="2">
                  <c:v>33857.448900000003</c:v>
                </c:pt>
                <c:pt idx="3">
                  <c:v>37431.7788</c:v>
                </c:pt>
              </c:numCache>
            </c:numRef>
          </c:val>
          <c:extLst>
            <c:ext xmlns:c16="http://schemas.microsoft.com/office/drawing/2014/chart" uri="{C3380CC4-5D6E-409C-BE32-E72D297353CC}">
              <c16:uniqueId val="{00000020-18A3-408C-9CAE-74A2FECB55EE}"/>
            </c:ext>
          </c:extLst>
        </c:ser>
        <c:ser>
          <c:idx val="5"/>
          <c:order val="5"/>
          <c:tx>
            <c:strRef>
              <c:f>PVT_Quarter_By_Dept!$H$2:$H$3</c:f>
              <c:strCache>
                <c:ptCount val="1"/>
                <c:pt idx="0">
                  <c:v>Marketing</c:v>
                </c:pt>
              </c:strCache>
            </c:strRef>
          </c:tx>
          <c:spPr>
            <a:solidFill>
              <a:schemeClr val="accent6"/>
            </a:solidFill>
            <a:ln>
              <a:noFill/>
            </a:ln>
            <a:effectLst/>
          </c:spPr>
          <c:invertIfNegative val="0"/>
          <c:cat>
            <c:strRef>
              <c:f>PVT_Quarter_By_Dept!$B$4:$B$8</c:f>
              <c:strCache>
                <c:ptCount val="4"/>
                <c:pt idx="0">
                  <c:v>4</c:v>
                </c:pt>
                <c:pt idx="1">
                  <c:v>3</c:v>
                </c:pt>
                <c:pt idx="2">
                  <c:v>2</c:v>
                </c:pt>
                <c:pt idx="3">
                  <c:v>1</c:v>
                </c:pt>
              </c:strCache>
            </c:strRef>
          </c:cat>
          <c:val>
            <c:numRef>
              <c:f>PVT_Quarter_By_Dept!$H$4:$H$8</c:f>
              <c:numCache>
                <c:formatCode>"R"#\ ##0</c:formatCode>
                <c:ptCount val="4"/>
                <c:pt idx="0">
                  <c:v>23245.922900000001</c:v>
                </c:pt>
                <c:pt idx="1">
                  <c:v>20625.777399999999</c:v>
                </c:pt>
                <c:pt idx="2">
                  <c:v>14284.974000000002</c:v>
                </c:pt>
                <c:pt idx="3">
                  <c:v>22317.774100000002</c:v>
                </c:pt>
              </c:numCache>
            </c:numRef>
          </c:val>
          <c:extLst>
            <c:ext xmlns:c16="http://schemas.microsoft.com/office/drawing/2014/chart" uri="{C3380CC4-5D6E-409C-BE32-E72D297353CC}">
              <c16:uniqueId val="{00000002-D39D-4392-869B-E1ED5C29A8E5}"/>
            </c:ext>
          </c:extLst>
        </c:ser>
        <c:ser>
          <c:idx val="6"/>
          <c:order val="6"/>
          <c:tx>
            <c:strRef>
              <c:f>PVT_Quarter_By_Dept!$I$2:$I$3</c:f>
              <c:strCache>
                <c:ptCount val="1"/>
                <c:pt idx="0">
                  <c:v>Sales &amp; Support</c:v>
                </c:pt>
              </c:strCache>
            </c:strRef>
          </c:tx>
          <c:spPr>
            <a:solidFill>
              <a:schemeClr val="accent1">
                <a:lumMod val="60000"/>
              </a:schemeClr>
            </a:solidFill>
            <a:ln>
              <a:noFill/>
            </a:ln>
            <a:effectLst/>
          </c:spPr>
          <c:invertIfNegative val="0"/>
          <c:cat>
            <c:strRef>
              <c:f>PVT_Quarter_By_Dept!$B$4:$B$8</c:f>
              <c:strCache>
                <c:ptCount val="4"/>
                <c:pt idx="0">
                  <c:v>4</c:v>
                </c:pt>
                <c:pt idx="1">
                  <c:v>3</c:v>
                </c:pt>
                <c:pt idx="2">
                  <c:v>2</c:v>
                </c:pt>
                <c:pt idx="3">
                  <c:v>1</c:v>
                </c:pt>
              </c:strCache>
            </c:strRef>
          </c:cat>
          <c:val>
            <c:numRef>
              <c:f>PVT_Quarter_By_Dept!$I$4:$I$8</c:f>
              <c:numCache>
                <c:formatCode>"R"#\ ##0</c:formatCode>
                <c:ptCount val="4"/>
                <c:pt idx="0">
                  <c:v>39789.1636</c:v>
                </c:pt>
                <c:pt idx="1">
                  <c:v>30116.018900000003</c:v>
                </c:pt>
                <c:pt idx="2">
                  <c:v>32544.544500000004</c:v>
                </c:pt>
                <c:pt idx="3">
                  <c:v>22475.8334</c:v>
                </c:pt>
              </c:numCache>
            </c:numRef>
          </c:val>
          <c:extLst>
            <c:ext xmlns:c16="http://schemas.microsoft.com/office/drawing/2014/chart" uri="{C3380CC4-5D6E-409C-BE32-E72D297353CC}">
              <c16:uniqueId val="{00000003-D39D-4392-869B-E1ED5C29A8E5}"/>
            </c:ext>
          </c:extLst>
        </c:ser>
        <c:ser>
          <c:idx val="7"/>
          <c:order val="7"/>
          <c:tx>
            <c:strRef>
              <c:f>PVT_Quarter_By_Dept!$J$2:$J$3</c:f>
              <c:strCache>
                <c:ptCount val="1"/>
                <c:pt idx="0">
                  <c:v>Training &amp; Development</c:v>
                </c:pt>
              </c:strCache>
            </c:strRef>
          </c:tx>
          <c:spPr>
            <a:solidFill>
              <a:schemeClr val="accent2">
                <a:lumMod val="60000"/>
              </a:schemeClr>
            </a:solidFill>
            <a:ln>
              <a:noFill/>
            </a:ln>
            <a:effectLst/>
          </c:spPr>
          <c:invertIfNegative val="0"/>
          <c:cat>
            <c:strRef>
              <c:f>PVT_Quarter_By_Dept!$B$4:$B$8</c:f>
              <c:strCache>
                <c:ptCount val="4"/>
                <c:pt idx="0">
                  <c:v>4</c:v>
                </c:pt>
                <c:pt idx="1">
                  <c:v>3</c:v>
                </c:pt>
                <c:pt idx="2">
                  <c:v>2</c:v>
                </c:pt>
                <c:pt idx="3">
                  <c:v>1</c:v>
                </c:pt>
              </c:strCache>
            </c:strRef>
          </c:cat>
          <c:val>
            <c:numRef>
              <c:f>PVT_Quarter_By_Dept!$J$4:$J$8</c:f>
              <c:numCache>
                <c:formatCode>"R"#\ ##0</c:formatCode>
                <c:ptCount val="4"/>
                <c:pt idx="0">
                  <c:v>33466.531000000003</c:v>
                </c:pt>
                <c:pt idx="1">
                  <c:v>37368.557799999995</c:v>
                </c:pt>
                <c:pt idx="2">
                  <c:v>57921.678800000009</c:v>
                </c:pt>
                <c:pt idx="3">
                  <c:v>48271.1</c:v>
                </c:pt>
              </c:numCache>
            </c:numRef>
          </c:val>
          <c:extLst>
            <c:ext xmlns:c16="http://schemas.microsoft.com/office/drawing/2014/chart" uri="{C3380CC4-5D6E-409C-BE32-E72D297353CC}">
              <c16:uniqueId val="{00000004-D39D-4392-869B-E1ED5C29A8E5}"/>
            </c:ext>
          </c:extLst>
        </c:ser>
        <c:ser>
          <c:idx val="8"/>
          <c:order val="8"/>
          <c:tx>
            <c:strRef>
              <c:f>PVT_Quarter_By_Dept!$K$2:$K$3</c:f>
              <c:strCache>
                <c:ptCount val="1"/>
                <c:pt idx="0">
                  <c:v>Utilities</c:v>
                </c:pt>
              </c:strCache>
            </c:strRef>
          </c:tx>
          <c:spPr>
            <a:solidFill>
              <a:schemeClr val="accent3">
                <a:lumMod val="60000"/>
              </a:schemeClr>
            </a:solidFill>
            <a:ln>
              <a:noFill/>
            </a:ln>
            <a:effectLst/>
          </c:spPr>
          <c:invertIfNegative val="0"/>
          <c:cat>
            <c:strRef>
              <c:f>PVT_Quarter_By_Dept!$B$4:$B$8</c:f>
              <c:strCache>
                <c:ptCount val="4"/>
                <c:pt idx="0">
                  <c:v>4</c:v>
                </c:pt>
                <c:pt idx="1">
                  <c:v>3</c:v>
                </c:pt>
                <c:pt idx="2">
                  <c:v>2</c:v>
                </c:pt>
                <c:pt idx="3">
                  <c:v>1</c:v>
                </c:pt>
              </c:strCache>
            </c:strRef>
          </c:cat>
          <c:val>
            <c:numRef>
              <c:f>PVT_Quarter_By_Dept!$K$4:$K$8</c:f>
              <c:numCache>
                <c:formatCode>"R"#\ ##0</c:formatCode>
                <c:ptCount val="4"/>
                <c:pt idx="0">
                  <c:v>25760.528200000008</c:v>
                </c:pt>
                <c:pt idx="1">
                  <c:v>21966.652699999999</c:v>
                </c:pt>
                <c:pt idx="2">
                  <c:v>24834.476600000005</c:v>
                </c:pt>
                <c:pt idx="3">
                  <c:v>24080.109799999998</c:v>
                </c:pt>
              </c:numCache>
            </c:numRef>
          </c:val>
          <c:extLst>
            <c:ext xmlns:c16="http://schemas.microsoft.com/office/drawing/2014/chart" uri="{C3380CC4-5D6E-409C-BE32-E72D297353CC}">
              <c16:uniqueId val="{00000005-D39D-4392-869B-E1ED5C29A8E5}"/>
            </c:ext>
          </c:extLst>
        </c:ser>
        <c:ser>
          <c:idx val="9"/>
          <c:order val="9"/>
          <c:tx>
            <c:strRef>
              <c:f>PVT_Quarter_By_Dept!$L$2:$L$3</c:f>
              <c:strCache>
                <c:ptCount val="1"/>
                <c:pt idx="0">
                  <c:v>Vendor Services</c:v>
                </c:pt>
              </c:strCache>
            </c:strRef>
          </c:tx>
          <c:spPr>
            <a:solidFill>
              <a:schemeClr val="accent4">
                <a:lumMod val="60000"/>
              </a:schemeClr>
            </a:solidFill>
            <a:ln>
              <a:noFill/>
            </a:ln>
            <a:effectLst/>
          </c:spPr>
          <c:invertIfNegative val="0"/>
          <c:cat>
            <c:strRef>
              <c:f>PVT_Quarter_By_Dept!$B$4:$B$8</c:f>
              <c:strCache>
                <c:ptCount val="4"/>
                <c:pt idx="0">
                  <c:v>4</c:v>
                </c:pt>
                <c:pt idx="1">
                  <c:v>3</c:v>
                </c:pt>
                <c:pt idx="2">
                  <c:v>2</c:v>
                </c:pt>
                <c:pt idx="3">
                  <c:v>1</c:v>
                </c:pt>
              </c:strCache>
            </c:strRef>
          </c:cat>
          <c:val>
            <c:numRef>
              <c:f>PVT_Quarter_By_Dept!$L$4:$L$8</c:f>
              <c:numCache>
                <c:formatCode>"R"#\ ##0</c:formatCode>
                <c:ptCount val="4"/>
                <c:pt idx="0">
                  <c:v>57236.056799999998</c:v>
                </c:pt>
                <c:pt idx="1">
                  <c:v>41503.280799999993</c:v>
                </c:pt>
                <c:pt idx="2">
                  <c:v>17991.668299999998</c:v>
                </c:pt>
                <c:pt idx="3">
                  <c:v>20918.734799999998</c:v>
                </c:pt>
              </c:numCache>
            </c:numRef>
          </c:val>
          <c:extLst>
            <c:ext xmlns:c16="http://schemas.microsoft.com/office/drawing/2014/chart" uri="{C3380CC4-5D6E-409C-BE32-E72D297353CC}">
              <c16:uniqueId val="{00000006-D39D-4392-869B-E1ED5C29A8E5}"/>
            </c:ext>
          </c:extLst>
        </c:ser>
        <c:dLbls>
          <c:showLegendKey val="0"/>
          <c:showVal val="0"/>
          <c:showCatName val="0"/>
          <c:showSerName val="0"/>
          <c:showPercent val="0"/>
          <c:showBubbleSize val="0"/>
        </c:dLbls>
        <c:gapWidth val="150"/>
        <c:overlap val="100"/>
        <c:axId val="1097580176"/>
        <c:axId val="1097567216"/>
      </c:barChart>
      <c:catAx>
        <c:axId val="10975801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400" b="0" i="0" u="none" strike="noStrike" kern="1200" baseline="0">
                <a:solidFill>
                  <a:schemeClr val="tx1">
                    <a:lumMod val="65000"/>
                    <a:lumOff val="35000"/>
                  </a:schemeClr>
                </a:solidFill>
                <a:latin typeface="+mn-lt"/>
                <a:ea typeface="+mn-ea"/>
                <a:cs typeface="+mn-cs"/>
              </a:defRPr>
            </a:pPr>
            <a:endParaRPr lang="en-US"/>
          </a:p>
        </c:txPr>
        <c:crossAx val="1097567216"/>
        <c:crosses val="autoZero"/>
        <c:auto val="1"/>
        <c:lblAlgn val="ctr"/>
        <c:lblOffset val="100"/>
        <c:noMultiLvlLbl val="0"/>
      </c:catAx>
      <c:valAx>
        <c:axId val="1097567216"/>
        <c:scaling>
          <c:orientation val="minMax"/>
        </c:scaling>
        <c:delete val="0"/>
        <c:axPos val="b"/>
        <c:majorGridlines>
          <c:spPr>
            <a:ln w="9525" cap="flat" cmpd="sng" algn="ctr">
              <a:solidFill>
                <a:schemeClr val="tx1">
                  <a:lumMod val="15000"/>
                  <a:lumOff val="85000"/>
                </a:schemeClr>
              </a:solidFill>
              <a:round/>
            </a:ln>
            <a:effectLst/>
          </c:spPr>
        </c:majorGridlines>
        <c:numFmt formatCode="&quot;R&quot;#,##0" sourceLinked="0"/>
        <c:majorTickMark val="out"/>
        <c:minorTickMark val="none"/>
        <c:tickLblPos val="nextTo"/>
        <c:spPr>
          <a:noFill/>
          <a:ln>
            <a:solidFill>
              <a:schemeClr val="accent1"/>
            </a:solidFill>
          </a:ln>
          <a:effectLst/>
        </c:spPr>
        <c:txPr>
          <a:bodyPr rot="-2580000" spcFirstLastPara="1" vertOverflow="ellipsis" wrap="square" anchor="ctr" anchorCtr="1"/>
          <a:lstStyle/>
          <a:p>
            <a:pPr>
              <a:defRPr sz="4400" b="0" i="0" u="none" strike="noStrike" kern="1200" baseline="0">
                <a:solidFill>
                  <a:schemeClr val="tx1">
                    <a:lumMod val="65000"/>
                    <a:lumOff val="35000"/>
                  </a:schemeClr>
                </a:solidFill>
                <a:latin typeface="+mn-lt"/>
                <a:ea typeface="+mn-ea"/>
                <a:cs typeface="+mn-cs"/>
              </a:defRPr>
            </a:pPr>
            <a:endParaRPr lang="en-US"/>
          </a:p>
        </c:txPr>
        <c:crossAx val="1097580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4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9050" cap="flat" cmpd="sng" algn="ctr">
      <a:solidFill>
        <a:schemeClr val="accent1"/>
      </a:solidFill>
      <a:round/>
    </a:ln>
    <a:effectLst/>
  </c:spPr>
  <c:txPr>
    <a:bodyPr/>
    <a:lstStyle/>
    <a:p>
      <a:pPr>
        <a:defRPr sz="4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[Corporate_Budget_Tracker.xlsx]PVT_Quarterly_Expense!PivotTable2</c:name>
    <c:fmtId val="32"/>
  </c:pivotSource>
  <c:chart>
    <c:autoTitleDeleted val="1"/>
    <c:pivotFmts>
      <c:pivotFmt>
        <c:idx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c:spPr>
        <c:marker>
          <c:symbol val="circle"/>
          <c:size val="4"/>
          <c:spPr>
            <a:solidFill>
              <a:schemeClr val="accent2"/>
            </a:solidFill>
            <a:ln w="9525" cap="flat" cmpd="sng" algn="ctr">
              <a:solidFill>
                <a:schemeClr val="accent2"/>
              </a:solidFill>
              <a:round/>
            </a:ln>
            <a:effectLst/>
          </c:spPr>
        </c:marker>
        <c:dLbl>
          <c:idx val="0"/>
          <c:numFmt formatCode="&quot;R&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c:spPr>
        <c:marker>
          <c:symbol val="circle"/>
          <c:size val="4"/>
          <c:spPr>
            <a:solidFill>
              <a:schemeClr val="accent2"/>
            </a:solidFill>
            <a:ln w="9525" cap="flat" cmpd="sng" algn="ctr">
              <a:solidFill>
                <a:schemeClr val="accent2"/>
              </a:solidFill>
              <a:round/>
            </a:ln>
            <a:effectLst/>
          </c:spPr>
        </c:marker>
        <c:dLbl>
          <c:idx val="0"/>
          <c:numFmt formatCode="&quot;R&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numFmt formatCode="&quot;R&quot;#,##0.00" sourceLinked="0"/>
          <c:spPr>
            <a:noFill/>
            <a:ln>
              <a:noFill/>
            </a:ln>
            <a:effectLst/>
          </c:spPr>
          <c:txPr>
            <a:bodyPr rot="0" spcFirstLastPara="1" vertOverflow="ellipsis" vert="horz" wrap="square" anchor="ctr" anchorCtr="1"/>
            <a:lstStyle/>
            <a:p>
              <a:pPr>
                <a:defRPr sz="60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2"/>
            </a:solidFill>
            <a:round/>
          </a:ln>
          <a:effectLst/>
        </c:spPr>
        <c:marker>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2"/>
            </a:solidFill>
            <a:round/>
          </a:ln>
          <a:effectLst/>
        </c:spPr>
        <c:marker>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anchor="ctr" anchorCtr="1"/>
            <a:lstStyle/>
            <a:p>
              <a:pPr>
                <a:defRPr sz="60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75220517929968"/>
          <c:y val="0.22519363756866723"/>
          <c:w val="0.72797289230905105"/>
          <c:h val="0.58260295106584192"/>
        </c:manualLayout>
      </c:layout>
      <c:lineChart>
        <c:grouping val="standard"/>
        <c:varyColors val="0"/>
        <c:ser>
          <c:idx val="0"/>
          <c:order val="0"/>
          <c:tx>
            <c:strRef>
              <c:f>PVT_Quarterly_Expense!$C$2</c:f>
              <c:strCache>
                <c:ptCount val="1"/>
                <c:pt idx="0">
                  <c:v>Total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anchor="ctr" anchorCtr="1"/>
              <a:lstStyle/>
              <a:p>
                <a:pPr>
                  <a:defRPr sz="60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PVT_Quarterly_Expense!$B$3:$B$7</c:f>
              <c:strCache>
                <c:ptCount val="4"/>
                <c:pt idx="0">
                  <c:v>1</c:v>
                </c:pt>
                <c:pt idx="1">
                  <c:v>2</c:v>
                </c:pt>
                <c:pt idx="2">
                  <c:v>3</c:v>
                </c:pt>
                <c:pt idx="3">
                  <c:v>4</c:v>
                </c:pt>
              </c:strCache>
            </c:strRef>
          </c:cat>
          <c:val>
            <c:numRef>
              <c:f>PVT_Quarterly_Expense!$C$3:$C$7</c:f>
              <c:numCache>
                <c:formatCode>"R"#\ ##0</c:formatCode>
                <c:ptCount val="4"/>
                <c:pt idx="0">
                  <c:v>297726.34760000004</c:v>
                </c:pt>
                <c:pt idx="1">
                  <c:v>320645.92229999998</c:v>
                </c:pt>
                <c:pt idx="2">
                  <c:v>317116.57469999994</c:v>
                </c:pt>
                <c:pt idx="3">
                  <c:v>326092.74970000016</c:v>
                </c:pt>
              </c:numCache>
            </c:numRef>
          </c:val>
          <c:smooth val="0"/>
          <c:extLst>
            <c:ext xmlns:c16="http://schemas.microsoft.com/office/drawing/2014/chart" uri="{C3380CC4-5D6E-409C-BE32-E72D297353CC}">
              <c16:uniqueId val="{00000001-75BF-45BB-9426-57CDBDA0FEEC}"/>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107106127"/>
        <c:axId val="2107108047"/>
      </c:lineChart>
      <c:catAx>
        <c:axId val="2107106127"/>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6000" b="0" i="0" u="none" strike="noStrike" kern="1200" spc="20" baseline="0">
                <a:solidFill>
                  <a:schemeClr val="dk1">
                    <a:lumMod val="65000"/>
                    <a:lumOff val="35000"/>
                  </a:schemeClr>
                </a:solidFill>
                <a:latin typeface="+mn-lt"/>
                <a:ea typeface="+mn-ea"/>
                <a:cs typeface="+mn-cs"/>
              </a:defRPr>
            </a:pPr>
            <a:endParaRPr lang="en-US"/>
          </a:p>
        </c:txPr>
        <c:crossAx val="2107108047"/>
        <c:crosses val="autoZero"/>
        <c:auto val="1"/>
        <c:lblAlgn val="ctr"/>
        <c:lblOffset val="100"/>
        <c:noMultiLvlLbl val="0"/>
      </c:catAx>
      <c:valAx>
        <c:axId val="2107108047"/>
        <c:scaling>
          <c:orientation val="minMax"/>
        </c:scaling>
        <c:delete val="0"/>
        <c:axPos val="l"/>
        <c:numFmt formatCode="&quot;R&quot;#,##0" sourceLinked="0"/>
        <c:majorTickMark val="out"/>
        <c:minorTickMark val="none"/>
        <c:tickLblPos val="nextTo"/>
        <c:spPr>
          <a:noFill/>
          <a:ln>
            <a:noFill/>
          </a:ln>
          <a:effectLst/>
        </c:spPr>
        <c:txPr>
          <a:bodyPr rot="-60000000" spcFirstLastPara="1" vertOverflow="ellipsis" vert="horz" wrap="square" anchor="ctr" anchorCtr="1"/>
          <a:lstStyle/>
          <a:p>
            <a:pPr>
              <a:defRPr sz="6000" b="0" i="0" u="none" strike="noStrike" kern="1200" spc="20" baseline="0">
                <a:solidFill>
                  <a:schemeClr val="dk1">
                    <a:lumMod val="65000"/>
                    <a:lumOff val="35000"/>
                  </a:schemeClr>
                </a:solidFill>
                <a:latin typeface="+mn-lt"/>
                <a:ea typeface="+mn-ea"/>
                <a:cs typeface="+mn-cs"/>
              </a:defRPr>
            </a:pPr>
            <a:endParaRPr lang="en-US"/>
          </a:p>
        </c:txPr>
        <c:crossAx val="2107106127"/>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60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sq" cmpd="sng" algn="ctr">
      <a:solidFill>
        <a:schemeClr val="accent1"/>
      </a:solidFill>
      <a:round/>
    </a:ln>
    <a:effectLst/>
  </c:spPr>
  <c:txPr>
    <a:bodyPr/>
    <a:lstStyle/>
    <a:p>
      <a:pPr>
        <a:defRPr sz="6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[Corporate_Budget_Tracker.xlsx]PVT_Expense_by_Vendor!PivotTable5</c:name>
    <c:fmtId val="39"/>
  </c:pivotSource>
  <c:chart>
    <c:autoTitleDeleted val="1"/>
    <c:pivotFmts>
      <c:pivotFmt>
        <c:idx val="0"/>
        <c:spPr>
          <a:solidFill>
            <a:schemeClr val="accent1"/>
          </a:solidFill>
          <a:ln>
            <a:noFill/>
          </a:ln>
          <a:effectLst/>
        </c:spPr>
        <c:marker>
          <c:symbol val="none"/>
        </c:marker>
        <c:dLbl>
          <c:idx val="0"/>
          <c:numFmt formatCode="&quot;R&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numFmt formatCode="&quot;R&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numFmt formatCode="&quot;R&quot;#,##0" sourceLinked="0"/>
          <c:spPr>
            <a:noFill/>
            <a:ln>
              <a:noFill/>
            </a:ln>
            <a:effectLst/>
          </c:spPr>
          <c:txPr>
            <a:bodyPr rot="0" spcFirstLastPara="1" vertOverflow="ellipsis" vert="horz" wrap="square" anchor="ctr" anchorCtr="1"/>
            <a:lstStyle/>
            <a:p>
              <a:pPr>
                <a:defRPr sz="5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5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1"/>
        <c:ser>
          <c:idx val="0"/>
          <c:order val="0"/>
          <c:tx>
            <c:strRef>
              <c:f>PVT_Expense_by_Vendor!$C$2</c:f>
              <c:strCache>
                <c:ptCount val="1"/>
                <c:pt idx="0">
                  <c:v>Total</c:v>
                </c:pt>
              </c:strCache>
            </c:strRef>
          </c:tx>
          <c:invertIfNegative val="0"/>
          <c:dPt>
            <c:idx val="0"/>
            <c:invertIfNegative val="0"/>
            <c:bubble3D val="0"/>
            <c:spPr>
              <a:solidFill>
                <a:schemeClr val="accent1"/>
              </a:solidFill>
              <a:ln>
                <a:noFill/>
              </a:ln>
              <a:effectLst/>
            </c:spPr>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Pt>
            <c:idx val="3"/>
            <c:invertIfNegative val="0"/>
            <c:bubble3D val="0"/>
            <c:spPr>
              <a:solidFill>
                <a:schemeClr val="accent4"/>
              </a:solidFill>
              <a:ln>
                <a:noFill/>
              </a:ln>
              <a:effectLst/>
            </c:spPr>
          </c:dPt>
          <c:dPt>
            <c:idx val="4"/>
            <c:invertIfNegative val="0"/>
            <c:bubble3D val="0"/>
            <c:spPr>
              <a:solidFill>
                <a:schemeClr val="accent5"/>
              </a:solidFill>
              <a:ln>
                <a:noFill/>
              </a:ln>
              <a:effectLst/>
            </c:spPr>
          </c:dPt>
          <c:dLbls>
            <c:spPr>
              <a:noFill/>
              <a:ln>
                <a:noFill/>
              </a:ln>
              <a:effectLst/>
            </c:spPr>
            <c:txPr>
              <a:bodyPr rot="0" spcFirstLastPara="1" vertOverflow="ellipsis" vert="horz" wrap="square" anchor="ctr" anchorCtr="1"/>
              <a:lstStyle/>
              <a:p>
                <a:pPr>
                  <a:defRPr sz="5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PVT_Expense_by_Vendor!$B$3:$B$8</c:f>
              <c:strCache>
                <c:ptCount val="5"/>
                <c:pt idx="0">
                  <c:v>Vendor C</c:v>
                </c:pt>
                <c:pt idx="1">
                  <c:v>Vendor A</c:v>
                </c:pt>
                <c:pt idx="2">
                  <c:v>Vendor B</c:v>
                </c:pt>
                <c:pt idx="3">
                  <c:v>Vendor E</c:v>
                </c:pt>
                <c:pt idx="4">
                  <c:v>Vendor D</c:v>
                </c:pt>
              </c:strCache>
            </c:strRef>
          </c:cat>
          <c:val>
            <c:numRef>
              <c:f>PVT_Expense_by_Vendor!$C$3:$C$8</c:f>
              <c:numCache>
                <c:formatCode>"R"#\ ##0</c:formatCode>
                <c:ptCount val="5"/>
                <c:pt idx="0">
                  <c:v>230800.005</c:v>
                </c:pt>
                <c:pt idx="1">
                  <c:v>243224.45280000012</c:v>
                </c:pt>
                <c:pt idx="2">
                  <c:v>257139.90869999994</c:v>
                </c:pt>
                <c:pt idx="3">
                  <c:v>261502.78780000002</c:v>
                </c:pt>
                <c:pt idx="4">
                  <c:v>268914.43999999994</c:v>
                </c:pt>
              </c:numCache>
            </c:numRef>
          </c:val>
          <c:extLst>
            <c:ext xmlns:c16="http://schemas.microsoft.com/office/drawing/2014/chart" uri="{C3380CC4-5D6E-409C-BE32-E72D297353CC}">
              <c16:uniqueId val="{0000000A-5009-46BA-9173-42C4908EFF4B}"/>
            </c:ext>
          </c:extLst>
        </c:ser>
        <c:dLbls>
          <c:dLblPos val="outEnd"/>
          <c:showLegendKey val="0"/>
          <c:showVal val="1"/>
          <c:showCatName val="0"/>
          <c:showSerName val="0"/>
          <c:showPercent val="0"/>
          <c:showBubbleSize val="0"/>
        </c:dLbls>
        <c:gapWidth val="182"/>
        <c:axId val="694613807"/>
        <c:axId val="694626767"/>
      </c:barChart>
      <c:catAx>
        <c:axId val="694613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400" b="0" i="0" u="none" strike="noStrike" kern="1200" baseline="0">
                <a:solidFill>
                  <a:schemeClr val="tx1">
                    <a:lumMod val="65000"/>
                    <a:lumOff val="35000"/>
                  </a:schemeClr>
                </a:solidFill>
                <a:latin typeface="+mn-lt"/>
                <a:ea typeface="+mn-ea"/>
                <a:cs typeface="+mn-cs"/>
              </a:defRPr>
            </a:pPr>
            <a:endParaRPr lang="en-US"/>
          </a:p>
        </c:txPr>
        <c:crossAx val="694626767"/>
        <c:crosses val="autoZero"/>
        <c:auto val="1"/>
        <c:lblAlgn val="ctr"/>
        <c:lblOffset val="100"/>
        <c:noMultiLvlLbl val="0"/>
      </c:catAx>
      <c:valAx>
        <c:axId val="694626767"/>
        <c:scaling>
          <c:orientation val="minMax"/>
        </c:scaling>
        <c:delete val="0"/>
        <c:axPos val="b"/>
        <c:numFmt formatCode="&quot;R&quot;#\ ##0" sourceLinked="1"/>
        <c:majorTickMark val="out"/>
        <c:minorTickMark val="none"/>
        <c:tickLblPos val="nextTo"/>
        <c:spPr>
          <a:noFill/>
          <a:ln>
            <a:noFill/>
          </a:ln>
          <a:effectLst/>
        </c:spPr>
        <c:txPr>
          <a:bodyPr rot="-60000000" spcFirstLastPara="1" vertOverflow="ellipsis" vert="horz" wrap="square" anchor="ctr" anchorCtr="1"/>
          <a:lstStyle/>
          <a:p>
            <a:pPr>
              <a:defRPr sz="5400" b="0" i="0" u="none" strike="noStrike" kern="1200" baseline="0">
                <a:solidFill>
                  <a:schemeClr val="tx1">
                    <a:lumMod val="65000"/>
                    <a:lumOff val="35000"/>
                  </a:schemeClr>
                </a:solidFill>
                <a:latin typeface="+mn-lt"/>
                <a:ea typeface="+mn-ea"/>
                <a:cs typeface="+mn-cs"/>
              </a:defRPr>
            </a:pPr>
            <a:endParaRPr lang="en-US"/>
          </a:p>
        </c:txPr>
        <c:crossAx val="69461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5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5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pivotSource>
    <c:name>[Corporate_Budget_Tracker.xlsx]PVT_Month and Year!PivotTable2</c:name>
    <c:fmtId val="20"/>
  </c:pivotSource>
  <c:chart>
    <c:autoTitleDeleted val="1"/>
    <c:pivotFmts>
      <c:pivotFmt>
        <c:idx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2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anchor="ctr" anchorCtr="1"/>
            <a:lstStyle/>
            <a:p>
              <a:pPr>
                <a:defRPr sz="72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30202273102959"/>
          <c:y val="3.9523908561590923E-2"/>
          <c:w val="0.75497262495967576"/>
          <c:h val="0.64759897527933608"/>
        </c:manualLayout>
      </c:layout>
      <c:lineChart>
        <c:grouping val="standard"/>
        <c:varyColors val="0"/>
        <c:ser>
          <c:idx val="0"/>
          <c:order val="0"/>
          <c:tx>
            <c:strRef>
              <c:f>'PVT_Month and Year'!$C$3</c:f>
              <c:strCache>
                <c:ptCount val="1"/>
                <c:pt idx="0">
                  <c:v>Total</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cat>
            <c:multiLvlStrRef>
              <c:f>'PVT_Month and Year'!$B$4:$B$30</c:f>
              <c:multiLvlStrCache>
                <c:ptCount val="2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lvl>
                <c:lvl>
                  <c:pt idx="0">
                    <c:v>2023</c:v>
                  </c:pt>
                  <c:pt idx="12">
                    <c:v>2024</c:v>
                  </c:pt>
                </c:lvl>
              </c:multiLvlStrCache>
            </c:multiLvlStrRef>
          </c:cat>
          <c:val>
            <c:numRef>
              <c:f>'PVT_Month and Year'!$C$4:$C$30</c:f>
              <c:numCache>
                <c:formatCode>"R"#\ ##0</c:formatCode>
                <c:ptCount val="24"/>
                <c:pt idx="0">
                  <c:v>55395.033899999995</c:v>
                </c:pt>
                <c:pt idx="1">
                  <c:v>54095.732199999999</c:v>
                </c:pt>
                <c:pt idx="2">
                  <c:v>52293.282600000006</c:v>
                </c:pt>
                <c:pt idx="3">
                  <c:v>68513.08679999999</c:v>
                </c:pt>
                <c:pt idx="4">
                  <c:v>61567.720399999998</c:v>
                </c:pt>
                <c:pt idx="5">
                  <c:v>41956.559799999995</c:v>
                </c:pt>
                <c:pt idx="6">
                  <c:v>61729.71590000001</c:v>
                </c:pt>
                <c:pt idx="7">
                  <c:v>73036.980899999995</c:v>
                </c:pt>
                <c:pt idx="8">
                  <c:v>35068.647600000004</c:v>
                </c:pt>
                <c:pt idx="9">
                  <c:v>37768.063200000004</c:v>
                </c:pt>
                <c:pt idx="10">
                  <c:v>35985.641300000003</c:v>
                </c:pt>
                <c:pt idx="11">
                  <c:v>56734.929000000004</c:v>
                </c:pt>
                <c:pt idx="12">
                  <c:v>65115.2693</c:v>
                </c:pt>
                <c:pt idx="13">
                  <c:v>55180.109399999994</c:v>
                </c:pt>
                <c:pt idx="14">
                  <c:v>15646.9202</c:v>
                </c:pt>
                <c:pt idx="15">
                  <c:v>37489.063199999997</c:v>
                </c:pt>
                <c:pt idx="16">
                  <c:v>41102.4755</c:v>
                </c:pt>
                <c:pt idx="17">
                  <c:v>70017.016600000003</c:v>
                </c:pt>
                <c:pt idx="18">
                  <c:v>38988.7261</c:v>
                </c:pt>
                <c:pt idx="19">
                  <c:v>53312.373900000006</c:v>
                </c:pt>
                <c:pt idx="20">
                  <c:v>54980.13029999999</c:v>
                </c:pt>
                <c:pt idx="21">
                  <c:v>52596.223599999983</c:v>
                </c:pt>
                <c:pt idx="22">
                  <c:v>88747.183899999989</c:v>
                </c:pt>
                <c:pt idx="23">
                  <c:v>54260.708700000003</c:v>
                </c:pt>
              </c:numCache>
            </c:numRef>
          </c:val>
          <c:smooth val="0"/>
          <c:extLst>
            <c:ext xmlns:c16="http://schemas.microsoft.com/office/drawing/2014/chart" uri="{C3380CC4-5D6E-409C-BE32-E72D297353CC}">
              <c16:uniqueId val="{00000000-87A9-45FB-9810-E06E488D274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82917103"/>
        <c:axId val="182918063"/>
      </c:lineChart>
      <c:catAx>
        <c:axId val="18291710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7200" b="0" i="0" u="none" strike="noStrike" kern="1200" spc="20" baseline="0">
                <a:solidFill>
                  <a:schemeClr val="dk1">
                    <a:lumMod val="65000"/>
                    <a:lumOff val="35000"/>
                  </a:schemeClr>
                </a:solidFill>
                <a:latin typeface="+mn-lt"/>
                <a:ea typeface="+mn-ea"/>
                <a:cs typeface="+mn-cs"/>
              </a:defRPr>
            </a:pPr>
            <a:endParaRPr lang="en-US"/>
          </a:p>
        </c:txPr>
        <c:crossAx val="182918063"/>
        <c:crosses val="autoZero"/>
        <c:auto val="1"/>
        <c:lblAlgn val="ctr"/>
        <c:lblOffset val="100"/>
        <c:noMultiLvlLbl val="0"/>
      </c:catAx>
      <c:valAx>
        <c:axId val="182918063"/>
        <c:scaling>
          <c:orientation val="minMax"/>
        </c:scaling>
        <c:delete val="0"/>
        <c:axPos val="l"/>
        <c:majorGridlines>
          <c:spPr>
            <a:ln>
              <a:solidFill>
                <a:schemeClr val="dk1">
                  <a:lumMod val="15000"/>
                  <a:lumOff val="85000"/>
                </a:schemeClr>
              </a:solidFill>
            </a:ln>
            <a:effectLst/>
          </c:spPr>
        </c:majorGridlines>
        <c:numFmt formatCode="&quot;R&quot;#,##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7200" b="0" i="0" u="none" strike="noStrike" kern="1200" spc="20" baseline="0">
                <a:solidFill>
                  <a:schemeClr val="dk1">
                    <a:lumMod val="65000"/>
                    <a:lumOff val="35000"/>
                  </a:schemeClr>
                </a:solidFill>
                <a:latin typeface="+mn-lt"/>
                <a:ea typeface="+mn-ea"/>
                <a:cs typeface="+mn-cs"/>
              </a:defRPr>
            </a:pPr>
            <a:endParaRPr lang="en-US"/>
          </a:p>
        </c:txPr>
        <c:crossAx val="182917103"/>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manualLayout>
          <c:xMode val="edge"/>
          <c:yMode val="edge"/>
          <c:x val="0.88198279427240078"/>
          <c:y val="0.51959463400408279"/>
          <c:w val="3.2058005015207176E-2"/>
          <c:h val="5.5095011302249045E-2"/>
        </c:manualLayout>
      </c:layout>
      <c:overlay val="0"/>
      <c:spPr>
        <a:noFill/>
        <a:ln>
          <a:noFill/>
        </a:ln>
        <a:effectLst/>
      </c:spPr>
      <c:txPr>
        <a:bodyPr rot="0" spcFirstLastPara="1" vertOverflow="ellipsis" vert="horz" wrap="square" anchor="ctr" anchorCtr="1"/>
        <a:lstStyle/>
        <a:p>
          <a:pPr>
            <a:defRPr sz="72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accent1"/>
      </a:solidFill>
      <a:round/>
    </a:ln>
    <a:effectLst/>
  </c:spPr>
  <c:txPr>
    <a:bodyPr/>
    <a:lstStyle/>
    <a:p>
      <a:pPr>
        <a:defRPr sz="7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[Corporate_Budget_Tracker.xlsx]PVT_Expense_By_Dept!PivotTable1</c:name>
    <c:fmtId val="32"/>
  </c:pivotSource>
  <c:chart>
    <c:autoTitleDeleted val="1"/>
    <c:pivotFmts>
      <c:pivotFmt>
        <c:idx val="0"/>
        <c:spPr>
          <a:solidFill>
            <a:schemeClr val="accent2"/>
          </a:solidFill>
          <a:ln>
            <a:noFill/>
          </a:ln>
          <a:effectLst/>
        </c:spPr>
        <c:marker>
          <c:symbol val="none"/>
        </c:marker>
        <c:dLbl>
          <c:idx val="0"/>
          <c:numFmt formatCode="&quot;R&quot;#,##0" sourceLinked="0"/>
          <c:spPr>
            <a:solidFill>
              <a:schemeClr val="accent2">
                <a:lumMod val="40000"/>
                <a:lumOff val="60000"/>
              </a:schemeClr>
            </a:solidFill>
            <a:ln>
              <a:noFill/>
            </a:ln>
            <a:effectLst/>
          </c:spPr>
          <c:txPr>
            <a:bodyPr rot="0" spcFirstLastPara="1" vertOverflow="ellipsis" vert="horz" wrap="square" anchor="ctr" anchorCtr="1"/>
            <a:lstStyle/>
            <a:p>
              <a:pPr>
                <a:defRPr sz="28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marker>
          <c:symbol val="none"/>
        </c:marker>
        <c:dLbl>
          <c:idx val="0"/>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solidFill>
              <a:schemeClr val="accent2">
                <a:lumMod val="60000"/>
                <a:lumOff val="40000"/>
              </a:schemeClr>
            </a:solidFill>
            <a:ln>
              <a:noFill/>
            </a:ln>
            <a:effectLst/>
          </c:spPr>
          <c:txPr>
            <a:bodyPr rot="0" spcFirstLastPara="1" vertOverflow="ellipsis" vert="horz" wrap="square" anchor="ctr" anchorCtr="1"/>
            <a:lstStyle/>
            <a:p>
              <a:pPr>
                <a:defRPr sz="3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21492167522953"/>
          <c:y val="0.14754410906969961"/>
          <c:w val="0.8404394286143495"/>
          <c:h val="0.45158719743365411"/>
        </c:manualLayout>
      </c:layout>
      <c:barChart>
        <c:barDir val="col"/>
        <c:grouping val="clustered"/>
        <c:varyColors val="0"/>
        <c:ser>
          <c:idx val="0"/>
          <c:order val="0"/>
          <c:tx>
            <c:strRef>
              <c:f>PVT_Expense_By_Dept!$C$2</c:f>
              <c:strCache>
                <c:ptCount val="1"/>
                <c:pt idx="0">
                  <c:v>Total</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0-0AB9-442B-81F5-C33ED6B48C54}"/>
              </c:ext>
            </c:extLst>
          </c:dPt>
          <c:dPt>
            <c:idx val="2"/>
            <c:invertIfNegative val="0"/>
            <c:bubble3D val="0"/>
            <c:extLst>
              <c:ext xmlns:c16="http://schemas.microsoft.com/office/drawing/2014/chart" uri="{C3380CC4-5D6E-409C-BE32-E72D297353CC}">
                <c16:uniqueId val="{00000001-0AB9-442B-81F5-C33ED6B48C54}"/>
              </c:ext>
            </c:extLst>
          </c:dPt>
          <c:dPt>
            <c:idx val="3"/>
            <c:invertIfNegative val="0"/>
            <c:bubble3D val="0"/>
            <c:extLst>
              <c:ext xmlns:c16="http://schemas.microsoft.com/office/drawing/2014/chart" uri="{C3380CC4-5D6E-409C-BE32-E72D297353CC}">
                <c16:uniqueId val="{00000002-0AB9-442B-81F5-C33ED6B48C54}"/>
              </c:ext>
            </c:extLst>
          </c:dPt>
          <c:dLbls>
            <c:spPr>
              <a:solidFill>
                <a:schemeClr val="accent2">
                  <a:lumMod val="60000"/>
                  <a:lumOff val="40000"/>
                </a:schemeClr>
              </a:solidFill>
              <a:ln>
                <a:noFill/>
              </a:ln>
              <a:effectLst/>
            </c:spPr>
            <c:txPr>
              <a:bodyPr rot="0" spcFirstLastPara="1" vertOverflow="ellipsis" vert="horz" wrap="square" anchor="ctr" anchorCtr="1"/>
              <a:lstStyle/>
              <a:p>
                <a:pPr>
                  <a:defRPr sz="3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PVT_Expense_By_Dept!$B$3:$B$13</c:f>
              <c:strCache>
                <c:ptCount val="10"/>
                <c:pt idx="0">
                  <c:v>Training &amp; Development</c:v>
                </c:pt>
                <c:pt idx="1">
                  <c:v>Capital Expenditure</c:v>
                </c:pt>
                <c:pt idx="2">
                  <c:v>IT &amp; Infrastructure</c:v>
                </c:pt>
                <c:pt idx="3">
                  <c:v>Admin &amp; Operations</c:v>
                </c:pt>
                <c:pt idx="4">
                  <c:v>Vendor Services</c:v>
                </c:pt>
                <c:pt idx="5">
                  <c:v>Sales &amp; Support</c:v>
                </c:pt>
                <c:pt idx="6">
                  <c:v>Finance &amp; Legal</c:v>
                </c:pt>
                <c:pt idx="7">
                  <c:v>Utilities</c:v>
                </c:pt>
                <c:pt idx="8">
                  <c:v>HR</c:v>
                </c:pt>
                <c:pt idx="9">
                  <c:v>Marketing</c:v>
                </c:pt>
              </c:strCache>
            </c:strRef>
          </c:cat>
          <c:val>
            <c:numRef>
              <c:f>PVT_Expense_By_Dept!$C$3:$C$13</c:f>
              <c:numCache>
                <c:formatCode>"R"#\ ##0</c:formatCode>
                <c:ptCount val="10"/>
                <c:pt idx="0">
                  <c:v>177027.86760000003</c:v>
                </c:pt>
                <c:pt idx="1">
                  <c:v>154018.59459999998</c:v>
                </c:pt>
                <c:pt idx="2">
                  <c:v>143536.34689999997</c:v>
                </c:pt>
                <c:pt idx="3">
                  <c:v>141743.13570000004</c:v>
                </c:pt>
                <c:pt idx="4">
                  <c:v>137649.74069999999</c:v>
                </c:pt>
                <c:pt idx="5">
                  <c:v>124925.56040000003</c:v>
                </c:pt>
                <c:pt idx="6">
                  <c:v>124304.57040000001</c:v>
                </c:pt>
                <c:pt idx="7">
                  <c:v>96641.767300000007</c:v>
                </c:pt>
                <c:pt idx="8">
                  <c:v>81259.56230000002</c:v>
                </c:pt>
                <c:pt idx="9">
                  <c:v>80474.448399999979</c:v>
                </c:pt>
              </c:numCache>
            </c:numRef>
          </c:val>
          <c:extLst>
            <c:ext xmlns:c16="http://schemas.microsoft.com/office/drawing/2014/chart" uri="{C3380CC4-5D6E-409C-BE32-E72D297353CC}">
              <c16:uniqueId val="{00000003-0AB9-442B-81F5-C33ED6B48C54}"/>
            </c:ext>
          </c:extLst>
        </c:ser>
        <c:dLbls>
          <c:showLegendKey val="0"/>
          <c:showVal val="1"/>
          <c:showCatName val="0"/>
          <c:showSerName val="0"/>
          <c:showPercent val="0"/>
          <c:showBubbleSize val="0"/>
        </c:dLbls>
        <c:gapWidth val="75"/>
        <c:axId val="694531727"/>
        <c:axId val="694515887"/>
      </c:barChart>
      <c:catAx>
        <c:axId val="69453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1920000" spcFirstLastPara="1" vertOverflow="ellipsis" wrap="square" anchor="ctr" anchorCtr="1"/>
          <a:lstStyle/>
          <a:p>
            <a:pPr>
              <a:defRPr sz="3200" b="0" i="0" u="none" strike="noStrike" kern="1200" baseline="0">
                <a:solidFill>
                  <a:schemeClr val="tx1">
                    <a:lumMod val="65000"/>
                    <a:lumOff val="35000"/>
                  </a:schemeClr>
                </a:solidFill>
                <a:latin typeface="+mn-lt"/>
                <a:ea typeface="+mn-ea"/>
                <a:cs typeface="+mn-cs"/>
              </a:defRPr>
            </a:pPr>
            <a:endParaRPr lang="en-US"/>
          </a:p>
        </c:txPr>
        <c:crossAx val="694515887"/>
        <c:crosses val="autoZero"/>
        <c:auto val="1"/>
        <c:lblAlgn val="ctr"/>
        <c:lblOffset val="100"/>
        <c:noMultiLvlLbl val="0"/>
      </c:catAx>
      <c:valAx>
        <c:axId val="694515887"/>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3600" b="0" i="0" u="none" strike="noStrike" kern="1200" baseline="0">
                <a:solidFill>
                  <a:schemeClr val="tx1">
                    <a:lumMod val="65000"/>
                    <a:lumOff val="35000"/>
                  </a:schemeClr>
                </a:solidFill>
                <a:latin typeface="+mn-lt"/>
                <a:ea typeface="+mn-ea"/>
                <a:cs typeface="+mn-cs"/>
              </a:defRPr>
            </a:pPr>
            <a:endParaRPr lang="en-US"/>
          </a:p>
        </c:txPr>
        <c:crossAx val="694531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3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[Corporate_Budget_Tracker.xlsx]PVT_Expense_nature!PivotTable3</c:name>
    <c:fmtId val="21"/>
  </c:pivotSource>
  <c:chart>
    <c:autoTitleDeleted val="1"/>
    <c:pivotFmts>
      <c:pivotFmt>
        <c:idx val="0"/>
        <c:spPr>
          <a:solidFill>
            <a:schemeClr val="accent6"/>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anchor="ctr" anchorCtr="1"/>
            <a:lstStyle/>
            <a:p>
              <a:pPr>
                <a:defRPr sz="3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36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36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5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s>
    <c:plotArea>
      <c:layout>
        <c:manualLayout>
          <c:layoutTarget val="inner"/>
          <c:xMode val="edge"/>
          <c:yMode val="edge"/>
          <c:x val="0.15612322318724631"/>
          <c:y val="9.5644393425414448E-2"/>
          <c:w val="0.42702075997488587"/>
          <c:h val="0.77958917695320862"/>
        </c:manualLayout>
      </c:layout>
      <c:doughnutChart>
        <c:varyColors val="1"/>
        <c:ser>
          <c:idx val="0"/>
          <c:order val="0"/>
          <c:tx>
            <c:strRef>
              <c:f>PVT_Expense_nature!$C$3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48BE-493B-8080-43C6D52F4D11}"/>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48BE-493B-8080-43C6D52F4D1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5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PVT_Expense_nature!$B$4:$B$6</c:f>
              <c:strCache>
                <c:ptCount val="2"/>
                <c:pt idx="0">
                  <c:v>Essential</c:v>
                </c:pt>
                <c:pt idx="1">
                  <c:v>Non-Essential</c:v>
                </c:pt>
              </c:strCache>
            </c:strRef>
          </c:cat>
          <c:val>
            <c:numRef>
              <c:f>PVT_Expense_nature!$C$4:$C$6</c:f>
              <c:numCache>
                <c:formatCode>"R"#\ ##0</c:formatCode>
                <c:ptCount val="2"/>
                <c:pt idx="0">
                  <c:v>587485.38260000024</c:v>
                </c:pt>
                <c:pt idx="1">
                  <c:v>674096.21169999999</c:v>
                </c:pt>
              </c:numCache>
            </c:numRef>
          </c:val>
          <c:extLst>
            <c:ext xmlns:c16="http://schemas.microsoft.com/office/drawing/2014/chart" uri="{C3380CC4-5D6E-409C-BE32-E72D297353CC}">
              <c16:uniqueId val="{00000004-48BE-493B-8080-43C6D52F4D11}"/>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5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5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[Corporate_Budget_Tracker.xlsx]PVT_PO_Number_usage!PivotTable6</c:name>
    <c:fmtId val="23"/>
  </c:pivotSource>
  <c:chart>
    <c:autoTitleDeleted val="1"/>
    <c:pivotFmts>
      <c:pivotFmt>
        <c:idx val="0"/>
        <c:spPr>
          <a:solidFill>
            <a:srgbClr val="7929E3"/>
          </a:solidFill>
          <a:ln>
            <a:noFill/>
          </a:ln>
          <a:effectLst/>
        </c:spPr>
        <c:marker>
          <c:symbol val="none"/>
        </c:marker>
        <c:dLbl>
          <c:idx val="0"/>
          <c:spPr>
            <a:solidFill>
              <a:srgbClr val="BDC0FB"/>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marker>
          <c:symbol val="none"/>
        </c:marker>
        <c:dLbl>
          <c:idx val="0"/>
          <c:spPr>
            <a:solidFill>
              <a:schemeClr val="tx2">
                <a:lumMod val="40000"/>
                <a:lumOff val="60000"/>
              </a:schemeClr>
            </a:solidFill>
            <a:ln>
              <a:noFill/>
            </a:ln>
            <a:effectLst/>
          </c:spPr>
          <c:txPr>
            <a:bodyPr wrap="square" lIns="38100" tIns="19050" rIns="38100" bIns="19050" anchor="ctr">
              <a:spAutoFit/>
            </a:bodyPr>
            <a:lstStyle/>
            <a:p>
              <a:pPr>
                <a:defRPr sz="4800"/>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a:solidFill>
              <a:schemeClr val="tx2">
                <a:lumMod val="40000"/>
                <a:lumOff val="60000"/>
              </a:schemeClr>
            </a:solidFill>
            <a:ln>
              <a:noFill/>
            </a:ln>
            <a:effectLst/>
          </c:spPr>
          <c:txPr>
            <a:bodyPr wrap="square" lIns="38100" tIns="19050" rIns="38100" bIns="19050" anchor="ctr">
              <a:spAutoFit/>
            </a:bodyPr>
            <a:lstStyle/>
            <a:p>
              <a:pPr>
                <a:defRPr sz="4800"/>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a:solidFill>
              <a:schemeClr val="tx2">
                <a:lumMod val="40000"/>
                <a:lumOff val="60000"/>
              </a:schemeClr>
            </a:solidFill>
            <a:ln>
              <a:noFill/>
            </a:ln>
            <a:effectLst/>
          </c:spPr>
          <c:txPr>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5663070040672"/>
          <c:y val="0.14450482422091604"/>
          <c:w val="0.84676546810688236"/>
          <c:h val="0.65372148903922223"/>
        </c:manualLayout>
      </c:layout>
      <c:barChart>
        <c:barDir val="col"/>
        <c:grouping val="clustered"/>
        <c:varyColors val="0"/>
        <c:ser>
          <c:idx val="0"/>
          <c:order val="0"/>
          <c:tx>
            <c:strRef>
              <c:f>PVT_PO_Number_usage!$C$2</c:f>
              <c:strCache>
                <c:ptCount val="1"/>
                <c:pt idx="0">
                  <c:v>Total</c:v>
                </c:pt>
              </c:strCache>
            </c:strRef>
          </c:tx>
          <c:invertIfNegative val="0"/>
          <c:dLbls>
            <c:spPr>
              <a:solidFill>
                <a:schemeClr val="tx2">
                  <a:lumMod val="40000"/>
                  <a:lumOff val="60000"/>
                </a:schemeClr>
              </a:solidFill>
              <a:ln>
                <a:noFill/>
              </a:ln>
              <a:effectLst/>
            </c:spPr>
            <c:txPr>
              <a:bodyPr/>
              <a:lstStyle/>
              <a:p>
                <a:pPr>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PVT_PO_Number_usage!$B$3:$B$13</c:f>
              <c:strCache>
                <c:ptCount val="10"/>
                <c:pt idx="0">
                  <c:v>TRX-3751</c:v>
                </c:pt>
                <c:pt idx="1">
                  <c:v>INV-8619</c:v>
                </c:pt>
                <c:pt idx="2">
                  <c:v>TRX-2047</c:v>
                </c:pt>
                <c:pt idx="3">
                  <c:v>TRX-9305</c:v>
                </c:pt>
                <c:pt idx="4">
                  <c:v>PO-3742</c:v>
                </c:pt>
                <c:pt idx="5">
                  <c:v>TRX-6391</c:v>
                </c:pt>
                <c:pt idx="6">
                  <c:v>PO-9495</c:v>
                </c:pt>
                <c:pt idx="7">
                  <c:v>INV-6414</c:v>
                </c:pt>
                <c:pt idx="8">
                  <c:v>INV-4957</c:v>
                </c:pt>
                <c:pt idx="9">
                  <c:v>INV-9543</c:v>
                </c:pt>
              </c:strCache>
            </c:strRef>
          </c:cat>
          <c:val>
            <c:numRef>
              <c:f>PVT_PO_Number_usage!$C$3:$C$13</c:f>
              <c:numCache>
                <c:formatCode>"R"#\ ##0</c:formatCode>
                <c:ptCount val="10"/>
                <c:pt idx="0">
                  <c:v>7811.8383000000003</c:v>
                </c:pt>
                <c:pt idx="1">
                  <c:v>6599.0636999999997</c:v>
                </c:pt>
                <c:pt idx="2">
                  <c:v>6342.4842999999992</c:v>
                </c:pt>
                <c:pt idx="3">
                  <c:v>5573.2070999999996</c:v>
                </c:pt>
                <c:pt idx="4">
                  <c:v>4997.3978999999999</c:v>
                </c:pt>
                <c:pt idx="5">
                  <c:v>4993.2557999999999</c:v>
                </c:pt>
                <c:pt idx="6">
                  <c:v>4992.0298999999995</c:v>
                </c:pt>
                <c:pt idx="7">
                  <c:v>4991.2453999999998</c:v>
                </c:pt>
                <c:pt idx="8">
                  <c:v>4987.0478000000003</c:v>
                </c:pt>
                <c:pt idx="9">
                  <c:v>4986.6257000000005</c:v>
                </c:pt>
              </c:numCache>
            </c:numRef>
          </c:val>
          <c:extLst>
            <c:ext xmlns:c16="http://schemas.microsoft.com/office/drawing/2014/chart" uri="{C3380CC4-5D6E-409C-BE32-E72D297353CC}">
              <c16:uniqueId val="{00000000-BDB8-4F79-8106-434239BA7BBA}"/>
            </c:ext>
          </c:extLst>
        </c:ser>
        <c:dLbls>
          <c:dLblPos val="inEnd"/>
          <c:showLegendKey val="0"/>
          <c:showVal val="1"/>
          <c:showCatName val="0"/>
          <c:showSerName val="0"/>
          <c:showPercent val="0"/>
          <c:showBubbleSize val="0"/>
        </c:dLbls>
        <c:gapWidth val="150"/>
        <c:axId val="48099407"/>
        <c:axId val="48095567"/>
      </c:barChart>
      <c:catAx>
        <c:axId val="4809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3240000"/>
          <a:lstStyle/>
          <a:p>
            <a:pPr>
              <a:defRPr/>
            </a:pPr>
            <a:endParaRPr lang="en-US"/>
          </a:p>
        </c:txPr>
        <c:crossAx val="48095567"/>
        <c:crosses val="autoZero"/>
        <c:auto val="1"/>
        <c:lblAlgn val="ctr"/>
        <c:lblOffset val="100"/>
        <c:noMultiLvlLbl val="0"/>
      </c:catAx>
      <c:valAx>
        <c:axId val="48095567"/>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 sourceLinked="1"/>
        <c:majorTickMark val="none"/>
        <c:minorTickMark val="none"/>
        <c:tickLblPos val="nextTo"/>
        <c:spPr>
          <a:noFill/>
          <a:ln>
            <a:noFill/>
          </a:ln>
          <a:effectLst/>
        </c:spPr>
        <c:txPr>
          <a:bodyPr rot="-60000000" vert="horz"/>
          <a:lstStyle/>
          <a:p>
            <a:pPr>
              <a:defRPr/>
            </a:pPr>
            <a:endParaRPr lang="en-US"/>
          </a:p>
        </c:txPr>
        <c:crossAx val="48099407"/>
        <c:crosses val="autoZero"/>
        <c:crossBetween val="between"/>
      </c:valAx>
      <c:spPr>
        <a:noFill/>
        <a:ln>
          <a:noFill/>
        </a:ln>
        <a:effectLst>
          <a:glow rad="101600">
            <a:schemeClr val="accent1">
              <a:alpha val="40000"/>
            </a:schemeClr>
          </a:glow>
        </a:effectLst>
      </c:spPr>
    </c:plotArea>
    <c:legend>
      <c:legendPos val="r"/>
      <c:overlay val="0"/>
      <c:spPr>
        <a:noFill/>
        <a:ln>
          <a:noFill/>
        </a:ln>
        <a:effectLst>
          <a:glow rad="228600">
            <a:schemeClr val="accent2">
              <a:satMod val="175000"/>
              <a:alpha val="40000"/>
            </a:schemeClr>
          </a:glow>
        </a:effectLst>
      </c:spPr>
      <c:txPr>
        <a:bodyPr rot="0" vert="horz"/>
        <a:lstStyle/>
        <a:p>
          <a:pPr>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4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pivotSource>
    <c:name>[Corporate_Budget_Tracker.xlsx]PVT_Capital_vs_Operation !PivotTable4</c:name>
    <c:fmtId val="21"/>
  </c:pivotSource>
  <c:chart>
    <c:autoTitleDeleted val="1"/>
    <c:pivotFmts>
      <c:pivotFmt>
        <c:idx val="0"/>
        <c:spPr>
          <a:solidFill>
            <a:srgbClr val="00B050"/>
          </a:solidFill>
          <a:ln>
            <a:noFill/>
          </a:ln>
          <a:effectLst/>
        </c:spPr>
        <c:marker>
          <c:symbol val="none"/>
        </c:marker>
        <c:dLbl>
          <c:idx val="0"/>
          <c:numFmt formatCode="&quot;R&quot;#,##0" sourceLinked="0"/>
          <c:spPr>
            <a:solidFill>
              <a:srgbClr val="379971"/>
            </a:solidFill>
            <a:ln>
              <a:solidFill>
                <a:schemeClr val="accent1"/>
              </a:solidFill>
            </a:ln>
            <a:effectLst/>
          </c:spPr>
          <c:txPr>
            <a:bodyPr rot="0" spcFirstLastPara="1" vertOverflow="ellipsis" vert="horz" wrap="square" anchor="ctr" anchorCtr="1"/>
            <a:lstStyle/>
            <a:p>
              <a:pPr>
                <a:defRPr sz="4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dLbl>
          <c:idx val="0"/>
          <c:numFmt formatCode="&quot;R&quot;#,##0" sourceLinked="0"/>
          <c:spPr>
            <a:solidFill>
              <a:srgbClr val="379971"/>
            </a:solidFill>
            <a:ln>
              <a:solidFill>
                <a:schemeClr val="accent1"/>
              </a:solidFill>
            </a:ln>
            <a:effectLst/>
          </c:spPr>
          <c:txPr>
            <a:bodyPr rot="0" spcFirstLastPara="1" vertOverflow="ellipsis" vert="horz" wrap="square" anchor="ctr" anchorCtr="1"/>
            <a:lstStyle/>
            <a:p>
              <a:pPr>
                <a:defRPr sz="4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266009152073392"/>
                  <c:h val="5.7988657638193081E-2"/>
                </c:manualLayout>
              </c15:layout>
            </c:ext>
          </c:extLst>
        </c:dLbl>
      </c:pivotFmt>
      <c:pivotFmt>
        <c:idx val="2"/>
        <c:spPr>
          <a:solidFill>
            <a:srgbClr val="00B050"/>
          </a:solidFill>
          <a:ln>
            <a:noFill/>
          </a:ln>
          <a:effectLst/>
        </c:spPr>
        <c:dLbl>
          <c:idx val="0"/>
          <c:numFmt formatCode="&quot;R&quot;#,##0" sourceLinked="0"/>
          <c:spPr>
            <a:solidFill>
              <a:srgbClr val="379971"/>
            </a:solidFill>
            <a:ln>
              <a:solidFill>
                <a:schemeClr val="accent1"/>
              </a:solidFill>
            </a:ln>
            <a:effectLst/>
          </c:spPr>
          <c:txPr>
            <a:bodyPr rot="0" spcFirstLastPara="1" vertOverflow="ellipsis" vert="horz" wrap="square" anchor="ctr" anchorCtr="1"/>
            <a:lstStyle/>
            <a:p>
              <a:pPr>
                <a:defRPr sz="4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266009152073392"/>
                  <c:h val="4.2200845828909844E-2"/>
                </c:manualLayout>
              </c15:layout>
            </c:ext>
          </c:extLst>
        </c:dLbl>
      </c:pivotFmt>
      <c:pivotFmt>
        <c:idx val="3"/>
        <c:spPr>
          <a:solidFill>
            <a:srgbClr val="00B050"/>
          </a:solidFill>
          <a:ln>
            <a:noFill/>
          </a:ln>
          <a:effectLst/>
        </c:spPr>
        <c:marker>
          <c:symbol val="none"/>
        </c:marke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82027680728606"/>
                  <c:h val="6.8373933087343783E-2"/>
                </c:manualLayout>
              </c15:layout>
            </c:ext>
          </c:extLst>
        </c:dLbl>
      </c:pivotFmt>
      <c:pivotFmt>
        <c:idx val="5"/>
        <c:spPr>
          <a:solidFill>
            <a:srgbClr val="00B050"/>
          </a:solidFill>
          <a:ln>
            <a:noFill/>
          </a:ln>
          <a:effectLst/>
        </c:spP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577988874432463"/>
                  <c:h val="5.7758926343053282E-2"/>
                </c:manualLayout>
              </c15:layout>
            </c:ext>
          </c:extLst>
        </c:dLbl>
      </c:pivotFmt>
      <c:pivotFmt>
        <c:idx val="6"/>
        <c:spPr>
          <a:solidFill>
            <a:srgbClr val="00B050"/>
          </a:solidFill>
          <a:ln>
            <a:noFill/>
          </a:ln>
          <a:effectLst/>
        </c:spPr>
        <c:marker>
          <c:symbol val="none"/>
        </c:marke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82027680728606"/>
                  <c:h val="6.8373933087343783E-2"/>
                </c:manualLayout>
              </c15:layout>
            </c:ext>
          </c:extLst>
        </c:dLbl>
      </c:pivotFmt>
      <c:pivotFmt>
        <c:idx val="8"/>
        <c:spPr>
          <a:solidFill>
            <a:srgbClr val="00B050"/>
          </a:solidFill>
          <a:ln>
            <a:noFill/>
          </a:ln>
          <a:effectLst/>
        </c:spP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577988874432463"/>
                  <c:h val="5.7758926343053282E-2"/>
                </c:manualLayout>
              </c15:layout>
            </c:ext>
          </c:extLst>
        </c:dLbl>
      </c:pivotFmt>
      <c:pivotFmt>
        <c:idx val="9"/>
        <c:spPr>
          <a:solidFill>
            <a:srgbClr val="00B050"/>
          </a:solidFill>
          <a:ln>
            <a:noFill/>
          </a:ln>
          <a:effectLst/>
        </c:spPr>
        <c:marker>
          <c:symbol val="none"/>
        </c:marke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82027680728606"/>
                  <c:h val="6.8373933087343783E-2"/>
                </c:manualLayout>
              </c15:layout>
            </c:ext>
          </c:extLst>
        </c:dLbl>
      </c:pivotFmt>
      <c:pivotFmt>
        <c:idx val="11"/>
        <c:spPr>
          <a:solidFill>
            <a:srgbClr val="00B050"/>
          </a:solidFill>
          <a:ln>
            <a:noFill/>
          </a:ln>
          <a:effectLst/>
        </c:spPr>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577988874432463"/>
                  <c:h val="5.7758926343053282E-2"/>
                </c:manualLayout>
              </c15:layout>
            </c:ext>
          </c:extLst>
        </c:dLbl>
      </c:pivotFmt>
    </c:pivotFmts>
    <c:plotArea>
      <c:layout/>
      <c:barChart>
        <c:barDir val="col"/>
        <c:grouping val="clustered"/>
        <c:varyColors val="0"/>
        <c:ser>
          <c:idx val="0"/>
          <c:order val="0"/>
          <c:tx>
            <c:strRef>
              <c:f>'PVT_Capital_vs_Operation '!$C$2</c:f>
              <c:strCache>
                <c:ptCount val="1"/>
                <c:pt idx="0">
                  <c:v>Total</c:v>
                </c:pt>
              </c:strCache>
            </c:strRef>
          </c:tx>
          <c:spPr>
            <a:solidFill>
              <a:srgbClr val="00B050"/>
            </a:solidFill>
            <a:ln>
              <a:noFill/>
            </a:ln>
            <a:effectLst/>
          </c:spPr>
          <c:invertIfNegative val="0"/>
          <c:dPt>
            <c:idx val="0"/>
            <c:invertIfNegative val="0"/>
            <c:bubble3D val="0"/>
            <c:extLst>
              <c:ext xmlns:c16="http://schemas.microsoft.com/office/drawing/2014/chart" uri="{C3380CC4-5D6E-409C-BE32-E72D297353CC}">
                <c16:uniqueId val="{00000000-FD37-4064-82A9-D3765F2B6EFF}"/>
              </c:ext>
            </c:extLst>
          </c:dPt>
          <c:dPt>
            <c:idx val="1"/>
            <c:invertIfNegative val="0"/>
            <c:bubble3D val="0"/>
            <c:extLst>
              <c:ext xmlns:c16="http://schemas.microsoft.com/office/drawing/2014/chart" uri="{C3380CC4-5D6E-409C-BE32-E72D297353CC}">
                <c16:uniqueId val="{00000001-FD37-4064-82A9-D3765F2B6EFF}"/>
              </c:ext>
            </c:extLst>
          </c:dPt>
          <c:dLbls>
            <c:dLbl>
              <c:idx val="0"/>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82027680728606"/>
                      <c:h val="6.8373933087343783E-2"/>
                    </c:manualLayout>
                  </c15:layout>
                </c:ext>
                <c:ext xmlns:c16="http://schemas.microsoft.com/office/drawing/2014/chart" uri="{C3380CC4-5D6E-409C-BE32-E72D297353CC}">
                  <c16:uniqueId val="{00000000-FD37-4064-82A9-D3765F2B6EFF}"/>
                </c:ext>
              </c:extLst>
            </c:dLbl>
            <c:dLbl>
              <c:idx val="1"/>
              <c:numFmt formatCode="&quot;R&quot;#,##0" sourceLinked="0"/>
              <c:spPr>
                <a:solidFill>
                  <a:srgbClr val="18B84D"/>
                </a:solid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1577988874432463"/>
                      <c:h val="5.7758926343053282E-2"/>
                    </c:manualLayout>
                  </c15:layout>
                </c:ext>
                <c:ext xmlns:c16="http://schemas.microsoft.com/office/drawing/2014/chart" uri="{C3380CC4-5D6E-409C-BE32-E72D297353CC}">
                  <c16:uniqueId val="{00000001-FD37-4064-82A9-D3765F2B6EFF}"/>
                </c:ext>
              </c:extLst>
            </c:dLbl>
            <c:numFmt formatCode="&quot;R&quot;#,##0" sourceLinked="0"/>
            <c:spPr>
              <a:solidFill>
                <a:srgbClr val="18B84D"/>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'PVT_Capital_vs_Operation '!$B$3:$B$5</c:f>
              <c:strCache>
                <c:ptCount val="2"/>
                <c:pt idx="0">
                  <c:v>Capital</c:v>
                </c:pt>
                <c:pt idx="1">
                  <c:v>Operational</c:v>
                </c:pt>
              </c:strCache>
            </c:strRef>
          </c:cat>
          <c:val>
            <c:numRef>
              <c:f>'PVT_Capital_vs_Operation '!$C$3:$C$5</c:f>
              <c:numCache>
                <c:formatCode>"R"#\ ##0</c:formatCode>
                <c:ptCount val="2"/>
                <c:pt idx="0">
                  <c:v>646085.0976000001</c:v>
                </c:pt>
                <c:pt idx="1">
                  <c:v>615496.49670000025</c:v>
                </c:pt>
              </c:numCache>
            </c:numRef>
          </c:val>
          <c:extLst>
            <c:ext xmlns:c16="http://schemas.microsoft.com/office/drawing/2014/chart" uri="{C3380CC4-5D6E-409C-BE32-E72D297353CC}">
              <c16:uniqueId val="{00000002-FD37-4064-82A9-D3765F2B6EFF}"/>
            </c:ext>
          </c:extLst>
        </c:ser>
        <c:dLbls>
          <c:showLegendKey val="0"/>
          <c:showVal val="1"/>
          <c:showCatName val="0"/>
          <c:showSerName val="0"/>
          <c:showPercent val="0"/>
          <c:showBubbleSize val="0"/>
        </c:dLbls>
        <c:gapWidth val="219"/>
        <c:overlap val="-27"/>
        <c:axId val="62681887"/>
        <c:axId val="62686207"/>
      </c:barChart>
      <c:catAx>
        <c:axId val="6268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000" b="0" i="0" u="none" strike="noStrike" kern="1200" baseline="0">
                <a:solidFill>
                  <a:schemeClr val="tx1">
                    <a:lumMod val="65000"/>
                    <a:lumOff val="35000"/>
                  </a:schemeClr>
                </a:solidFill>
                <a:latin typeface="+mn-lt"/>
                <a:ea typeface="+mn-ea"/>
                <a:cs typeface="+mn-cs"/>
              </a:defRPr>
            </a:pPr>
            <a:endParaRPr lang="en-US"/>
          </a:p>
        </c:txPr>
        <c:crossAx val="62686207"/>
        <c:crosses val="autoZero"/>
        <c:auto val="1"/>
        <c:lblAlgn val="ctr"/>
        <c:lblOffset val="100"/>
        <c:noMultiLvlLbl val="0"/>
      </c:catAx>
      <c:valAx>
        <c:axId val="62686207"/>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4000" b="0" i="0" u="none" strike="noStrike" kern="1200" baseline="0">
                <a:solidFill>
                  <a:schemeClr val="tx1">
                    <a:lumMod val="65000"/>
                    <a:lumOff val="35000"/>
                  </a:schemeClr>
                </a:solidFill>
                <a:latin typeface="+mn-lt"/>
                <a:ea typeface="+mn-ea"/>
                <a:cs typeface="+mn-cs"/>
              </a:defRPr>
            </a:pPr>
            <a:endParaRPr lang="en-US"/>
          </a:p>
        </c:txPr>
        <c:crossAx val="6268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4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4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[Corporate_Budget_Tracker.xlsx]PVT_Expense_By_PaymentMethod!PivotTable6</c:name>
    <c:fmtId val="18"/>
  </c:pivotSource>
  <c:chart>
    <c:autoTitleDeleted val="1"/>
    <c:pivotFmts>
      <c:pivotFmt>
        <c:idx val="0"/>
        <c:spPr>
          <a:solidFill>
            <a:schemeClr val="accent1"/>
          </a:solidFill>
          <a:ln w="19050">
            <a:solidFill>
              <a:schemeClr val="lt1">
                <a:alpha val="93000"/>
              </a:schemeClr>
            </a:solidFill>
            <a:miter lim="800000"/>
          </a:ln>
          <a:effectLst/>
        </c:spPr>
        <c:marker>
          <c:symbol val="none"/>
        </c:marker>
        <c:dLbl>
          <c:idx val="0"/>
          <c:spPr>
            <a:noFill/>
            <a:ln>
              <a:noFill/>
            </a:ln>
            <a:effectLst/>
          </c:spPr>
          <c:txPr>
            <a:bodyPr rot="0" spcFirstLastPara="1" vertOverflow="ellipsis" vert="horz" wrap="square" anchor="ctr" anchorCtr="1"/>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alpha val="93000"/>
              </a:schemeClr>
            </a:solidFill>
            <a:miter lim="800000"/>
          </a:ln>
          <a:effectLst/>
        </c:spPr>
        <c:dLbl>
          <c:idx val="0"/>
          <c:layout>
            <c:manualLayout>
              <c:x val="-0.13899343832020997"/>
              <c:y val="0.15798374161563139"/>
            </c:manualLayout>
          </c:layout>
          <c:spPr>
            <a:noFill/>
            <a:ln>
              <a:noFill/>
            </a:ln>
            <a:effectLst/>
          </c:spPr>
          <c:txPr>
            <a:bodyPr rot="0" spcFirstLastPara="1" vertOverflow="ellipsis" vert="horz" wrap="square" anchor="ctr" anchorCtr="1"/>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alpha val="93000"/>
              </a:schemeClr>
            </a:solidFill>
            <a:miter lim="800000"/>
          </a:ln>
          <a:effectLst/>
        </c:spPr>
      </c:pivotFmt>
      <c:pivotFmt>
        <c:idx val="3"/>
        <c:spPr>
          <a:solidFill>
            <a:schemeClr val="accent1"/>
          </a:solidFill>
          <a:ln w="19050">
            <a:solidFill>
              <a:schemeClr val="lt1">
                <a:alpha val="93000"/>
              </a:schemeClr>
            </a:solidFill>
            <a:miter lim="800000"/>
          </a:ln>
          <a:effectLst/>
        </c:spPr>
        <c:dLbl>
          <c:idx val="0"/>
          <c:layout>
            <c:manualLayout>
              <c:x val="9.6974409448818896E-2"/>
              <c:y val="-0.1367774861475648"/>
            </c:manualLayout>
          </c:layout>
          <c:spPr>
            <a:noFill/>
            <a:ln>
              <a:noFill/>
            </a:ln>
            <a:effectLst/>
          </c:spPr>
          <c:txPr>
            <a:bodyPr rot="0" spcFirstLastPara="1" vertOverflow="ellipsis" vert="horz" wrap="square" anchor="ctr" anchorCtr="1"/>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alpha val="93000"/>
              </a:schemeClr>
            </a:solidFill>
            <a:miter lim="800000"/>
          </a:ln>
          <a:effectLst/>
        </c:spPr>
        <c:dLbl>
          <c:idx val="0"/>
          <c:layout>
            <c:manualLayout>
              <c:x val="0.12521281714785651"/>
              <c:y val="0.16324766695829679"/>
            </c:manualLayout>
          </c:layout>
          <c:spPr>
            <a:noFill/>
            <a:ln>
              <a:noFill/>
            </a:ln>
            <a:effectLst/>
          </c:spPr>
          <c:txPr>
            <a:bodyPr rot="0" spcFirstLastPara="1" vertOverflow="ellipsis" vert="horz" wrap="square" anchor="ctr" anchorCtr="1"/>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ln>
                    <a:noFill/>
                  </a:ln>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anchor="ctr" anchorCtr="1"/>
            <a:lstStyle/>
            <a:p>
              <a:pPr>
                <a:defRPr sz="5400" b="0" i="0" u="none" strike="noStrike" kern="1200" baseline="0">
                  <a:ln>
                    <a:noFill/>
                  </a:ln>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s>
    <c:plotArea>
      <c:layout/>
      <c:pieChart>
        <c:varyColors val="1"/>
        <c:ser>
          <c:idx val="0"/>
          <c:order val="0"/>
          <c:tx>
            <c:strRef>
              <c:f>PVT_Expense_By_PaymentMethod!$C$2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F3-4DD3-915A-44D91CBA8F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F3-4DD3-915A-44D91CBA8FD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F3-4DD3-915A-44D91CBA8FD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8F3-4DD3-915A-44D91CBA8FD6}"/>
              </c:ext>
            </c:extLst>
          </c:dPt>
          <c:dLbls>
            <c:spPr>
              <a:solidFill>
                <a:schemeClr val="bg1">
                  <a:lumMod val="95000"/>
                </a:schemeClr>
              </a:solidFill>
              <a:ln>
                <a:noFill/>
              </a:ln>
              <a:effectLst/>
            </c:spPr>
            <c:txPr>
              <a:bodyPr rot="0" spcFirstLastPara="1" vertOverflow="ellipsis" vert="horz" wrap="square" anchor="ctr" anchorCtr="1"/>
              <a:lstStyle/>
              <a:p>
                <a:pPr>
                  <a:defRPr sz="5400" b="0" i="0" u="none" strike="noStrike" kern="1200" baseline="0">
                    <a:ln>
                      <a:noFill/>
                    </a:ln>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PVT_Expense_By_PaymentMethod!$B$3:$B$7</c:f>
              <c:strCache>
                <c:ptCount val="4"/>
                <c:pt idx="0">
                  <c:v>Bank Transfer</c:v>
                </c:pt>
                <c:pt idx="1">
                  <c:v>Credit Card</c:v>
                </c:pt>
                <c:pt idx="2">
                  <c:v>EFT</c:v>
                </c:pt>
                <c:pt idx="3">
                  <c:v>Petty Cash</c:v>
                </c:pt>
              </c:strCache>
            </c:strRef>
          </c:cat>
          <c:val>
            <c:numRef>
              <c:f>PVT_Expense_By_PaymentMethod!$C$3:$C$7</c:f>
              <c:numCache>
                <c:formatCode>"R"#\ ##0</c:formatCode>
                <c:ptCount val="4"/>
                <c:pt idx="0">
                  <c:v>342770.22859999997</c:v>
                </c:pt>
                <c:pt idx="1">
                  <c:v>307378.76090000011</c:v>
                </c:pt>
                <c:pt idx="2">
                  <c:v>327116.65330000001</c:v>
                </c:pt>
                <c:pt idx="3">
                  <c:v>284315.95149999997</c:v>
                </c:pt>
              </c:numCache>
            </c:numRef>
          </c:val>
          <c:extLst>
            <c:ext xmlns:c16="http://schemas.microsoft.com/office/drawing/2014/chart" uri="{C3380CC4-5D6E-409C-BE32-E72D297353CC}">
              <c16:uniqueId val="{00000008-78F3-4DD3-915A-44D91CBA8FD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54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sz="5400">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[Corporate_Budget_Tracker.xlsx]PVT_Weekday_Expense!PivotTable7</c:name>
    <c:fmtId val="33"/>
  </c:pivotSource>
  <c:chart>
    <c:autoTitleDeleted val="1"/>
    <c:pivotFmts>
      <c:pivotFmt>
        <c:idx val="0"/>
        <c:spPr>
          <a:solidFill>
            <a:schemeClr val="accent1"/>
          </a:solidFill>
          <a:ln w="19050">
            <a:solidFill>
              <a:schemeClr val="lt1"/>
            </a:solidFill>
          </a:ln>
          <a:effectLst>
            <a:glow>
              <a:schemeClr val="accent1">
                <a:alpha val="40000"/>
              </a:schemeClr>
            </a:glow>
            <a:softEdge rad="0"/>
          </a:effectLst>
        </c:spPr>
        <c:marker>
          <c:symbol val="none"/>
        </c:marker>
        <c:dLbl>
          <c:idx val="0"/>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glow>
              <a:schemeClr val="accent1">
                <a:alpha val="40000"/>
              </a:schemeClr>
            </a:glow>
            <a:softEdge rad="0"/>
          </a:effectLst>
        </c:spPr>
        <c:dLbl>
          <c:idx val="0"/>
          <c:layout>
            <c:manualLayout>
              <c:x val="-0.12588631013166199"/>
              <c:y val="0.18256383291071668"/>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a:glow>
              <a:schemeClr val="accent1">
                <a:alpha val="40000"/>
              </a:schemeClr>
            </a:glow>
            <a:softEdge rad="0"/>
          </a:effectLst>
        </c:spPr>
        <c:dLbl>
          <c:idx val="0"/>
          <c:layout>
            <c:manualLayout>
              <c:x val="-0.24707293203997643"/>
              <c:y val="2.2593247030561807E-2"/>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a:glow>
              <a:schemeClr val="accent1">
                <a:alpha val="40000"/>
              </a:schemeClr>
            </a:glow>
            <a:softEdge rad="0"/>
          </a:effectLst>
        </c:spPr>
        <c:dLbl>
          <c:idx val="0"/>
          <c:layout>
            <c:manualLayout>
              <c:x val="-0.17944451647676929"/>
              <c:y val="-0.15433012144668368"/>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a:glow>
              <a:schemeClr val="accent1">
                <a:alpha val="40000"/>
              </a:schemeClr>
            </a:glow>
            <a:softEdge rad="0"/>
          </a:effectLst>
        </c:spPr>
        <c:dLbl>
          <c:idx val="0"/>
          <c:layout>
            <c:manualLayout>
              <c:x val="2.0261196183242684E-2"/>
              <c:y val="-0.113788389163219"/>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a:glow>
              <a:schemeClr val="accent1">
                <a:alpha val="40000"/>
              </a:schemeClr>
            </a:glow>
            <a:softEdge rad="0"/>
          </a:effectLst>
        </c:spPr>
        <c:dLbl>
          <c:idx val="0"/>
          <c:layout>
            <c:manualLayout>
              <c:x val="0.16223675523274866"/>
              <c:y val="-0.14923416522087291"/>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glow>
              <a:schemeClr val="accent1">
                <a:alpha val="40000"/>
              </a:schemeClr>
            </a:glow>
            <a:softEdge rad="0"/>
          </a:effectLst>
        </c:spPr>
        <c:dLbl>
          <c:idx val="0"/>
          <c:layout>
            <c:manualLayout>
              <c:x val="0.1297661437834258"/>
              <c:y val="7.0592713198985718E-2"/>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a:glow>
              <a:schemeClr val="accent1">
                <a:alpha val="40000"/>
              </a:schemeClr>
            </a:glow>
            <a:softEdge rad="0"/>
          </a:effectLst>
        </c:spPr>
        <c:dLbl>
          <c:idx val="0"/>
          <c:layout>
            <c:manualLayout>
              <c:x val="0.1387625771883339"/>
              <c:y val="0.17218967035900173"/>
            </c:manualLayout>
          </c:layout>
          <c:spPr>
            <a:noFill/>
            <a:ln>
              <a:noFill/>
            </a:ln>
            <a:effectLst/>
          </c:spPr>
          <c:txPr>
            <a:bodyPr rot="0" spcFirstLastPara="1" vertOverflow="ellipsis" vert="horz" wrap="square" anchor="ctr" anchorCtr="1"/>
            <a:lstStyle/>
            <a:p>
              <a:pPr>
                <a:defRPr sz="4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pieChart>
        <c:varyColors val="1"/>
        <c:ser>
          <c:idx val="0"/>
          <c:order val="0"/>
          <c:tx>
            <c:strRef>
              <c:f>PVT_Weekday_Expense!$C$2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81-4476-913A-7F09DA39A3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81-4476-913A-7F09DA39A3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81-4476-913A-7F09DA39A37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581-4476-913A-7F09DA39A37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581-4476-913A-7F09DA39A37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581-4476-913A-7F09DA39A37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581-4476-913A-7F09DA39A371}"/>
              </c:ext>
            </c:extLst>
          </c:dPt>
          <c:dLbls>
            <c:spPr>
              <a:solidFill>
                <a:schemeClr val="bg1">
                  <a:lumMod val="95000"/>
                </a:schemeClr>
              </a:solidFill>
              <a:ln>
                <a:noFill/>
              </a:ln>
              <a:effectLst/>
            </c:spPr>
            <c:txPr>
              <a:bodyPr rot="0" spcFirstLastPara="1" vertOverflow="ellipsis" vert="horz" wrap="square" anchor="ctr" anchorCtr="1"/>
              <a:lstStyle/>
              <a:p>
                <a:pPr>
                  <a:defRPr sz="44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PVT_Weekday_Expense!$B$3:$B$10</c:f>
              <c:strCache>
                <c:ptCount val="7"/>
                <c:pt idx="0">
                  <c:v>Sunday</c:v>
                </c:pt>
                <c:pt idx="1">
                  <c:v>Monday</c:v>
                </c:pt>
                <c:pt idx="2">
                  <c:v>Tuesday</c:v>
                </c:pt>
                <c:pt idx="3">
                  <c:v>Wednesday</c:v>
                </c:pt>
                <c:pt idx="4">
                  <c:v>Thursday</c:v>
                </c:pt>
                <c:pt idx="5">
                  <c:v>Friday</c:v>
                </c:pt>
                <c:pt idx="6">
                  <c:v>Saturday</c:v>
                </c:pt>
              </c:strCache>
            </c:strRef>
          </c:cat>
          <c:val>
            <c:numRef>
              <c:f>PVT_Weekday_Expense!$C$3:$C$10</c:f>
              <c:numCache>
                <c:formatCode>"R"#\ ##0</c:formatCode>
                <c:ptCount val="7"/>
                <c:pt idx="0">
                  <c:v>177709.15220000001</c:v>
                </c:pt>
                <c:pt idx="1">
                  <c:v>202728.56319999998</c:v>
                </c:pt>
                <c:pt idx="2">
                  <c:v>181372.16180000003</c:v>
                </c:pt>
                <c:pt idx="3">
                  <c:v>170426.45679999996</c:v>
                </c:pt>
                <c:pt idx="4">
                  <c:v>198367.89080000002</c:v>
                </c:pt>
                <c:pt idx="5">
                  <c:v>133749.55989999999</c:v>
                </c:pt>
                <c:pt idx="6">
                  <c:v>197227.80959999998</c:v>
                </c:pt>
              </c:numCache>
            </c:numRef>
          </c:val>
          <c:extLst>
            <c:ext xmlns:c16="http://schemas.microsoft.com/office/drawing/2014/chart" uri="{C3380CC4-5D6E-409C-BE32-E72D297353CC}">
              <c16:uniqueId val="{0000000E-A581-4476-913A-7F09DA39A371}"/>
            </c:ext>
          </c:extLst>
        </c:ser>
        <c:dLbls>
          <c:dLblPos val="outEnd"/>
          <c:showLegendKey val="0"/>
          <c:showVal val="1"/>
          <c:showCatName val="0"/>
          <c:showSerName val="0"/>
          <c:showPercent val="0"/>
          <c:showBubbleSize val="0"/>
          <c:showLeaderLines val="1"/>
        </c:dLbls>
        <c:firstSliceAng val="1"/>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4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rnd" cmpd="dbl" algn="ctr">
      <a:solidFill>
        <a:schemeClr val="accent1"/>
      </a:solidFill>
      <a:round/>
    </a:ln>
    <a:effectLst/>
  </c:spPr>
  <c:txPr>
    <a:bodyPr/>
    <a:lstStyle/>
    <a:p>
      <a:pPr>
        <a:defRPr sz="4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3">
  <a:schemeClr val="accent3"/>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Reversed" id="23">
  <a:schemeClr val="accent3"/>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6">
  <a:schemeClr val="accent3"/>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3.xml"/><Relationship Id="rId7" Type="http://schemas.openxmlformats.org/officeDocument/2006/relationships/chart" Target="../charts/chart16.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5.xml"/><Relationship Id="rId11" Type="http://schemas.openxmlformats.org/officeDocument/2006/relationships/chart" Target="../charts/chart20.xml"/><Relationship Id="rId5" Type="http://schemas.openxmlformats.org/officeDocument/2006/relationships/image" Target="../media/image2.png"/><Relationship Id="rId10" Type="http://schemas.openxmlformats.org/officeDocument/2006/relationships/chart" Target="../charts/chart19.xml"/><Relationship Id="rId4" Type="http://schemas.openxmlformats.org/officeDocument/2006/relationships/chart" Target="../charts/chart14.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5</xdr:col>
      <xdr:colOff>258240</xdr:colOff>
      <xdr:row>0</xdr:row>
      <xdr:rowOff>0</xdr:rowOff>
    </xdr:from>
    <xdr:to>
      <xdr:col>51</xdr:col>
      <xdr:colOff>127000</xdr:colOff>
      <xdr:row>61</xdr:row>
      <xdr:rowOff>29633</xdr:rowOff>
    </xdr:to>
    <xdr:graphicFrame macro="">
      <xdr:nvGraphicFramePr>
        <xdr:cNvPr id="2" name="Chart 1">
          <a:extLst>
            <a:ext uri="{FF2B5EF4-FFF2-40B4-BE49-F238E27FC236}">
              <a16:creationId xmlns:a16="http://schemas.microsoft.com/office/drawing/2014/main" id="{95CF25D6-70D7-7F22-BC5E-D181CA5B93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593725</xdr:colOff>
      <xdr:row>2</xdr:row>
      <xdr:rowOff>19049</xdr:rowOff>
    </xdr:from>
    <xdr:to>
      <xdr:col>44</xdr:col>
      <xdr:colOff>63500</xdr:colOff>
      <xdr:row>56</xdr:row>
      <xdr:rowOff>169332</xdr:rowOff>
    </xdr:to>
    <xdr:graphicFrame macro="">
      <xdr:nvGraphicFramePr>
        <xdr:cNvPr id="2" name="Chart 1">
          <a:extLst>
            <a:ext uri="{FF2B5EF4-FFF2-40B4-BE49-F238E27FC236}">
              <a16:creationId xmlns:a16="http://schemas.microsoft.com/office/drawing/2014/main" id="{3657287F-BF09-FA08-B191-D07831C334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12706</xdr:colOff>
      <xdr:row>2</xdr:row>
      <xdr:rowOff>-1</xdr:rowOff>
    </xdr:from>
    <xdr:to>
      <xdr:col>40</xdr:col>
      <xdr:colOff>0</xdr:colOff>
      <xdr:row>57</xdr:row>
      <xdr:rowOff>21166</xdr:rowOff>
    </xdr:to>
    <xdr:graphicFrame macro="">
      <xdr:nvGraphicFramePr>
        <xdr:cNvPr id="2" name="Chart 1">
          <a:extLst>
            <a:ext uri="{FF2B5EF4-FFF2-40B4-BE49-F238E27FC236}">
              <a16:creationId xmlns:a16="http://schemas.microsoft.com/office/drawing/2014/main" id="{8990EBA9-9EAC-7C97-5A7D-42823939A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190505</xdr:colOff>
      <xdr:row>1</xdr:row>
      <xdr:rowOff>19049</xdr:rowOff>
    </xdr:from>
    <xdr:to>
      <xdr:col>49</xdr:col>
      <xdr:colOff>359832</xdr:colOff>
      <xdr:row>56</xdr:row>
      <xdr:rowOff>84666</xdr:rowOff>
    </xdr:to>
    <xdr:graphicFrame macro="">
      <xdr:nvGraphicFramePr>
        <xdr:cNvPr id="2" name="Chart 1">
          <a:extLst>
            <a:ext uri="{FF2B5EF4-FFF2-40B4-BE49-F238E27FC236}">
              <a16:creationId xmlns:a16="http://schemas.microsoft.com/office/drawing/2014/main" id="{659701C4-AD0E-112B-A3FC-56BE50C16E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323856</xdr:colOff>
      <xdr:row>0</xdr:row>
      <xdr:rowOff>177799</xdr:rowOff>
    </xdr:from>
    <xdr:to>
      <xdr:col>42</xdr:col>
      <xdr:colOff>127000</xdr:colOff>
      <xdr:row>55</xdr:row>
      <xdr:rowOff>84666</xdr:rowOff>
    </xdr:to>
    <xdr:graphicFrame macro="">
      <xdr:nvGraphicFramePr>
        <xdr:cNvPr id="2" name="Chart 1">
          <a:extLst>
            <a:ext uri="{FF2B5EF4-FFF2-40B4-BE49-F238E27FC236}">
              <a16:creationId xmlns:a16="http://schemas.microsoft.com/office/drawing/2014/main" id="{99119912-E91A-E7AF-A3E6-ABBB4981D1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6</xdr:colOff>
      <xdr:row>0</xdr:row>
      <xdr:rowOff>158749</xdr:rowOff>
    </xdr:from>
    <xdr:to>
      <xdr:col>39</xdr:col>
      <xdr:colOff>148167</xdr:colOff>
      <xdr:row>63</xdr:row>
      <xdr:rowOff>169332</xdr:rowOff>
    </xdr:to>
    <xdr:graphicFrame macro="">
      <xdr:nvGraphicFramePr>
        <xdr:cNvPr id="2" name="Chart 1">
          <a:extLst>
            <a:ext uri="{FF2B5EF4-FFF2-40B4-BE49-F238E27FC236}">
              <a16:creationId xmlns:a16="http://schemas.microsoft.com/office/drawing/2014/main" id="{45E1D0CF-706E-2ECB-9106-4E85B30A4C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590556</xdr:colOff>
      <xdr:row>0</xdr:row>
      <xdr:rowOff>177800</xdr:rowOff>
    </xdr:from>
    <xdr:to>
      <xdr:col>54</xdr:col>
      <xdr:colOff>571500</xdr:colOff>
      <xdr:row>106</xdr:row>
      <xdr:rowOff>95250</xdr:rowOff>
    </xdr:to>
    <xdr:graphicFrame macro="">
      <xdr:nvGraphicFramePr>
        <xdr:cNvPr id="2" name="Chart 1">
          <a:extLst>
            <a:ext uri="{FF2B5EF4-FFF2-40B4-BE49-F238E27FC236}">
              <a16:creationId xmlns:a16="http://schemas.microsoft.com/office/drawing/2014/main" id="{66DCFD81-DD0A-C771-2AEF-CE578030BC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6355</xdr:colOff>
      <xdr:row>1</xdr:row>
      <xdr:rowOff>6351</xdr:rowOff>
    </xdr:from>
    <xdr:to>
      <xdr:col>69</xdr:col>
      <xdr:colOff>537306</xdr:colOff>
      <xdr:row>23</xdr:row>
      <xdr:rowOff>635000</xdr:rowOff>
    </xdr:to>
    <xdr:graphicFrame macro="">
      <xdr:nvGraphicFramePr>
        <xdr:cNvPr id="2" name="Chart 1">
          <a:extLst>
            <a:ext uri="{FF2B5EF4-FFF2-40B4-BE49-F238E27FC236}">
              <a16:creationId xmlns:a16="http://schemas.microsoft.com/office/drawing/2014/main" id="{B8680472-CE53-36F4-1F4C-BEFF1EF2D2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6</xdr:colOff>
      <xdr:row>1</xdr:row>
      <xdr:rowOff>0</xdr:rowOff>
    </xdr:from>
    <xdr:to>
      <xdr:col>47</xdr:col>
      <xdr:colOff>190500</xdr:colOff>
      <xdr:row>70</xdr:row>
      <xdr:rowOff>158750</xdr:rowOff>
    </xdr:to>
    <xdr:graphicFrame macro="">
      <xdr:nvGraphicFramePr>
        <xdr:cNvPr id="2" name="Chart 1">
          <a:extLst>
            <a:ext uri="{FF2B5EF4-FFF2-40B4-BE49-F238E27FC236}">
              <a16:creationId xmlns:a16="http://schemas.microsoft.com/office/drawing/2014/main" id="{4DA9052F-544F-DE3B-DAA0-9A3258FCC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14</xdr:col>
      <xdr:colOff>9523</xdr:colOff>
      <xdr:row>1</xdr:row>
      <xdr:rowOff>25400</xdr:rowOff>
    </xdr:from>
    <xdr:to>
      <xdr:col>61</xdr:col>
      <xdr:colOff>467893</xdr:colOff>
      <xdr:row>83</xdr:row>
      <xdr:rowOff>95250</xdr:rowOff>
    </xdr:to>
    <xdr:graphicFrame macro="">
      <xdr:nvGraphicFramePr>
        <xdr:cNvPr id="3" name="Chart 2">
          <a:extLst>
            <a:ext uri="{FF2B5EF4-FFF2-40B4-BE49-F238E27FC236}">
              <a16:creationId xmlns:a16="http://schemas.microsoft.com/office/drawing/2014/main" id="{4EBD74D5-3973-D2ED-77CC-9860DB5FE6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0</xdr:row>
      <xdr:rowOff>44823</xdr:rowOff>
    </xdr:from>
    <xdr:to>
      <xdr:col>40</xdr:col>
      <xdr:colOff>126999</xdr:colOff>
      <xdr:row>2</xdr:row>
      <xdr:rowOff>57726</xdr:rowOff>
    </xdr:to>
    <xdr:sp macro="" textlink="">
      <xdr:nvSpPr>
        <xdr:cNvPr id="2" name="TextBox 1">
          <a:extLst>
            <a:ext uri="{FF2B5EF4-FFF2-40B4-BE49-F238E27FC236}">
              <a16:creationId xmlns:a16="http://schemas.microsoft.com/office/drawing/2014/main" id="{5197B085-7133-0F76-7D48-B3B81DE19AFE}"/>
            </a:ext>
          </a:extLst>
        </xdr:cNvPr>
        <xdr:cNvSpPr txBox="1"/>
      </xdr:nvSpPr>
      <xdr:spPr>
        <a:xfrm>
          <a:off x="9461500" y="44823"/>
          <a:ext cx="76263499" cy="5219903"/>
        </a:xfrm>
        <a:prstGeom prst="roundRect">
          <a:avLst/>
        </a:prstGeom>
        <a:ln/>
      </xdr:spPr>
      <xdr:style>
        <a:lnRef idx="1">
          <a:schemeClr val="accent4"/>
        </a:lnRef>
        <a:fillRef idx="3">
          <a:schemeClr val="accent4"/>
        </a:fillRef>
        <a:effectRef idx="2">
          <a:schemeClr val="accent4"/>
        </a:effectRef>
        <a:fontRef idx="minor">
          <a:schemeClr val="lt1"/>
        </a:fontRef>
      </xdr:style>
      <xdr:txBody>
        <a:bodyPr vertOverflow="clip" horzOverflow="clip" wrap="square" rtlCol="0" anchor="t"/>
        <a:lstStyle/>
        <a:p>
          <a:pPr algn="ctr"/>
          <a:r>
            <a:rPr lang="en-ZA" sz="30000" b="1"/>
            <a:t>INFINITY</a:t>
          </a:r>
          <a:r>
            <a:rPr lang="en-ZA" sz="30000" b="1" baseline="0"/>
            <a:t> TECH EXPENSE</a:t>
          </a:r>
          <a:r>
            <a:rPr lang="en-ZA" sz="30000" b="1"/>
            <a:t> TRACKER</a:t>
          </a:r>
        </a:p>
      </xdr:txBody>
    </xdr:sp>
    <xdr:clientData/>
  </xdr:twoCellAnchor>
  <xdr:twoCellAnchor>
    <xdr:from>
      <xdr:col>1</xdr:col>
      <xdr:colOff>1325387</xdr:colOff>
      <xdr:row>5</xdr:row>
      <xdr:rowOff>123254</xdr:rowOff>
    </xdr:from>
    <xdr:to>
      <xdr:col>8</xdr:col>
      <xdr:colOff>133725</xdr:colOff>
      <xdr:row>32</xdr:row>
      <xdr:rowOff>127000</xdr:rowOff>
    </xdr:to>
    <xdr:grpSp>
      <xdr:nvGrpSpPr>
        <xdr:cNvPr id="19" name="Group 18">
          <a:extLst>
            <a:ext uri="{FF2B5EF4-FFF2-40B4-BE49-F238E27FC236}">
              <a16:creationId xmlns:a16="http://schemas.microsoft.com/office/drawing/2014/main" id="{FC7B46A0-1A5A-24E9-983B-012456C618E2}"/>
            </a:ext>
          </a:extLst>
        </xdr:cNvPr>
        <xdr:cNvGrpSpPr>
          <a:grpSpLocks noChangeAspect="1"/>
        </xdr:cNvGrpSpPr>
      </xdr:nvGrpSpPr>
      <xdr:grpSpPr>
        <a:xfrm>
          <a:off x="10786887" y="5901754"/>
          <a:ext cx="13095838" cy="5464746"/>
          <a:chOff x="1583766" y="1517456"/>
          <a:chExt cx="1792940" cy="1311175"/>
        </a:xfrm>
        <a:solidFill>
          <a:schemeClr val="bg1"/>
        </a:solidFill>
        <a:effectLst/>
        <a:scene3d>
          <a:camera prst="orthographicFront">
            <a:rot lat="0" lon="0" rev="0"/>
          </a:camera>
          <a:lightRig rig="contrasting" dir="t">
            <a:rot lat="0" lon="0" rev="7800000"/>
          </a:lightRig>
        </a:scene3d>
      </xdr:grpSpPr>
      <xdr:sp macro="" textlink="">
        <xdr:nvSpPr>
          <xdr:cNvPr id="15" name="Rectangle: Rounded Corners 14">
            <a:extLst>
              <a:ext uri="{FF2B5EF4-FFF2-40B4-BE49-F238E27FC236}">
                <a16:creationId xmlns:a16="http://schemas.microsoft.com/office/drawing/2014/main" id="{C1A616DB-F107-CC64-7094-A0058188E75B}"/>
              </a:ext>
            </a:extLst>
          </xdr:cNvPr>
          <xdr:cNvSpPr/>
        </xdr:nvSpPr>
        <xdr:spPr>
          <a:xfrm>
            <a:off x="1583766" y="1517456"/>
            <a:ext cx="1792940" cy="1311175"/>
          </a:xfrm>
          <a:prstGeom prst="roundRect">
            <a:avLst/>
          </a:prstGeom>
          <a:grpFill/>
          <a:ln>
            <a:noFill/>
          </a:ln>
          <a:effectLst>
            <a:glow rad="139700">
              <a:schemeClr val="accent1">
                <a:satMod val="175000"/>
                <a:alpha val="40000"/>
              </a:schemeClr>
            </a:glow>
          </a:effectLst>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2400"/>
          </a:p>
        </xdr:txBody>
      </xdr:sp>
      <xdr:sp macro="" textlink="">
        <xdr:nvSpPr>
          <xdr:cNvPr id="16" name="TextBox 15">
            <a:extLst>
              <a:ext uri="{FF2B5EF4-FFF2-40B4-BE49-F238E27FC236}">
                <a16:creationId xmlns:a16="http://schemas.microsoft.com/office/drawing/2014/main" id="{1CD42AEA-D457-26C5-02EE-5D84AFB12E87}"/>
              </a:ext>
            </a:extLst>
          </xdr:cNvPr>
          <xdr:cNvSpPr txBox="1"/>
        </xdr:nvSpPr>
        <xdr:spPr>
          <a:xfrm>
            <a:off x="1636059" y="1549075"/>
            <a:ext cx="1621117" cy="451528"/>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5400" b="1">
                <a:solidFill>
                  <a:schemeClr val="tx1"/>
                </a:solidFill>
              </a:rPr>
              <a:t>💵Total Expense</a:t>
            </a:r>
          </a:p>
          <a:p>
            <a:pPr algn="ctr"/>
            <a:endParaRPr lang="en-ZA" sz="3200" b="1"/>
          </a:p>
        </xdr:txBody>
      </xdr:sp>
      <xdr:sp macro="" textlink="'KPI Calculated Values'!C3">
        <xdr:nvSpPr>
          <xdr:cNvPr id="18" name="TextBox 17">
            <a:extLst>
              <a:ext uri="{FF2B5EF4-FFF2-40B4-BE49-F238E27FC236}">
                <a16:creationId xmlns:a16="http://schemas.microsoft.com/office/drawing/2014/main" id="{0032BDED-5D25-4F3B-77B8-898F4BA12CBC}"/>
              </a:ext>
            </a:extLst>
          </xdr:cNvPr>
          <xdr:cNvSpPr txBox="1"/>
        </xdr:nvSpPr>
        <xdr:spPr>
          <a:xfrm>
            <a:off x="1658470" y="1948503"/>
            <a:ext cx="1509059" cy="784139"/>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57184AE-FE78-4665-B4AA-4E8DDD3F1CC4}" type="TxLink">
              <a:rPr lang="en-US" sz="11500" b="0" i="0" u="none" strike="noStrike">
                <a:solidFill>
                  <a:schemeClr val="tx1"/>
                </a:solidFill>
                <a:latin typeface="Calibri"/>
                <a:ea typeface="Calibri"/>
                <a:cs typeface="Calibri"/>
              </a:rPr>
              <a:pPr algn="ctr"/>
              <a:t>R 1,3M</a:t>
            </a:fld>
            <a:endParaRPr lang="en-ZA" sz="11500">
              <a:solidFill>
                <a:schemeClr val="tx1"/>
              </a:solidFill>
            </a:endParaRPr>
          </a:p>
        </xdr:txBody>
      </xdr:sp>
    </xdr:grpSp>
    <xdr:clientData/>
  </xdr:twoCellAnchor>
  <xdr:twoCellAnchor>
    <xdr:from>
      <xdr:col>15</xdr:col>
      <xdr:colOff>409747</xdr:colOff>
      <xdr:row>5</xdr:row>
      <xdr:rowOff>242456</xdr:rowOff>
    </xdr:from>
    <xdr:to>
      <xdr:col>25</xdr:col>
      <xdr:colOff>108047</xdr:colOff>
      <xdr:row>33</xdr:row>
      <xdr:rowOff>55756</xdr:rowOff>
    </xdr:to>
    <xdr:grpSp>
      <xdr:nvGrpSpPr>
        <xdr:cNvPr id="20" name="Group 19">
          <a:extLst>
            <a:ext uri="{FF2B5EF4-FFF2-40B4-BE49-F238E27FC236}">
              <a16:creationId xmlns:a16="http://schemas.microsoft.com/office/drawing/2014/main" id="{1C0BDC48-29F8-E042-C16A-1F14C1955524}"/>
            </a:ext>
          </a:extLst>
        </xdr:cNvPr>
        <xdr:cNvGrpSpPr>
          <a:grpSpLocks/>
        </xdr:cNvGrpSpPr>
      </xdr:nvGrpSpPr>
      <xdr:grpSpPr>
        <a:xfrm>
          <a:off x="29048247" y="6020956"/>
          <a:ext cx="13096800" cy="5464800"/>
          <a:chOff x="1583766" y="1517456"/>
          <a:chExt cx="1792940" cy="1311175"/>
        </a:xfrm>
        <a:solidFill>
          <a:schemeClr val="bg1"/>
        </a:solidFill>
        <a:effectLst/>
        <a:scene3d>
          <a:camera prst="orthographicFront">
            <a:rot lat="0" lon="0" rev="0"/>
          </a:camera>
          <a:lightRig rig="contrasting" dir="t">
            <a:rot lat="0" lon="0" rev="7800000"/>
          </a:lightRig>
        </a:scene3d>
      </xdr:grpSpPr>
      <xdr:sp macro="" textlink="">
        <xdr:nvSpPr>
          <xdr:cNvPr id="21" name="Rectangle: Rounded Corners 20">
            <a:extLst>
              <a:ext uri="{FF2B5EF4-FFF2-40B4-BE49-F238E27FC236}">
                <a16:creationId xmlns:a16="http://schemas.microsoft.com/office/drawing/2014/main" id="{251ABA3D-F68F-DD62-1192-E5A5CEF9F515}"/>
              </a:ext>
            </a:extLst>
          </xdr:cNvPr>
          <xdr:cNvSpPr/>
        </xdr:nvSpPr>
        <xdr:spPr>
          <a:xfrm>
            <a:off x="1583766" y="1517456"/>
            <a:ext cx="1792940" cy="1311175"/>
          </a:xfrm>
          <a:prstGeom prst="roundRect">
            <a:avLst/>
          </a:prstGeom>
          <a:grpFill/>
          <a:ln>
            <a:noFill/>
          </a:ln>
          <a:effectLst>
            <a:glow rad="139700">
              <a:schemeClr val="accent1">
                <a:satMod val="175000"/>
                <a:alpha val="40000"/>
              </a:schemeClr>
            </a:glow>
          </a:effectLst>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2400"/>
          </a:p>
        </xdr:txBody>
      </xdr:sp>
      <xdr:sp macro="" textlink="">
        <xdr:nvSpPr>
          <xdr:cNvPr id="22" name="TextBox 21">
            <a:extLst>
              <a:ext uri="{FF2B5EF4-FFF2-40B4-BE49-F238E27FC236}">
                <a16:creationId xmlns:a16="http://schemas.microsoft.com/office/drawing/2014/main" id="{CDDD2FEB-1497-76CC-ADDE-6EB9AC214640}"/>
              </a:ext>
            </a:extLst>
          </xdr:cNvPr>
          <xdr:cNvSpPr txBox="1"/>
        </xdr:nvSpPr>
        <xdr:spPr>
          <a:xfrm>
            <a:off x="1646055" y="1558019"/>
            <a:ext cx="1621117" cy="477424"/>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5400" b="1">
                <a:solidFill>
                  <a:schemeClr val="tx1"/>
                </a:solidFill>
              </a:rPr>
              <a:t>🏠Capital</a:t>
            </a:r>
            <a:r>
              <a:rPr lang="en-ZA" sz="5400" b="1" baseline="0">
                <a:solidFill>
                  <a:schemeClr val="tx1"/>
                </a:solidFill>
              </a:rPr>
              <a:t> Expense</a:t>
            </a:r>
            <a:endParaRPr lang="en-ZA" sz="5400" b="1">
              <a:solidFill>
                <a:schemeClr val="tx1"/>
              </a:solidFill>
            </a:endParaRPr>
          </a:p>
          <a:p>
            <a:pPr algn="ctr"/>
            <a:endParaRPr lang="en-ZA" sz="3200" b="1"/>
          </a:p>
        </xdr:txBody>
      </xdr:sp>
      <xdr:sp macro="" textlink="'KPI Calculated Values'!E3">
        <xdr:nvSpPr>
          <xdr:cNvPr id="23" name="TextBox 22">
            <a:extLst>
              <a:ext uri="{FF2B5EF4-FFF2-40B4-BE49-F238E27FC236}">
                <a16:creationId xmlns:a16="http://schemas.microsoft.com/office/drawing/2014/main" id="{24B3E6DB-1188-89F1-2459-4694D43F4854}"/>
              </a:ext>
            </a:extLst>
          </xdr:cNvPr>
          <xdr:cNvSpPr txBox="1"/>
        </xdr:nvSpPr>
        <xdr:spPr>
          <a:xfrm>
            <a:off x="1658470" y="2002405"/>
            <a:ext cx="1509059" cy="804307"/>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F5B6E4-9921-402D-B69E-044BBF70EF58}" type="TxLink">
              <a:rPr lang="en-US" sz="11500" b="0" i="0" u="none" strike="noStrike">
                <a:solidFill>
                  <a:schemeClr val="tx1"/>
                </a:solidFill>
                <a:latin typeface="Calibri"/>
                <a:ea typeface="Calibri"/>
                <a:cs typeface="Calibri"/>
              </a:rPr>
              <a:pPr algn="ctr"/>
              <a:t>R 646,1K</a:t>
            </a:fld>
            <a:endParaRPr lang="en-ZA" sz="11500">
              <a:solidFill>
                <a:schemeClr val="tx1"/>
              </a:solidFill>
            </a:endParaRPr>
          </a:p>
        </xdr:txBody>
      </xdr:sp>
    </xdr:grpSp>
    <xdr:clientData/>
  </xdr:twoCellAnchor>
  <xdr:twoCellAnchor>
    <xdr:from>
      <xdr:col>28</xdr:col>
      <xdr:colOff>1728518</xdr:colOff>
      <xdr:row>5</xdr:row>
      <xdr:rowOff>240392</xdr:rowOff>
    </xdr:from>
    <xdr:to>
      <xdr:col>28</xdr:col>
      <xdr:colOff>14825318</xdr:colOff>
      <xdr:row>33</xdr:row>
      <xdr:rowOff>53692</xdr:rowOff>
    </xdr:to>
    <xdr:grpSp>
      <xdr:nvGrpSpPr>
        <xdr:cNvPr id="24" name="Group 23">
          <a:extLst>
            <a:ext uri="{FF2B5EF4-FFF2-40B4-BE49-F238E27FC236}">
              <a16:creationId xmlns:a16="http://schemas.microsoft.com/office/drawing/2014/main" id="{1666D78E-9F06-0D99-FBFD-A14AB27F40E5}"/>
            </a:ext>
          </a:extLst>
        </xdr:cNvPr>
        <xdr:cNvGrpSpPr>
          <a:grpSpLocks/>
        </xdr:cNvGrpSpPr>
      </xdr:nvGrpSpPr>
      <xdr:grpSpPr>
        <a:xfrm>
          <a:off x="47448518" y="6018892"/>
          <a:ext cx="13096800" cy="5464800"/>
          <a:chOff x="1583766" y="1517456"/>
          <a:chExt cx="1792940" cy="1311175"/>
        </a:xfrm>
        <a:solidFill>
          <a:schemeClr val="bg1"/>
        </a:solidFill>
        <a:effectLst/>
        <a:scene3d>
          <a:camera prst="orthographicFront">
            <a:rot lat="0" lon="0" rev="0"/>
          </a:camera>
          <a:lightRig rig="contrasting" dir="t">
            <a:rot lat="0" lon="0" rev="7800000"/>
          </a:lightRig>
        </a:scene3d>
      </xdr:grpSpPr>
      <xdr:sp macro="" textlink="">
        <xdr:nvSpPr>
          <xdr:cNvPr id="25" name="Rectangle: Rounded Corners 24">
            <a:extLst>
              <a:ext uri="{FF2B5EF4-FFF2-40B4-BE49-F238E27FC236}">
                <a16:creationId xmlns:a16="http://schemas.microsoft.com/office/drawing/2014/main" id="{3F7BD802-0BCB-10AB-2C90-96FDBA91B573}"/>
              </a:ext>
            </a:extLst>
          </xdr:cNvPr>
          <xdr:cNvSpPr/>
        </xdr:nvSpPr>
        <xdr:spPr>
          <a:xfrm>
            <a:off x="1583766" y="1517456"/>
            <a:ext cx="1792940" cy="1311175"/>
          </a:xfrm>
          <a:prstGeom prst="roundRect">
            <a:avLst/>
          </a:prstGeom>
          <a:grpFill/>
          <a:ln>
            <a:noFill/>
          </a:ln>
          <a:effectLst>
            <a:glow rad="139700">
              <a:schemeClr val="accent1">
                <a:satMod val="175000"/>
                <a:alpha val="40000"/>
              </a:schemeClr>
            </a:glow>
          </a:effectLst>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2400"/>
          </a:p>
        </xdr:txBody>
      </xdr:sp>
      <xdr:sp macro="" textlink="">
        <xdr:nvSpPr>
          <xdr:cNvPr id="26" name="TextBox 25">
            <a:extLst>
              <a:ext uri="{FF2B5EF4-FFF2-40B4-BE49-F238E27FC236}">
                <a16:creationId xmlns:a16="http://schemas.microsoft.com/office/drawing/2014/main" id="{2AE7B9A6-35CD-D68F-FC3B-668EA92A56AD}"/>
              </a:ext>
            </a:extLst>
          </xdr:cNvPr>
          <xdr:cNvSpPr txBox="1"/>
        </xdr:nvSpPr>
        <xdr:spPr>
          <a:xfrm>
            <a:off x="1636059" y="1554638"/>
            <a:ext cx="1621117" cy="436669"/>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5400" b="1">
                <a:solidFill>
                  <a:schemeClr val="tx1"/>
                </a:solidFill>
              </a:rPr>
              <a:t>⚙️Operational</a:t>
            </a:r>
            <a:r>
              <a:rPr lang="en-ZA" sz="5400" b="1" baseline="0">
                <a:solidFill>
                  <a:schemeClr val="tx1"/>
                </a:solidFill>
              </a:rPr>
              <a:t> Exp</a:t>
            </a:r>
            <a:endParaRPr lang="en-ZA" sz="5400" b="1">
              <a:solidFill>
                <a:schemeClr val="tx1"/>
              </a:solidFill>
            </a:endParaRPr>
          </a:p>
          <a:p>
            <a:pPr algn="ctr"/>
            <a:endParaRPr lang="en-ZA" sz="3200" b="1"/>
          </a:p>
        </xdr:txBody>
      </xdr:sp>
      <xdr:sp macro="" textlink="'KPI Calculated Values'!G3">
        <xdr:nvSpPr>
          <xdr:cNvPr id="27" name="TextBox 26">
            <a:extLst>
              <a:ext uri="{FF2B5EF4-FFF2-40B4-BE49-F238E27FC236}">
                <a16:creationId xmlns:a16="http://schemas.microsoft.com/office/drawing/2014/main" id="{B76A52C3-36FD-6802-2B4C-63952DD350DB}"/>
              </a:ext>
            </a:extLst>
          </xdr:cNvPr>
          <xdr:cNvSpPr txBox="1"/>
        </xdr:nvSpPr>
        <xdr:spPr>
          <a:xfrm>
            <a:off x="1658470" y="1982573"/>
            <a:ext cx="1509059" cy="820943"/>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8CBC358-E294-420B-A970-ED54A3E27DDB}" type="TxLink">
              <a:rPr lang="en-US" sz="11500" b="0" i="0" u="none" strike="noStrike">
                <a:solidFill>
                  <a:schemeClr val="tx1"/>
                </a:solidFill>
                <a:latin typeface="Calibri"/>
                <a:ea typeface="Calibri"/>
                <a:cs typeface="Calibri"/>
              </a:rPr>
              <a:pPr algn="ctr"/>
              <a:t>R 615,5K</a:t>
            </a:fld>
            <a:endParaRPr lang="en-ZA" sz="11500">
              <a:solidFill>
                <a:schemeClr val="tx1"/>
              </a:solidFill>
            </a:endParaRPr>
          </a:p>
        </xdr:txBody>
      </xdr:sp>
    </xdr:grpSp>
    <xdr:clientData/>
  </xdr:twoCellAnchor>
  <xdr:twoCellAnchor>
    <xdr:from>
      <xdr:col>15</xdr:col>
      <xdr:colOff>430446</xdr:colOff>
      <xdr:row>36</xdr:row>
      <xdr:rowOff>204009</xdr:rowOff>
    </xdr:from>
    <xdr:to>
      <xdr:col>25</xdr:col>
      <xdr:colOff>128746</xdr:colOff>
      <xdr:row>38</xdr:row>
      <xdr:rowOff>271309</xdr:rowOff>
    </xdr:to>
    <xdr:grpSp>
      <xdr:nvGrpSpPr>
        <xdr:cNvPr id="28" name="Group 27">
          <a:extLst>
            <a:ext uri="{FF2B5EF4-FFF2-40B4-BE49-F238E27FC236}">
              <a16:creationId xmlns:a16="http://schemas.microsoft.com/office/drawing/2014/main" id="{44751A78-C49D-4E78-8D00-3AC1B2147151}"/>
            </a:ext>
          </a:extLst>
        </xdr:cNvPr>
        <xdr:cNvGrpSpPr>
          <a:grpSpLocks/>
        </xdr:cNvGrpSpPr>
      </xdr:nvGrpSpPr>
      <xdr:grpSpPr>
        <a:xfrm>
          <a:off x="29068946" y="12205509"/>
          <a:ext cx="13096800" cy="5464800"/>
          <a:chOff x="1583766" y="1517456"/>
          <a:chExt cx="1792940" cy="1311175"/>
        </a:xfrm>
        <a:solidFill>
          <a:schemeClr val="bg1"/>
        </a:solidFill>
        <a:effectLst/>
        <a:scene3d>
          <a:camera prst="orthographicFront">
            <a:rot lat="0" lon="0" rev="0"/>
          </a:camera>
          <a:lightRig rig="contrasting" dir="t">
            <a:rot lat="0" lon="0" rev="7800000"/>
          </a:lightRig>
        </a:scene3d>
      </xdr:grpSpPr>
      <xdr:sp macro="" textlink="">
        <xdr:nvSpPr>
          <xdr:cNvPr id="29" name="Rectangle: Rounded Corners 28">
            <a:extLst>
              <a:ext uri="{FF2B5EF4-FFF2-40B4-BE49-F238E27FC236}">
                <a16:creationId xmlns:a16="http://schemas.microsoft.com/office/drawing/2014/main" id="{0BD79CEF-3C1F-5509-B5BC-0E404EE8CF70}"/>
              </a:ext>
            </a:extLst>
          </xdr:cNvPr>
          <xdr:cNvSpPr/>
        </xdr:nvSpPr>
        <xdr:spPr>
          <a:xfrm>
            <a:off x="1583766" y="1517456"/>
            <a:ext cx="1792940" cy="1311175"/>
          </a:xfrm>
          <a:prstGeom prst="roundRect">
            <a:avLst/>
          </a:prstGeom>
          <a:grpFill/>
          <a:ln>
            <a:noFill/>
          </a:ln>
          <a:effectLst>
            <a:glow rad="139700">
              <a:schemeClr val="accent1">
                <a:satMod val="175000"/>
                <a:alpha val="40000"/>
              </a:schemeClr>
            </a:glow>
          </a:effectLst>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sp macro="" textlink="">
        <xdr:nvSpPr>
          <xdr:cNvPr id="30" name="TextBox 29">
            <a:extLst>
              <a:ext uri="{FF2B5EF4-FFF2-40B4-BE49-F238E27FC236}">
                <a16:creationId xmlns:a16="http://schemas.microsoft.com/office/drawing/2014/main" id="{E0779669-0740-C764-965E-268FFBF6AE0B}"/>
              </a:ext>
            </a:extLst>
          </xdr:cNvPr>
          <xdr:cNvSpPr txBox="1"/>
        </xdr:nvSpPr>
        <xdr:spPr>
          <a:xfrm>
            <a:off x="1636059" y="1517456"/>
            <a:ext cx="1621117" cy="465451"/>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5400" b="1">
                <a:solidFill>
                  <a:schemeClr val="tx1"/>
                </a:solidFill>
              </a:rPr>
              <a:t>🗓️High</a:t>
            </a:r>
            <a:r>
              <a:rPr lang="en-ZA" sz="5400" b="1" baseline="0">
                <a:solidFill>
                  <a:schemeClr val="tx1"/>
                </a:solidFill>
              </a:rPr>
              <a:t> Exp Month</a:t>
            </a:r>
            <a:endParaRPr lang="en-ZA" sz="5400" b="1">
              <a:solidFill>
                <a:schemeClr val="tx1"/>
              </a:solidFill>
            </a:endParaRPr>
          </a:p>
          <a:p>
            <a:pPr algn="ctr"/>
            <a:endParaRPr lang="en-ZA" sz="1400" b="1"/>
          </a:p>
        </xdr:txBody>
      </xdr:sp>
      <xdr:sp macro="" textlink="'KPI Calculated Values'!D6">
        <xdr:nvSpPr>
          <xdr:cNvPr id="31" name="TextBox 30">
            <a:extLst>
              <a:ext uri="{FF2B5EF4-FFF2-40B4-BE49-F238E27FC236}">
                <a16:creationId xmlns:a16="http://schemas.microsoft.com/office/drawing/2014/main" id="{D6168499-382C-4BC9-C6FE-138A370191A8}"/>
              </a:ext>
            </a:extLst>
          </xdr:cNvPr>
          <xdr:cNvSpPr txBox="1"/>
        </xdr:nvSpPr>
        <xdr:spPr>
          <a:xfrm>
            <a:off x="1658470" y="1844022"/>
            <a:ext cx="1509059" cy="773587"/>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9F434D3-5EE4-4928-A27E-BDBE6A5CC604}" type="TxLink">
              <a:rPr lang="en-US" sz="11500" b="0" i="0" u="none" strike="noStrike">
                <a:solidFill>
                  <a:schemeClr val="tx1"/>
                </a:solidFill>
                <a:latin typeface="Calibri"/>
                <a:ea typeface="Calibri"/>
                <a:cs typeface="Calibri"/>
              </a:rPr>
              <a:pPr algn="ctr"/>
              <a:t>July 2023</a:t>
            </a:fld>
            <a:endParaRPr lang="en-ZA" sz="11500">
              <a:solidFill>
                <a:schemeClr val="tx1"/>
              </a:solidFill>
            </a:endParaRPr>
          </a:p>
        </xdr:txBody>
      </xdr:sp>
    </xdr:grpSp>
    <xdr:clientData/>
  </xdr:twoCellAnchor>
  <xdr:twoCellAnchor>
    <xdr:from>
      <xdr:col>1</xdr:col>
      <xdr:colOff>1627942</xdr:colOff>
      <xdr:row>36</xdr:row>
      <xdr:rowOff>444498</xdr:rowOff>
    </xdr:from>
    <xdr:to>
      <xdr:col>7</xdr:col>
      <xdr:colOff>554264</xdr:colOff>
      <xdr:row>38</xdr:row>
      <xdr:rowOff>86998</xdr:rowOff>
    </xdr:to>
    <xdr:grpSp>
      <xdr:nvGrpSpPr>
        <xdr:cNvPr id="32" name="Group 31">
          <a:extLst>
            <a:ext uri="{FF2B5EF4-FFF2-40B4-BE49-F238E27FC236}">
              <a16:creationId xmlns:a16="http://schemas.microsoft.com/office/drawing/2014/main" id="{5B603599-82E2-0E76-82A0-4E02629E4A17}"/>
            </a:ext>
          </a:extLst>
        </xdr:cNvPr>
        <xdr:cNvGrpSpPr>
          <a:grpSpLocks noChangeAspect="1"/>
        </xdr:cNvGrpSpPr>
      </xdr:nvGrpSpPr>
      <xdr:grpSpPr>
        <a:xfrm>
          <a:off x="11089442" y="12445998"/>
          <a:ext cx="12578822" cy="5040000"/>
          <a:chOff x="1583766" y="1517456"/>
          <a:chExt cx="1792940" cy="1311175"/>
        </a:xfrm>
        <a:solidFill>
          <a:schemeClr val="bg1"/>
        </a:solidFill>
        <a:effectLst/>
        <a:scene3d>
          <a:camera prst="orthographicFront">
            <a:rot lat="0" lon="0" rev="0"/>
          </a:camera>
          <a:lightRig rig="contrasting" dir="t">
            <a:rot lat="0" lon="0" rev="7800000"/>
          </a:lightRig>
        </a:scene3d>
      </xdr:grpSpPr>
      <xdr:sp macro="" textlink="">
        <xdr:nvSpPr>
          <xdr:cNvPr id="33" name="Rectangle: Rounded Corners 32">
            <a:extLst>
              <a:ext uri="{FF2B5EF4-FFF2-40B4-BE49-F238E27FC236}">
                <a16:creationId xmlns:a16="http://schemas.microsoft.com/office/drawing/2014/main" id="{D04A25F7-D7C0-1538-0111-A98DDC6B80AC}"/>
              </a:ext>
            </a:extLst>
          </xdr:cNvPr>
          <xdr:cNvSpPr/>
        </xdr:nvSpPr>
        <xdr:spPr>
          <a:xfrm>
            <a:off x="1583766" y="1517456"/>
            <a:ext cx="1792940" cy="1311175"/>
          </a:xfrm>
          <a:prstGeom prst="roundRect">
            <a:avLst/>
          </a:prstGeom>
          <a:grpFill/>
          <a:ln>
            <a:noFill/>
          </a:ln>
          <a:effectLst>
            <a:glow rad="139700">
              <a:schemeClr val="accent1">
                <a:satMod val="175000"/>
                <a:alpha val="40000"/>
              </a:schemeClr>
            </a:glow>
          </a:effectLst>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solidFill>
                <a:schemeClr val="bg1"/>
              </a:solidFill>
            </a:endParaRPr>
          </a:p>
        </xdr:txBody>
      </xdr:sp>
      <xdr:sp macro="" textlink="">
        <xdr:nvSpPr>
          <xdr:cNvPr id="34" name="TextBox 33">
            <a:extLst>
              <a:ext uri="{FF2B5EF4-FFF2-40B4-BE49-F238E27FC236}">
                <a16:creationId xmlns:a16="http://schemas.microsoft.com/office/drawing/2014/main" id="{731DA701-E802-CF5D-2C25-43B323D8704C}"/>
              </a:ext>
            </a:extLst>
          </xdr:cNvPr>
          <xdr:cNvSpPr txBox="1"/>
        </xdr:nvSpPr>
        <xdr:spPr>
          <a:xfrm>
            <a:off x="1636059" y="1544495"/>
            <a:ext cx="1621117" cy="420580"/>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5400" b="1">
                <a:solidFill>
                  <a:schemeClr val="tx1"/>
                </a:solidFill>
              </a:rPr>
              <a:t>💼Top</a:t>
            </a:r>
            <a:r>
              <a:rPr lang="en-ZA" sz="5400" b="1" baseline="0">
                <a:solidFill>
                  <a:schemeClr val="tx1"/>
                </a:solidFill>
              </a:rPr>
              <a:t> Dept</a:t>
            </a:r>
            <a:endParaRPr lang="en-ZA" sz="5400" b="1">
              <a:solidFill>
                <a:schemeClr val="tx1"/>
              </a:solidFill>
            </a:endParaRPr>
          </a:p>
          <a:p>
            <a:pPr algn="ctr"/>
            <a:endParaRPr lang="en-ZA" sz="1400" b="1">
              <a:solidFill>
                <a:schemeClr val="bg1"/>
              </a:solidFill>
            </a:endParaRPr>
          </a:p>
        </xdr:txBody>
      </xdr:sp>
      <xdr:sp macro="" textlink="'KPI Calculated Values'!B6">
        <xdr:nvSpPr>
          <xdr:cNvPr id="35" name="TextBox 34">
            <a:extLst>
              <a:ext uri="{FF2B5EF4-FFF2-40B4-BE49-F238E27FC236}">
                <a16:creationId xmlns:a16="http://schemas.microsoft.com/office/drawing/2014/main" id="{E68DFE8A-A41E-3E3C-9A2B-C11CFCA3B0E6}"/>
              </a:ext>
            </a:extLst>
          </xdr:cNvPr>
          <xdr:cNvSpPr txBox="1"/>
        </xdr:nvSpPr>
        <xdr:spPr>
          <a:xfrm>
            <a:off x="1658470" y="1935032"/>
            <a:ext cx="1655701" cy="615850"/>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FC465D-16C7-4014-A41F-F3B29C455DF8}" type="TxLink">
              <a:rPr lang="en-US" sz="8800" b="0" i="0" u="none" strike="noStrike">
                <a:solidFill>
                  <a:schemeClr val="tx1"/>
                </a:solidFill>
                <a:latin typeface="Calibri"/>
                <a:ea typeface="Calibri"/>
                <a:cs typeface="Calibri"/>
              </a:rPr>
              <a:pPr algn="ctr"/>
              <a:t>Training &amp; Development</a:t>
            </a:fld>
            <a:endParaRPr lang="en-ZA" sz="8800">
              <a:solidFill>
                <a:schemeClr val="tx1"/>
              </a:solidFill>
            </a:endParaRPr>
          </a:p>
        </xdr:txBody>
      </xdr:sp>
    </xdr:grpSp>
    <xdr:clientData/>
  </xdr:twoCellAnchor>
  <xdr:twoCellAnchor>
    <xdr:from>
      <xdr:col>28</xdr:col>
      <xdr:colOff>1804103</xdr:colOff>
      <xdr:row>36</xdr:row>
      <xdr:rowOff>129848</xdr:rowOff>
    </xdr:from>
    <xdr:to>
      <xdr:col>28</xdr:col>
      <xdr:colOff>14900903</xdr:colOff>
      <xdr:row>38</xdr:row>
      <xdr:rowOff>197148</xdr:rowOff>
    </xdr:to>
    <xdr:grpSp>
      <xdr:nvGrpSpPr>
        <xdr:cNvPr id="36" name="Group 35">
          <a:extLst>
            <a:ext uri="{FF2B5EF4-FFF2-40B4-BE49-F238E27FC236}">
              <a16:creationId xmlns:a16="http://schemas.microsoft.com/office/drawing/2014/main" id="{70EF1E0A-685C-273E-453D-0B9F997B397C}"/>
            </a:ext>
          </a:extLst>
        </xdr:cNvPr>
        <xdr:cNvGrpSpPr>
          <a:grpSpLocks/>
        </xdr:cNvGrpSpPr>
      </xdr:nvGrpSpPr>
      <xdr:grpSpPr>
        <a:xfrm>
          <a:off x="47524103" y="12131348"/>
          <a:ext cx="13096800" cy="5464800"/>
          <a:chOff x="1583766" y="1517456"/>
          <a:chExt cx="1792940" cy="1311175"/>
        </a:xfrm>
        <a:solidFill>
          <a:schemeClr val="bg1"/>
        </a:solidFill>
        <a:effectLst/>
        <a:scene3d>
          <a:camera prst="orthographicFront">
            <a:rot lat="0" lon="0" rev="0"/>
          </a:camera>
          <a:lightRig rig="contrasting" dir="t">
            <a:rot lat="0" lon="0" rev="7800000"/>
          </a:lightRig>
        </a:scene3d>
      </xdr:grpSpPr>
      <xdr:sp macro="" textlink="">
        <xdr:nvSpPr>
          <xdr:cNvPr id="37" name="Rectangle: Rounded Corners 36">
            <a:extLst>
              <a:ext uri="{FF2B5EF4-FFF2-40B4-BE49-F238E27FC236}">
                <a16:creationId xmlns:a16="http://schemas.microsoft.com/office/drawing/2014/main" id="{6207E424-2FEB-0214-02E4-BF0F886ED23C}"/>
              </a:ext>
            </a:extLst>
          </xdr:cNvPr>
          <xdr:cNvSpPr/>
        </xdr:nvSpPr>
        <xdr:spPr>
          <a:xfrm>
            <a:off x="1583766" y="1517456"/>
            <a:ext cx="1792940" cy="1311175"/>
          </a:xfrm>
          <a:prstGeom prst="roundRect">
            <a:avLst/>
          </a:prstGeom>
          <a:grpFill/>
          <a:ln>
            <a:noFill/>
          </a:ln>
          <a:effectLst>
            <a:glow rad="139700">
              <a:schemeClr val="accent1">
                <a:satMod val="175000"/>
                <a:alpha val="40000"/>
              </a:schemeClr>
            </a:glow>
          </a:effectLst>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sp macro="" textlink="">
        <xdr:nvSpPr>
          <xdr:cNvPr id="38" name="TextBox 37">
            <a:extLst>
              <a:ext uri="{FF2B5EF4-FFF2-40B4-BE49-F238E27FC236}">
                <a16:creationId xmlns:a16="http://schemas.microsoft.com/office/drawing/2014/main" id="{E5C121BB-9F8A-701E-293E-5F8632721562}"/>
              </a:ext>
            </a:extLst>
          </xdr:cNvPr>
          <xdr:cNvSpPr txBox="1"/>
        </xdr:nvSpPr>
        <xdr:spPr>
          <a:xfrm>
            <a:off x="1636059" y="1531815"/>
            <a:ext cx="1621117" cy="416394"/>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5400" b="1">
                <a:solidFill>
                  <a:schemeClr val="tx1"/>
                </a:solidFill>
              </a:rPr>
              <a:t>📦Unique</a:t>
            </a:r>
            <a:r>
              <a:rPr lang="en-ZA" sz="5400" b="1" baseline="0">
                <a:solidFill>
                  <a:schemeClr val="tx1"/>
                </a:solidFill>
              </a:rPr>
              <a:t> Vendor</a:t>
            </a:r>
            <a:endParaRPr lang="en-ZA" sz="5400" b="1">
              <a:solidFill>
                <a:schemeClr val="tx1"/>
              </a:solidFill>
            </a:endParaRPr>
          </a:p>
          <a:p>
            <a:pPr algn="ctr"/>
            <a:endParaRPr lang="en-ZA" sz="1400" b="1"/>
          </a:p>
        </xdr:txBody>
      </xdr:sp>
      <xdr:sp macro="" textlink="'KPI Calculated Values'!G6">
        <xdr:nvSpPr>
          <xdr:cNvPr id="39" name="TextBox 38">
            <a:extLst>
              <a:ext uri="{FF2B5EF4-FFF2-40B4-BE49-F238E27FC236}">
                <a16:creationId xmlns:a16="http://schemas.microsoft.com/office/drawing/2014/main" id="{E4B85534-2583-54D8-17AC-040940956017}"/>
              </a:ext>
            </a:extLst>
          </xdr:cNvPr>
          <xdr:cNvSpPr txBox="1"/>
        </xdr:nvSpPr>
        <xdr:spPr>
          <a:xfrm>
            <a:off x="1675856" y="1897663"/>
            <a:ext cx="1509059" cy="868431"/>
          </a:xfrm>
          <a:prstGeom prst="roundRect">
            <a:avLst/>
          </a:prstGeom>
          <a:grpFill/>
          <a:ln w="9525" cmpd="sng">
            <a:noFill/>
          </a:ln>
          <a:effectLst/>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07C996-2C6A-4EB0-9BAD-E9B04A823146}" type="TxLink">
              <a:rPr lang="en-US" sz="11500" b="0" i="0" u="none" strike="noStrike">
                <a:solidFill>
                  <a:schemeClr val="tx1"/>
                </a:solidFill>
                <a:latin typeface="Calibri"/>
                <a:ea typeface="Calibri"/>
                <a:cs typeface="Calibri"/>
              </a:rPr>
              <a:pPr algn="ctr"/>
              <a:t>7</a:t>
            </a:fld>
            <a:endParaRPr lang="en-ZA" sz="11500">
              <a:solidFill>
                <a:schemeClr val="tx1"/>
              </a:solidFill>
            </a:endParaRPr>
          </a:p>
        </xdr:txBody>
      </xdr:sp>
    </xdr:grpSp>
    <xdr:clientData/>
  </xdr:twoCellAnchor>
  <xdr:twoCellAnchor>
    <xdr:from>
      <xdr:col>24</xdr:col>
      <xdr:colOff>1243622</xdr:colOff>
      <xdr:row>113</xdr:row>
      <xdr:rowOff>78273</xdr:rowOff>
    </xdr:from>
    <xdr:to>
      <xdr:col>28</xdr:col>
      <xdr:colOff>12333921</xdr:colOff>
      <xdr:row>138</xdr:row>
      <xdr:rowOff>559499</xdr:rowOff>
    </xdr:to>
    <xdr:grpSp>
      <xdr:nvGrpSpPr>
        <xdr:cNvPr id="47" name="Group 46">
          <a:extLst>
            <a:ext uri="{FF2B5EF4-FFF2-40B4-BE49-F238E27FC236}">
              <a16:creationId xmlns:a16="http://schemas.microsoft.com/office/drawing/2014/main" id="{E8BB30B9-DEAD-C877-4FE4-F1528AA97035}"/>
            </a:ext>
          </a:extLst>
        </xdr:cNvPr>
        <xdr:cNvGrpSpPr/>
      </xdr:nvGrpSpPr>
      <xdr:grpSpPr>
        <a:xfrm>
          <a:off x="35597122" y="48528773"/>
          <a:ext cx="22456799" cy="14641726"/>
          <a:chOff x="8082874" y="10903535"/>
          <a:chExt cx="9922313" cy="6375369"/>
        </a:xfrm>
      </xdr:grpSpPr>
      <xdr:sp macro="" textlink="">
        <xdr:nvSpPr>
          <xdr:cNvPr id="11" name="TextBox 10">
            <a:extLst>
              <a:ext uri="{FF2B5EF4-FFF2-40B4-BE49-F238E27FC236}">
                <a16:creationId xmlns:a16="http://schemas.microsoft.com/office/drawing/2014/main" id="{8571CC23-F3A8-6CBD-BAB0-672DF6F43D7A}"/>
              </a:ext>
            </a:extLst>
          </xdr:cNvPr>
          <xdr:cNvSpPr txBox="1"/>
        </xdr:nvSpPr>
        <xdr:spPr>
          <a:xfrm>
            <a:off x="8735370" y="10903535"/>
            <a:ext cx="4674152" cy="609412"/>
          </a:xfrm>
          <a:prstGeom prst="roundRect">
            <a:avLst>
              <a:gd name="adj" fmla="val 0"/>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ZA" sz="4800" b="0" i="0" baseline="0">
                <a:solidFill>
                  <a:schemeClr val="bg1"/>
                </a:solidFill>
                <a:effectLst/>
                <a:latin typeface="+mn-lt"/>
                <a:ea typeface="+mn-ea"/>
                <a:cs typeface="+mn-cs"/>
              </a:rPr>
              <a:t>Quarterly Expense by Department</a:t>
            </a:r>
            <a:endParaRPr lang="en-ZA" sz="4800">
              <a:solidFill>
                <a:schemeClr val="bg1"/>
              </a:solidFill>
              <a:effectLst/>
            </a:endParaRPr>
          </a:p>
          <a:p>
            <a:pPr algn="ctr"/>
            <a:endParaRPr lang="en-ZA" sz="3600">
              <a:solidFill>
                <a:schemeClr val="bg1"/>
              </a:solidFill>
            </a:endParaRPr>
          </a:p>
        </xdr:txBody>
      </xdr:sp>
      <xdr:graphicFrame macro="">
        <xdr:nvGraphicFramePr>
          <xdr:cNvPr id="12" name="Chart 11">
            <a:extLst>
              <a:ext uri="{FF2B5EF4-FFF2-40B4-BE49-F238E27FC236}">
                <a16:creationId xmlns:a16="http://schemas.microsoft.com/office/drawing/2014/main" id="{4B2EB5CC-99D2-4F6F-A7F9-1E098589A7B4}"/>
              </a:ext>
            </a:extLst>
          </xdr:cNvPr>
          <xdr:cNvGraphicFramePr>
            <a:graphicFrameLocks/>
          </xdr:cNvGraphicFramePr>
        </xdr:nvGraphicFramePr>
        <xdr:xfrm>
          <a:off x="8082874" y="11316024"/>
          <a:ext cx="9922313" cy="596288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24</xdr:col>
      <xdr:colOff>1211722</xdr:colOff>
      <xdr:row>69</xdr:row>
      <xdr:rowOff>63500</xdr:rowOff>
    </xdr:from>
    <xdr:to>
      <xdr:col>28</xdr:col>
      <xdr:colOff>12302022</xdr:colOff>
      <xdr:row>110</xdr:row>
      <xdr:rowOff>123180</xdr:rowOff>
    </xdr:to>
    <xdr:grpSp>
      <xdr:nvGrpSpPr>
        <xdr:cNvPr id="11272" name="Group 11271">
          <a:extLst>
            <a:ext uri="{FF2B5EF4-FFF2-40B4-BE49-F238E27FC236}">
              <a16:creationId xmlns:a16="http://schemas.microsoft.com/office/drawing/2014/main" id="{41F0978C-57C7-C38E-CB98-D962E249895B}"/>
            </a:ext>
          </a:extLst>
        </xdr:cNvPr>
        <xdr:cNvGrpSpPr/>
      </xdr:nvGrpSpPr>
      <xdr:grpSpPr>
        <a:xfrm>
          <a:off x="35565222" y="33401000"/>
          <a:ext cx="22456800" cy="14601180"/>
          <a:chOff x="28834222" y="33845500"/>
          <a:chExt cx="22456800" cy="14601180"/>
        </a:xfrm>
      </xdr:grpSpPr>
      <xdr:sp macro="" textlink="">
        <xdr:nvSpPr>
          <xdr:cNvPr id="7" name="TextBox 6">
            <a:extLst>
              <a:ext uri="{FF2B5EF4-FFF2-40B4-BE49-F238E27FC236}">
                <a16:creationId xmlns:a16="http://schemas.microsoft.com/office/drawing/2014/main" id="{769A6D19-A609-4D28-BE9E-D49A80DD95FF}"/>
              </a:ext>
            </a:extLst>
          </xdr:cNvPr>
          <xdr:cNvSpPr txBox="1"/>
        </xdr:nvSpPr>
        <xdr:spPr>
          <a:xfrm>
            <a:off x="31279384" y="33845500"/>
            <a:ext cx="7900115" cy="1509746"/>
          </a:xfrm>
          <a:prstGeom prst="roundRect">
            <a:avLst>
              <a:gd name="adj" fmla="val 0"/>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4800">
                <a:solidFill>
                  <a:schemeClr val="bg1"/>
                </a:solidFill>
              </a:rPr>
              <a:t>Quartely</a:t>
            </a:r>
            <a:r>
              <a:rPr lang="en-ZA" sz="4800" baseline="0">
                <a:solidFill>
                  <a:schemeClr val="bg1"/>
                </a:solidFill>
              </a:rPr>
              <a:t> Expense</a:t>
            </a:r>
            <a:endParaRPr lang="en-ZA" sz="4800">
              <a:solidFill>
                <a:schemeClr val="bg1"/>
              </a:solidFill>
            </a:endParaRPr>
          </a:p>
        </xdr:txBody>
      </xdr:sp>
      <xdr:graphicFrame macro="">
        <xdr:nvGraphicFramePr>
          <xdr:cNvPr id="13" name="Chart 12">
            <a:extLst>
              <a:ext uri="{FF2B5EF4-FFF2-40B4-BE49-F238E27FC236}">
                <a16:creationId xmlns:a16="http://schemas.microsoft.com/office/drawing/2014/main" id="{59399553-9EBB-4BEA-A1BC-A56BBB2CAE33}"/>
              </a:ext>
            </a:extLst>
          </xdr:cNvPr>
          <xdr:cNvGraphicFramePr>
            <a:graphicFrameLocks/>
          </xdr:cNvGraphicFramePr>
        </xdr:nvGraphicFramePr>
        <xdr:xfrm>
          <a:off x="28834222" y="34752280"/>
          <a:ext cx="22456800" cy="136944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xdr:col>
      <xdr:colOff>147992</xdr:colOff>
      <xdr:row>38</xdr:row>
      <xdr:rowOff>1799167</xdr:rowOff>
    </xdr:from>
    <xdr:to>
      <xdr:col>20</xdr:col>
      <xdr:colOff>254000</xdr:colOff>
      <xdr:row>66</xdr:row>
      <xdr:rowOff>127000</xdr:rowOff>
    </xdr:to>
    <xdr:grpSp>
      <xdr:nvGrpSpPr>
        <xdr:cNvPr id="54" name="Group 53">
          <a:extLst>
            <a:ext uri="{FF2B5EF4-FFF2-40B4-BE49-F238E27FC236}">
              <a16:creationId xmlns:a16="http://schemas.microsoft.com/office/drawing/2014/main" id="{141B1355-EC34-F30F-1FFA-B87F288EF8E8}"/>
            </a:ext>
          </a:extLst>
        </xdr:cNvPr>
        <xdr:cNvGrpSpPr/>
      </xdr:nvGrpSpPr>
      <xdr:grpSpPr>
        <a:xfrm>
          <a:off x="9609492" y="19198167"/>
          <a:ext cx="22458008" cy="13694833"/>
          <a:chOff x="8164867" y="16642522"/>
          <a:chExt cx="6939729" cy="4177569"/>
        </a:xfrm>
      </xdr:grpSpPr>
      <xdr:sp macro="" textlink="">
        <xdr:nvSpPr>
          <xdr:cNvPr id="17" name="TextBox 16">
            <a:extLst>
              <a:ext uri="{FF2B5EF4-FFF2-40B4-BE49-F238E27FC236}">
                <a16:creationId xmlns:a16="http://schemas.microsoft.com/office/drawing/2014/main" id="{734BCEBE-A5DC-B5C0-42D5-0C08ED0D1319}"/>
              </a:ext>
            </a:extLst>
          </xdr:cNvPr>
          <xdr:cNvSpPr txBox="1"/>
        </xdr:nvSpPr>
        <xdr:spPr>
          <a:xfrm>
            <a:off x="8527103" y="16642522"/>
            <a:ext cx="4655253" cy="620753"/>
          </a:xfrm>
          <a:prstGeom prst="roundRect">
            <a:avLst>
              <a:gd name="adj" fmla="val 0"/>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ZA" sz="4800" b="0" i="0" baseline="0">
                <a:solidFill>
                  <a:schemeClr val="bg1"/>
                </a:solidFill>
                <a:effectLst/>
                <a:latin typeface="+mn-lt"/>
                <a:ea typeface="+mn-ea"/>
                <a:cs typeface="+mn-cs"/>
              </a:rPr>
              <a:t>Expense by Vendor</a:t>
            </a:r>
          </a:p>
          <a:p>
            <a:pPr marL="0" marR="0" lvl="0" indent="0" algn="ctr" defTabSz="914400" rtl="0" eaLnBrk="1" fontAlgn="auto" latinLnBrk="0" hangingPunct="1">
              <a:lnSpc>
                <a:spcPct val="100000"/>
              </a:lnSpc>
              <a:spcBef>
                <a:spcPts val="0"/>
              </a:spcBef>
              <a:spcAft>
                <a:spcPts val="0"/>
              </a:spcAft>
              <a:buClrTx/>
              <a:buSzTx/>
              <a:buFontTx/>
              <a:buNone/>
              <a:tabLst/>
              <a:defRPr/>
            </a:pPr>
            <a:endParaRPr lang="en-ZA" sz="4800">
              <a:solidFill>
                <a:schemeClr val="bg1"/>
              </a:solidFill>
              <a:effectLst/>
            </a:endParaRPr>
          </a:p>
          <a:p>
            <a:pPr algn="ctr"/>
            <a:endParaRPr lang="en-ZA" sz="4800">
              <a:solidFill>
                <a:schemeClr val="bg1"/>
              </a:solidFill>
            </a:endParaRPr>
          </a:p>
        </xdr:txBody>
      </xdr:sp>
      <xdr:graphicFrame macro="">
        <xdr:nvGraphicFramePr>
          <xdr:cNvPr id="43" name="Chart 42">
            <a:extLst>
              <a:ext uri="{FF2B5EF4-FFF2-40B4-BE49-F238E27FC236}">
                <a16:creationId xmlns:a16="http://schemas.microsoft.com/office/drawing/2014/main" id="{6C663AE0-DCD4-49D7-A576-B193FC94071D}"/>
              </a:ext>
            </a:extLst>
          </xdr:cNvPr>
          <xdr:cNvGraphicFramePr>
            <a:graphicFrameLocks/>
          </xdr:cNvGraphicFramePr>
        </xdr:nvGraphicFramePr>
        <xdr:xfrm>
          <a:off x="8164867" y="17025210"/>
          <a:ext cx="6939729" cy="3794881"/>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5</xdr:col>
      <xdr:colOff>254000</xdr:colOff>
      <xdr:row>138</xdr:row>
      <xdr:rowOff>1395255</xdr:rowOff>
    </xdr:from>
    <xdr:to>
      <xdr:col>39</xdr:col>
      <xdr:colOff>14097000</xdr:colOff>
      <xdr:row>179</xdr:row>
      <xdr:rowOff>2476500</xdr:rowOff>
    </xdr:to>
    <xdr:grpSp>
      <xdr:nvGrpSpPr>
        <xdr:cNvPr id="11276" name="Group 11275">
          <a:extLst>
            <a:ext uri="{FF2B5EF4-FFF2-40B4-BE49-F238E27FC236}">
              <a16:creationId xmlns:a16="http://schemas.microsoft.com/office/drawing/2014/main" id="{CCA4ABA8-3257-D775-0D2F-713F726C1CED}"/>
            </a:ext>
          </a:extLst>
        </xdr:cNvPr>
        <xdr:cNvGrpSpPr/>
      </xdr:nvGrpSpPr>
      <xdr:grpSpPr>
        <a:xfrm>
          <a:off x="14287500" y="64006255"/>
          <a:ext cx="71628000" cy="23306245"/>
          <a:chOff x="13541375" y="60386755"/>
          <a:chExt cx="48434625" cy="14445109"/>
        </a:xfrm>
      </xdr:grpSpPr>
      <xdr:sp macro="" textlink="">
        <xdr:nvSpPr>
          <xdr:cNvPr id="50" name="TextBox 49">
            <a:extLst>
              <a:ext uri="{FF2B5EF4-FFF2-40B4-BE49-F238E27FC236}">
                <a16:creationId xmlns:a16="http://schemas.microsoft.com/office/drawing/2014/main" id="{A61BAE77-1259-4313-CDC9-1976F6F31C66}"/>
              </a:ext>
            </a:extLst>
          </xdr:cNvPr>
          <xdr:cNvSpPr txBox="1"/>
        </xdr:nvSpPr>
        <xdr:spPr>
          <a:xfrm>
            <a:off x="26035000" y="60386755"/>
            <a:ext cx="18626667" cy="2425094"/>
          </a:xfrm>
          <a:prstGeom prst="roundRect">
            <a:avLst>
              <a:gd name="adj" fmla="val 0"/>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4800">
                <a:solidFill>
                  <a:schemeClr val="bg1"/>
                </a:solidFill>
              </a:rPr>
              <a:t>Month</a:t>
            </a:r>
            <a:r>
              <a:rPr lang="en-ZA" sz="4800" baseline="0">
                <a:solidFill>
                  <a:schemeClr val="bg1"/>
                </a:solidFill>
              </a:rPr>
              <a:t> and Year</a:t>
            </a:r>
          </a:p>
          <a:p>
            <a:pPr algn="ctr"/>
            <a:endParaRPr lang="en-ZA" sz="4400">
              <a:solidFill>
                <a:schemeClr val="bg1"/>
              </a:solidFill>
            </a:endParaRPr>
          </a:p>
        </xdr:txBody>
      </xdr:sp>
      <xdr:graphicFrame macro="">
        <xdr:nvGraphicFramePr>
          <xdr:cNvPr id="51" name="Chart 50">
            <a:extLst>
              <a:ext uri="{FF2B5EF4-FFF2-40B4-BE49-F238E27FC236}">
                <a16:creationId xmlns:a16="http://schemas.microsoft.com/office/drawing/2014/main" id="{A53FE9F3-A1FF-429E-987F-A2EC7478CD50}"/>
              </a:ext>
            </a:extLst>
          </xdr:cNvPr>
          <xdr:cNvGraphicFramePr>
            <a:graphicFrameLocks/>
          </xdr:cNvGraphicFramePr>
        </xdr:nvGraphicFramePr>
        <xdr:xfrm>
          <a:off x="13541375" y="61436249"/>
          <a:ext cx="48434625" cy="13395615"/>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oneCell">
    <xdr:from>
      <xdr:col>30</xdr:col>
      <xdr:colOff>190500</xdr:colOff>
      <xdr:row>17</xdr:row>
      <xdr:rowOff>127000</xdr:rowOff>
    </xdr:from>
    <xdr:to>
      <xdr:col>39</xdr:col>
      <xdr:colOff>4190999</xdr:colOff>
      <xdr:row>36</xdr:row>
      <xdr:rowOff>1370739</xdr:rowOff>
    </xdr:to>
    <mc:AlternateContent xmlns:mc="http://schemas.openxmlformats.org/markup-compatibility/2006">
      <mc:Choice xmlns:a14="http://schemas.microsoft.com/office/drawing/2010/main" Requires="a14">
        <xdr:graphicFrame macro="">
          <xdr:nvGraphicFramePr>
            <xdr:cNvPr id="3" name="Expense Nature">
              <a:extLst>
                <a:ext uri="{FF2B5EF4-FFF2-40B4-BE49-F238E27FC236}">
                  <a16:creationId xmlns:a16="http://schemas.microsoft.com/office/drawing/2014/main" id="{BA1F6D9D-F5D7-357A-D23A-031D75B13925}"/>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Expense Nature"/>
            </a:graphicData>
          </a:graphic>
        </xdr:graphicFrame>
      </mc:Choice>
      <mc:Fallback>
        <xdr:sp macro="" textlink="">
          <xdr:nvSpPr>
            <xdr:cNvPr id="0" name=""/>
            <xdr:cNvSpPr>
              <a:spLocks noTextEdit="1"/>
            </xdr:cNvSpPr>
          </xdr:nvSpPr>
          <xdr:spPr>
            <a:xfrm>
              <a:off x="64579500" y="8509000"/>
              <a:ext cx="11429999" cy="486323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0</xdr:colOff>
      <xdr:row>36</xdr:row>
      <xdr:rowOff>1223819</xdr:rowOff>
    </xdr:from>
    <xdr:to>
      <xdr:col>39</xdr:col>
      <xdr:colOff>4154531</xdr:colOff>
      <xdr:row>38</xdr:row>
      <xdr:rowOff>0</xdr:rowOff>
    </xdr:to>
    <mc:AlternateContent xmlns:mc="http://schemas.openxmlformats.org/markup-compatibility/2006">
      <mc:Choice xmlns:a14="http://schemas.microsoft.com/office/drawing/2010/main" Requires="a14">
        <xdr:graphicFrame macro="">
          <xdr:nvGraphicFramePr>
            <xdr:cNvPr id="9" name="Department">
              <a:extLst>
                <a:ext uri="{FF2B5EF4-FFF2-40B4-BE49-F238E27FC236}">
                  <a16:creationId xmlns:a16="http://schemas.microsoft.com/office/drawing/2014/main" id="{212827C8-B73D-7798-8DC2-2E5382F711C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4389000" y="13225319"/>
              <a:ext cx="11584031" cy="4173681"/>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39</xdr:col>
      <xdr:colOff>6863771</xdr:colOff>
      <xdr:row>18</xdr:row>
      <xdr:rowOff>0</xdr:rowOff>
    </xdr:from>
    <xdr:to>
      <xdr:col>39</xdr:col>
      <xdr:colOff>15621000</xdr:colOff>
      <xdr:row>38</xdr:row>
      <xdr:rowOff>254000</xdr:rowOff>
    </xdr:to>
    <mc:AlternateContent xmlns:mc="http://schemas.openxmlformats.org/markup-compatibility/2006">
      <mc:Choice xmlns:a14="http://schemas.microsoft.com/office/drawing/2010/main" Requires="a14">
        <xdr:graphicFrame macro="">
          <xdr:nvGraphicFramePr>
            <xdr:cNvPr id="10" name="Year">
              <a:extLst>
                <a:ext uri="{FF2B5EF4-FFF2-40B4-BE49-F238E27FC236}">
                  <a16:creationId xmlns:a16="http://schemas.microsoft.com/office/drawing/2014/main" id="{A37BEBEC-FF41-2818-6862-1C0521BA485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8682271" y="8572500"/>
              <a:ext cx="8757229" cy="90805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xdr:row>
      <xdr:rowOff>0</xdr:rowOff>
    </xdr:from>
    <xdr:to>
      <xdr:col>0</xdr:col>
      <xdr:colOff>9398000</xdr:colOff>
      <xdr:row>182</xdr:row>
      <xdr:rowOff>127000</xdr:rowOff>
    </xdr:to>
    <xdr:sp macro="" textlink="">
      <xdr:nvSpPr>
        <xdr:cNvPr id="11265" name="Rectangle 11264">
          <a:extLst>
            <a:ext uri="{FF2B5EF4-FFF2-40B4-BE49-F238E27FC236}">
              <a16:creationId xmlns:a16="http://schemas.microsoft.com/office/drawing/2014/main" id="{AA2C7AF7-ED73-5C93-91CD-0BFBB039F09D}"/>
            </a:ext>
          </a:extLst>
        </xdr:cNvPr>
        <xdr:cNvSpPr/>
      </xdr:nvSpPr>
      <xdr:spPr>
        <a:xfrm>
          <a:off x="0" y="5397500"/>
          <a:ext cx="9398000" cy="95186500"/>
        </a:xfrm>
        <a:prstGeom prst="rect">
          <a:avLst/>
        </a:prstGeom>
        <a:solidFill>
          <a:schemeClr val="accent4">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editAs="oneCell">
    <xdr:from>
      <xdr:col>0</xdr:col>
      <xdr:colOff>71641</xdr:colOff>
      <xdr:row>0</xdr:row>
      <xdr:rowOff>188872</xdr:rowOff>
    </xdr:from>
    <xdr:to>
      <xdr:col>1</xdr:col>
      <xdr:colOff>84666</xdr:colOff>
      <xdr:row>3</xdr:row>
      <xdr:rowOff>7669</xdr:rowOff>
    </xdr:to>
    <xdr:pic>
      <xdr:nvPicPr>
        <xdr:cNvPr id="59" name="Picture 58">
          <a:extLst>
            <a:ext uri="{FF2B5EF4-FFF2-40B4-BE49-F238E27FC236}">
              <a16:creationId xmlns:a16="http://schemas.microsoft.com/office/drawing/2014/main" id="{1B2AE714-FEDA-F2FF-CAAD-8B320C89FDD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1641" y="188872"/>
          <a:ext cx="9495692" cy="5145127"/>
        </a:xfrm>
        <a:prstGeom prst="roundRect">
          <a:avLst>
            <a:gd name="adj" fmla="val 4167"/>
          </a:avLst>
        </a:prstGeom>
        <a:solidFill>
          <a:srgbClr val="FFFFFF"/>
        </a:solidFill>
        <a:ln w="76200" cap="sq">
          <a:noFill/>
          <a:miter lim="800000"/>
        </a:ln>
        <a:effectLst>
          <a:reflection blurRad="12700" stA="28000" endPos="28000" dist="5000" dir="5400000" sy="-100000" algn="bl" rotWithShape="0"/>
        </a:effectLst>
        <a:scene3d>
          <a:camera prst="orthographicFront"/>
          <a:lightRig rig="threePt" dir="t">
            <a:rot lat="0" lon="0" rev="2700000"/>
          </a:lightRig>
        </a:scene3d>
        <a:sp3d>
          <a:bevelT h="38100"/>
          <a:contourClr>
            <a:srgbClr val="C0C0C0"/>
          </a:contourClr>
        </a:sp3d>
      </xdr:spPr>
    </xdr:pic>
    <xdr:clientData/>
  </xdr:twoCellAnchor>
  <xdr:twoCellAnchor>
    <xdr:from>
      <xdr:col>28</xdr:col>
      <xdr:colOff>15811500</xdr:colOff>
      <xdr:row>68</xdr:row>
      <xdr:rowOff>163215</xdr:rowOff>
    </xdr:from>
    <xdr:to>
      <xdr:col>39</xdr:col>
      <xdr:colOff>14328800</xdr:colOff>
      <xdr:row>110</xdr:row>
      <xdr:rowOff>168900</xdr:rowOff>
    </xdr:to>
    <xdr:grpSp>
      <xdr:nvGrpSpPr>
        <xdr:cNvPr id="11274" name="Group 11273">
          <a:extLst>
            <a:ext uri="{FF2B5EF4-FFF2-40B4-BE49-F238E27FC236}">
              <a16:creationId xmlns:a16="http://schemas.microsoft.com/office/drawing/2014/main" id="{5E30C84D-4033-5434-6491-311F26F9C185}"/>
            </a:ext>
          </a:extLst>
        </xdr:cNvPr>
        <xdr:cNvGrpSpPr/>
      </xdr:nvGrpSpPr>
      <xdr:grpSpPr>
        <a:xfrm>
          <a:off x="61531500" y="33310215"/>
          <a:ext cx="24615800" cy="14737685"/>
          <a:chOff x="47053500" y="46327715"/>
          <a:chExt cx="22456800" cy="14737685"/>
        </a:xfrm>
      </xdr:grpSpPr>
      <xdr:sp macro="" textlink="">
        <xdr:nvSpPr>
          <xdr:cNvPr id="42" name="TextBox 41">
            <a:extLst>
              <a:ext uri="{FF2B5EF4-FFF2-40B4-BE49-F238E27FC236}">
                <a16:creationId xmlns:a16="http://schemas.microsoft.com/office/drawing/2014/main" id="{37E387BF-EDE7-2899-17A4-F51580BAD656}"/>
              </a:ext>
            </a:extLst>
          </xdr:cNvPr>
          <xdr:cNvSpPr txBox="1"/>
        </xdr:nvSpPr>
        <xdr:spPr>
          <a:xfrm>
            <a:off x="48971715" y="46327715"/>
            <a:ext cx="9567095" cy="2018519"/>
          </a:xfrm>
          <a:prstGeom prst="round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4800" b="0" i="0" baseline="0">
                <a:solidFill>
                  <a:schemeClr val="bg1"/>
                </a:solidFill>
                <a:effectLst/>
                <a:latin typeface="+mn-lt"/>
                <a:ea typeface="+mn-ea"/>
                <a:cs typeface="+mn-cs"/>
              </a:rPr>
              <a:t>Expense By Department</a:t>
            </a:r>
            <a:endParaRPr lang="en-ZA" sz="4800">
              <a:solidFill>
                <a:schemeClr val="bg1"/>
              </a:solidFill>
            </a:endParaRPr>
          </a:p>
        </xdr:txBody>
      </xdr:sp>
      <xdr:graphicFrame macro="">
        <xdr:nvGraphicFramePr>
          <xdr:cNvPr id="61" name="Chart 60">
            <a:extLst>
              <a:ext uri="{FF2B5EF4-FFF2-40B4-BE49-F238E27FC236}">
                <a16:creationId xmlns:a16="http://schemas.microsoft.com/office/drawing/2014/main" id="{3755CBFB-1E20-4C03-AD38-894DF8263349}"/>
              </a:ext>
            </a:extLst>
          </xdr:cNvPr>
          <xdr:cNvGraphicFramePr>
            <a:graphicFrameLocks/>
          </xdr:cNvGraphicFramePr>
        </xdr:nvGraphicFramePr>
        <xdr:xfrm>
          <a:off x="47053500" y="47371000"/>
          <a:ext cx="22456800" cy="136944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1</xdr:col>
      <xdr:colOff>190501</xdr:colOff>
      <xdr:row>69</xdr:row>
      <xdr:rowOff>14137</xdr:rowOff>
    </xdr:from>
    <xdr:to>
      <xdr:col>20</xdr:col>
      <xdr:colOff>295301</xdr:colOff>
      <xdr:row>109</xdr:row>
      <xdr:rowOff>168900</xdr:rowOff>
    </xdr:to>
    <xdr:grpSp>
      <xdr:nvGrpSpPr>
        <xdr:cNvPr id="11273" name="Group 11272">
          <a:extLst>
            <a:ext uri="{FF2B5EF4-FFF2-40B4-BE49-F238E27FC236}">
              <a16:creationId xmlns:a16="http://schemas.microsoft.com/office/drawing/2014/main" id="{AD0B087D-1E0B-A3D4-B42D-631440018969}"/>
            </a:ext>
          </a:extLst>
        </xdr:cNvPr>
        <xdr:cNvGrpSpPr/>
      </xdr:nvGrpSpPr>
      <xdr:grpSpPr>
        <a:xfrm>
          <a:off x="9652001" y="33351637"/>
          <a:ext cx="22456800" cy="14505763"/>
          <a:chOff x="9652001" y="33669137"/>
          <a:chExt cx="22456800" cy="14505763"/>
        </a:xfrm>
      </xdr:grpSpPr>
      <xdr:sp macro="" textlink="">
        <xdr:nvSpPr>
          <xdr:cNvPr id="40" name="TextBox 39">
            <a:extLst>
              <a:ext uri="{FF2B5EF4-FFF2-40B4-BE49-F238E27FC236}">
                <a16:creationId xmlns:a16="http://schemas.microsoft.com/office/drawing/2014/main" id="{3211E642-2F72-4228-70CB-D368CB5B76AA}"/>
              </a:ext>
            </a:extLst>
          </xdr:cNvPr>
          <xdr:cNvSpPr txBox="1"/>
        </xdr:nvSpPr>
        <xdr:spPr>
          <a:xfrm>
            <a:off x="12230271" y="33669137"/>
            <a:ext cx="7523262" cy="1871085"/>
          </a:xfrm>
          <a:prstGeom prst="roundRect">
            <a:avLst>
              <a:gd name="adj" fmla="val 0"/>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4400">
                <a:solidFill>
                  <a:schemeClr val="bg1"/>
                </a:solidFill>
              </a:rPr>
              <a:t>Expense</a:t>
            </a:r>
            <a:r>
              <a:rPr lang="en-ZA" sz="4400" baseline="0">
                <a:solidFill>
                  <a:schemeClr val="bg1"/>
                </a:solidFill>
              </a:rPr>
              <a:t> by Nature</a:t>
            </a:r>
          </a:p>
          <a:p>
            <a:pPr algn="ctr"/>
            <a:endParaRPr lang="en-ZA" sz="4400">
              <a:solidFill>
                <a:schemeClr val="bg1"/>
              </a:solidFill>
            </a:endParaRPr>
          </a:p>
        </xdr:txBody>
      </xdr:sp>
      <xdr:graphicFrame macro="">
        <xdr:nvGraphicFramePr>
          <xdr:cNvPr id="62" name="Chart 61">
            <a:extLst>
              <a:ext uri="{FF2B5EF4-FFF2-40B4-BE49-F238E27FC236}">
                <a16:creationId xmlns:a16="http://schemas.microsoft.com/office/drawing/2014/main" id="{6843127F-5404-4ADC-A1BA-0F1E7DC46871}"/>
              </a:ext>
            </a:extLst>
          </xdr:cNvPr>
          <xdr:cNvGraphicFramePr>
            <a:graphicFrameLocks/>
          </xdr:cNvGraphicFramePr>
        </xdr:nvGraphicFramePr>
        <xdr:xfrm>
          <a:off x="9652001" y="34480500"/>
          <a:ext cx="22456800" cy="13694400"/>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24</xdr:col>
      <xdr:colOff>1333500</xdr:colOff>
      <xdr:row>38</xdr:row>
      <xdr:rowOff>1935922</xdr:rowOff>
    </xdr:from>
    <xdr:to>
      <xdr:col>28</xdr:col>
      <xdr:colOff>12423800</xdr:colOff>
      <xdr:row>67</xdr:row>
      <xdr:rowOff>54802</xdr:rowOff>
    </xdr:to>
    <xdr:grpSp>
      <xdr:nvGrpSpPr>
        <xdr:cNvPr id="11269" name="Group 11268">
          <a:extLst>
            <a:ext uri="{FF2B5EF4-FFF2-40B4-BE49-F238E27FC236}">
              <a16:creationId xmlns:a16="http://schemas.microsoft.com/office/drawing/2014/main" id="{6A8E6468-971E-24D6-BFAA-4DF1C7408AFA}"/>
            </a:ext>
          </a:extLst>
        </xdr:cNvPr>
        <xdr:cNvGrpSpPr/>
      </xdr:nvGrpSpPr>
      <xdr:grpSpPr>
        <a:xfrm>
          <a:off x="35687000" y="19334922"/>
          <a:ext cx="22456800" cy="13676380"/>
          <a:chOff x="28575000" y="24022147"/>
          <a:chExt cx="22456800" cy="14533328"/>
        </a:xfrm>
      </xdr:grpSpPr>
      <xdr:sp macro="" textlink="">
        <xdr:nvSpPr>
          <xdr:cNvPr id="57" name="TextBox 56">
            <a:extLst>
              <a:ext uri="{FF2B5EF4-FFF2-40B4-BE49-F238E27FC236}">
                <a16:creationId xmlns:a16="http://schemas.microsoft.com/office/drawing/2014/main" id="{DE6BE9DC-C7C5-1DE3-7796-32F1FD553393}"/>
              </a:ext>
            </a:extLst>
          </xdr:cNvPr>
          <xdr:cNvSpPr txBox="1"/>
        </xdr:nvSpPr>
        <xdr:spPr>
          <a:xfrm>
            <a:off x="31510256" y="24022147"/>
            <a:ext cx="7387024" cy="1393672"/>
          </a:xfrm>
          <a:prstGeom prst="round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4800" b="0" i="0" baseline="0">
                <a:solidFill>
                  <a:schemeClr val="bg1"/>
                </a:solidFill>
                <a:effectLst/>
                <a:latin typeface="+mn-lt"/>
                <a:ea typeface="+mn-ea"/>
                <a:cs typeface="+mn-cs"/>
              </a:rPr>
              <a:t>PO Number Usage</a:t>
            </a:r>
            <a:endParaRPr lang="en-ZA" sz="4800">
              <a:solidFill>
                <a:schemeClr val="bg1"/>
              </a:solidFill>
              <a:effectLst/>
            </a:endParaRPr>
          </a:p>
          <a:p>
            <a:pPr algn="ctr"/>
            <a:endParaRPr lang="en-ZA" sz="3600">
              <a:solidFill>
                <a:schemeClr val="bg1"/>
              </a:solidFill>
            </a:endParaRPr>
          </a:p>
        </xdr:txBody>
      </xdr:sp>
      <xdr:graphicFrame macro="">
        <xdr:nvGraphicFramePr>
          <xdr:cNvPr id="63" name="Chart 62">
            <a:extLst>
              <a:ext uri="{FF2B5EF4-FFF2-40B4-BE49-F238E27FC236}">
                <a16:creationId xmlns:a16="http://schemas.microsoft.com/office/drawing/2014/main" id="{601C7F6F-8CC9-4E25-A812-2745D71FDF4E}"/>
              </a:ext>
            </a:extLst>
          </xdr:cNvPr>
          <xdr:cNvGraphicFramePr>
            <a:graphicFrameLocks/>
          </xdr:cNvGraphicFramePr>
        </xdr:nvGraphicFramePr>
        <xdr:xfrm>
          <a:off x="28575000" y="25001470"/>
          <a:ext cx="22456800" cy="13554005"/>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28</xdr:col>
      <xdr:colOff>15811498</xdr:colOff>
      <xdr:row>38</xdr:row>
      <xdr:rowOff>1977436</xdr:rowOff>
    </xdr:from>
    <xdr:to>
      <xdr:col>39</xdr:col>
      <xdr:colOff>14328798</xdr:colOff>
      <xdr:row>67</xdr:row>
      <xdr:rowOff>114336</xdr:rowOff>
    </xdr:to>
    <xdr:grpSp>
      <xdr:nvGrpSpPr>
        <xdr:cNvPr id="11270" name="Group 11269">
          <a:extLst>
            <a:ext uri="{FF2B5EF4-FFF2-40B4-BE49-F238E27FC236}">
              <a16:creationId xmlns:a16="http://schemas.microsoft.com/office/drawing/2014/main" id="{1DD0276D-0442-65D0-CA59-324D32012CCE}"/>
            </a:ext>
          </a:extLst>
        </xdr:cNvPr>
        <xdr:cNvGrpSpPr/>
      </xdr:nvGrpSpPr>
      <xdr:grpSpPr>
        <a:xfrm>
          <a:off x="61531498" y="19376436"/>
          <a:ext cx="24615800" cy="13694400"/>
          <a:chOff x="46354998" y="23122936"/>
          <a:chExt cx="22456800" cy="14701464"/>
        </a:xfrm>
      </xdr:grpSpPr>
      <xdr:sp macro="" textlink="">
        <xdr:nvSpPr>
          <xdr:cNvPr id="58" name="TextBox 57">
            <a:extLst>
              <a:ext uri="{FF2B5EF4-FFF2-40B4-BE49-F238E27FC236}">
                <a16:creationId xmlns:a16="http://schemas.microsoft.com/office/drawing/2014/main" id="{74398EFB-100F-118A-0A1A-C822B5E0DEEB}"/>
              </a:ext>
            </a:extLst>
          </xdr:cNvPr>
          <xdr:cNvSpPr txBox="1"/>
        </xdr:nvSpPr>
        <xdr:spPr>
          <a:xfrm>
            <a:off x="49820223" y="23122936"/>
            <a:ext cx="8725861" cy="1350721"/>
          </a:xfrm>
          <a:prstGeom prst="round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4800" b="0" i="0" baseline="0">
                <a:solidFill>
                  <a:schemeClr val="bg1"/>
                </a:solidFill>
                <a:effectLst/>
                <a:latin typeface="+mn-lt"/>
                <a:ea typeface="+mn-ea"/>
                <a:cs typeface="+mn-cs"/>
              </a:rPr>
              <a:t>Capital vs Operational</a:t>
            </a:r>
            <a:endParaRPr lang="en-ZA" sz="4800">
              <a:solidFill>
                <a:schemeClr val="bg1"/>
              </a:solidFill>
              <a:effectLst/>
            </a:endParaRPr>
          </a:p>
          <a:p>
            <a:pPr algn="ctr"/>
            <a:endParaRPr lang="en-ZA" sz="3600">
              <a:solidFill>
                <a:schemeClr val="bg1"/>
              </a:solidFill>
            </a:endParaRPr>
          </a:p>
        </xdr:txBody>
      </xdr:sp>
      <xdr:graphicFrame macro="">
        <xdr:nvGraphicFramePr>
          <xdr:cNvPr id="11264" name="Chart 11263">
            <a:extLst>
              <a:ext uri="{FF2B5EF4-FFF2-40B4-BE49-F238E27FC236}">
                <a16:creationId xmlns:a16="http://schemas.microsoft.com/office/drawing/2014/main" id="{F62842F0-9923-47BA-92F7-4F30CB81A51E}"/>
              </a:ext>
            </a:extLst>
          </xdr:cNvPr>
          <xdr:cNvGraphicFramePr>
            <a:graphicFrameLocks/>
          </xdr:cNvGraphicFramePr>
        </xdr:nvGraphicFramePr>
        <xdr:xfrm>
          <a:off x="46354998" y="24130000"/>
          <a:ext cx="22456800" cy="13694400"/>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28</xdr:col>
      <xdr:colOff>15724329</xdr:colOff>
      <xdr:row>114</xdr:row>
      <xdr:rowOff>63501</xdr:rowOff>
    </xdr:from>
    <xdr:to>
      <xdr:col>39</xdr:col>
      <xdr:colOff>14241629</xdr:colOff>
      <xdr:row>138</xdr:row>
      <xdr:rowOff>676901</xdr:rowOff>
    </xdr:to>
    <xdr:grpSp>
      <xdr:nvGrpSpPr>
        <xdr:cNvPr id="11271" name="Group 11270">
          <a:extLst>
            <a:ext uri="{FF2B5EF4-FFF2-40B4-BE49-F238E27FC236}">
              <a16:creationId xmlns:a16="http://schemas.microsoft.com/office/drawing/2014/main" id="{D5CF399B-B1DE-8B43-0688-6B3D70CB9852}"/>
            </a:ext>
          </a:extLst>
        </xdr:cNvPr>
        <xdr:cNvGrpSpPr/>
      </xdr:nvGrpSpPr>
      <xdr:grpSpPr>
        <a:xfrm>
          <a:off x="61444329" y="48704501"/>
          <a:ext cx="24615800" cy="14583400"/>
          <a:chOff x="46274180" y="33782001"/>
          <a:chExt cx="22448762" cy="14583400"/>
        </a:xfrm>
      </xdr:grpSpPr>
      <xdr:sp macro="" textlink="">
        <xdr:nvSpPr>
          <xdr:cNvPr id="11267" name="TextBox 11266">
            <a:extLst>
              <a:ext uri="{FF2B5EF4-FFF2-40B4-BE49-F238E27FC236}">
                <a16:creationId xmlns:a16="http://schemas.microsoft.com/office/drawing/2014/main" id="{44266D59-9E25-1DAF-6A3A-EDE637C00341}"/>
              </a:ext>
            </a:extLst>
          </xdr:cNvPr>
          <xdr:cNvSpPr txBox="1"/>
        </xdr:nvSpPr>
        <xdr:spPr>
          <a:xfrm>
            <a:off x="49222541" y="33782001"/>
            <a:ext cx="8689459" cy="1772594"/>
          </a:xfrm>
          <a:prstGeom prst="roundRect">
            <a:avLst>
              <a:gd name="adj" fmla="val 0"/>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4800">
                <a:solidFill>
                  <a:schemeClr val="bg1"/>
                </a:solidFill>
              </a:rPr>
              <a:t>Expense</a:t>
            </a:r>
            <a:r>
              <a:rPr lang="en-ZA" sz="4800" baseline="0">
                <a:solidFill>
                  <a:schemeClr val="bg1"/>
                </a:solidFill>
              </a:rPr>
              <a:t> by payment method</a:t>
            </a:r>
            <a:endParaRPr lang="en-ZA" sz="4800">
              <a:solidFill>
                <a:schemeClr val="bg1"/>
              </a:solidFill>
            </a:endParaRPr>
          </a:p>
        </xdr:txBody>
      </xdr:sp>
      <xdr:graphicFrame macro="">
        <xdr:nvGraphicFramePr>
          <xdr:cNvPr id="11266" name="Chart 11265">
            <a:extLst>
              <a:ext uri="{FF2B5EF4-FFF2-40B4-BE49-F238E27FC236}">
                <a16:creationId xmlns:a16="http://schemas.microsoft.com/office/drawing/2014/main" id="{D38267F1-FA23-4C31-9C3F-4DC68D911F7D}"/>
              </a:ext>
            </a:extLst>
          </xdr:cNvPr>
          <xdr:cNvGraphicFramePr>
            <a:graphicFrameLocks/>
          </xdr:cNvGraphicFramePr>
        </xdr:nvGraphicFramePr>
        <xdr:xfrm>
          <a:off x="46274180" y="34671001"/>
          <a:ext cx="22448762" cy="13694400"/>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twoCellAnchor>
    <xdr:from>
      <xdr:col>1</xdr:col>
      <xdr:colOff>127000</xdr:colOff>
      <xdr:row>112</xdr:row>
      <xdr:rowOff>157922</xdr:rowOff>
    </xdr:from>
    <xdr:to>
      <xdr:col>20</xdr:col>
      <xdr:colOff>231800</xdr:colOff>
      <xdr:row>138</xdr:row>
      <xdr:rowOff>549900</xdr:rowOff>
    </xdr:to>
    <xdr:grpSp>
      <xdr:nvGrpSpPr>
        <xdr:cNvPr id="11275" name="Group 11274">
          <a:extLst>
            <a:ext uri="{FF2B5EF4-FFF2-40B4-BE49-F238E27FC236}">
              <a16:creationId xmlns:a16="http://schemas.microsoft.com/office/drawing/2014/main" id="{EC6251E1-B1FB-A4B1-61A0-70D5A1F6E401}"/>
            </a:ext>
          </a:extLst>
        </xdr:cNvPr>
        <xdr:cNvGrpSpPr/>
      </xdr:nvGrpSpPr>
      <xdr:grpSpPr>
        <a:xfrm>
          <a:off x="9588500" y="48417922"/>
          <a:ext cx="22456800" cy="14742978"/>
          <a:chOff x="10731500" y="50767422"/>
          <a:chExt cx="22456800" cy="14742978"/>
        </a:xfrm>
      </xdr:grpSpPr>
      <xdr:sp macro="" textlink="">
        <xdr:nvSpPr>
          <xdr:cNvPr id="56" name="TextBox 55">
            <a:extLst>
              <a:ext uri="{FF2B5EF4-FFF2-40B4-BE49-F238E27FC236}">
                <a16:creationId xmlns:a16="http://schemas.microsoft.com/office/drawing/2014/main" id="{05EF909D-F060-05A7-02FB-8E071C75F2B7}"/>
              </a:ext>
            </a:extLst>
          </xdr:cNvPr>
          <xdr:cNvSpPr txBox="1"/>
        </xdr:nvSpPr>
        <xdr:spPr>
          <a:xfrm>
            <a:off x="13262269" y="50767422"/>
            <a:ext cx="8232376" cy="1778127"/>
          </a:xfrm>
          <a:prstGeom prst="round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4800" b="0" i="0" baseline="0">
                <a:solidFill>
                  <a:schemeClr val="bg1"/>
                </a:solidFill>
                <a:effectLst/>
                <a:latin typeface="+mn-lt"/>
                <a:ea typeface="+mn-ea"/>
                <a:cs typeface="+mn-cs"/>
              </a:rPr>
              <a:t>Weekdays Expense</a:t>
            </a:r>
            <a:endParaRPr lang="en-ZA" sz="4800">
              <a:solidFill>
                <a:schemeClr val="bg1"/>
              </a:solidFill>
              <a:effectLst/>
            </a:endParaRPr>
          </a:p>
          <a:p>
            <a:pPr algn="ctr"/>
            <a:endParaRPr lang="en-ZA" sz="3600">
              <a:solidFill>
                <a:schemeClr val="bg1"/>
              </a:solidFill>
            </a:endParaRPr>
          </a:p>
        </xdr:txBody>
      </xdr:sp>
      <xdr:graphicFrame macro="">
        <xdr:nvGraphicFramePr>
          <xdr:cNvPr id="11268" name="Chart 11267">
            <a:extLst>
              <a:ext uri="{FF2B5EF4-FFF2-40B4-BE49-F238E27FC236}">
                <a16:creationId xmlns:a16="http://schemas.microsoft.com/office/drawing/2014/main" id="{120BBE77-9552-480C-8752-B93E6DE2925C}"/>
              </a:ext>
            </a:extLst>
          </xdr:cNvPr>
          <xdr:cNvGraphicFramePr>
            <a:graphicFrameLocks/>
          </xdr:cNvGraphicFramePr>
        </xdr:nvGraphicFramePr>
        <xdr:xfrm>
          <a:off x="10731500" y="51816000"/>
          <a:ext cx="22456800" cy="13694400"/>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xdr:from>
      <xdr:col>30</xdr:col>
      <xdr:colOff>0</xdr:colOff>
      <xdr:row>2</xdr:row>
      <xdr:rowOff>127000</xdr:rowOff>
    </xdr:from>
    <xdr:to>
      <xdr:col>39</xdr:col>
      <xdr:colOff>16668750</xdr:colOff>
      <xdr:row>16</xdr:row>
      <xdr:rowOff>105833</xdr:rowOff>
    </xdr:to>
    <xdr:sp macro="" textlink="">
      <xdr:nvSpPr>
        <xdr:cNvPr id="11280" name="Rectangle: Rounded Corners 11279">
          <a:extLst>
            <a:ext uri="{FF2B5EF4-FFF2-40B4-BE49-F238E27FC236}">
              <a16:creationId xmlns:a16="http://schemas.microsoft.com/office/drawing/2014/main" id="{169B94C2-2373-5953-7EEC-27F2C415A9BC}"/>
            </a:ext>
          </a:extLst>
        </xdr:cNvPr>
        <xdr:cNvSpPr/>
      </xdr:nvSpPr>
      <xdr:spPr>
        <a:xfrm>
          <a:off x="64346667" y="5312833"/>
          <a:ext cx="24077083" cy="257175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ZA" sz="11500" b="1"/>
            <a:t>SLICERS FOR FILTERING </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EKI MOGOLA" refreshedDate="45867.928178472219" createdVersion="8" refreshedVersion="8" minRefreshableVersion="3" recordCount="500" xr:uid="{7E7FAF8F-E8D1-4A3B-BBFC-E9FBFAED712D}">
  <cacheSource type="worksheet">
    <worksheetSource name="Table1"/>
  </cacheSource>
  <cacheFields count="13">
    <cacheField name="Date" numFmtId="14">
      <sharedItems containsSemiMixedTypes="0" containsNonDate="0" containsDate="1" containsString="0" minDate="2023-01-01T00:00:00" maxDate="2025-01-01T00:00:00" count="354">
        <d v="2023-03-30T00:00:00"/>
        <d v="2023-06-27T00:00:00"/>
        <d v="2024-02-22T00:00:00"/>
        <d v="2023-12-05T00:00:00"/>
        <d v="2024-02-15T00:00:00"/>
        <d v="2023-12-03T00:00:00"/>
        <d v="2024-11-09T00:00:00"/>
        <d v="2023-05-20T00:00:00"/>
        <d v="2023-11-04T00:00:00"/>
        <d v="2023-07-01T00:00:00"/>
        <d v="2023-07-16T00:00:00"/>
        <d v="2023-05-08T00:00:00"/>
        <d v="2024-07-06T00:00:00"/>
        <d v="2023-03-19T00:00:00"/>
        <d v="2024-09-24T00:00:00"/>
        <d v="2024-12-18T00:00:00"/>
        <d v="2024-11-20T00:00:00"/>
        <d v="2023-07-30T00:00:00"/>
        <d v="2024-07-07T00:00:00"/>
        <d v="2023-05-30T00:00:00"/>
        <d v="2023-07-17T00:00:00"/>
        <d v="2023-02-05T00:00:00"/>
        <d v="2024-09-29T00:00:00"/>
        <d v="2023-04-11T00:00:00"/>
        <d v="2023-02-26T00:00:00"/>
        <d v="2023-11-15T00:00:00"/>
        <d v="2024-12-07T00:00:00"/>
        <d v="2024-09-05T00:00:00"/>
        <d v="2024-10-15T00:00:00"/>
        <d v="2023-07-31T00:00:00"/>
        <d v="2023-07-09T00:00:00"/>
        <d v="2023-06-13T00:00:00"/>
        <d v="2024-05-25T00:00:00"/>
        <d v="2024-06-08T00:00:00"/>
        <d v="2024-03-18T00:00:00"/>
        <d v="2023-08-16T00:00:00"/>
        <d v="2024-07-31T00:00:00"/>
        <d v="2024-12-21T00:00:00"/>
        <d v="2023-02-09T00:00:00"/>
        <d v="2024-12-30T00:00:00"/>
        <d v="2023-02-20T00:00:00"/>
        <d v="2023-04-28T00:00:00"/>
        <d v="2023-12-19T00:00:00"/>
        <d v="2024-07-05T00:00:00"/>
        <d v="2024-12-03T00:00:00"/>
        <d v="2023-01-13T00:00:00"/>
        <d v="2024-08-27T00:00:00"/>
        <d v="2023-10-02T00:00:00"/>
        <d v="2024-08-05T00:00:00"/>
        <d v="2023-03-23T00:00:00"/>
        <d v="2024-04-03T00:00:00"/>
        <d v="2024-11-24T00:00:00"/>
        <d v="2023-01-01T00:00:00"/>
        <d v="2024-10-04T00:00:00"/>
        <d v="2024-05-11T00:00:00"/>
        <d v="2024-11-30T00:00:00"/>
        <d v="2024-11-29T00:00:00"/>
        <d v="2024-01-18T00:00:00"/>
        <d v="2023-08-01T00:00:00"/>
        <d v="2023-11-01T00:00:00"/>
        <d v="2023-03-15T00:00:00"/>
        <d v="2024-02-02T00:00:00"/>
        <d v="2024-06-18T00:00:00"/>
        <d v="2024-06-16T00:00:00"/>
        <d v="2023-05-11T00:00:00"/>
        <d v="2023-11-17T00:00:00"/>
        <d v="2023-04-27T00:00:00"/>
        <d v="2024-12-08T00:00:00"/>
        <d v="2023-07-29T00:00:00"/>
        <d v="2023-07-18T00:00:00"/>
        <d v="2024-05-10T00:00:00"/>
        <d v="2024-04-09T00:00:00"/>
        <d v="2023-01-22T00:00:00"/>
        <d v="2023-05-19T00:00:00"/>
        <d v="2024-11-06T00:00:00"/>
        <d v="2023-04-16T00:00:00"/>
        <d v="2023-09-20T00:00:00"/>
        <d v="2023-03-21T00:00:00"/>
        <d v="2023-06-28T00:00:00"/>
        <d v="2023-11-07T00:00:00"/>
        <d v="2024-06-11T00:00:00"/>
        <d v="2024-11-11T00:00:00"/>
        <d v="2024-08-08T00:00:00"/>
        <d v="2024-09-17T00:00:00"/>
        <d v="2024-06-20T00:00:00"/>
        <d v="2023-08-14T00:00:00"/>
        <d v="2023-03-02T00:00:00"/>
        <d v="2024-08-29T00:00:00"/>
        <d v="2023-12-14T00:00:00"/>
        <d v="2023-01-15T00:00:00"/>
        <d v="2024-05-15T00:00:00"/>
        <d v="2024-01-24T00:00:00"/>
        <d v="2023-09-09T00:00:00"/>
        <d v="2024-09-21T00:00:00"/>
        <d v="2023-12-21T00:00:00"/>
        <d v="2023-05-14T00:00:00"/>
        <d v="2024-11-17T00:00:00"/>
        <d v="2024-03-15T00:00:00"/>
        <d v="2023-06-24T00:00:00"/>
        <d v="2024-09-02T00:00:00"/>
        <d v="2024-11-13T00:00:00"/>
        <d v="2024-10-02T00:00:00"/>
        <d v="2024-04-13T00:00:00"/>
        <d v="2023-03-13T00:00:00"/>
        <d v="2023-01-27T00:00:00"/>
        <d v="2023-08-23T00:00:00"/>
        <d v="2024-11-19T00:00:00"/>
        <d v="2023-08-26T00:00:00"/>
        <d v="2024-01-15T00:00:00"/>
        <d v="2023-11-27T00:00:00"/>
        <d v="2024-01-02T00:00:00"/>
        <d v="2024-08-02T00:00:00"/>
        <d v="2024-11-15T00:00:00"/>
        <d v="2023-10-06T00:00:00"/>
        <d v="2023-08-05T00:00:00"/>
        <d v="2024-01-06T00:00:00"/>
        <d v="2023-02-22T00:00:00"/>
        <d v="2023-08-17T00:00:00"/>
        <d v="2023-01-28T00:00:00"/>
        <d v="2024-09-26T00:00:00"/>
        <d v="2023-12-30T00:00:00"/>
        <d v="2023-05-09T00:00:00"/>
        <d v="2024-12-31T00:00:00"/>
        <d v="2023-04-25T00:00:00"/>
        <d v="2024-09-25T00:00:00"/>
        <d v="2024-09-01T00:00:00"/>
        <d v="2023-01-25T00:00:00"/>
        <d v="2023-11-08T00:00:00"/>
        <d v="2023-09-25T00:00:00"/>
        <d v="2023-10-30T00:00:00"/>
        <d v="2024-09-27T00:00:00"/>
        <d v="2023-12-16T00:00:00"/>
        <d v="2024-10-24T00:00:00"/>
        <d v="2024-09-09T00:00:00"/>
        <d v="2023-05-06T00:00:00"/>
        <d v="2023-10-23T00:00:00"/>
        <d v="2023-01-09T00:00:00"/>
        <d v="2024-09-04T00:00:00"/>
        <d v="2023-05-28T00:00:00"/>
        <d v="2023-07-27T00:00:00"/>
        <d v="2023-02-06T00:00:00"/>
        <d v="2023-04-10T00:00:00"/>
        <d v="2023-05-10T00:00:00"/>
        <d v="2024-04-30T00:00:00"/>
        <d v="2024-05-13T00:00:00"/>
        <d v="2023-02-01T00:00:00"/>
        <d v="2023-11-06T00:00:00"/>
        <d v="2023-09-23T00:00:00"/>
        <d v="2024-03-13T00:00:00"/>
        <d v="2024-01-27T00:00:00"/>
        <d v="2023-10-28T00:00:00"/>
        <d v="2023-04-02T00:00:00"/>
        <d v="2024-12-29T00:00:00"/>
        <d v="2024-10-20T00:00:00"/>
        <d v="2024-11-08T00:00:00"/>
        <d v="2024-12-09T00:00:00"/>
        <d v="2023-01-17T00:00:00"/>
        <d v="2023-08-11T00:00:00"/>
        <d v="2023-02-02T00:00:00"/>
        <d v="2023-08-03T00:00:00"/>
        <d v="2024-06-24T00:00:00"/>
        <d v="2023-12-08T00:00:00"/>
        <d v="2024-06-07T00:00:00"/>
        <d v="2024-01-22T00:00:00"/>
        <d v="2023-03-08T00:00:00"/>
        <d v="2024-06-22T00:00:00"/>
        <d v="2023-09-19T00:00:00"/>
        <d v="2023-03-11T00:00:00"/>
        <d v="2024-02-03T00:00:00"/>
        <d v="2023-05-21T00:00:00"/>
        <d v="2024-04-11T00:00:00"/>
        <d v="2023-01-12T00:00:00"/>
        <d v="2024-12-27T00:00:00"/>
        <d v="2023-12-26T00:00:00"/>
        <d v="2024-04-20T00:00:00"/>
        <d v="2023-05-27T00:00:00"/>
        <d v="2024-08-17T00:00:00"/>
        <d v="2024-06-23T00:00:00"/>
        <d v="2024-04-17T00:00:00"/>
        <d v="2023-10-31T00:00:00"/>
        <d v="2023-09-14T00:00:00"/>
        <d v="2023-04-03T00:00:00"/>
        <d v="2023-11-19T00:00:00"/>
        <d v="2024-06-03T00:00:00"/>
        <d v="2023-12-11T00:00:00"/>
        <d v="2024-01-04T00:00:00"/>
        <d v="2024-01-17T00:00:00"/>
        <d v="2023-06-15T00:00:00"/>
        <d v="2024-09-08T00:00:00"/>
        <d v="2023-05-17T00:00:00"/>
        <d v="2024-10-29T00:00:00"/>
        <d v="2024-08-01T00:00:00"/>
        <d v="2023-12-01T00:00:00"/>
        <d v="2024-08-19T00:00:00"/>
        <d v="2023-06-07T00:00:00"/>
        <d v="2024-09-12T00:00:00"/>
        <d v="2023-06-10T00:00:00"/>
        <d v="2024-10-25T00:00:00"/>
        <d v="2023-03-06T00:00:00"/>
        <d v="2024-07-09T00:00:00"/>
        <d v="2023-09-16T00:00:00"/>
        <d v="2024-03-04T00:00:00"/>
        <d v="2024-08-26T00:00:00"/>
        <d v="2023-07-08T00:00:00"/>
        <d v="2023-04-06T00:00:00"/>
        <d v="2023-08-02T00:00:00"/>
        <d v="2023-04-12T00:00:00"/>
        <d v="2023-01-29T00:00:00"/>
        <d v="2024-02-23T00:00:00"/>
        <d v="2024-12-26T00:00:00"/>
        <d v="2024-10-31T00:00:00"/>
        <d v="2024-07-24T00:00:00"/>
        <d v="2024-04-22T00:00:00"/>
        <d v="2024-05-06T00:00:00"/>
        <d v="2023-05-29T00:00:00"/>
        <d v="2023-05-15T00:00:00"/>
        <d v="2024-10-22T00:00:00"/>
        <d v="2024-01-07T00:00:00"/>
        <d v="2023-08-19T00:00:00"/>
        <d v="2024-12-13T00:00:00"/>
        <d v="2024-08-18T00:00:00"/>
        <d v="2023-12-22T00:00:00"/>
        <d v="2024-12-04T00:00:00"/>
        <d v="2024-10-01T00:00:00"/>
        <d v="2023-10-05T00:00:00"/>
        <d v="2024-03-03T00:00:00"/>
        <d v="2023-07-14T00:00:00"/>
        <d v="2023-08-13T00:00:00"/>
        <d v="2024-02-16T00:00:00"/>
        <d v="2024-06-14T00:00:00"/>
        <d v="2023-04-17T00:00:00"/>
        <d v="2024-10-21T00:00:00"/>
        <d v="2023-03-12T00:00:00"/>
        <d v="2023-10-19T00:00:00"/>
        <d v="2023-07-03T00:00:00"/>
        <d v="2023-08-30T00:00:00"/>
        <d v="2024-11-28T00:00:00"/>
        <d v="2023-11-09T00:00:00"/>
        <d v="2024-12-11T00:00:00"/>
        <d v="2023-07-02T00:00:00"/>
        <d v="2024-11-14T00:00:00"/>
        <d v="2024-07-01T00:00:00"/>
        <d v="2024-07-20T00:00:00"/>
        <d v="2023-10-10T00:00:00"/>
        <d v="2024-04-23T00:00:00"/>
        <d v="2024-07-08T00:00:00"/>
        <d v="2023-11-25T00:00:00"/>
        <d v="2023-03-14T00:00:00"/>
        <d v="2023-01-26T00:00:00"/>
        <d v="2023-06-08T00:00:00"/>
        <d v="2023-01-30T00:00:00"/>
        <d v="2024-05-01T00:00:00"/>
        <d v="2023-08-12T00:00:00"/>
        <d v="2023-04-19T00:00:00"/>
        <d v="2024-11-18T00:00:00"/>
        <d v="2024-02-11T00:00:00"/>
        <d v="2024-06-29T00:00:00"/>
        <d v="2023-09-24T00:00:00"/>
        <d v="2023-06-21T00:00:00"/>
        <d v="2023-07-19T00:00:00"/>
        <d v="2024-07-10T00:00:00"/>
        <d v="2023-10-14T00:00:00"/>
        <d v="2024-02-13T00:00:00"/>
        <d v="2024-08-14T00:00:00"/>
        <d v="2023-06-26T00:00:00"/>
        <d v="2023-01-21T00:00:00"/>
        <d v="2024-11-16T00:00:00"/>
        <d v="2024-05-29T00:00:00"/>
        <d v="2023-10-15T00:00:00"/>
        <d v="2024-01-28T00:00:00"/>
        <d v="2024-10-05T00:00:00"/>
        <d v="2024-06-26T00:00:00"/>
        <d v="2024-03-07T00:00:00"/>
        <d v="2023-08-25T00:00:00"/>
        <d v="2023-05-02T00:00:00"/>
        <d v="2023-03-17T00:00:00"/>
        <d v="2023-04-07T00:00:00"/>
        <d v="2024-05-08T00:00:00"/>
        <d v="2023-09-12T00:00:00"/>
        <d v="2023-01-02T00:00:00"/>
        <d v="2024-02-10T00:00:00"/>
        <d v="2023-03-22T00:00:00"/>
        <d v="2023-10-22T00:00:00"/>
        <d v="2023-06-09T00:00:00"/>
        <d v="2023-01-11T00:00:00"/>
        <d v="2023-12-13T00:00:00"/>
        <d v="2024-08-13T00:00:00"/>
        <d v="2024-08-22T00:00:00"/>
        <d v="2024-07-12T00:00:00"/>
        <d v="2023-02-27T00:00:00"/>
        <d v="2023-01-03T00:00:00"/>
        <d v="2024-02-19T00:00:00"/>
        <d v="2023-07-24T00:00:00"/>
        <d v="2024-06-02T00:00:00"/>
        <d v="2024-04-29T00:00:00"/>
        <d v="2023-11-30T00:00:00"/>
        <d v="2023-01-23T00:00:00"/>
        <d v="2024-04-18T00:00:00"/>
        <d v="2024-05-30T00:00:00"/>
        <d v="2024-11-03T00:00:00"/>
        <d v="2023-08-28T00:00:00"/>
        <d v="2023-06-01T00:00:00"/>
        <d v="2023-04-23T00:00:00"/>
        <d v="2023-05-25T00:00:00"/>
        <d v="2023-03-25T00:00:00"/>
        <d v="2023-12-23T00:00:00"/>
        <d v="2023-06-18T00:00:00"/>
        <d v="2024-08-30T00:00:00"/>
        <d v="2023-03-24T00:00:00"/>
        <d v="2024-11-22T00:00:00"/>
        <d v="2023-07-07T00:00:00"/>
        <d v="2023-10-07T00:00:00"/>
        <d v="2023-08-06T00:00:00"/>
        <d v="2023-08-04T00:00:00"/>
        <d v="2024-11-05T00:00:00"/>
        <d v="2024-11-12T00:00:00"/>
        <d v="2023-02-07T00:00:00"/>
        <d v="2024-02-27T00:00:00"/>
        <d v="2023-07-12T00:00:00"/>
        <d v="2023-02-11T00:00:00"/>
        <d v="2024-06-30T00:00:00"/>
        <d v="2024-04-07T00:00:00"/>
        <d v="2024-01-19T00:00:00"/>
        <d v="2024-08-23T00:00:00"/>
        <d v="2024-11-07T00:00:00"/>
        <d v="2023-11-05T00:00:00"/>
        <d v="2024-12-19T00:00:00"/>
        <d v="2024-06-15T00:00:00"/>
        <d v="2023-09-21T00:00:00"/>
        <d v="2024-01-23T00:00:00"/>
        <d v="2023-05-07T00:00:00"/>
        <d v="2024-05-28T00:00:00"/>
        <d v="2023-12-18T00:00:00"/>
        <d v="2023-03-18T00:00:00"/>
        <d v="2024-04-04T00:00:00"/>
        <d v="2023-11-21T00:00:00"/>
        <d v="2023-11-14T00:00:00"/>
        <d v="2023-09-13T00:00:00"/>
        <d v="2023-04-29T00:00:00"/>
        <d v="2023-01-14T00:00:00"/>
        <d v="2023-09-26T00:00:00"/>
        <d v="2024-02-29T00:00:00"/>
        <d v="2024-06-27T00:00:00"/>
        <d v="2024-06-17T00:00:00"/>
        <d v="2024-12-10T00:00:00"/>
        <d v="2024-07-11T00:00:00"/>
        <d v="2023-03-10T00:00:00"/>
        <d v="2023-08-10T00:00:00"/>
        <d v="2024-02-08T00:00:00"/>
        <d v="2024-06-06T00:00:00"/>
        <d v="2023-05-05T00:00:00"/>
        <d v="2023-10-08T00:00:00"/>
        <d v="2024-07-16T00:00:00"/>
        <d v="2024-01-11T00:00:00"/>
      </sharedItems>
    </cacheField>
    <cacheField name="Department" numFmtId="0">
      <sharedItems count="10">
        <s v="Utilities"/>
        <s v="Admin &amp; Operations"/>
        <s v="Vendor Services"/>
        <s v="Capital Expenditure"/>
        <s v="Training &amp; Development"/>
        <s v="HR"/>
        <s v="Sales &amp; Support"/>
        <s v="Finance &amp; Legal"/>
        <s v="IT &amp; Infrastructure"/>
        <s v="Marketing"/>
      </sharedItems>
    </cacheField>
    <cacheField name="Expense Type" numFmtId="0">
      <sharedItems count="2">
        <s v="Capital"/>
        <s v="Operational"/>
      </sharedItems>
    </cacheField>
    <cacheField name="Expense Nature" numFmtId="0">
      <sharedItems count="2">
        <s v="Essential"/>
        <s v="Non-Essential"/>
      </sharedItems>
    </cacheField>
    <cacheField name="Vendor" numFmtId="0">
      <sharedItems count="5">
        <s v="Vendor C"/>
        <s v="Vendor A"/>
        <s v="Vendor E"/>
        <s v="Vendor B"/>
        <s v="Vendor D"/>
      </sharedItems>
    </cacheField>
    <cacheField name="Payment Method" numFmtId="0">
      <sharedItems count="4">
        <s v="Petty Cash"/>
        <s v="Bank Transfer"/>
        <s v="Credit Card"/>
        <s v="EFT"/>
      </sharedItems>
    </cacheField>
    <cacheField name="PO Number" numFmtId="0">
      <sharedItems count="493">
        <s v="INV-7239"/>
        <s v="INV-9875"/>
        <s v="TRX-4327"/>
        <s v="INV-5428"/>
        <s v="PO-1781"/>
        <s v="INV-3846"/>
        <s v="INV-7867"/>
        <s v="TRX-2521"/>
        <s v="PO-1150"/>
        <s v="TRX-7615"/>
        <s v="INV-5980"/>
        <s v="TRX-9305"/>
        <s v="TRX-1569"/>
        <s v="TRX-9984"/>
        <s v="PO-9918"/>
        <s v="TRX-3757"/>
        <s v="INV-3481"/>
        <s v="PO-7502"/>
        <s v="INV-7107"/>
        <s v="TRX-8477"/>
        <s v="INV-9474"/>
        <s v="PO-4474"/>
        <s v="PO-5157"/>
        <s v="PO-8180"/>
        <s v="TRX-5773"/>
        <s v="INV-3329"/>
        <s v="PO-3200"/>
        <s v="TRX-8403"/>
        <s v="PO-1179"/>
        <s v="PO-7149"/>
        <s v="TRX-9013"/>
        <s v="INV-4743"/>
        <s v="INV-8455"/>
        <s v="TRX-4566"/>
        <s v="INV-1498"/>
        <s v="INV-6078"/>
        <s v="TRX-6900"/>
        <s v="INV-1445"/>
        <s v="PO-9228"/>
        <s v="INV-8720"/>
        <s v="TRX-5849"/>
        <s v="TRX-4836"/>
        <s v="TRX-7248"/>
        <s v="INV-4957"/>
        <s v="INV-3631"/>
        <s v="TRX-8692"/>
        <s v="INV-7574"/>
        <s v="PO-7982"/>
        <s v="INV-4699"/>
        <s v="PO-7380"/>
        <s v="INV-9836"/>
        <s v="TRX-7390"/>
        <s v="TRX-8965"/>
        <s v="INV-2217"/>
        <s v="TRX-9357"/>
        <s v="TRX-7158"/>
        <s v="TRX-6020"/>
        <s v="TRX-7559"/>
        <s v="PO-1597"/>
        <s v="PO-3255"/>
        <s v="PO-5041"/>
        <s v="INV-9562"/>
        <s v="PO-1912"/>
        <s v="TRX-6003"/>
        <s v="PO-4973"/>
        <s v="TRX-3004"/>
        <s v="PO-9480"/>
        <s v="PO-5017"/>
        <s v="TRX-7376"/>
        <s v="INV-5870"/>
        <s v="PO-9616"/>
        <s v="INV-5396"/>
        <s v="PO-9666"/>
        <s v="PO-7453"/>
        <s v="TRX-2752"/>
        <s v="INV-7214"/>
        <s v="TRX-1616"/>
        <s v="PO-6056"/>
        <s v="INV-8812"/>
        <s v="INV-1476"/>
        <s v="INV-4796"/>
        <s v="PO-1789"/>
        <s v="PO-5238"/>
        <s v="TRX-3737"/>
        <s v="TRX-4272"/>
        <s v="TRX-9780"/>
        <s v="INV-1706"/>
        <s v="PO-9554"/>
        <s v="TRX-4854"/>
        <s v="TRX-9743"/>
        <s v="PO-7905"/>
        <s v="TRX-6768"/>
        <s v="TRX-2812"/>
        <s v="PO-5938"/>
        <s v="PO-5352"/>
        <s v="TRX-6227"/>
        <s v="TRX-8942"/>
        <s v="PO-3626"/>
        <s v="TRX-5017"/>
        <s v="TRX-8853"/>
        <s v="TRX-2047"/>
        <s v="PO-5681"/>
        <s v="INV-6319"/>
        <s v="TRX-7466"/>
        <s v="TRX-3514"/>
        <s v="TRX-5292"/>
        <s v="TRX-6368"/>
        <s v="INV-8694"/>
        <s v="PO-3806"/>
        <s v="PO-6796"/>
        <s v="PO-5330"/>
        <s v="TRX-7952"/>
        <s v="INV-8245"/>
        <s v="TRX-4983"/>
        <s v="TRX-4046"/>
        <s v="TRX-5426"/>
        <s v="TRX-5114"/>
        <s v="TRX-5869"/>
        <s v="PO-1878"/>
        <s v="INV-1428"/>
        <s v="TRX-3543"/>
        <s v="PO-8711"/>
        <s v="PO-4799"/>
        <s v="INV-7721"/>
        <s v="INV-7747"/>
        <s v="TRX-1230"/>
        <s v="TRX-6733"/>
        <s v="INV-8596"/>
        <s v="PO-8523"/>
        <s v="INV-4186"/>
        <s v="PO-7504"/>
        <s v="PO-6649"/>
        <s v="INV-3390"/>
        <s v="TRX-4394"/>
        <s v="INV-3723"/>
        <s v="PO-7094"/>
        <s v="INV-7541"/>
        <s v="PO-5309"/>
        <s v="INV-6679"/>
        <s v="TRX-7545"/>
        <s v="INV-6005"/>
        <s v="PO-9885"/>
        <s v="INV-2915"/>
        <s v="PO-4569"/>
        <s v="PO-2473"/>
        <s v="PO-5031"/>
        <s v="TRX-7877"/>
        <s v="INV-2177"/>
        <s v="INV-5838"/>
        <s v="PO-7832"/>
        <s v="TRX-8045"/>
        <s v="PO-6026"/>
        <s v="TRX-2649"/>
        <s v="INV-8705"/>
        <s v="INV-3104"/>
        <s v="INV-6482"/>
        <s v="TRX-8231"/>
        <s v="TRX-2798"/>
        <s v="TRX-5534"/>
        <s v="PO-5328"/>
        <s v="INV-1321"/>
        <s v="TRX-1701"/>
        <s v="TRX-8635"/>
        <s v="TRX-3964"/>
        <s v="INV-7453"/>
        <s v="PO-7284"/>
        <s v="PO-2859"/>
        <s v="INV-8619"/>
        <s v="PO-7091"/>
        <s v="PO-7990"/>
        <s v="PO-9320"/>
        <s v="TRX-3602"/>
        <s v="PO-8209"/>
        <s v="INV-7490"/>
        <s v="TRX-5733"/>
        <s v="INV-6950"/>
        <s v="TRX-6534"/>
        <s v="PO-8300"/>
        <s v="TRX-7225"/>
        <s v="PO-8182"/>
        <s v="TRX-4442"/>
        <s v="PO-9495"/>
        <s v="TRX-7012"/>
        <s v="TRX-9346"/>
        <s v="TRX-5932"/>
        <s v="TRX-6291"/>
        <s v="INV-3246"/>
        <s v="TRX-9647"/>
        <s v="PO-3202"/>
        <s v="TRX-3751"/>
        <s v="INV-5953"/>
        <s v="TRX-3177"/>
        <s v="TRX-7629"/>
        <s v="INV-1312"/>
        <s v="INV-2581"/>
        <s v="PO-5986"/>
        <s v="INV-3431"/>
        <s v="PO-9447"/>
        <s v="INV-3112"/>
        <s v="PO-6762"/>
        <s v="PO-4810"/>
        <s v="INV-2371"/>
        <s v="TRX-9345"/>
        <s v="TRX-7827"/>
        <s v="INV-4353"/>
        <s v="PO-6309"/>
        <s v="INV-3697"/>
        <s v="INV-8634"/>
        <s v="PO-1279"/>
        <s v="TRX-5758"/>
        <s v="PO-4245"/>
        <s v="PO-8222"/>
        <s v="PO-4257"/>
        <s v="TRX-3455"/>
        <s v="TRX-7047"/>
        <s v="TRX-2616"/>
        <s v="TRX-5083"/>
        <s v="PO-7915"/>
        <s v="PO-7039"/>
        <s v="INV-2990"/>
        <s v="PO-1103"/>
        <s v="PO-4535"/>
        <s v="PO-8804"/>
        <s v="INV-7049"/>
        <s v="TRX-6764"/>
        <s v="PO-7170"/>
        <s v="INV-8285"/>
        <s v="PO-3969"/>
        <s v="PO-5877"/>
        <s v="INV-6324"/>
        <s v="PO-6476"/>
        <s v="TRX-3594"/>
        <s v="PO-9360"/>
        <s v="TRX-7395"/>
        <s v="INV-5401"/>
        <s v="INV-9343"/>
        <s v="PO-3639"/>
        <s v="TRX-2716"/>
        <s v="PO-3106"/>
        <s v="INV-2720"/>
        <s v="PO-5369"/>
        <s v="INV-8071"/>
        <s v="TRX-5492"/>
        <s v="PO-3875"/>
        <s v="INV-9731"/>
        <s v="INV-7203"/>
        <s v="TRX-9985"/>
        <s v="PO-2269"/>
        <s v="PO-7663"/>
        <s v="PO-2314"/>
        <s v="TRX-8827"/>
        <s v="INV-9081"/>
        <s v="INV-5639"/>
        <s v="PO-1949"/>
        <s v="TRX-7311"/>
        <s v="PO-9710"/>
        <s v="TRX-8014"/>
        <s v="PO-8622"/>
        <s v="INV-7150"/>
        <s v="PO-5506"/>
        <s v="PO-3253"/>
        <s v="PO-2722"/>
        <s v="PO-7743"/>
        <s v="PO-4766"/>
        <s v="TRX-1903"/>
        <s v="TRX-8247"/>
        <s v="INV-2364"/>
        <s v="TRX-1789"/>
        <s v="INV-7331"/>
        <s v="PO-5358"/>
        <s v="INV-7929"/>
        <s v="PO-3119"/>
        <s v="INV-8451"/>
        <s v="TRX-2967"/>
        <s v="TRX-6606"/>
        <s v="INV-8955"/>
        <s v="INV-3027"/>
        <s v="TRX-1727"/>
        <s v="TRX-2134"/>
        <s v="INV-9580"/>
        <s v="INV-2503"/>
        <s v="INV-5819"/>
        <s v="INV-6730"/>
        <s v="PO-3188"/>
        <s v="INV-9604"/>
        <s v="INV-3833"/>
        <s v="INV-5745"/>
        <s v="INV-5207"/>
        <s v="TRX-8288"/>
        <s v="TRX-5789"/>
        <s v="PO-4059"/>
        <s v="TRX-1608"/>
        <s v="INV-8174"/>
        <s v="PO-6790"/>
        <s v="PO-3712"/>
        <s v="INV-4893"/>
        <s v="PO-3586"/>
        <s v="TRX-6159"/>
        <s v="PO-1757"/>
        <s v="INV-8641"/>
        <s v="PO-3053"/>
        <s v="PO-2261"/>
        <s v="INV-2696"/>
        <s v="TRX-3507"/>
        <s v="TRX-3778"/>
        <s v="TRX-1398"/>
        <s v="TRX-3412"/>
        <s v="PO-4784"/>
        <s v="INV-3895"/>
        <s v="TRX-5924"/>
        <s v="INV-1239"/>
        <s v="PO-6854"/>
        <s v="TRX-1088"/>
        <s v="TRX-6576"/>
        <s v="INV-7292"/>
        <s v="PO-7650"/>
        <s v="TRX-5275"/>
        <s v="PO-9329"/>
        <s v="TRX-1517"/>
        <s v="INV-2237"/>
        <s v="INV-3565"/>
        <s v="PO-1410"/>
        <s v="TRX-8825"/>
        <s v="PO-4455"/>
        <s v="TRX-8309"/>
        <s v="TRX-7176"/>
        <s v="INV-4683"/>
        <s v="TRX-6212"/>
        <s v="INV-9543"/>
        <s v="PO-8467"/>
        <s v="TRX-6446"/>
        <s v="PO-5966"/>
        <s v="PO-9790"/>
        <s v="TRX-2417"/>
        <s v="TRX-4564"/>
        <s v="INV-6133"/>
        <s v="INV-5833"/>
        <s v="PO-6358"/>
        <s v="TRX-2997"/>
        <s v="INV-6888"/>
        <s v="PO-4187"/>
        <s v="INV-6786"/>
        <s v="INV-9896"/>
        <s v="PO-1523"/>
        <s v="TRX-4578"/>
        <s v="PO-8692"/>
        <s v="PO-7685"/>
        <s v="TRX-5168"/>
        <s v="PO-3242"/>
        <s v="PO-8641"/>
        <s v="TRX-9040"/>
        <s v="INV-4647"/>
        <s v="INV-7275"/>
        <s v="INV-8722"/>
        <s v="TRX-2402"/>
        <s v="INV-2436"/>
        <s v="TRX-1295"/>
        <s v="PO-8612"/>
        <s v="PO-6664"/>
        <s v="INV-8992"/>
        <s v="PO-4906"/>
        <s v="TRX-3972"/>
        <s v="TRX-5913"/>
        <s v="INV-4402"/>
        <s v="TRX-6803"/>
        <s v="PO-3609"/>
        <s v="PO-5366"/>
        <s v="INV-6917"/>
        <s v="TRX-8095"/>
        <s v="PO-8255"/>
        <s v="TRX-2682"/>
        <s v="PO-6705"/>
        <s v="PO-1893"/>
        <s v="INV-5371"/>
        <s v="PO-2962"/>
        <s v="PO-8787"/>
        <s v="TRX-6391"/>
        <s v="TRX-3070"/>
        <s v="PO-6085"/>
        <s v="PO-9250"/>
        <s v="TRX-9000"/>
        <s v="INV-9240"/>
        <s v="INV-9227"/>
        <s v="INV-4304"/>
        <s v="INV-8121"/>
        <s v="INV-1244"/>
        <s v="PO-5975"/>
        <s v="INV-1250"/>
        <s v="PO-9494"/>
        <s v="TRX-1097"/>
        <s v="INV-9619"/>
        <s v="TRX-5720"/>
        <s v="TRX-3267"/>
        <s v="PO-1939"/>
        <s v="PO-4401"/>
        <s v="PO-3742"/>
        <s v="TRX-7056"/>
        <s v="PO-4172"/>
        <s v="INV-2299"/>
        <s v="TRX-8226"/>
        <s v="TRX-3955"/>
        <s v="TRX-1936"/>
        <s v="PO-8884"/>
        <s v="TRX-5923"/>
        <s v="PO-2191"/>
        <s v="INV-4938"/>
        <s v="PO-1544"/>
        <s v="INV-4883"/>
        <s v="PO-5992"/>
        <s v="PO-1201"/>
        <s v="TRX-6396"/>
        <s v="INV-8870"/>
        <s v="PO-2355"/>
        <s v="TRX-1826"/>
        <s v="INV-4726"/>
        <s v="TRX-8542"/>
        <s v="TRX-4680"/>
        <s v="TRX-6192"/>
        <s v="INV-5542"/>
        <s v="TRX-9513"/>
        <s v="INV-6877"/>
        <s v="PO-5173"/>
        <s v="PO-3906"/>
        <s v="INV-8348"/>
        <s v="INV-9114"/>
        <s v="PO-2814"/>
        <s v="TRX-9300"/>
        <s v="INV-7463"/>
        <s v="INV-6414"/>
        <s v="INV-4898"/>
        <s v="INV-3851"/>
        <s v="TRX-8561"/>
        <s v="TRX-5174"/>
        <s v="PO-5835"/>
        <s v="PO-1129"/>
        <s v="TRX-1029"/>
        <s v="TRX-2273"/>
        <s v="PO-5151"/>
        <s v="TRX-6044"/>
        <s v="TRX-7992"/>
        <s v="INV-5048"/>
        <s v="INV-8946"/>
        <s v="INV-7351"/>
        <s v="PO-3324"/>
        <s v="INV-8681"/>
        <s v="PO-6962"/>
        <s v="INV-6235"/>
        <s v="INV-6951"/>
        <s v="INV-8381"/>
        <s v="PO-6531"/>
        <s v="TRX-1994"/>
        <s v="INV-9686"/>
        <s v="TRX-6501"/>
        <s v="PO-3724"/>
        <s v="PO-7531"/>
        <s v="PO-5590"/>
        <s v="PO-1561"/>
        <s v="TRX-4125"/>
        <s v="TRX-7367"/>
        <s v="INV-1683"/>
        <s v="TRX-8686"/>
        <s v="TRX-4021"/>
        <s v="PO-4054"/>
        <s v="PO-4112"/>
        <s v="PO-2368"/>
        <s v="PO-5534"/>
        <s v="INV-4002"/>
        <s v="INV-6748"/>
        <s v="INV-1550"/>
        <s v="INV-7191"/>
        <s v="INV-5616"/>
        <s v="TRX-1497"/>
        <s v="INV-2883"/>
        <s v="TRX-6642"/>
        <s v="INV-5231"/>
        <s v="PO-2829"/>
        <s v="PO-6070"/>
        <s v="TRX-1265"/>
        <s v="TRX-9044"/>
        <s v="INV-8374"/>
        <s v="PO-8370"/>
        <s v="TRX-2782"/>
        <s v="INV-9653"/>
        <s v="PO-3684"/>
        <s v="INV-9003"/>
        <s v="PO-3855"/>
        <s v="INV-6604"/>
        <s v="PO-3411"/>
        <s v="PO-9169"/>
        <s v="INV-4183"/>
        <s v="PO-7974"/>
        <s v="TRX-5284"/>
        <s v="PO-2831"/>
      </sharedItems>
    </cacheField>
    <cacheField name="Amount (ZAR)" numFmtId="164">
      <sharedItems containsSemiMixedTypes="0" containsString="0" containsNumber="1" minValue="5975.3" maxValue="499739.79"/>
    </cacheField>
    <cacheField name="Months" numFmtId="0">
      <sharedItems count="12">
        <s v="March"/>
        <s v="June"/>
        <s v="February"/>
        <s v="December"/>
        <s v="November"/>
        <s v="May"/>
        <s v="July"/>
        <s v="September"/>
        <s v="April"/>
        <s v="October"/>
        <s v="August"/>
        <s v="January"/>
      </sharedItems>
    </cacheField>
    <cacheField name="Year" numFmtId="0">
      <sharedItems containsSemiMixedTypes="0" containsString="0" containsNumber="1" containsInteger="1" minValue="2023" maxValue="2024" count="2">
        <n v="2023"/>
        <n v="2024"/>
      </sharedItems>
    </cacheField>
    <cacheField name="Weekday" numFmtId="0">
      <sharedItems count="7">
        <s v="Thursday"/>
        <s v="Tuesday"/>
        <s v="Sunday"/>
        <s v="Saturday"/>
        <s v="Monday"/>
        <s v="Wednesday"/>
        <s v="Friday"/>
      </sharedItems>
    </cacheField>
    <cacheField name="Quarter" numFmtId="0">
      <sharedItems containsSemiMixedTypes="0" containsString="0" containsNumber="1" containsInteger="1" minValue="1" maxValue="4" count="4">
        <n v="1"/>
        <n v="2"/>
        <n v="4"/>
        <n v="3"/>
      </sharedItems>
    </cacheField>
    <cacheField name="AdjustedAmount" numFmtId="0" formula="'Amount (ZAR)'/100" databaseField="0"/>
  </cacheFields>
  <extLst>
    <ext xmlns:x14="http://schemas.microsoft.com/office/spreadsheetml/2009/9/main" uri="{725AE2AE-9491-48be-B2B4-4EB974FC3084}">
      <x14:pivotCacheDefinition pivotCacheId="1716375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x v="0"/>
    <x v="0"/>
    <n v="446756.38"/>
    <x v="0"/>
    <x v="0"/>
    <x v="0"/>
    <x v="0"/>
  </r>
  <r>
    <x v="1"/>
    <x v="1"/>
    <x v="1"/>
    <x v="0"/>
    <x v="1"/>
    <x v="1"/>
    <x v="1"/>
    <n v="438381.82"/>
    <x v="1"/>
    <x v="0"/>
    <x v="1"/>
    <x v="1"/>
  </r>
  <r>
    <x v="2"/>
    <x v="0"/>
    <x v="0"/>
    <x v="0"/>
    <x v="2"/>
    <x v="2"/>
    <x v="2"/>
    <n v="414607.58"/>
    <x v="2"/>
    <x v="1"/>
    <x v="0"/>
    <x v="0"/>
  </r>
  <r>
    <x v="3"/>
    <x v="2"/>
    <x v="0"/>
    <x v="1"/>
    <x v="0"/>
    <x v="3"/>
    <x v="3"/>
    <n v="97121.69"/>
    <x v="3"/>
    <x v="0"/>
    <x v="1"/>
    <x v="2"/>
  </r>
  <r>
    <x v="4"/>
    <x v="3"/>
    <x v="1"/>
    <x v="1"/>
    <x v="0"/>
    <x v="0"/>
    <x v="4"/>
    <n v="423957.91"/>
    <x v="2"/>
    <x v="1"/>
    <x v="0"/>
    <x v="0"/>
  </r>
  <r>
    <x v="5"/>
    <x v="4"/>
    <x v="1"/>
    <x v="1"/>
    <x v="3"/>
    <x v="2"/>
    <x v="5"/>
    <n v="126347.66"/>
    <x v="3"/>
    <x v="0"/>
    <x v="2"/>
    <x v="2"/>
  </r>
  <r>
    <x v="6"/>
    <x v="5"/>
    <x v="1"/>
    <x v="0"/>
    <x v="1"/>
    <x v="3"/>
    <x v="6"/>
    <n v="133613.64000000001"/>
    <x v="4"/>
    <x v="1"/>
    <x v="3"/>
    <x v="2"/>
  </r>
  <r>
    <x v="7"/>
    <x v="0"/>
    <x v="0"/>
    <x v="0"/>
    <x v="1"/>
    <x v="1"/>
    <x v="7"/>
    <n v="135442.64000000001"/>
    <x v="5"/>
    <x v="0"/>
    <x v="3"/>
    <x v="1"/>
  </r>
  <r>
    <x v="8"/>
    <x v="6"/>
    <x v="0"/>
    <x v="1"/>
    <x v="1"/>
    <x v="0"/>
    <x v="8"/>
    <n v="202041.67"/>
    <x v="4"/>
    <x v="0"/>
    <x v="3"/>
    <x v="2"/>
  </r>
  <r>
    <x v="9"/>
    <x v="2"/>
    <x v="0"/>
    <x v="1"/>
    <x v="0"/>
    <x v="1"/>
    <x v="9"/>
    <n v="347633.18"/>
    <x v="6"/>
    <x v="0"/>
    <x v="3"/>
    <x v="3"/>
  </r>
  <r>
    <x v="10"/>
    <x v="7"/>
    <x v="1"/>
    <x v="0"/>
    <x v="4"/>
    <x v="3"/>
    <x v="10"/>
    <n v="166536.43"/>
    <x v="6"/>
    <x v="0"/>
    <x v="2"/>
    <x v="3"/>
  </r>
  <r>
    <x v="11"/>
    <x v="2"/>
    <x v="0"/>
    <x v="1"/>
    <x v="1"/>
    <x v="2"/>
    <x v="11"/>
    <n v="352957.87"/>
    <x v="5"/>
    <x v="0"/>
    <x v="4"/>
    <x v="1"/>
  </r>
  <r>
    <x v="12"/>
    <x v="1"/>
    <x v="1"/>
    <x v="0"/>
    <x v="0"/>
    <x v="0"/>
    <x v="12"/>
    <n v="18456.95"/>
    <x v="6"/>
    <x v="1"/>
    <x v="3"/>
    <x v="3"/>
  </r>
  <r>
    <x v="13"/>
    <x v="2"/>
    <x v="1"/>
    <x v="1"/>
    <x v="0"/>
    <x v="1"/>
    <x v="13"/>
    <n v="46048.08"/>
    <x v="0"/>
    <x v="0"/>
    <x v="2"/>
    <x v="0"/>
  </r>
  <r>
    <x v="14"/>
    <x v="4"/>
    <x v="1"/>
    <x v="1"/>
    <x v="2"/>
    <x v="3"/>
    <x v="14"/>
    <n v="286149.76000000001"/>
    <x v="7"/>
    <x v="1"/>
    <x v="1"/>
    <x v="3"/>
  </r>
  <r>
    <x v="15"/>
    <x v="5"/>
    <x v="1"/>
    <x v="0"/>
    <x v="3"/>
    <x v="1"/>
    <x v="15"/>
    <n v="6550.61"/>
    <x v="3"/>
    <x v="1"/>
    <x v="5"/>
    <x v="2"/>
  </r>
  <r>
    <x v="16"/>
    <x v="6"/>
    <x v="1"/>
    <x v="1"/>
    <x v="2"/>
    <x v="0"/>
    <x v="16"/>
    <n v="69592.88"/>
    <x v="4"/>
    <x v="1"/>
    <x v="5"/>
    <x v="2"/>
  </r>
  <r>
    <x v="17"/>
    <x v="1"/>
    <x v="0"/>
    <x v="0"/>
    <x v="0"/>
    <x v="1"/>
    <x v="17"/>
    <n v="269329.81"/>
    <x v="6"/>
    <x v="0"/>
    <x v="2"/>
    <x v="3"/>
  </r>
  <r>
    <x v="18"/>
    <x v="3"/>
    <x v="0"/>
    <x v="1"/>
    <x v="1"/>
    <x v="3"/>
    <x v="18"/>
    <n v="346343.29"/>
    <x v="6"/>
    <x v="1"/>
    <x v="2"/>
    <x v="3"/>
  </r>
  <r>
    <x v="19"/>
    <x v="6"/>
    <x v="0"/>
    <x v="1"/>
    <x v="0"/>
    <x v="1"/>
    <x v="19"/>
    <n v="243263.78"/>
    <x v="5"/>
    <x v="0"/>
    <x v="1"/>
    <x v="1"/>
  </r>
  <r>
    <x v="20"/>
    <x v="6"/>
    <x v="0"/>
    <x v="1"/>
    <x v="3"/>
    <x v="2"/>
    <x v="20"/>
    <n v="194790.12"/>
    <x v="6"/>
    <x v="0"/>
    <x v="4"/>
    <x v="3"/>
  </r>
  <r>
    <x v="21"/>
    <x v="3"/>
    <x v="0"/>
    <x v="1"/>
    <x v="3"/>
    <x v="2"/>
    <x v="21"/>
    <n v="425887.77"/>
    <x v="2"/>
    <x v="0"/>
    <x v="2"/>
    <x v="0"/>
  </r>
  <r>
    <x v="22"/>
    <x v="6"/>
    <x v="1"/>
    <x v="1"/>
    <x v="3"/>
    <x v="2"/>
    <x v="22"/>
    <n v="182103.34"/>
    <x v="7"/>
    <x v="1"/>
    <x v="2"/>
    <x v="3"/>
  </r>
  <r>
    <x v="23"/>
    <x v="3"/>
    <x v="1"/>
    <x v="1"/>
    <x v="0"/>
    <x v="1"/>
    <x v="23"/>
    <n v="446105.98"/>
    <x v="8"/>
    <x v="0"/>
    <x v="1"/>
    <x v="1"/>
  </r>
  <r>
    <x v="24"/>
    <x v="7"/>
    <x v="1"/>
    <x v="0"/>
    <x v="0"/>
    <x v="0"/>
    <x v="24"/>
    <n v="84335.96"/>
    <x v="2"/>
    <x v="0"/>
    <x v="2"/>
    <x v="0"/>
  </r>
  <r>
    <x v="25"/>
    <x v="4"/>
    <x v="1"/>
    <x v="1"/>
    <x v="4"/>
    <x v="1"/>
    <x v="25"/>
    <n v="35442.17"/>
    <x v="4"/>
    <x v="0"/>
    <x v="5"/>
    <x v="2"/>
  </r>
  <r>
    <x v="26"/>
    <x v="8"/>
    <x v="1"/>
    <x v="0"/>
    <x v="0"/>
    <x v="3"/>
    <x v="26"/>
    <n v="216151.02"/>
    <x v="3"/>
    <x v="1"/>
    <x v="3"/>
    <x v="2"/>
  </r>
  <r>
    <x v="27"/>
    <x v="1"/>
    <x v="0"/>
    <x v="0"/>
    <x v="3"/>
    <x v="1"/>
    <x v="27"/>
    <n v="329075.81"/>
    <x v="7"/>
    <x v="1"/>
    <x v="0"/>
    <x v="3"/>
  </r>
  <r>
    <x v="28"/>
    <x v="7"/>
    <x v="1"/>
    <x v="0"/>
    <x v="1"/>
    <x v="2"/>
    <x v="28"/>
    <n v="284127.76"/>
    <x v="9"/>
    <x v="1"/>
    <x v="1"/>
    <x v="2"/>
  </r>
  <r>
    <x v="29"/>
    <x v="8"/>
    <x v="1"/>
    <x v="0"/>
    <x v="4"/>
    <x v="2"/>
    <x v="29"/>
    <n v="326494.12"/>
    <x v="6"/>
    <x v="0"/>
    <x v="4"/>
    <x v="3"/>
  </r>
  <r>
    <x v="30"/>
    <x v="5"/>
    <x v="0"/>
    <x v="0"/>
    <x v="3"/>
    <x v="3"/>
    <x v="30"/>
    <n v="25188.19"/>
    <x v="6"/>
    <x v="0"/>
    <x v="2"/>
    <x v="3"/>
  </r>
  <r>
    <x v="31"/>
    <x v="2"/>
    <x v="1"/>
    <x v="1"/>
    <x v="2"/>
    <x v="2"/>
    <x v="31"/>
    <n v="72112.56"/>
    <x v="1"/>
    <x v="0"/>
    <x v="1"/>
    <x v="1"/>
  </r>
  <r>
    <x v="32"/>
    <x v="8"/>
    <x v="1"/>
    <x v="0"/>
    <x v="1"/>
    <x v="1"/>
    <x v="32"/>
    <n v="401050.51"/>
    <x v="5"/>
    <x v="1"/>
    <x v="3"/>
    <x v="1"/>
  </r>
  <r>
    <x v="33"/>
    <x v="4"/>
    <x v="0"/>
    <x v="1"/>
    <x v="2"/>
    <x v="2"/>
    <x v="33"/>
    <n v="156952.66"/>
    <x v="1"/>
    <x v="1"/>
    <x v="3"/>
    <x v="1"/>
  </r>
  <r>
    <x v="34"/>
    <x v="1"/>
    <x v="0"/>
    <x v="0"/>
    <x v="2"/>
    <x v="0"/>
    <x v="34"/>
    <n v="477668.84"/>
    <x v="0"/>
    <x v="1"/>
    <x v="4"/>
    <x v="0"/>
  </r>
  <r>
    <x v="35"/>
    <x v="4"/>
    <x v="0"/>
    <x v="1"/>
    <x v="4"/>
    <x v="0"/>
    <x v="35"/>
    <n v="300536.96999999997"/>
    <x v="10"/>
    <x v="0"/>
    <x v="5"/>
    <x v="3"/>
  </r>
  <r>
    <x v="36"/>
    <x v="1"/>
    <x v="1"/>
    <x v="0"/>
    <x v="3"/>
    <x v="1"/>
    <x v="36"/>
    <n v="328244.06"/>
    <x v="6"/>
    <x v="1"/>
    <x v="5"/>
    <x v="3"/>
  </r>
  <r>
    <x v="37"/>
    <x v="3"/>
    <x v="1"/>
    <x v="1"/>
    <x v="0"/>
    <x v="2"/>
    <x v="37"/>
    <n v="71460.399999999994"/>
    <x v="3"/>
    <x v="1"/>
    <x v="3"/>
    <x v="2"/>
  </r>
  <r>
    <x v="38"/>
    <x v="8"/>
    <x v="0"/>
    <x v="0"/>
    <x v="4"/>
    <x v="1"/>
    <x v="38"/>
    <n v="498254.28"/>
    <x v="2"/>
    <x v="0"/>
    <x v="0"/>
    <x v="0"/>
  </r>
  <r>
    <x v="39"/>
    <x v="2"/>
    <x v="0"/>
    <x v="1"/>
    <x v="0"/>
    <x v="2"/>
    <x v="39"/>
    <n v="395402.45"/>
    <x v="3"/>
    <x v="1"/>
    <x v="4"/>
    <x v="2"/>
  </r>
  <r>
    <x v="40"/>
    <x v="7"/>
    <x v="0"/>
    <x v="0"/>
    <x v="4"/>
    <x v="3"/>
    <x v="40"/>
    <n v="324637.45"/>
    <x v="2"/>
    <x v="0"/>
    <x v="4"/>
    <x v="0"/>
  </r>
  <r>
    <x v="41"/>
    <x v="3"/>
    <x v="1"/>
    <x v="1"/>
    <x v="3"/>
    <x v="3"/>
    <x v="41"/>
    <n v="460889.74"/>
    <x v="8"/>
    <x v="0"/>
    <x v="6"/>
    <x v="1"/>
  </r>
  <r>
    <x v="42"/>
    <x v="0"/>
    <x v="1"/>
    <x v="0"/>
    <x v="1"/>
    <x v="2"/>
    <x v="42"/>
    <n v="469532.67"/>
    <x v="3"/>
    <x v="0"/>
    <x v="1"/>
    <x v="2"/>
  </r>
  <r>
    <x v="43"/>
    <x v="4"/>
    <x v="0"/>
    <x v="1"/>
    <x v="0"/>
    <x v="2"/>
    <x v="43"/>
    <n v="498704.78"/>
    <x v="6"/>
    <x v="1"/>
    <x v="6"/>
    <x v="3"/>
  </r>
  <r>
    <x v="44"/>
    <x v="1"/>
    <x v="0"/>
    <x v="0"/>
    <x v="1"/>
    <x v="2"/>
    <x v="44"/>
    <n v="435039.58"/>
    <x v="3"/>
    <x v="1"/>
    <x v="1"/>
    <x v="2"/>
  </r>
  <r>
    <x v="45"/>
    <x v="8"/>
    <x v="1"/>
    <x v="0"/>
    <x v="1"/>
    <x v="3"/>
    <x v="45"/>
    <n v="298595.49"/>
    <x v="11"/>
    <x v="0"/>
    <x v="6"/>
    <x v="0"/>
  </r>
  <r>
    <x v="46"/>
    <x v="1"/>
    <x v="0"/>
    <x v="0"/>
    <x v="3"/>
    <x v="3"/>
    <x v="46"/>
    <n v="155450.45000000001"/>
    <x v="10"/>
    <x v="1"/>
    <x v="1"/>
    <x v="3"/>
  </r>
  <r>
    <x v="47"/>
    <x v="2"/>
    <x v="1"/>
    <x v="1"/>
    <x v="4"/>
    <x v="0"/>
    <x v="47"/>
    <n v="466447.25"/>
    <x v="9"/>
    <x v="0"/>
    <x v="4"/>
    <x v="2"/>
  </r>
  <r>
    <x v="40"/>
    <x v="1"/>
    <x v="0"/>
    <x v="0"/>
    <x v="1"/>
    <x v="2"/>
    <x v="48"/>
    <n v="450180.96"/>
    <x v="2"/>
    <x v="0"/>
    <x v="4"/>
    <x v="0"/>
  </r>
  <r>
    <x v="10"/>
    <x v="5"/>
    <x v="1"/>
    <x v="0"/>
    <x v="1"/>
    <x v="3"/>
    <x v="49"/>
    <n v="370248.35"/>
    <x v="6"/>
    <x v="0"/>
    <x v="2"/>
    <x v="3"/>
  </r>
  <r>
    <x v="48"/>
    <x v="9"/>
    <x v="0"/>
    <x v="1"/>
    <x v="0"/>
    <x v="2"/>
    <x v="50"/>
    <n v="266635.73"/>
    <x v="10"/>
    <x v="1"/>
    <x v="4"/>
    <x v="3"/>
  </r>
  <r>
    <x v="49"/>
    <x v="2"/>
    <x v="0"/>
    <x v="1"/>
    <x v="2"/>
    <x v="3"/>
    <x v="51"/>
    <n v="406781.72"/>
    <x v="0"/>
    <x v="0"/>
    <x v="0"/>
    <x v="0"/>
  </r>
  <r>
    <x v="50"/>
    <x v="2"/>
    <x v="1"/>
    <x v="1"/>
    <x v="2"/>
    <x v="0"/>
    <x v="52"/>
    <n v="131430.82"/>
    <x v="8"/>
    <x v="1"/>
    <x v="5"/>
    <x v="1"/>
  </r>
  <r>
    <x v="51"/>
    <x v="4"/>
    <x v="1"/>
    <x v="1"/>
    <x v="1"/>
    <x v="2"/>
    <x v="53"/>
    <n v="240197.02"/>
    <x v="4"/>
    <x v="1"/>
    <x v="2"/>
    <x v="2"/>
  </r>
  <r>
    <x v="52"/>
    <x v="4"/>
    <x v="1"/>
    <x v="1"/>
    <x v="2"/>
    <x v="2"/>
    <x v="54"/>
    <n v="426170.31"/>
    <x v="11"/>
    <x v="0"/>
    <x v="2"/>
    <x v="0"/>
  </r>
  <r>
    <x v="53"/>
    <x v="2"/>
    <x v="0"/>
    <x v="1"/>
    <x v="1"/>
    <x v="0"/>
    <x v="55"/>
    <n v="237148.69"/>
    <x v="9"/>
    <x v="1"/>
    <x v="6"/>
    <x v="2"/>
  </r>
  <r>
    <x v="54"/>
    <x v="3"/>
    <x v="1"/>
    <x v="1"/>
    <x v="4"/>
    <x v="2"/>
    <x v="56"/>
    <n v="325207.78000000003"/>
    <x v="5"/>
    <x v="1"/>
    <x v="3"/>
    <x v="1"/>
  </r>
  <r>
    <x v="55"/>
    <x v="2"/>
    <x v="0"/>
    <x v="1"/>
    <x v="1"/>
    <x v="3"/>
    <x v="57"/>
    <n v="234111.17"/>
    <x v="4"/>
    <x v="1"/>
    <x v="3"/>
    <x v="2"/>
  </r>
  <r>
    <x v="3"/>
    <x v="0"/>
    <x v="0"/>
    <x v="0"/>
    <x v="2"/>
    <x v="0"/>
    <x v="58"/>
    <n v="55917.75"/>
    <x v="3"/>
    <x v="0"/>
    <x v="1"/>
    <x v="2"/>
  </r>
  <r>
    <x v="56"/>
    <x v="2"/>
    <x v="1"/>
    <x v="1"/>
    <x v="1"/>
    <x v="1"/>
    <x v="59"/>
    <n v="69829.279999999999"/>
    <x v="4"/>
    <x v="1"/>
    <x v="6"/>
    <x v="2"/>
  </r>
  <r>
    <x v="57"/>
    <x v="2"/>
    <x v="0"/>
    <x v="1"/>
    <x v="4"/>
    <x v="0"/>
    <x v="60"/>
    <n v="477149.81"/>
    <x v="11"/>
    <x v="1"/>
    <x v="0"/>
    <x v="0"/>
  </r>
  <r>
    <x v="58"/>
    <x v="5"/>
    <x v="1"/>
    <x v="0"/>
    <x v="0"/>
    <x v="1"/>
    <x v="61"/>
    <n v="378641.8"/>
    <x v="10"/>
    <x v="0"/>
    <x v="1"/>
    <x v="3"/>
  </r>
  <r>
    <x v="59"/>
    <x v="9"/>
    <x v="1"/>
    <x v="1"/>
    <x v="4"/>
    <x v="3"/>
    <x v="62"/>
    <n v="346006.99"/>
    <x v="4"/>
    <x v="0"/>
    <x v="5"/>
    <x v="2"/>
  </r>
  <r>
    <x v="60"/>
    <x v="3"/>
    <x v="0"/>
    <x v="1"/>
    <x v="2"/>
    <x v="1"/>
    <x v="63"/>
    <n v="367483.08"/>
    <x v="0"/>
    <x v="0"/>
    <x v="5"/>
    <x v="0"/>
  </r>
  <r>
    <x v="61"/>
    <x v="8"/>
    <x v="0"/>
    <x v="0"/>
    <x v="2"/>
    <x v="3"/>
    <x v="64"/>
    <n v="342848.5"/>
    <x v="2"/>
    <x v="1"/>
    <x v="6"/>
    <x v="0"/>
  </r>
  <r>
    <x v="62"/>
    <x v="4"/>
    <x v="1"/>
    <x v="1"/>
    <x v="2"/>
    <x v="0"/>
    <x v="65"/>
    <n v="430953.1"/>
    <x v="1"/>
    <x v="1"/>
    <x v="1"/>
    <x v="1"/>
  </r>
  <r>
    <x v="63"/>
    <x v="3"/>
    <x v="1"/>
    <x v="1"/>
    <x v="0"/>
    <x v="3"/>
    <x v="66"/>
    <n v="358037.73"/>
    <x v="1"/>
    <x v="1"/>
    <x v="2"/>
    <x v="1"/>
  </r>
  <r>
    <x v="64"/>
    <x v="5"/>
    <x v="0"/>
    <x v="0"/>
    <x v="2"/>
    <x v="2"/>
    <x v="67"/>
    <n v="372823.63"/>
    <x v="5"/>
    <x v="0"/>
    <x v="0"/>
    <x v="1"/>
  </r>
  <r>
    <x v="65"/>
    <x v="2"/>
    <x v="0"/>
    <x v="1"/>
    <x v="2"/>
    <x v="1"/>
    <x v="68"/>
    <n v="53495.82"/>
    <x v="4"/>
    <x v="0"/>
    <x v="6"/>
    <x v="2"/>
  </r>
  <r>
    <x v="66"/>
    <x v="6"/>
    <x v="0"/>
    <x v="1"/>
    <x v="3"/>
    <x v="3"/>
    <x v="69"/>
    <n v="26121.34"/>
    <x v="8"/>
    <x v="0"/>
    <x v="0"/>
    <x v="1"/>
  </r>
  <r>
    <x v="67"/>
    <x v="0"/>
    <x v="1"/>
    <x v="0"/>
    <x v="2"/>
    <x v="1"/>
    <x v="70"/>
    <n v="153806.51999999999"/>
    <x v="3"/>
    <x v="1"/>
    <x v="2"/>
    <x v="2"/>
  </r>
  <r>
    <x v="68"/>
    <x v="3"/>
    <x v="1"/>
    <x v="1"/>
    <x v="1"/>
    <x v="2"/>
    <x v="71"/>
    <n v="363361.11"/>
    <x v="6"/>
    <x v="0"/>
    <x v="3"/>
    <x v="3"/>
  </r>
  <r>
    <x v="69"/>
    <x v="2"/>
    <x v="0"/>
    <x v="1"/>
    <x v="1"/>
    <x v="2"/>
    <x v="72"/>
    <n v="68479.460000000006"/>
    <x v="6"/>
    <x v="0"/>
    <x v="1"/>
    <x v="3"/>
  </r>
  <r>
    <x v="70"/>
    <x v="7"/>
    <x v="1"/>
    <x v="0"/>
    <x v="4"/>
    <x v="3"/>
    <x v="73"/>
    <n v="195210.64"/>
    <x v="5"/>
    <x v="1"/>
    <x v="6"/>
    <x v="1"/>
  </r>
  <r>
    <x v="23"/>
    <x v="5"/>
    <x v="1"/>
    <x v="0"/>
    <x v="1"/>
    <x v="3"/>
    <x v="74"/>
    <n v="127746.48"/>
    <x v="8"/>
    <x v="0"/>
    <x v="1"/>
    <x v="1"/>
  </r>
  <r>
    <x v="71"/>
    <x v="8"/>
    <x v="0"/>
    <x v="0"/>
    <x v="0"/>
    <x v="3"/>
    <x v="75"/>
    <n v="363409.88"/>
    <x v="8"/>
    <x v="1"/>
    <x v="1"/>
    <x v="1"/>
  </r>
  <r>
    <x v="72"/>
    <x v="4"/>
    <x v="0"/>
    <x v="1"/>
    <x v="3"/>
    <x v="0"/>
    <x v="76"/>
    <n v="237051.8"/>
    <x v="11"/>
    <x v="0"/>
    <x v="2"/>
    <x v="0"/>
  </r>
  <r>
    <x v="73"/>
    <x v="5"/>
    <x v="0"/>
    <x v="0"/>
    <x v="4"/>
    <x v="2"/>
    <x v="77"/>
    <n v="58889.19"/>
    <x v="5"/>
    <x v="0"/>
    <x v="6"/>
    <x v="1"/>
  </r>
  <r>
    <x v="74"/>
    <x v="2"/>
    <x v="0"/>
    <x v="1"/>
    <x v="0"/>
    <x v="1"/>
    <x v="78"/>
    <n v="456716.77"/>
    <x v="4"/>
    <x v="1"/>
    <x v="5"/>
    <x v="2"/>
  </r>
  <r>
    <x v="75"/>
    <x v="8"/>
    <x v="1"/>
    <x v="0"/>
    <x v="0"/>
    <x v="1"/>
    <x v="79"/>
    <n v="454054.77"/>
    <x v="8"/>
    <x v="0"/>
    <x v="2"/>
    <x v="1"/>
  </r>
  <r>
    <x v="76"/>
    <x v="7"/>
    <x v="0"/>
    <x v="0"/>
    <x v="2"/>
    <x v="1"/>
    <x v="80"/>
    <n v="112035.19"/>
    <x v="7"/>
    <x v="0"/>
    <x v="5"/>
    <x v="3"/>
  </r>
  <r>
    <x v="77"/>
    <x v="9"/>
    <x v="1"/>
    <x v="1"/>
    <x v="4"/>
    <x v="2"/>
    <x v="81"/>
    <n v="414766.89"/>
    <x v="0"/>
    <x v="0"/>
    <x v="1"/>
    <x v="0"/>
  </r>
  <r>
    <x v="66"/>
    <x v="6"/>
    <x v="1"/>
    <x v="1"/>
    <x v="2"/>
    <x v="2"/>
    <x v="82"/>
    <n v="42681.06"/>
    <x v="8"/>
    <x v="0"/>
    <x v="0"/>
    <x v="1"/>
  </r>
  <r>
    <x v="78"/>
    <x v="4"/>
    <x v="0"/>
    <x v="1"/>
    <x v="3"/>
    <x v="2"/>
    <x v="83"/>
    <n v="107214.51"/>
    <x v="1"/>
    <x v="0"/>
    <x v="5"/>
    <x v="1"/>
  </r>
  <r>
    <x v="79"/>
    <x v="9"/>
    <x v="0"/>
    <x v="1"/>
    <x v="2"/>
    <x v="1"/>
    <x v="84"/>
    <n v="393337.92"/>
    <x v="4"/>
    <x v="0"/>
    <x v="1"/>
    <x v="2"/>
  </r>
  <r>
    <x v="80"/>
    <x v="6"/>
    <x v="1"/>
    <x v="1"/>
    <x v="4"/>
    <x v="3"/>
    <x v="85"/>
    <n v="261536.34"/>
    <x v="1"/>
    <x v="1"/>
    <x v="1"/>
    <x v="1"/>
  </r>
  <r>
    <x v="81"/>
    <x v="3"/>
    <x v="0"/>
    <x v="1"/>
    <x v="4"/>
    <x v="1"/>
    <x v="86"/>
    <n v="493389.82"/>
    <x v="4"/>
    <x v="1"/>
    <x v="4"/>
    <x v="2"/>
  </r>
  <r>
    <x v="23"/>
    <x v="6"/>
    <x v="0"/>
    <x v="1"/>
    <x v="3"/>
    <x v="2"/>
    <x v="87"/>
    <n v="85485.01"/>
    <x v="8"/>
    <x v="0"/>
    <x v="1"/>
    <x v="1"/>
  </r>
  <r>
    <x v="22"/>
    <x v="4"/>
    <x v="0"/>
    <x v="1"/>
    <x v="1"/>
    <x v="0"/>
    <x v="88"/>
    <n v="67303.039999999994"/>
    <x v="7"/>
    <x v="1"/>
    <x v="2"/>
    <x v="3"/>
  </r>
  <r>
    <x v="82"/>
    <x v="8"/>
    <x v="0"/>
    <x v="0"/>
    <x v="3"/>
    <x v="0"/>
    <x v="89"/>
    <n v="224702.71"/>
    <x v="10"/>
    <x v="1"/>
    <x v="0"/>
    <x v="3"/>
  </r>
  <r>
    <x v="83"/>
    <x v="1"/>
    <x v="1"/>
    <x v="0"/>
    <x v="1"/>
    <x v="0"/>
    <x v="90"/>
    <n v="111945.41"/>
    <x v="7"/>
    <x v="1"/>
    <x v="1"/>
    <x v="3"/>
  </r>
  <r>
    <x v="84"/>
    <x v="4"/>
    <x v="0"/>
    <x v="1"/>
    <x v="1"/>
    <x v="0"/>
    <x v="91"/>
    <n v="158240.99"/>
    <x v="1"/>
    <x v="1"/>
    <x v="0"/>
    <x v="1"/>
  </r>
  <r>
    <x v="85"/>
    <x v="5"/>
    <x v="1"/>
    <x v="0"/>
    <x v="2"/>
    <x v="0"/>
    <x v="92"/>
    <n v="472863.09"/>
    <x v="10"/>
    <x v="0"/>
    <x v="4"/>
    <x v="3"/>
  </r>
  <r>
    <x v="86"/>
    <x v="7"/>
    <x v="0"/>
    <x v="0"/>
    <x v="1"/>
    <x v="2"/>
    <x v="93"/>
    <n v="145741.56"/>
    <x v="0"/>
    <x v="0"/>
    <x v="0"/>
    <x v="0"/>
  </r>
  <r>
    <x v="87"/>
    <x v="8"/>
    <x v="1"/>
    <x v="0"/>
    <x v="1"/>
    <x v="1"/>
    <x v="94"/>
    <n v="117090.52"/>
    <x v="10"/>
    <x v="1"/>
    <x v="0"/>
    <x v="3"/>
  </r>
  <r>
    <x v="88"/>
    <x v="2"/>
    <x v="0"/>
    <x v="1"/>
    <x v="4"/>
    <x v="1"/>
    <x v="95"/>
    <n v="65967.8"/>
    <x v="3"/>
    <x v="0"/>
    <x v="0"/>
    <x v="2"/>
  </r>
  <r>
    <x v="89"/>
    <x v="3"/>
    <x v="1"/>
    <x v="1"/>
    <x v="1"/>
    <x v="1"/>
    <x v="96"/>
    <n v="218096.83"/>
    <x v="11"/>
    <x v="0"/>
    <x v="2"/>
    <x v="0"/>
  </r>
  <r>
    <x v="90"/>
    <x v="5"/>
    <x v="1"/>
    <x v="0"/>
    <x v="2"/>
    <x v="1"/>
    <x v="97"/>
    <n v="163114.5"/>
    <x v="5"/>
    <x v="1"/>
    <x v="5"/>
    <x v="1"/>
  </r>
  <r>
    <x v="91"/>
    <x v="3"/>
    <x v="1"/>
    <x v="1"/>
    <x v="3"/>
    <x v="2"/>
    <x v="98"/>
    <n v="444834.59"/>
    <x v="11"/>
    <x v="1"/>
    <x v="5"/>
    <x v="0"/>
  </r>
  <r>
    <x v="92"/>
    <x v="1"/>
    <x v="1"/>
    <x v="0"/>
    <x v="3"/>
    <x v="2"/>
    <x v="99"/>
    <n v="71564.88"/>
    <x v="7"/>
    <x v="0"/>
    <x v="3"/>
    <x v="3"/>
  </r>
  <r>
    <x v="93"/>
    <x v="6"/>
    <x v="1"/>
    <x v="1"/>
    <x v="2"/>
    <x v="1"/>
    <x v="100"/>
    <n v="201676.14"/>
    <x v="7"/>
    <x v="1"/>
    <x v="3"/>
    <x v="3"/>
  </r>
  <r>
    <x v="94"/>
    <x v="7"/>
    <x v="1"/>
    <x v="0"/>
    <x v="1"/>
    <x v="1"/>
    <x v="101"/>
    <n v="304174.83"/>
    <x v="3"/>
    <x v="0"/>
    <x v="0"/>
    <x v="2"/>
  </r>
  <r>
    <x v="95"/>
    <x v="0"/>
    <x v="1"/>
    <x v="0"/>
    <x v="2"/>
    <x v="0"/>
    <x v="102"/>
    <n v="331058.45"/>
    <x v="5"/>
    <x v="0"/>
    <x v="2"/>
    <x v="1"/>
  </r>
  <r>
    <x v="51"/>
    <x v="6"/>
    <x v="0"/>
    <x v="1"/>
    <x v="4"/>
    <x v="1"/>
    <x v="103"/>
    <n v="44729.67"/>
    <x v="4"/>
    <x v="1"/>
    <x v="2"/>
    <x v="2"/>
  </r>
  <r>
    <x v="96"/>
    <x v="5"/>
    <x v="0"/>
    <x v="0"/>
    <x v="3"/>
    <x v="0"/>
    <x v="104"/>
    <n v="399936.73"/>
    <x v="4"/>
    <x v="1"/>
    <x v="2"/>
    <x v="2"/>
  </r>
  <r>
    <x v="97"/>
    <x v="3"/>
    <x v="1"/>
    <x v="1"/>
    <x v="1"/>
    <x v="2"/>
    <x v="105"/>
    <n v="200770.13"/>
    <x v="0"/>
    <x v="1"/>
    <x v="6"/>
    <x v="0"/>
  </r>
  <r>
    <x v="17"/>
    <x v="8"/>
    <x v="0"/>
    <x v="0"/>
    <x v="4"/>
    <x v="0"/>
    <x v="106"/>
    <n v="8286.2099999999991"/>
    <x v="6"/>
    <x v="0"/>
    <x v="2"/>
    <x v="3"/>
  </r>
  <r>
    <x v="98"/>
    <x v="3"/>
    <x v="1"/>
    <x v="1"/>
    <x v="0"/>
    <x v="3"/>
    <x v="107"/>
    <n v="333923.08"/>
    <x v="1"/>
    <x v="0"/>
    <x v="3"/>
    <x v="1"/>
  </r>
  <r>
    <x v="99"/>
    <x v="9"/>
    <x v="1"/>
    <x v="1"/>
    <x v="3"/>
    <x v="1"/>
    <x v="108"/>
    <n v="427878.05"/>
    <x v="7"/>
    <x v="1"/>
    <x v="4"/>
    <x v="3"/>
  </r>
  <r>
    <x v="100"/>
    <x v="6"/>
    <x v="1"/>
    <x v="1"/>
    <x v="1"/>
    <x v="2"/>
    <x v="109"/>
    <n v="112483.42"/>
    <x v="4"/>
    <x v="1"/>
    <x v="5"/>
    <x v="2"/>
  </r>
  <r>
    <x v="101"/>
    <x v="7"/>
    <x v="1"/>
    <x v="0"/>
    <x v="0"/>
    <x v="1"/>
    <x v="82"/>
    <n v="49414.07"/>
    <x v="9"/>
    <x v="1"/>
    <x v="5"/>
    <x v="2"/>
  </r>
  <r>
    <x v="10"/>
    <x v="8"/>
    <x v="1"/>
    <x v="0"/>
    <x v="2"/>
    <x v="2"/>
    <x v="110"/>
    <n v="445050.23"/>
    <x v="6"/>
    <x v="0"/>
    <x v="2"/>
    <x v="3"/>
  </r>
  <r>
    <x v="102"/>
    <x v="4"/>
    <x v="1"/>
    <x v="1"/>
    <x v="4"/>
    <x v="3"/>
    <x v="111"/>
    <n v="56253.87"/>
    <x v="8"/>
    <x v="1"/>
    <x v="3"/>
    <x v="1"/>
  </r>
  <r>
    <x v="103"/>
    <x v="4"/>
    <x v="0"/>
    <x v="1"/>
    <x v="3"/>
    <x v="0"/>
    <x v="112"/>
    <n v="61092.66"/>
    <x v="0"/>
    <x v="0"/>
    <x v="4"/>
    <x v="0"/>
  </r>
  <r>
    <x v="104"/>
    <x v="8"/>
    <x v="1"/>
    <x v="0"/>
    <x v="3"/>
    <x v="3"/>
    <x v="113"/>
    <n v="364753.05"/>
    <x v="11"/>
    <x v="0"/>
    <x v="6"/>
    <x v="0"/>
  </r>
  <r>
    <x v="105"/>
    <x v="2"/>
    <x v="1"/>
    <x v="1"/>
    <x v="3"/>
    <x v="0"/>
    <x v="114"/>
    <n v="240637.29"/>
    <x v="10"/>
    <x v="0"/>
    <x v="5"/>
    <x v="3"/>
  </r>
  <r>
    <x v="106"/>
    <x v="5"/>
    <x v="1"/>
    <x v="0"/>
    <x v="2"/>
    <x v="1"/>
    <x v="115"/>
    <n v="179298.66"/>
    <x v="4"/>
    <x v="1"/>
    <x v="1"/>
    <x v="2"/>
  </r>
  <r>
    <x v="107"/>
    <x v="2"/>
    <x v="0"/>
    <x v="1"/>
    <x v="2"/>
    <x v="1"/>
    <x v="116"/>
    <n v="233875.42"/>
    <x v="10"/>
    <x v="0"/>
    <x v="3"/>
    <x v="3"/>
  </r>
  <r>
    <x v="108"/>
    <x v="4"/>
    <x v="1"/>
    <x v="1"/>
    <x v="2"/>
    <x v="2"/>
    <x v="117"/>
    <n v="407478.7"/>
    <x v="11"/>
    <x v="1"/>
    <x v="4"/>
    <x v="0"/>
  </r>
  <r>
    <x v="109"/>
    <x v="0"/>
    <x v="1"/>
    <x v="0"/>
    <x v="3"/>
    <x v="2"/>
    <x v="118"/>
    <n v="153312.24"/>
    <x v="4"/>
    <x v="0"/>
    <x v="4"/>
    <x v="2"/>
  </r>
  <r>
    <x v="92"/>
    <x v="7"/>
    <x v="1"/>
    <x v="0"/>
    <x v="0"/>
    <x v="3"/>
    <x v="119"/>
    <n v="256695.2"/>
    <x v="7"/>
    <x v="0"/>
    <x v="3"/>
    <x v="3"/>
  </r>
  <r>
    <x v="98"/>
    <x v="0"/>
    <x v="0"/>
    <x v="0"/>
    <x v="3"/>
    <x v="3"/>
    <x v="120"/>
    <n v="425790.03"/>
    <x v="1"/>
    <x v="0"/>
    <x v="3"/>
    <x v="1"/>
  </r>
  <r>
    <x v="110"/>
    <x v="3"/>
    <x v="1"/>
    <x v="1"/>
    <x v="2"/>
    <x v="2"/>
    <x v="121"/>
    <n v="373100.93"/>
    <x v="11"/>
    <x v="1"/>
    <x v="1"/>
    <x v="0"/>
  </r>
  <r>
    <x v="111"/>
    <x v="2"/>
    <x v="1"/>
    <x v="1"/>
    <x v="3"/>
    <x v="2"/>
    <x v="122"/>
    <n v="483900.59"/>
    <x v="10"/>
    <x v="1"/>
    <x v="6"/>
    <x v="3"/>
  </r>
  <r>
    <x v="6"/>
    <x v="2"/>
    <x v="1"/>
    <x v="1"/>
    <x v="2"/>
    <x v="2"/>
    <x v="40"/>
    <n v="102101.95"/>
    <x v="4"/>
    <x v="1"/>
    <x v="3"/>
    <x v="2"/>
  </r>
  <r>
    <x v="80"/>
    <x v="6"/>
    <x v="1"/>
    <x v="1"/>
    <x v="3"/>
    <x v="1"/>
    <x v="123"/>
    <n v="135829.51"/>
    <x v="1"/>
    <x v="1"/>
    <x v="1"/>
    <x v="1"/>
  </r>
  <r>
    <x v="112"/>
    <x v="4"/>
    <x v="1"/>
    <x v="1"/>
    <x v="1"/>
    <x v="2"/>
    <x v="124"/>
    <n v="119635.92"/>
    <x v="4"/>
    <x v="1"/>
    <x v="6"/>
    <x v="2"/>
  </r>
  <r>
    <x v="113"/>
    <x v="7"/>
    <x v="0"/>
    <x v="0"/>
    <x v="4"/>
    <x v="1"/>
    <x v="125"/>
    <n v="66625.039999999994"/>
    <x v="9"/>
    <x v="0"/>
    <x v="6"/>
    <x v="2"/>
  </r>
  <r>
    <x v="114"/>
    <x v="3"/>
    <x v="0"/>
    <x v="1"/>
    <x v="0"/>
    <x v="0"/>
    <x v="126"/>
    <n v="200262.64"/>
    <x v="10"/>
    <x v="0"/>
    <x v="3"/>
    <x v="3"/>
  </r>
  <r>
    <x v="115"/>
    <x v="2"/>
    <x v="1"/>
    <x v="1"/>
    <x v="4"/>
    <x v="3"/>
    <x v="127"/>
    <n v="420145.77"/>
    <x v="11"/>
    <x v="1"/>
    <x v="3"/>
    <x v="0"/>
  </r>
  <r>
    <x v="116"/>
    <x v="3"/>
    <x v="0"/>
    <x v="1"/>
    <x v="0"/>
    <x v="3"/>
    <x v="128"/>
    <n v="157994.04999999999"/>
    <x v="2"/>
    <x v="0"/>
    <x v="5"/>
    <x v="0"/>
  </r>
  <r>
    <x v="117"/>
    <x v="5"/>
    <x v="1"/>
    <x v="0"/>
    <x v="4"/>
    <x v="0"/>
    <x v="129"/>
    <n v="277777.52"/>
    <x v="10"/>
    <x v="0"/>
    <x v="0"/>
    <x v="3"/>
  </r>
  <r>
    <x v="118"/>
    <x v="9"/>
    <x v="0"/>
    <x v="1"/>
    <x v="3"/>
    <x v="0"/>
    <x v="130"/>
    <n v="273763.19"/>
    <x v="11"/>
    <x v="0"/>
    <x v="3"/>
    <x v="0"/>
  </r>
  <r>
    <x v="119"/>
    <x v="9"/>
    <x v="0"/>
    <x v="1"/>
    <x v="4"/>
    <x v="2"/>
    <x v="131"/>
    <n v="378004.21"/>
    <x v="7"/>
    <x v="1"/>
    <x v="0"/>
    <x v="3"/>
  </r>
  <r>
    <x v="103"/>
    <x v="5"/>
    <x v="1"/>
    <x v="0"/>
    <x v="1"/>
    <x v="3"/>
    <x v="132"/>
    <n v="173749.28"/>
    <x v="0"/>
    <x v="0"/>
    <x v="4"/>
    <x v="0"/>
  </r>
  <r>
    <x v="120"/>
    <x v="1"/>
    <x v="1"/>
    <x v="0"/>
    <x v="2"/>
    <x v="3"/>
    <x v="133"/>
    <n v="163269.66"/>
    <x v="3"/>
    <x v="0"/>
    <x v="3"/>
    <x v="2"/>
  </r>
  <r>
    <x v="121"/>
    <x v="7"/>
    <x v="0"/>
    <x v="0"/>
    <x v="3"/>
    <x v="1"/>
    <x v="134"/>
    <n v="349311.37"/>
    <x v="5"/>
    <x v="0"/>
    <x v="1"/>
    <x v="1"/>
  </r>
  <r>
    <x v="122"/>
    <x v="1"/>
    <x v="0"/>
    <x v="0"/>
    <x v="3"/>
    <x v="0"/>
    <x v="135"/>
    <n v="197176.42"/>
    <x v="3"/>
    <x v="1"/>
    <x v="1"/>
    <x v="2"/>
  </r>
  <r>
    <x v="123"/>
    <x v="9"/>
    <x v="1"/>
    <x v="1"/>
    <x v="0"/>
    <x v="2"/>
    <x v="136"/>
    <n v="195264.31"/>
    <x v="8"/>
    <x v="0"/>
    <x v="1"/>
    <x v="1"/>
  </r>
  <r>
    <x v="124"/>
    <x v="9"/>
    <x v="1"/>
    <x v="1"/>
    <x v="2"/>
    <x v="2"/>
    <x v="137"/>
    <n v="46643.38"/>
    <x v="7"/>
    <x v="1"/>
    <x v="5"/>
    <x v="3"/>
  </r>
  <r>
    <x v="125"/>
    <x v="1"/>
    <x v="1"/>
    <x v="0"/>
    <x v="0"/>
    <x v="2"/>
    <x v="138"/>
    <n v="175319.19"/>
    <x v="7"/>
    <x v="1"/>
    <x v="2"/>
    <x v="3"/>
  </r>
  <r>
    <x v="126"/>
    <x v="6"/>
    <x v="1"/>
    <x v="1"/>
    <x v="0"/>
    <x v="3"/>
    <x v="139"/>
    <n v="159343.88"/>
    <x v="11"/>
    <x v="0"/>
    <x v="5"/>
    <x v="0"/>
  </r>
  <r>
    <x v="127"/>
    <x v="6"/>
    <x v="0"/>
    <x v="1"/>
    <x v="3"/>
    <x v="1"/>
    <x v="140"/>
    <n v="327800.28999999998"/>
    <x v="4"/>
    <x v="0"/>
    <x v="5"/>
    <x v="2"/>
  </r>
  <r>
    <x v="128"/>
    <x v="9"/>
    <x v="1"/>
    <x v="1"/>
    <x v="0"/>
    <x v="1"/>
    <x v="141"/>
    <n v="234205.53"/>
    <x v="7"/>
    <x v="0"/>
    <x v="4"/>
    <x v="3"/>
  </r>
  <r>
    <x v="3"/>
    <x v="4"/>
    <x v="1"/>
    <x v="1"/>
    <x v="3"/>
    <x v="1"/>
    <x v="142"/>
    <n v="372990.78"/>
    <x v="3"/>
    <x v="0"/>
    <x v="1"/>
    <x v="2"/>
  </r>
  <r>
    <x v="96"/>
    <x v="3"/>
    <x v="0"/>
    <x v="1"/>
    <x v="3"/>
    <x v="1"/>
    <x v="143"/>
    <n v="95996.09"/>
    <x v="4"/>
    <x v="1"/>
    <x v="2"/>
    <x v="2"/>
  </r>
  <r>
    <x v="129"/>
    <x v="6"/>
    <x v="1"/>
    <x v="1"/>
    <x v="1"/>
    <x v="1"/>
    <x v="144"/>
    <n v="312744.98"/>
    <x v="9"/>
    <x v="0"/>
    <x v="4"/>
    <x v="2"/>
  </r>
  <r>
    <x v="127"/>
    <x v="9"/>
    <x v="1"/>
    <x v="1"/>
    <x v="3"/>
    <x v="2"/>
    <x v="145"/>
    <n v="100209.88"/>
    <x v="4"/>
    <x v="0"/>
    <x v="5"/>
    <x v="2"/>
  </r>
  <r>
    <x v="130"/>
    <x v="8"/>
    <x v="1"/>
    <x v="0"/>
    <x v="4"/>
    <x v="0"/>
    <x v="146"/>
    <n v="83056.649999999994"/>
    <x v="7"/>
    <x v="1"/>
    <x v="6"/>
    <x v="3"/>
  </r>
  <r>
    <x v="94"/>
    <x v="2"/>
    <x v="0"/>
    <x v="1"/>
    <x v="4"/>
    <x v="3"/>
    <x v="147"/>
    <n v="421724.67"/>
    <x v="3"/>
    <x v="0"/>
    <x v="0"/>
    <x v="2"/>
  </r>
  <r>
    <x v="131"/>
    <x v="1"/>
    <x v="0"/>
    <x v="0"/>
    <x v="2"/>
    <x v="1"/>
    <x v="148"/>
    <n v="435223.96"/>
    <x v="3"/>
    <x v="0"/>
    <x v="3"/>
    <x v="2"/>
  </r>
  <r>
    <x v="132"/>
    <x v="6"/>
    <x v="1"/>
    <x v="1"/>
    <x v="2"/>
    <x v="2"/>
    <x v="149"/>
    <n v="5975.3"/>
    <x v="9"/>
    <x v="1"/>
    <x v="0"/>
    <x v="2"/>
  </r>
  <r>
    <x v="29"/>
    <x v="2"/>
    <x v="1"/>
    <x v="1"/>
    <x v="1"/>
    <x v="2"/>
    <x v="150"/>
    <n v="186732.9"/>
    <x v="6"/>
    <x v="0"/>
    <x v="4"/>
    <x v="3"/>
  </r>
  <r>
    <x v="133"/>
    <x v="0"/>
    <x v="0"/>
    <x v="0"/>
    <x v="1"/>
    <x v="1"/>
    <x v="151"/>
    <n v="226238.92"/>
    <x v="7"/>
    <x v="1"/>
    <x v="4"/>
    <x v="3"/>
  </r>
  <r>
    <x v="134"/>
    <x v="1"/>
    <x v="0"/>
    <x v="0"/>
    <x v="3"/>
    <x v="2"/>
    <x v="152"/>
    <n v="101964.52"/>
    <x v="5"/>
    <x v="0"/>
    <x v="3"/>
    <x v="1"/>
  </r>
  <r>
    <x v="135"/>
    <x v="9"/>
    <x v="0"/>
    <x v="1"/>
    <x v="4"/>
    <x v="2"/>
    <x v="153"/>
    <n v="8713.2099999999991"/>
    <x v="9"/>
    <x v="0"/>
    <x v="4"/>
    <x v="2"/>
  </r>
  <r>
    <x v="136"/>
    <x v="6"/>
    <x v="1"/>
    <x v="1"/>
    <x v="3"/>
    <x v="3"/>
    <x v="154"/>
    <n v="143746.75"/>
    <x v="11"/>
    <x v="0"/>
    <x v="4"/>
    <x v="0"/>
  </r>
  <r>
    <x v="5"/>
    <x v="6"/>
    <x v="1"/>
    <x v="1"/>
    <x v="4"/>
    <x v="3"/>
    <x v="155"/>
    <n v="176865.1"/>
    <x v="3"/>
    <x v="0"/>
    <x v="2"/>
    <x v="2"/>
  </r>
  <r>
    <x v="137"/>
    <x v="4"/>
    <x v="1"/>
    <x v="1"/>
    <x v="1"/>
    <x v="3"/>
    <x v="156"/>
    <n v="397879.21"/>
    <x v="7"/>
    <x v="1"/>
    <x v="5"/>
    <x v="3"/>
  </r>
  <r>
    <x v="138"/>
    <x v="6"/>
    <x v="1"/>
    <x v="1"/>
    <x v="4"/>
    <x v="1"/>
    <x v="157"/>
    <n v="399749.8"/>
    <x v="5"/>
    <x v="0"/>
    <x v="2"/>
    <x v="1"/>
  </r>
  <r>
    <x v="139"/>
    <x v="3"/>
    <x v="0"/>
    <x v="1"/>
    <x v="1"/>
    <x v="2"/>
    <x v="158"/>
    <n v="369960.21"/>
    <x v="6"/>
    <x v="0"/>
    <x v="0"/>
    <x v="3"/>
  </r>
  <r>
    <x v="84"/>
    <x v="8"/>
    <x v="1"/>
    <x v="0"/>
    <x v="2"/>
    <x v="1"/>
    <x v="159"/>
    <n v="152498.07999999999"/>
    <x v="1"/>
    <x v="1"/>
    <x v="0"/>
    <x v="1"/>
  </r>
  <r>
    <x v="140"/>
    <x v="4"/>
    <x v="0"/>
    <x v="1"/>
    <x v="0"/>
    <x v="1"/>
    <x v="160"/>
    <n v="412470.09"/>
    <x v="2"/>
    <x v="0"/>
    <x v="4"/>
    <x v="0"/>
  </r>
  <r>
    <x v="141"/>
    <x v="0"/>
    <x v="0"/>
    <x v="0"/>
    <x v="2"/>
    <x v="2"/>
    <x v="161"/>
    <n v="36597.01"/>
    <x v="8"/>
    <x v="0"/>
    <x v="4"/>
    <x v="1"/>
  </r>
  <r>
    <x v="142"/>
    <x v="1"/>
    <x v="1"/>
    <x v="0"/>
    <x v="4"/>
    <x v="1"/>
    <x v="162"/>
    <n v="171792.67"/>
    <x v="5"/>
    <x v="0"/>
    <x v="5"/>
    <x v="1"/>
  </r>
  <r>
    <x v="95"/>
    <x v="6"/>
    <x v="1"/>
    <x v="1"/>
    <x v="4"/>
    <x v="3"/>
    <x v="163"/>
    <n v="50142.720000000001"/>
    <x v="5"/>
    <x v="0"/>
    <x v="2"/>
    <x v="1"/>
  </r>
  <r>
    <x v="143"/>
    <x v="7"/>
    <x v="1"/>
    <x v="0"/>
    <x v="4"/>
    <x v="2"/>
    <x v="164"/>
    <n v="83130.539999999994"/>
    <x v="8"/>
    <x v="1"/>
    <x v="1"/>
    <x v="1"/>
  </r>
  <r>
    <x v="144"/>
    <x v="4"/>
    <x v="1"/>
    <x v="1"/>
    <x v="2"/>
    <x v="0"/>
    <x v="165"/>
    <n v="267383.78000000003"/>
    <x v="5"/>
    <x v="1"/>
    <x v="4"/>
    <x v="1"/>
  </r>
  <r>
    <x v="145"/>
    <x v="8"/>
    <x v="1"/>
    <x v="0"/>
    <x v="4"/>
    <x v="3"/>
    <x v="166"/>
    <n v="440293.64"/>
    <x v="2"/>
    <x v="0"/>
    <x v="5"/>
    <x v="0"/>
  </r>
  <r>
    <x v="146"/>
    <x v="1"/>
    <x v="0"/>
    <x v="0"/>
    <x v="2"/>
    <x v="0"/>
    <x v="167"/>
    <n v="199216.28"/>
    <x v="4"/>
    <x v="0"/>
    <x v="4"/>
    <x v="2"/>
  </r>
  <r>
    <x v="109"/>
    <x v="6"/>
    <x v="0"/>
    <x v="1"/>
    <x v="4"/>
    <x v="3"/>
    <x v="168"/>
    <n v="414384.45"/>
    <x v="4"/>
    <x v="0"/>
    <x v="4"/>
    <x v="2"/>
  </r>
  <r>
    <x v="147"/>
    <x v="0"/>
    <x v="0"/>
    <x v="0"/>
    <x v="4"/>
    <x v="0"/>
    <x v="169"/>
    <n v="465703.88"/>
    <x v="7"/>
    <x v="0"/>
    <x v="3"/>
    <x v="3"/>
  </r>
  <r>
    <x v="148"/>
    <x v="6"/>
    <x v="0"/>
    <x v="1"/>
    <x v="1"/>
    <x v="3"/>
    <x v="170"/>
    <n v="281026.82"/>
    <x v="0"/>
    <x v="1"/>
    <x v="5"/>
    <x v="0"/>
  </r>
  <r>
    <x v="25"/>
    <x v="9"/>
    <x v="0"/>
    <x v="1"/>
    <x v="0"/>
    <x v="1"/>
    <x v="171"/>
    <n v="68556.17"/>
    <x v="4"/>
    <x v="0"/>
    <x v="5"/>
    <x v="2"/>
  </r>
  <r>
    <x v="149"/>
    <x v="3"/>
    <x v="0"/>
    <x v="1"/>
    <x v="1"/>
    <x v="3"/>
    <x v="172"/>
    <n v="486653.77"/>
    <x v="11"/>
    <x v="1"/>
    <x v="3"/>
    <x v="0"/>
  </r>
  <r>
    <x v="110"/>
    <x v="9"/>
    <x v="0"/>
    <x v="1"/>
    <x v="0"/>
    <x v="2"/>
    <x v="173"/>
    <n v="50059.55"/>
    <x v="11"/>
    <x v="1"/>
    <x v="1"/>
    <x v="0"/>
  </r>
  <r>
    <x v="150"/>
    <x v="9"/>
    <x v="0"/>
    <x v="1"/>
    <x v="0"/>
    <x v="0"/>
    <x v="174"/>
    <n v="242920.11"/>
    <x v="9"/>
    <x v="0"/>
    <x v="3"/>
    <x v="2"/>
  </r>
  <r>
    <x v="151"/>
    <x v="7"/>
    <x v="0"/>
    <x v="0"/>
    <x v="4"/>
    <x v="3"/>
    <x v="175"/>
    <n v="270749.62"/>
    <x v="8"/>
    <x v="0"/>
    <x v="2"/>
    <x v="1"/>
  </r>
  <r>
    <x v="50"/>
    <x v="1"/>
    <x v="1"/>
    <x v="0"/>
    <x v="2"/>
    <x v="1"/>
    <x v="176"/>
    <n v="277898.25"/>
    <x v="8"/>
    <x v="1"/>
    <x v="5"/>
    <x v="1"/>
  </r>
  <r>
    <x v="152"/>
    <x v="8"/>
    <x v="0"/>
    <x v="0"/>
    <x v="3"/>
    <x v="1"/>
    <x v="177"/>
    <n v="241832.41"/>
    <x v="3"/>
    <x v="1"/>
    <x v="2"/>
    <x v="2"/>
  </r>
  <r>
    <x v="153"/>
    <x v="7"/>
    <x v="0"/>
    <x v="0"/>
    <x v="0"/>
    <x v="0"/>
    <x v="178"/>
    <n v="487865.81"/>
    <x v="9"/>
    <x v="1"/>
    <x v="2"/>
    <x v="2"/>
  </r>
  <r>
    <x v="154"/>
    <x v="7"/>
    <x v="1"/>
    <x v="0"/>
    <x v="2"/>
    <x v="0"/>
    <x v="179"/>
    <n v="187941.17"/>
    <x v="4"/>
    <x v="1"/>
    <x v="6"/>
    <x v="2"/>
  </r>
  <r>
    <x v="142"/>
    <x v="4"/>
    <x v="1"/>
    <x v="1"/>
    <x v="4"/>
    <x v="1"/>
    <x v="180"/>
    <n v="169571.06"/>
    <x v="5"/>
    <x v="0"/>
    <x v="5"/>
    <x v="1"/>
  </r>
  <r>
    <x v="155"/>
    <x v="8"/>
    <x v="0"/>
    <x v="0"/>
    <x v="4"/>
    <x v="1"/>
    <x v="181"/>
    <n v="499202.99"/>
    <x v="3"/>
    <x v="1"/>
    <x v="4"/>
    <x v="2"/>
  </r>
  <r>
    <x v="83"/>
    <x v="3"/>
    <x v="1"/>
    <x v="1"/>
    <x v="0"/>
    <x v="2"/>
    <x v="182"/>
    <n v="120474.96"/>
    <x v="7"/>
    <x v="1"/>
    <x v="1"/>
    <x v="3"/>
  </r>
  <r>
    <x v="156"/>
    <x v="9"/>
    <x v="0"/>
    <x v="1"/>
    <x v="4"/>
    <x v="3"/>
    <x v="183"/>
    <n v="342467.74"/>
    <x v="11"/>
    <x v="0"/>
    <x v="1"/>
    <x v="0"/>
  </r>
  <r>
    <x v="157"/>
    <x v="5"/>
    <x v="0"/>
    <x v="0"/>
    <x v="3"/>
    <x v="0"/>
    <x v="184"/>
    <n v="349225.37"/>
    <x v="10"/>
    <x v="0"/>
    <x v="6"/>
    <x v="3"/>
  </r>
  <r>
    <x v="158"/>
    <x v="3"/>
    <x v="0"/>
    <x v="1"/>
    <x v="1"/>
    <x v="1"/>
    <x v="185"/>
    <n v="335257.53999999998"/>
    <x v="2"/>
    <x v="0"/>
    <x v="0"/>
    <x v="0"/>
  </r>
  <r>
    <x v="126"/>
    <x v="1"/>
    <x v="0"/>
    <x v="0"/>
    <x v="2"/>
    <x v="0"/>
    <x v="186"/>
    <n v="38260.57"/>
    <x v="11"/>
    <x v="0"/>
    <x v="5"/>
    <x v="0"/>
  </r>
  <r>
    <x v="159"/>
    <x v="3"/>
    <x v="1"/>
    <x v="1"/>
    <x v="1"/>
    <x v="3"/>
    <x v="187"/>
    <n v="97131.520000000004"/>
    <x v="10"/>
    <x v="0"/>
    <x v="0"/>
    <x v="3"/>
  </r>
  <r>
    <x v="160"/>
    <x v="5"/>
    <x v="1"/>
    <x v="0"/>
    <x v="0"/>
    <x v="2"/>
    <x v="188"/>
    <n v="287452.12"/>
    <x v="1"/>
    <x v="1"/>
    <x v="4"/>
    <x v="1"/>
  </r>
  <r>
    <x v="161"/>
    <x v="2"/>
    <x v="0"/>
    <x v="1"/>
    <x v="1"/>
    <x v="3"/>
    <x v="189"/>
    <n v="357761.31"/>
    <x v="3"/>
    <x v="0"/>
    <x v="6"/>
    <x v="2"/>
  </r>
  <r>
    <x v="162"/>
    <x v="8"/>
    <x v="0"/>
    <x v="0"/>
    <x v="4"/>
    <x v="3"/>
    <x v="190"/>
    <n v="399591.51"/>
    <x v="1"/>
    <x v="1"/>
    <x v="6"/>
    <x v="1"/>
  </r>
  <r>
    <x v="163"/>
    <x v="5"/>
    <x v="0"/>
    <x v="0"/>
    <x v="2"/>
    <x v="1"/>
    <x v="191"/>
    <n v="365392.16"/>
    <x v="11"/>
    <x v="1"/>
    <x v="4"/>
    <x v="0"/>
  </r>
  <r>
    <x v="164"/>
    <x v="4"/>
    <x v="1"/>
    <x v="1"/>
    <x v="2"/>
    <x v="0"/>
    <x v="192"/>
    <n v="284704.7"/>
    <x v="0"/>
    <x v="0"/>
    <x v="5"/>
    <x v="0"/>
  </r>
  <r>
    <x v="165"/>
    <x v="3"/>
    <x v="1"/>
    <x v="1"/>
    <x v="4"/>
    <x v="2"/>
    <x v="193"/>
    <n v="342181.43"/>
    <x v="1"/>
    <x v="1"/>
    <x v="3"/>
    <x v="1"/>
  </r>
  <r>
    <x v="166"/>
    <x v="1"/>
    <x v="0"/>
    <x v="0"/>
    <x v="0"/>
    <x v="3"/>
    <x v="194"/>
    <n v="498242.57"/>
    <x v="7"/>
    <x v="0"/>
    <x v="1"/>
    <x v="3"/>
  </r>
  <r>
    <x v="167"/>
    <x v="4"/>
    <x v="1"/>
    <x v="1"/>
    <x v="3"/>
    <x v="0"/>
    <x v="195"/>
    <n v="419417.56"/>
    <x v="0"/>
    <x v="0"/>
    <x v="3"/>
    <x v="0"/>
  </r>
  <r>
    <x v="168"/>
    <x v="8"/>
    <x v="0"/>
    <x v="0"/>
    <x v="2"/>
    <x v="2"/>
    <x v="196"/>
    <n v="378346.28"/>
    <x v="2"/>
    <x v="1"/>
    <x v="3"/>
    <x v="0"/>
  </r>
  <r>
    <x v="4"/>
    <x v="4"/>
    <x v="0"/>
    <x v="1"/>
    <x v="2"/>
    <x v="1"/>
    <x v="197"/>
    <n v="113575.96"/>
    <x v="2"/>
    <x v="1"/>
    <x v="0"/>
    <x v="0"/>
  </r>
  <r>
    <x v="169"/>
    <x v="3"/>
    <x v="1"/>
    <x v="1"/>
    <x v="0"/>
    <x v="3"/>
    <x v="198"/>
    <n v="168786.46"/>
    <x v="5"/>
    <x v="0"/>
    <x v="2"/>
    <x v="1"/>
  </r>
  <r>
    <x v="170"/>
    <x v="7"/>
    <x v="0"/>
    <x v="0"/>
    <x v="2"/>
    <x v="2"/>
    <x v="199"/>
    <n v="271476.36"/>
    <x v="8"/>
    <x v="1"/>
    <x v="0"/>
    <x v="1"/>
  </r>
  <r>
    <x v="134"/>
    <x v="2"/>
    <x v="1"/>
    <x v="1"/>
    <x v="4"/>
    <x v="3"/>
    <x v="200"/>
    <n v="474735.84"/>
    <x v="5"/>
    <x v="0"/>
    <x v="3"/>
    <x v="1"/>
  </r>
  <r>
    <x v="171"/>
    <x v="9"/>
    <x v="1"/>
    <x v="1"/>
    <x v="3"/>
    <x v="1"/>
    <x v="201"/>
    <n v="28409.27"/>
    <x v="11"/>
    <x v="0"/>
    <x v="0"/>
    <x v="0"/>
  </r>
  <r>
    <x v="172"/>
    <x v="3"/>
    <x v="0"/>
    <x v="1"/>
    <x v="3"/>
    <x v="2"/>
    <x v="202"/>
    <n v="194492.79"/>
    <x v="3"/>
    <x v="1"/>
    <x v="6"/>
    <x v="2"/>
  </r>
  <r>
    <x v="173"/>
    <x v="7"/>
    <x v="0"/>
    <x v="0"/>
    <x v="1"/>
    <x v="0"/>
    <x v="203"/>
    <n v="329200.64000000001"/>
    <x v="3"/>
    <x v="0"/>
    <x v="1"/>
    <x v="2"/>
  </r>
  <r>
    <x v="174"/>
    <x v="5"/>
    <x v="0"/>
    <x v="0"/>
    <x v="2"/>
    <x v="2"/>
    <x v="204"/>
    <n v="338097.82"/>
    <x v="8"/>
    <x v="1"/>
    <x v="3"/>
    <x v="1"/>
  </r>
  <r>
    <x v="175"/>
    <x v="3"/>
    <x v="1"/>
    <x v="1"/>
    <x v="0"/>
    <x v="1"/>
    <x v="205"/>
    <n v="308770.73"/>
    <x v="5"/>
    <x v="0"/>
    <x v="3"/>
    <x v="1"/>
  </r>
  <r>
    <x v="176"/>
    <x v="5"/>
    <x v="1"/>
    <x v="0"/>
    <x v="3"/>
    <x v="0"/>
    <x v="206"/>
    <n v="129131.7"/>
    <x v="10"/>
    <x v="1"/>
    <x v="3"/>
    <x v="3"/>
  </r>
  <r>
    <x v="177"/>
    <x v="7"/>
    <x v="0"/>
    <x v="0"/>
    <x v="0"/>
    <x v="2"/>
    <x v="207"/>
    <n v="269738.78000000003"/>
    <x v="1"/>
    <x v="1"/>
    <x v="2"/>
    <x v="1"/>
  </r>
  <r>
    <x v="178"/>
    <x v="1"/>
    <x v="1"/>
    <x v="0"/>
    <x v="4"/>
    <x v="3"/>
    <x v="208"/>
    <n v="254650.44"/>
    <x v="8"/>
    <x v="1"/>
    <x v="5"/>
    <x v="1"/>
  </r>
  <r>
    <x v="179"/>
    <x v="3"/>
    <x v="1"/>
    <x v="1"/>
    <x v="0"/>
    <x v="1"/>
    <x v="209"/>
    <n v="106579.52"/>
    <x v="9"/>
    <x v="0"/>
    <x v="1"/>
    <x v="2"/>
  </r>
  <r>
    <x v="180"/>
    <x v="7"/>
    <x v="1"/>
    <x v="0"/>
    <x v="2"/>
    <x v="2"/>
    <x v="210"/>
    <n v="427229.74"/>
    <x v="7"/>
    <x v="0"/>
    <x v="0"/>
    <x v="3"/>
  </r>
  <r>
    <x v="181"/>
    <x v="1"/>
    <x v="0"/>
    <x v="0"/>
    <x v="2"/>
    <x v="1"/>
    <x v="211"/>
    <n v="320370.94"/>
    <x v="8"/>
    <x v="0"/>
    <x v="4"/>
    <x v="1"/>
  </r>
  <r>
    <x v="182"/>
    <x v="2"/>
    <x v="1"/>
    <x v="1"/>
    <x v="2"/>
    <x v="1"/>
    <x v="212"/>
    <n v="109750.14"/>
    <x v="4"/>
    <x v="0"/>
    <x v="2"/>
    <x v="2"/>
  </r>
  <r>
    <x v="183"/>
    <x v="7"/>
    <x v="1"/>
    <x v="0"/>
    <x v="1"/>
    <x v="3"/>
    <x v="213"/>
    <n v="257041.15"/>
    <x v="1"/>
    <x v="1"/>
    <x v="4"/>
    <x v="1"/>
  </r>
  <r>
    <x v="164"/>
    <x v="1"/>
    <x v="1"/>
    <x v="0"/>
    <x v="4"/>
    <x v="1"/>
    <x v="214"/>
    <n v="270133.05"/>
    <x v="0"/>
    <x v="0"/>
    <x v="5"/>
    <x v="0"/>
  </r>
  <r>
    <x v="184"/>
    <x v="0"/>
    <x v="1"/>
    <x v="0"/>
    <x v="2"/>
    <x v="3"/>
    <x v="215"/>
    <n v="307126.83"/>
    <x v="3"/>
    <x v="0"/>
    <x v="4"/>
    <x v="2"/>
  </r>
  <r>
    <x v="185"/>
    <x v="0"/>
    <x v="1"/>
    <x v="0"/>
    <x v="1"/>
    <x v="0"/>
    <x v="216"/>
    <n v="493530.53"/>
    <x v="11"/>
    <x v="1"/>
    <x v="0"/>
    <x v="0"/>
  </r>
  <r>
    <x v="10"/>
    <x v="0"/>
    <x v="0"/>
    <x v="0"/>
    <x v="4"/>
    <x v="0"/>
    <x v="217"/>
    <n v="54904.49"/>
    <x v="6"/>
    <x v="0"/>
    <x v="2"/>
    <x v="3"/>
  </r>
  <r>
    <x v="70"/>
    <x v="3"/>
    <x v="0"/>
    <x v="1"/>
    <x v="1"/>
    <x v="0"/>
    <x v="218"/>
    <n v="279326.06"/>
    <x v="5"/>
    <x v="1"/>
    <x v="6"/>
    <x v="1"/>
  </r>
  <r>
    <x v="75"/>
    <x v="1"/>
    <x v="0"/>
    <x v="0"/>
    <x v="0"/>
    <x v="0"/>
    <x v="219"/>
    <n v="384432.72"/>
    <x v="8"/>
    <x v="0"/>
    <x v="2"/>
    <x v="1"/>
  </r>
  <r>
    <x v="186"/>
    <x v="5"/>
    <x v="0"/>
    <x v="0"/>
    <x v="4"/>
    <x v="0"/>
    <x v="220"/>
    <n v="89397.18"/>
    <x v="11"/>
    <x v="1"/>
    <x v="5"/>
    <x v="0"/>
  </r>
  <r>
    <x v="37"/>
    <x v="8"/>
    <x v="0"/>
    <x v="0"/>
    <x v="3"/>
    <x v="2"/>
    <x v="221"/>
    <n v="82416.87"/>
    <x v="3"/>
    <x v="1"/>
    <x v="3"/>
    <x v="2"/>
  </r>
  <r>
    <x v="187"/>
    <x v="7"/>
    <x v="0"/>
    <x v="0"/>
    <x v="2"/>
    <x v="1"/>
    <x v="100"/>
    <n v="432572.29"/>
    <x v="1"/>
    <x v="0"/>
    <x v="0"/>
    <x v="1"/>
  </r>
  <r>
    <x v="188"/>
    <x v="6"/>
    <x v="1"/>
    <x v="1"/>
    <x v="4"/>
    <x v="2"/>
    <x v="222"/>
    <n v="335935.87"/>
    <x v="7"/>
    <x v="1"/>
    <x v="2"/>
    <x v="3"/>
  </r>
  <r>
    <x v="189"/>
    <x v="0"/>
    <x v="1"/>
    <x v="0"/>
    <x v="3"/>
    <x v="1"/>
    <x v="223"/>
    <n v="121053.72"/>
    <x v="5"/>
    <x v="0"/>
    <x v="5"/>
    <x v="1"/>
  </r>
  <r>
    <x v="138"/>
    <x v="4"/>
    <x v="1"/>
    <x v="1"/>
    <x v="2"/>
    <x v="2"/>
    <x v="224"/>
    <n v="420315.05"/>
    <x v="5"/>
    <x v="0"/>
    <x v="2"/>
    <x v="1"/>
  </r>
  <r>
    <x v="190"/>
    <x v="6"/>
    <x v="0"/>
    <x v="1"/>
    <x v="0"/>
    <x v="1"/>
    <x v="225"/>
    <n v="367300.77"/>
    <x v="9"/>
    <x v="1"/>
    <x v="1"/>
    <x v="2"/>
  </r>
  <r>
    <x v="191"/>
    <x v="3"/>
    <x v="1"/>
    <x v="1"/>
    <x v="4"/>
    <x v="1"/>
    <x v="226"/>
    <n v="474786.5"/>
    <x v="10"/>
    <x v="1"/>
    <x v="0"/>
    <x v="3"/>
  </r>
  <r>
    <x v="176"/>
    <x v="4"/>
    <x v="0"/>
    <x v="1"/>
    <x v="3"/>
    <x v="3"/>
    <x v="227"/>
    <n v="171672.36"/>
    <x v="10"/>
    <x v="1"/>
    <x v="3"/>
    <x v="3"/>
  </r>
  <r>
    <x v="98"/>
    <x v="1"/>
    <x v="1"/>
    <x v="0"/>
    <x v="3"/>
    <x v="0"/>
    <x v="228"/>
    <n v="365751.2"/>
    <x v="1"/>
    <x v="0"/>
    <x v="3"/>
    <x v="1"/>
  </r>
  <r>
    <x v="192"/>
    <x v="2"/>
    <x v="1"/>
    <x v="1"/>
    <x v="1"/>
    <x v="1"/>
    <x v="229"/>
    <n v="84501.06"/>
    <x v="3"/>
    <x v="0"/>
    <x v="6"/>
    <x v="2"/>
  </r>
  <r>
    <x v="193"/>
    <x v="3"/>
    <x v="1"/>
    <x v="1"/>
    <x v="3"/>
    <x v="1"/>
    <x v="230"/>
    <n v="105035.67"/>
    <x v="10"/>
    <x v="1"/>
    <x v="4"/>
    <x v="3"/>
  </r>
  <r>
    <x v="194"/>
    <x v="0"/>
    <x v="1"/>
    <x v="0"/>
    <x v="4"/>
    <x v="2"/>
    <x v="231"/>
    <n v="63682.33"/>
    <x v="1"/>
    <x v="0"/>
    <x v="5"/>
    <x v="1"/>
  </r>
  <r>
    <x v="195"/>
    <x v="9"/>
    <x v="1"/>
    <x v="1"/>
    <x v="4"/>
    <x v="3"/>
    <x v="232"/>
    <n v="196936.13"/>
    <x v="7"/>
    <x v="1"/>
    <x v="0"/>
    <x v="3"/>
  </r>
  <r>
    <x v="112"/>
    <x v="4"/>
    <x v="1"/>
    <x v="1"/>
    <x v="4"/>
    <x v="3"/>
    <x v="233"/>
    <n v="380665.28"/>
    <x v="4"/>
    <x v="1"/>
    <x v="6"/>
    <x v="2"/>
  </r>
  <r>
    <x v="161"/>
    <x v="7"/>
    <x v="0"/>
    <x v="0"/>
    <x v="1"/>
    <x v="0"/>
    <x v="234"/>
    <n v="88894.12"/>
    <x v="3"/>
    <x v="0"/>
    <x v="6"/>
    <x v="2"/>
  </r>
  <r>
    <x v="196"/>
    <x v="5"/>
    <x v="0"/>
    <x v="0"/>
    <x v="0"/>
    <x v="0"/>
    <x v="235"/>
    <n v="7148.82"/>
    <x v="1"/>
    <x v="0"/>
    <x v="3"/>
    <x v="1"/>
  </r>
  <r>
    <x v="197"/>
    <x v="3"/>
    <x v="0"/>
    <x v="1"/>
    <x v="1"/>
    <x v="3"/>
    <x v="236"/>
    <n v="390200.09"/>
    <x v="9"/>
    <x v="1"/>
    <x v="6"/>
    <x v="2"/>
  </r>
  <r>
    <x v="115"/>
    <x v="8"/>
    <x v="0"/>
    <x v="0"/>
    <x v="3"/>
    <x v="2"/>
    <x v="237"/>
    <n v="126262.37"/>
    <x v="11"/>
    <x v="1"/>
    <x v="3"/>
    <x v="0"/>
  </r>
  <r>
    <x v="198"/>
    <x v="6"/>
    <x v="0"/>
    <x v="1"/>
    <x v="0"/>
    <x v="1"/>
    <x v="238"/>
    <n v="42880.160000000003"/>
    <x v="0"/>
    <x v="0"/>
    <x v="4"/>
    <x v="0"/>
  </r>
  <r>
    <x v="70"/>
    <x v="6"/>
    <x v="0"/>
    <x v="1"/>
    <x v="2"/>
    <x v="3"/>
    <x v="239"/>
    <n v="259668.9"/>
    <x v="5"/>
    <x v="1"/>
    <x v="6"/>
    <x v="1"/>
  </r>
  <r>
    <x v="199"/>
    <x v="6"/>
    <x v="0"/>
    <x v="1"/>
    <x v="1"/>
    <x v="1"/>
    <x v="240"/>
    <n v="97020.32"/>
    <x v="6"/>
    <x v="1"/>
    <x v="1"/>
    <x v="3"/>
  </r>
  <r>
    <x v="200"/>
    <x v="7"/>
    <x v="1"/>
    <x v="0"/>
    <x v="2"/>
    <x v="3"/>
    <x v="241"/>
    <n v="212577.75"/>
    <x v="7"/>
    <x v="0"/>
    <x v="3"/>
    <x v="3"/>
  </r>
  <r>
    <x v="201"/>
    <x v="7"/>
    <x v="0"/>
    <x v="0"/>
    <x v="3"/>
    <x v="3"/>
    <x v="242"/>
    <n v="32943.86"/>
    <x v="0"/>
    <x v="1"/>
    <x v="4"/>
    <x v="0"/>
  </r>
  <r>
    <x v="202"/>
    <x v="8"/>
    <x v="1"/>
    <x v="0"/>
    <x v="1"/>
    <x v="2"/>
    <x v="243"/>
    <n v="314469.95"/>
    <x v="10"/>
    <x v="1"/>
    <x v="4"/>
    <x v="3"/>
  </r>
  <r>
    <x v="203"/>
    <x v="2"/>
    <x v="0"/>
    <x v="1"/>
    <x v="0"/>
    <x v="0"/>
    <x v="244"/>
    <n v="250044.17"/>
    <x v="6"/>
    <x v="0"/>
    <x v="3"/>
    <x v="3"/>
  </r>
  <r>
    <x v="55"/>
    <x v="8"/>
    <x v="1"/>
    <x v="0"/>
    <x v="3"/>
    <x v="3"/>
    <x v="245"/>
    <n v="106278.29"/>
    <x v="4"/>
    <x v="1"/>
    <x v="3"/>
    <x v="2"/>
  </r>
  <r>
    <x v="204"/>
    <x v="7"/>
    <x v="1"/>
    <x v="0"/>
    <x v="2"/>
    <x v="1"/>
    <x v="246"/>
    <n v="252908.69"/>
    <x v="8"/>
    <x v="0"/>
    <x v="0"/>
    <x v="1"/>
  </r>
  <r>
    <x v="205"/>
    <x v="1"/>
    <x v="0"/>
    <x v="0"/>
    <x v="3"/>
    <x v="3"/>
    <x v="247"/>
    <n v="485962.73"/>
    <x v="10"/>
    <x v="0"/>
    <x v="5"/>
    <x v="3"/>
  </r>
  <r>
    <x v="206"/>
    <x v="6"/>
    <x v="0"/>
    <x v="1"/>
    <x v="1"/>
    <x v="0"/>
    <x v="248"/>
    <n v="264654"/>
    <x v="8"/>
    <x v="0"/>
    <x v="5"/>
    <x v="1"/>
  </r>
  <r>
    <x v="207"/>
    <x v="9"/>
    <x v="1"/>
    <x v="1"/>
    <x v="4"/>
    <x v="2"/>
    <x v="249"/>
    <n v="395454.69"/>
    <x v="11"/>
    <x v="0"/>
    <x v="2"/>
    <x v="0"/>
  </r>
  <r>
    <x v="208"/>
    <x v="4"/>
    <x v="1"/>
    <x v="1"/>
    <x v="1"/>
    <x v="0"/>
    <x v="250"/>
    <n v="393555.29"/>
    <x v="2"/>
    <x v="1"/>
    <x v="6"/>
    <x v="0"/>
  </r>
  <r>
    <x v="209"/>
    <x v="8"/>
    <x v="0"/>
    <x v="0"/>
    <x v="0"/>
    <x v="3"/>
    <x v="251"/>
    <n v="319994.90000000002"/>
    <x v="3"/>
    <x v="1"/>
    <x v="0"/>
    <x v="2"/>
  </r>
  <r>
    <x v="210"/>
    <x v="2"/>
    <x v="0"/>
    <x v="1"/>
    <x v="3"/>
    <x v="3"/>
    <x v="252"/>
    <n v="363757.72"/>
    <x v="9"/>
    <x v="1"/>
    <x v="0"/>
    <x v="2"/>
  </r>
  <r>
    <x v="105"/>
    <x v="0"/>
    <x v="1"/>
    <x v="0"/>
    <x v="3"/>
    <x v="1"/>
    <x v="253"/>
    <n v="456011.46"/>
    <x v="10"/>
    <x v="0"/>
    <x v="5"/>
    <x v="3"/>
  </r>
  <r>
    <x v="211"/>
    <x v="8"/>
    <x v="0"/>
    <x v="0"/>
    <x v="2"/>
    <x v="2"/>
    <x v="254"/>
    <n v="475337.85"/>
    <x v="6"/>
    <x v="1"/>
    <x v="5"/>
    <x v="3"/>
  </r>
  <r>
    <x v="212"/>
    <x v="2"/>
    <x v="0"/>
    <x v="1"/>
    <x v="2"/>
    <x v="1"/>
    <x v="255"/>
    <n v="431711.19"/>
    <x v="8"/>
    <x v="1"/>
    <x v="4"/>
    <x v="1"/>
  </r>
  <r>
    <x v="213"/>
    <x v="6"/>
    <x v="0"/>
    <x v="1"/>
    <x v="3"/>
    <x v="1"/>
    <x v="256"/>
    <n v="395284.24"/>
    <x v="5"/>
    <x v="1"/>
    <x v="4"/>
    <x v="1"/>
  </r>
  <r>
    <x v="214"/>
    <x v="2"/>
    <x v="0"/>
    <x v="1"/>
    <x v="2"/>
    <x v="3"/>
    <x v="257"/>
    <n v="7115.65"/>
    <x v="5"/>
    <x v="0"/>
    <x v="4"/>
    <x v="1"/>
  </r>
  <r>
    <x v="215"/>
    <x v="5"/>
    <x v="1"/>
    <x v="0"/>
    <x v="3"/>
    <x v="2"/>
    <x v="258"/>
    <n v="432118.32"/>
    <x v="5"/>
    <x v="0"/>
    <x v="4"/>
    <x v="1"/>
  </r>
  <r>
    <x v="216"/>
    <x v="7"/>
    <x v="1"/>
    <x v="0"/>
    <x v="4"/>
    <x v="3"/>
    <x v="259"/>
    <n v="453547.97"/>
    <x v="9"/>
    <x v="1"/>
    <x v="1"/>
    <x v="2"/>
  </r>
  <r>
    <x v="94"/>
    <x v="3"/>
    <x v="1"/>
    <x v="1"/>
    <x v="1"/>
    <x v="2"/>
    <x v="260"/>
    <n v="117210.3"/>
    <x v="3"/>
    <x v="0"/>
    <x v="0"/>
    <x v="2"/>
  </r>
  <r>
    <x v="217"/>
    <x v="2"/>
    <x v="1"/>
    <x v="1"/>
    <x v="3"/>
    <x v="0"/>
    <x v="261"/>
    <n v="409416.32"/>
    <x v="11"/>
    <x v="1"/>
    <x v="2"/>
    <x v="0"/>
  </r>
  <r>
    <x v="218"/>
    <x v="2"/>
    <x v="0"/>
    <x v="1"/>
    <x v="4"/>
    <x v="2"/>
    <x v="262"/>
    <n v="485985.65"/>
    <x v="10"/>
    <x v="0"/>
    <x v="3"/>
    <x v="3"/>
  </r>
  <r>
    <x v="219"/>
    <x v="7"/>
    <x v="1"/>
    <x v="0"/>
    <x v="1"/>
    <x v="1"/>
    <x v="263"/>
    <n v="90823.28"/>
    <x v="3"/>
    <x v="1"/>
    <x v="6"/>
    <x v="2"/>
  </r>
  <r>
    <x v="82"/>
    <x v="8"/>
    <x v="0"/>
    <x v="0"/>
    <x v="4"/>
    <x v="0"/>
    <x v="264"/>
    <n v="222899.8"/>
    <x v="10"/>
    <x v="1"/>
    <x v="0"/>
    <x v="3"/>
  </r>
  <r>
    <x v="220"/>
    <x v="5"/>
    <x v="1"/>
    <x v="0"/>
    <x v="2"/>
    <x v="2"/>
    <x v="265"/>
    <n v="322373.59000000003"/>
    <x v="10"/>
    <x v="1"/>
    <x v="2"/>
    <x v="3"/>
  </r>
  <r>
    <x v="221"/>
    <x v="2"/>
    <x v="1"/>
    <x v="1"/>
    <x v="3"/>
    <x v="0"/>
    <x v="266"/>
    <n v="356245.36"/>
    <x v="3"/>
    <x v="0"/>
    <x v="6"/>
    <x v="2"/>
  </r>
  <r>
    <x v="119"/>
    <x v="6"/>
    <x v="1"/>
    <x v="1"/>
    <x v="2"/>
    <x v="0"/>
    <x v="267"/>
    <n v="89641.7"/>
    <x v="7"/>
    <x v="1"/>
    <x v="0"/>
    <x v="3"/>
  </r>
  <r>
    <x v="222"/>
    <x v="3"/>
    <x v="0"/>
    <x v="1"/>
    <x v="0"/>
    <x v="3"/>
    <x v="268"/>
    <n v="73596.160000000003"/>
    <x v="3"/>
    <x v="1"/>
    <x v="5"/>
    <x v="2"/>
  </r>
  <r>
    <x v="123"/>
    <x v="4"/>
    <x v="1"/>
    <x v="1"/>
    <x v="3"/>
    <x v="3"/>
    <x v="269"/>
    <n v="321344.61"/>
    <x v="8"/>
    <x v="0"/>
    <x v="1"/>
    <x v="1"/>
  </r>
  <r>
    <x v="223"/>
    <x v="8"/>
    <x v="0"/>
    <x v="0"/>
    <x v="3"/>
    <x v="3"/>
    <x v="270"/>
    <n v="188242.28"/>
    <x v="9"/>
    <x v="1"/>
    <x v="1"/>
    <x v="2"/>
  </r>
  <r>
    <x v="224"/>
    <x v="4"/>
    <x v="0"/>
    <x v="1"/>
    <x v="2"/>
    <x v="2"/>
    <x v="271"/>
    <n v="413509.53"/>
    <x v="9"/>
    <x v="0"/>
    <x v="0"/>
    <x v="2"/>
  </r>
  <r>
    <x v="225"/>
    <x v="7"/>
    <x v="0"/>
    <x v="0"/>
    <x v="1"/>
    <x v="3"/>
    <x v="272"/>
    <n v="68412.09"/>
    <x v="0"/>
    <x v="1"/>
    <x v="2"/>
    <x v="0"/>
  </r>
  <r>
    <x v="226"/>
    <x v="6"/>
    <x v="1"/>
    <x v="1"/>
    <x v="4"/>
    <x v="2"/>
    <x v="273"/>
    <n v="295949.86"/>
    <x v="6"/>
    <x v="0"/>
    <x v="6"/>
    <x v="3"/>
  </r>
  <r>
    <x v="227"/>
    <x v="7"/>
    <x v="0"/>
    <x v="0"/>
    <x v="4"/>
    <x v="3"/>
    <x v="274"/>
    <n v="237511.62"/>
    <x v="10"/>
    <x v="0"/>
    <x v="2"/>
    <x v="3"/>
  </r>
  <r>
    <x v="189"/>
    <x v="2"/>
    <x v="1"/>
    <x v="1"/>
    <x v="3"/>
    <x v="0"/>
    <x v="275"/>
    <n v="203279.6"/>
    <x v="5"/>
    <x v="0"/>
    <x v="5"/>
    <x v="1"/>
  </r>
  <r>
    <x v="228"/>
    <x v="0"/>
    <x v="1"/>
    <x v="0"/>
    <x v="0"/>
    <x v="2"/>
    <x v="276"/>
    <n v="23598.84"/>
    <x v="2"/>
    <x v="1"/>
    <x v="6"/>
    <x v="0"/>
  </r>
  <r>
    <x v="157"/>
    <x v="6"/>
    <x v="0"/>
    <x v="1"/>
    <x v="1"/>
    <x v="0"/>
    <x v="277"/>
    <n v="102877.04"/>
    <x v="10"/>
    <x v="0"/>
    <x v="6"/>
    <x v="3"/>
  </r>
  <r>
    <x v="229"/>
    <x v="8"/>
    <x v="1"/>
    <x v="0"/>
    <x v="2"/>
    <x v="0"/>
    <x v="58"/>
    <n v="96970.34"/>
    <x v="1"/>
    <x v="1"/>
    <x v="6"/>
    <x v="1"/>
  </r>
  <r>
    <x v="230"/>
    <x v="0"/>
    <x v="1"/>
    <x v="0"/>
    <x v="3"/>
    <x v="3"/>
    <x v="278"/>
    <n v="405637.57"/>
    <x v="8"/>
    <x v="0"/>
    <x v="4"/>
    <x v="1"/>
  </r>
  <r>
    <x v="231"/>
    <x v="0"/>
    <x v="1"/>
    <x v="0"/>
    <x v="0"/>
    <x v="3"/>
    <x v="279"/>
    <n v="411698.88"/>
    <x v="9"/>
    <x v="1"/>
    <x v="4"/>
    <x v="2"/>
  </r>
  <r>
    <x v="232"/>
    <x v="3"/>
    <x v="1"/>
    <x v="1"/>
    <x v="3"/>
    <x v="1"/>
    <x v="280"/>
    <n v="130502.84"/>
    <x v="0"/>
    <x v="0"/>
    <x v="2"/>
    <x v="0"/>
  </r>
  <r>
    <x v="91"/>
    <x v="4"/>
    <x v="1"/>
    <x v="1"/>
    <x v="0"/>
    <x v="0"/>
    <x v="281"/>
    <n v="322569.12"/>
    <x v="11"/>
    <x v="1"/>
    <x v="5"/>
    <x v="0"/>
  </r>
  <r>
    <x v="233"/>
    <x v="1"/>
    <x v="0"/>
    <x v="0"/>
    <x v="2"/>
    <x v="3"/>
    <x v="282"/>
    <n v="305226.08"/>
    <x v="9"/>
    <x v="0"/>
    <x v="0"/>
    <x v="2"/>
  </r>
  <r>
    <x v="234"/>
    <x v="2"/>
    <x v="0"/>
    <x v="1"/>
    <x v="0"/>
    <x v="1"/>
    <x v="283"/>
    <n v="445985.22"/>
    <x v="6"/>
    <x v="0"/>
    <x v="4"/>
    <x v="3"/>
  </r>
  <r>
    <x v="235"/>
    <x v="2"/>
    <x v="1"/>
    <x v="1"/>
    <x v="1"/>
    <x v="2"/>
    <x v="284"/>
    <n v="85741.13"/>
    <x v="10"/>
    <x v="0"/>
    <x v="5"/>
    <x v="3"/>
  </r>
  <r>
    <x v="140"/>
    <x v="1"/>
    <x v="0"/>
    <x v="0"/>
    <x v="3"/>
    <x v="0"/>
    <x v="285"/>
    <n v="202740.04"/>
    <x v="2"/>
    <x v="0"/>
    <x v="4"/>
    <x v="0"/>
  </r>
  <r>
    <x v="236"/>
    <x v="8"/>
    <x v="0"/>
    <x v="0"/>
    <x v="2"/>
    <x v="0"/>
    <x v="286"/>
    <n v="464364.88"/>
    <x v="4"/>
    <x v="1"/>
    <x v="0"/>
    <x v="2"/>
  </r>
  <r>
    <x v="33"/>
    <x v="4"/>
    <x v="1"/>
    <x v="1"/>
    <x v="1"/>
    <x v="1"/>
    <x v="287"/>
    <n v="397364.82"/>
    <x v="1"/>
    <x v="1"/>
    <x v="3"/>
    <x v="1"/>
  </r>
  <r>
    <x v="235"/>
    <x v="8"/>
    <x v="0"/>
    <x v="0"/>
    <x v="0"/>
    <x v="1"/>
    <x v="288"/>
    <n v="274848.02"/>
    <x v="10"/>
    <x v="0"/>
    <x v="5"/>
    <x v="3"/>
  </r>
  <r>
    <x v="159"/>
    <x v="7"/>
    <x v="0"/>
    <x v="0"/>
    <x v="3"/>
    <x v="3"/>
    <x v="289"/>
    <n v="247191.4"/>
    <x v="10"/>
    <x v="0"/>
    <x v="0"/>
    <x v="3"/>
  </r>
  <r>
    <x v="165"/>
    <x v="1"/>
    <x v="1"/>
    <x v="0"/>
    <x v="4"/>
    <x v="1"/>
    <x v="290"/>
    <n v="110630.64"/>
    <x v="1"/>
    <x v="1"/>
    <x v="3"/>
    <x v="1"/>
  </r>
  <r>
    <x v="174"/>
    <x v="3"/>
    <x v="0"/>
    <x v="1"/>
    <x v="3"/>
    <x v="1"/>
    <x v="291"/>
    <n v="326999.98"/>
    <x v="8"/>
    <x v="1"/>
    <x v="3"/>
    <x v="1"/>
  </r>
  <r>
    <x v="87"/>
    <x v="8"/>
    <x v="0"/>
    <x v="0"/>
    <x v="4"/>
    <x v="3"/>
    <x v="292"/>
    <n v="449826.01"/>
    <x v="10"/>
    <x v="1"/>
    <x v="0"/>
    <x v="3"/>
  </r>
  <r>
    <x v="1"/>
    <x v="4"/>
    <x v="1"/>
    <x v="1"/>
    <x v="3"/>
    <x v="3"/>
    <x v="293"/>
    <n v="54115.05"/>
    <x v="1"/>
    <x v="0"/>
    <x v="1"/>
    <x v="1"/>
  </r>
  <r>
    <x v="96"/>
    <x v="5"/>
    <x v="0"/>
    <x v="0"/>
    <x v="3"/>
    <x v="3"/>
    <x v="294"/>
    <n v="369987.75"/>
    <x v="4"/>
    <x v="1"/>
    <x v="2"/>
    <x v="2"/>
  </r>
  <r>
    <x v="53"/>
    <x v="9"/>
    <x v="0"/>
    <x v="1"/>
    <x v="2"/>
    <x v="2"/>
    <x v="295"/>
    <n v="460476.03"/>
    <x v="9"/>
    <x v="1"/>
    <x v="6"/>
    <x v="2"/>
  </r>
  <r>
    <x v="237"/>
    <x v="1"/>
    <x v="0"/>
    <x v="0"/>
    <x v="3"/>
    <x v="2"/>
    <x v="296"/>
    <n v="34905.74"/>
    <x v="4"/>
    <x v="0"/>
    <x v="0"/>
    <x v="2"/>
  </r>
  <r>
    <x v="238"/>
    <x v="2"/>
    <x v="0"/>
    <x v="1"/>
    <x v="4"/>
    <x v="2"/>
    <x v="297"/>
    <n v="401375.06"/>
    <x v="3"/>
    <x v="1"/>
    <x v="5"/>
    <x v="2"/>
  </r>
  <r>
    <x v="239"/>
    <x v="5"/>
    <x v="1"/>
    <x v="0"/>
    <x v="4"/>
    <x v="1"/>
    <x v="298"/>
    <n v="422693.02"/>
    <x v="6"/>
    <x v="0"/>
    <x v="2"/>
    <x v="3"/>
  </r>
  <r>
    <x v="240"/>
    <x v="6"/>
    <x v="0"/>
    <x v="1"/>
    <x v="1"/>
    <x v="2"/>
    <x v="299"/>
    <n v="364850.17"/>
    <x v="4"/>
    <x v="1"/>
    <x v="0"/>
    <x v="2"/>
  </r>
  <r>
    <x v="241"/>
    <x v="4"/>
    <x v="1"/>
    <x v="1"/>
    <x v="2"/>
    <x v="3"/>
    <x v="300"/>
    <n v="343163.67"/>
    <x v="6"/>
    <x v="1"/>
    <x v="4"/>
    <x v="3"/>
  </r>
  <r>
    <x v="242"/>
    <x v="1"/>
    <x v="1"/>
    <x v="0"/>
    <x v="0"/>
    <x v="1"/>
    <x v="301"/>
    <n v="190623.74"/>
    <x v="6"/>
    <x v="1"/>
    <x v="3"/>
    <x v="3"/>
  </r>
  <r>
    <x v="100"/>
    <x v="8"/>
    <x v="0"/>
    <x v="0"/>
    <x v="0"/>
    <x v="0"/>
    <x v="302"/>
    <n v="363472.85"/>
    <x v="4"/>
    <x v="1"/>
    <x v="5"/>
    <x v="2"/>
  </r>
  <r>
    <x v="97"/>
    <x v="6"/>
    <x v="1"/>
    <x v="1"/>
    <x v="0"/>
    <x v="1"/>
    <x v="303"/>
    <n v="367158.29"/>
    <x v="0"/>
    <x v="1"/>
    <x v="6"/>
    <x v="0"/>
  </r>
  <r>
    <x v="243"/>
    <x v="3"/>
    <x v="1"/>
    <x v="1"/>
    <x v="2"/>
    <x v="1"/>
    <x v="304"/>
    <n v="227819.8"/>
    <x v="9"/>
    <x v="0"/>
    <x v="1"/>
    <x v="2"/>
  </r>
  <r>
    <x v="244"/>
    <x v="0"/>
    <x v="0"/>
    <x v="0"/>
    <x v="3"/>
    <x v="1"/>
    <x v="305"/>
    <n v="30743.8"/>
    <x v="8"/>
    <x v="1"/>
    <x v="1"/>
    <x v="1"/>
  </r>
  <r>
    <x v="245"/>
    <x v="4"/>
    <x v="1"/>
    <x v="1"/>
    <x v="3"/>
    <x v="3"/>
    <x v="306"/>
    <n v="326635.03999999998"/>
    <x v="6"/>
    <x v="1"/>
    <x v="4"/>
    <x v="3"/>
  </r>
  <r>
    <x v="246"/>
    <x v="6"/>
    <x v="1"/>
    <x v="1"/>
    <x v="2"/>
    <x v="0"/>
    <x v="307"/>
    <n v="62970.19"/>
    <x v="4"/>
    <x v="0"/>
    <x v="3"/>
    <x v="2"/>
  </r>
  <r>
    <x v="247"/>
    <x v="1"/>
    <x v="0"/>
    <x v="0"/>
    <x v="3"/>
    <x v="3"/>
    <x v="308"/>
    <n v="99619.44"/>
    <x v="0"/>
    <x v="0"/>
    <x v="1"/>
    <x v="0"/>
  </r>
  <r>
    <x v="96"/>
    <x v="4"/>
    <x v="1"/>
    <x v="1"/>
    <x v="1"/>
    <x v="2"/>
    <x v="309"/>
    <n v="266176.02"/>
    <x v="4"/>
    <x v="1"/>
    <x v="2"/>
    <x v="2"/>
  </r>
  <r>
    <x v="248"/>
    <x v="0"/>
    <x v="0"/>
    <x v="0"/>
    <x v="2"/>
    <x v="2"/>
    <x v="310"/>
    <n v="14346.12"/>
    <x v="11"/>
    <x v="0"/>
    <x v="0"/>
    <x v="0"/>
  </r>
  <r>
    <x v="37"/>
    <x v="9"/>
    <x v="0"/>
    <x v="1"/>
    <x v="1"/>
    <x v="3"/>
    <x v="311"/>
    <n v="85805.14"/>
    <x v="3"/>
    <x v="1"/>
    <x v="3"/>
    <x v="2"/>
  </r>
  <r>
    <x v="249"/>
    <x v="8"/>
    <x v="1"/>
    <x v="0"/>
    <x v="4"/>
    <x v="3"/>
    <x v="312"/>
    <n v="78017.009999999995"/>
    <x v="1"/>
    <x v="0"/>
    <x v="0"/>
    <x v="1"/>
  </r>
  <r>
    <x v="250"/>
    <x v="2"/>
    <x v="0"/>
    <x v="1"/>
    <x v="2"/>
    <x v="2"/>
    <x v="313"/>
    <n v="44249.61"/>
    <x v="11"/>
    <x v="0"/>
    <x v="4"/>
    <x v="0"/>
  </r>
  <r>
    <x v="251"/>
    <x v="6"/>
    <x v="1"/>
    <x v="1"/>
    <x v="3"/>
    <x v="1"/>
    <x v="314"/>
    <n v="359486.01"/>
    <x v="5"/>
    <x v="1"/>
    <x v="5"/>
    <x v="1"/>
  </r>
  <r>
    <x v="252"/>
    <x v="1"/>
    <x v="0"/>
    <x v="0"/>
    <x v="1"/>
    <x v="1"/>
    <x v="315"/>
    <n v="215627.27"/>
    <x v="10"/>
    <x v="0"/>
    <x v="3"/>
    <x v="3"/>
  </r>
  <r>
    <x v="253"/>
    <x v="0"/>
    <x v="0"/>
    <x v="0"/>
    <x v="0"/>
    <x v="3"/>
    <x v="316"/>
    <n v="197759.03"/>
    <x v="8"/>
    <x v="0"/>
    <x v="5"/>
    <x v="1"/>
  </r>
  <r>
    <x v="12"/>
    <x v="4"/>
    <x v="1"/>
    <x v="1"/>
    <x v="4"/>
    <x v="0"/>
    <x v="317"/>
    <n v="70850.58"/>
    <x v="6"/>
    <x v="1"/>
    <x v="3"/>
    <x v="3"/>
  </r>
  <r>
    <x v="55"/>
    <x v="4"/>
    <x v="0"/>
    <x v="1"/>
    <x v="2"/>
    <x v="0"/>
    <x v="318"/>
    <n v="429327.63"/>
    <x v="4"/>
    <x v="1"/>
    <x v="3"/>
    <x v="2"/>
  </r>
  <r>
    <x v="140"/>
    <x v="1"/>
    <x v="0"/>
    <x v="0"/>
    <x v="2"/>
    <x v="1"/>
    <x v="319"/>
    <n v="222255.3"/>
    <x v="2"/>
    <x v="0"/>
    <x v="4"/>
    <x v="0"/>
  </r>
  <r>
    <x v="254"/>
    <x v="3"/>
    <x v="1"/>
    <x v="1"/>
    <x v="4"/>
    <x v="1"/>
    <x v="320"/>
    <n v="160766.6"/>
    <x v="4"/>
    <x v="1"/>
    <x v="4"/>
    <x v="2"/>
  </r>
  <r>
    <x v="91"/>
    <x v="7"/>
    <x v="1"/>
    <x v="0"/>
    <x v="0"/>
    <x v="0"/>
    <x v="321"/>
    <n v="115103.17"/>
    <x v="11"/>
    <x v="1"/>
    <x v="5"/>
    <x v="0"/>
  </r>
  <r>
    <x v="195"/>
    <x v="0"/>
    <x v="1"/>
    <x v="0"/>
    <x v="4"/>
    <x v="3"/>
    <x v="322"/>
    <n v="339651.95"/>
    <x v="7"/>
    <x v="1"/>
    <x v="0"/>
    <x v="3"/>
  </r>
  <r>
    <x v="255"/>
    <x v="8"/>
    <x v="1"/>
    <x v="0"/>
    <x v="2"/>
    <x v="1"/>
    <x v="323"/>
    <n v="459916.63"/>
    <x v="2"/>
    <x v="1"/>
    <x v="2"/>
    <x v="0"/>
  </r>
  <r>
    <x v="93"/>
    <x v="3"/>
    <x v="1"/>
    <x v="1"/>
    <x v="4"/>
    <x v="0"/>
    <x v="324"/>
    <n v="436518.04"/>
    <x v="7"/>
    <x v="1"/>
    <x v="3"/>
    <x v="3"/>
  </r>
  <r>
    <x v="256"/>
    <x v="9"/>
    <x v="0"/>
    <x v="1"/>
    <x v="2"/>
    <x v="2"/>
    <x v="325"/>
    <n v="188364.42"/>
    <x v="1"/>
    <x v="1"/>
    <x v="3"/>
    <x v="1"/>
  </r>
  <r>
    <x v="257"/>
    <x v="4"/>
    <x v="1"/>
    <x v="1"/>
    <x v="2"/>
    <x v="1"/>
    <x v="326"/>
    <n v="285149.88"/>
    <x v="7"/>
    <x v="0"/>
    <x v="2"/>
    <x v="3"/>
  </r>
  <r>
    <x v="258"/>
    <x v="9"/>
    <x v="1"/>
    <x v="1"/>
    <x v="4"/>
    <x v="1"/>
    <x v="327"/>
    <n v="47072.87"/>
    <x v="1"/>
    <x v="0"/>
    <x v="5"/>
    <x v="1"/>
  </r>
  <r>
    <x v="259"/>
    <x v="4"/>
    <x v="0"/>
    <x v="1"/>
    <x v="3"/>
    <x v="0"/>
    <x v="328"/>
    <n v="498662.57"/>
    <x v="6"/>
    <x v="0"/>
    <x v="5"/>
    <x v="3"/>
  </r>
  <r>
    <x v="185"/>
    <x v="1"/>
    <x v="0"/>
    <x v="0"/>
    <x v="4"/>
    <x v="0"/>
    <x v="329"/>
    <n v="422309.52"/>
    <x v="11"/>
    <x v="1"/>
    <x v="0"/>
    <x v="0"/>
  </r>
  <r>
    <x v="171"/>
    <x v="4"/>
    <x v="1"/>
    <x v="1"/>
    <x v="1"/>
    <x v="1"/>
    <x v="330"/>
    <n v="186822.75"/>
    <x v="11"/>
    <x v="0"/>
    <x v="0"/>
    <x v="0"/>
  </r>
  <r>
    <x v="116"/>
    <x v="0"/>
    <x v="0"/>
    <x v="0"/>
    <x v="3"/>
    <x v="0"/>
    <x v="331"/>
    <n v="284095.65000000002"/>
    <x v="2"/>
    <x v="0"/>
    <x v="5"/>
    <x v="0"/>
  </r>
  <r>
    <x v="260"/>
    <x v="5"/>
    <x v="0"/>
    <x v="0"/>
    <x v="2"/>
    <x v="1"/>
    <x v="332"/>
    <n v="41062.879999999997"/>
    <x v="6"/>
    <x v="1"/>
    <x v="5"/>
    <x v="3"/>
  </r>
  <r>
    <x v="99"/>
    <x v="0"/>
    <x v="0"/>
    <x v="0"/>
    <x v="4"/>
    <x v="1"/>
    <x v="333"/>
    <n v="378426.81"/>
    <x v="7"/>
    <x v="1"/>
    <x v="4"/>
    <x v="3"/>
  </r>
  <r>
    <x v="261"/>
    <x v="6"/>
    <x v="1"/>
    <x v="1"/>
    <x v="1"/>
    <x v="3"/>
    <x v="334"/>
    <n v="353401.82"/>
    <x v="9"/>
    <x v="0"/>
    <x v="3"/>
    <x v="2"/>
  </r>
  <r>
    <x v="262"/>
    <x v="3"/>
    <x v="1"/>
    <x v="1"/>
    <x v="4"/>
    <x v="3"/>
    <x v="335"/>
    <n v="342152.48"/>
    <x v="2"/>
    <x v="1"/>
    <x v="1"/>
    <x v="0"/>
  </r>
  <r>
    <x v="263"/>
    <x v="7"/>
    <x v="1"/>
    <x v="0"/>
    <x v="0"/>
    <x v="2"/>
    <x v="189"/>
    <n v="423422.52"/>
    <x v="10"/>
    <x v="1"/>
    <x v="5"/>
    <x v="3"/>
  </r>
  <r>
    <x v="264"/>
    <x v="0"/>
    <x v="0"/>
    <x v="0"/>
    <x v="1"/>
    <x v="1"/>
    <x v="336"/>
    <n v="485262.57"/>
    <x v="1"/>
    <x v="0"/>
    <x v="4"/>
    <x v="1"/>
  </r>
  <r>
    <x v="265"/>
    <x v="5"/>
    <x v="1"/>
    <x v="0"/>
    <x v="4"/>
    <x v="0"/>
    <x v="337"/>
    <n v="31993.74"/>
    <x v="11"/>
    <x v="0"/>
    <x v="3"/>
    <x v="0"/>
  </r>
  <r>
    <x v="266"/>
    <x v="1"/>
    <x v="0"/>
    <x v="0"/>
    <x v="3"/>
    <x v="3"/>
    <x v="338"/>
    <n v="464771"/>
    <x v="4"/>
    <x v="1"/>
    <x v="3"/>
    <x v="2"/>
  </r>
  <r>
    <x v="267"/>
    <x v="9"/>
    <x v="0"/>
    <x v="1"/>
    <x v="4"/>
    <x v="0"/>
    <x v="339"/>
    <n v="278835.76"/>
    <x v="5"/>
    <x v="1"/>
    <x v="5"/>
    <x v="1"/>
  </r>
  <r>
    <x v="231"/>
    <x v="2"/>
    <x v="0"/>
    <x v="1"/>
    <x v="4"/>
    <x v="1"/>
    <x v="340"/>
    <n v="453257.6"/>
    <x v="9"/>
    <x v="1"/>
    <x v="4"/>
    <x v="2"/>
  </r>
  <r>
    <x v="268"/>
    <x v="8"/>
    <x v="0"/>
    <x v="0"/>
    <x v="0"/>
    <x v="3"/>
    <x v="341"/>
    <n v="66324.160000000003"/>
    <x v="9"/>
    <x v="0"/>
    <x v="2"/>
    <x v="2"/>
  </r>
  <r>
    <x v="45"/>
    <x v="4"/>
    <x v="0"/>
    <x v="1"/>
    <x v="0"/>
    <x v="2"/>
    <x v="342"/>
    <n v="70898.91"/>
    <x v="11"/>
    <x v="0"/>
    <x v="6"/>
    <x v="0"/>
  </r>
  <r>
    <x v="151"/>
    <x v="1"/>
    <x v="1"/>
    <x v="0"/>
    <x v="4"/>
    <x v="2"/>
    <x v="343"/>
    <n v="59186.51"/>
    <x v="8"/>
    <x v="0"/>
    <x v="2"/>
    <x v="1"/>
  </r>
  <r>
    <x v="269"/>
    <x v="3"/>
    <x v="1"/>
    <x v="1"/>
    <x v="4"/>
    <x v="0"/>
    <x v="344"/>
    <n v="129547.76"/>
    <x v="11"/>
    <x v="1"/>
    <x v="2"/>
    <x v="0"/>
  </r>
  <r>
    <x v="2"/>
    <x v="5"/>
    <x v="0"/>
    <x v="0"/>
    <x v="1"/>
    <x v="1"/>
    <x v="345"/>
    <n v="495297.28000000003"/>
    <x v="2"/>
    <x v="1"/>
    <x v="0"/>
    <x v="0"/>
  </r>
  <r>
    <x v="270"/>
    <x v="0"/>
    <x v="1"/>
    <x v="0"/>
    <x v="3"/>
    <x v="1"/>
    <x v="346"/>
    <n v="339495.37"/>
    <x v="9"/>
    <x v="1"/>
    <x v="3"/>
    <x v="2"/>
  </r>
  <r>
    <x v="271"/>
    <x v="0"/>
    <x v="1"/>
    <x v="0"/>
    <x v="2"/>
    <x v="3"/>
    <x v="347"/>
    <n v="205667.04"/>
    <x v="1"/>
    <x v="1"/>
    <x v="5"/>
    <x v="1"/>
  </r>
  <r>
    <x v="272"/>
    <x v="7"/>
    <x v="0"/>
    <x v="0"/>
    <x v="0"/>
    <x v="0"/>
    <x v="348"/>
    <n v="136711.99"/>
    <x v="0"/>
    <x v="1"/>
    <x v="0"/>
    <x v="0"/>
  </r>
  <r>
    <x v="217"/>
    <x v="9"/>
    <x v="1"/>
    <x v="1"/>
    <x v="4"/>
    <x v="0"/>
    <x v="349"/>
    <n v="295699.95"/>
    <x v="11"/>
    <x v="1"/>
    <x v="2"/>
    <x v="0"/>
  </r>
  <r>
    <x v="46"/>
    <x v="6"/>
    <x v="1"/>
    <x v="1"/>
    <x v="4"/>
    <x v="2"/>
    <x v="350"/>
    <n v="145382.67000000001"/>
    <x v="10"/>
    <x v="1"/>
    <x v="1"/>
    <x v="3"/>
  </r>
  <r>
    <x v="137"/>
    <x v="9"/>
    <x v="1"/>
    <x v="1"/>
    <x v="1"/>
    <x v="2"/>
    <x v="351"/>
    <n v="84980.19"/>
    <x v="7"/>
    <x v="1"/>
    <x v="5"/>
    <x v="3"/>
  </r>
  <r>
    <x v="21"/>
    <x v="0"/>
    <x v="0"/>
    <x v="0"/>
    <x v="1"/>
    <x v="3"/>
    <x v="352"/>
    <n v="394245.31"/>
    <x v="2"/>
    <x v="0"/>
    <x v="2"/>
    <x v="0"/>
  </r>
  <r>
    <x v="273"/>
    <x v="1"/>
    <x v="1"/>
    <x v="0"/>
    <x v="4"/>
    <x v="3"/>
    <x v="353"/>
    <n v="79116.69"/>
    <x v="10"/>
    <x v="0"/>
    <x v="6"/>
    <x v="3"/>
  </r>
  <r>
    <x v="274"/>
    <x v="7"/>
    <x v="0"/>
    <x v="0"/>
    <x v="1"/>
    <x v="0"/>
    <x v="354"/>
    <n v="235730.43"/>
    <x v="5"/>
    <x v="0"/>
    <x v="1"/>
    <x v="1"/>
  </r>
  <r>
    <x v="50"/>
    <x v="4"/>
    <x v="0"/>
    <x v="1"/>
    <x v="4"/>
    <x v="3"/>
    <x v="355"/>
    <n v="9199.82"/>
    <x v="8"/>
    <x v="1"/>
    <x v="5"/>
    <x v="1"/>
  </r>
  <r>
    <x v="161"/>
    <x v="4"/>
    <x v="1"/>
    <x v="1"/>
    <x v="1"/>
    <x v="0"/>
    <x v="356"/>
    <n v="147050.41"/>
    <x v="3"/>
    <x v="0"/>
    <x v="6"/>
    <x v="2"/>
  </r>
  <r>
    <x v="48"/>
    <x v="4"/>
    <x v="1"/>
    <x v="1"/>
    <x v="2"/>
    <x v="3"/>
    <x v="357"/>
    <n v="112495.9"/>
    <x v="10"/>
    <x v="1"/>
    <x v="4"/>
    <x v="3"/>
  </r>
  <r>
    <x v="41"/>
    <x v="1"/>
    <x v="1"/>
    <x v="0"/>
    <x v="4"/>
    <x v="0"/>
    <x v="358"/>
    <n v="128617.56"/>
    <x v="8"/>
    <x v="0"/>
    <x v="6"/>
    <x v="1"/>
  </r>
  <r>
    <x v="275"/>
    <x v="3"/>
    <x v="0"/>
    <x v="1"/>
    <x v="1"/>
    <x v="2"/>
    <x v="359"/>
    <n v="359194.75"/>
    <x v="0"/>
    <x v="0"/>
    <x v="6"/>
    <x v="0"/>
  </r>
  <r>
    <x v="50"/>
    <x v="6"/>
    <x v="0"/>
    <x v="1"/>
    <x v="2"/>
    <x v="1"/>
    <x v="360"/>
    <n v="155730.16"/>
    <x v="8"/>
    <x v="1"/>
    <x v="5"/>
    <x v="1"/>
  </r>
  <r>
    <x v="276"/>
    <x v="7"/>
    <x v="0"/>
    <x v="0"/>
    <x v="3"/>
    <x v="3"/>
    <x v="361"/>
    <n v="448480.35"/>
    <x v="8"/>
    <x v="0"/>
    <x v="6"/>
    <x v="1"/>
  </r>
  <r>
    <x v="277"/>
    <x v="5"/>
    <x v="0"/>
    <x v="0"/>
    <x v="2"/>
    <x v="2"/>
    <x v="362"/>
    <n v="166496.76"/>
    <x v="5"/>
    <x v="1"/>
    <x v="5"/>
    <x v="1"/>
  </r>
  <r>
    <x v="231"/>
    <x v="1"/>
    <x v="1"/>
    <x v="0"/>
    <x v="2"/>
    <x v="1"/>
    <x v="363"/>
    <n v="296397.46000000002"/>
    <x v="9"/>
    <x v="1"/>
    <x v="4"/>
    <x v="2"/>
  </r>
  <r>
    <x v="278"/>
    <x v="8"/>
    <x v="0"/>
    <x v="0"/>
    <x v="1"/>
    <x v="2"/>
    <x v="364"/>
    <n v="205525.14"/>
    <x v="7"/>
    <x v="0"/>
    <x v="1"/>
    <x v="3"/>
  </r>
  <r>
    <x v="279"/>
    <x v="9"/>
    <x v="0"/>
    <x v="1"/>
    <x v="1"/>
    <x v="1"/>
    <x v="365"/>
    <n v="23132.62"/>
    <x v="11"/>
    <x v="0"/>
    <x v="4"/>
    <x v="0"/>
  </r>
  <r>
    <x v="280"/>
    <x v="4"/>
    <x v="1"/>
    <x v="1"/>
    <x v="0"/>
    <x v="0"/>
    <x v="366"/>
    <n v="190559.52"/>
    <x v="2"/>
    <x v="1"/>
    <x v="3"/>
    <x v="0"/>
  </r>
  <r>
    <x v="281"/>
    <x v="7"/>
    <x v="1"/>
    <x v="0"/>
    <x v="3"/>
    <x v="2"/>
    <x v="367"/>
    <n v="134858.48000000001"/>
    <x v="0"/>
    <x v="0"/>
    <x v="5"/>
    <x v="0"/>
  </r>
  <r>
    <x v="282"/>
    <x v="9"/>
    <x v="1"/>
    <x v="1"/>
    <x v="1"/>
    <x v="3"/>
    <x v="368"/>
    <n v="151047.6"/>
    <x v="9"/>
    <x v="0"/>
    <x v="2"/>
    <x v="2"/>
  </r>
  <r>
    <x v="283"/>
    <x v="1"/>
    <x v="0"/>
    <x v="0"/>
    <x v="4"/>
    <x v="3"/>
    <x v="369"/>
    <n v="335839.06"/>
    <x v="1"/>
    <x v="0"/>
    <x v="6"/>
    <x v="1"/>
  </r>
  <r>
    <x v="251"/>
    <x v="2"/>
    <x v="0"/>
    <x v="1"/>
    <x v="3"/>
    <x v="2"/>
    <x v="370"/>
    <n v="104387.37"/>
    <x v="5"/>
    <x v="1"/>
    <x v="5"/>
    <x v="1"/>
  </r>
  <r>
    <x v="136"/>
    <x v="7"/>
    <x v="0"/>
    <x v="0"/>
    <x v="3"/>
    <x v="3"/>
    <x v="371"/>
    <n v="482512.86"/>
    <x v="11"/>
    <x v="0"/>
    <x v="4"/>
    <x v="0"/>
  </r>
  <r>
    <x v="284"/>
    <x v="2"/>
    <x v="0"/>
    <x v="1"/>
    <x v="1"/>
    <x v="1"/>
    <x v="372"/>
    <n v="288082.17"/>
    <x v="11"/>
    <x v="0"/>
    <x v="5"/>
    <x v="0"/>
  </r>
  <r>
    <x v="168"/>
    <x v="4"/>
    <x v="1"/>
    <x v="1"/>
    <x v="2"/>
    <x v="2"/>
    <x v="373"/>
    <n v="452998.04"/>
    <x v="2"/>
    <x v="1"/>
    <x v="3"/>
    <x v="0"/>
  </r>
  <r>
    <x v="181"/>
    <x v="2"/>
    <x v="0"/>
    <x v="1"/>
    <x v="4"/>
    <x v="0"/>
    <x v="374"/>
    <n v="21435.93"/>
    <x v="8"/>
    <x v="0"/>
    <x v="4"/>
    <x v="1"/>
  </r>
  <r>
    <x v="285"/>
    <x v="0"/>
    <x v="0"/>
    <x v="0"/>
    <x v="2"/>
    <x v="2"/>
    <x v="375"/>
    <n v="307339.84999999998"/>
    <x v="3"/>
    <x v="0"/>
    <x v="5"/>
    <x v="2"/>
  </r>
  <r>
    <x v="286"/>
    <x v="2"/>
    <x v="0"/>
    <x v="1"/>
    <x v="0"/>
    <x v="1"/>
    <x v="376"/>
    <n v="499325.58"/>
    <x v="10"/>
    <x v="1"/>
    <x v="1"/>
    <x v="3"/>
  </r>
  <r>
    <x v="105"/>
    <x v="7"/>
    <x v="1"/>
    <x v="0"/>
    <x v="3"/>
    <x v="3"/>
    <x v="377"/>
    <n v="342787.62"/>
    <x v="10"/>
    <x v="0"/>
    <x v="5"/>
    <x v="3"/>
  </r>
  <r>
    <x v="71"/>
    <x v="8"/>
    <x v="1"/>
    <x v="0"/>
    <x v="3"/>
    <x v="2"/>
    <x v="378"/>
    <n v="23693.59"/>
    <x v="8"/>
    <x v="1"/>
    <x v="1"/>
    <x v="1"/>
  </r>
  <r>
    <x v="287"/>
    <x v="2"/>
    <x v="0"/>
    <x v="1"/>
    <x v="4"/>
    <x v="2"/>
    <x v="379"/>
    <n v="409436.36"/>
    <x v="10"/>
    <x v="1"/>
    <x v="0"/>
    <x v="3"/>
  </r>
  <r>
    <x v="63"/>
    <x v="4"/>
    <x v="1"/>
    <x v="1"/>
    <x v="1"/>
    <x v="2"/>
    <x v="380"/>
    <n v="367516.66"/>
    <x v="1"/>
    <x v="1"/>
    <x v="2"/>
    <x v="1"/>
  </r>
  <r>
    <x v="288"/>
    <x v="7"/>
    <x v="1"/>
    <x v="0"/>
    <x v="0"/>
    <x v="0"/>
    <x v="381"/>
    <n v="403043.78"/>
    <x v="6"/>
    <x v="1"/>
    <x v="6"/>
    <x v="3"/>
  </r>
  <r>
    <x v="63"/>
    <x v="3"/>
    <x v="0"/>
    <x v="1"/>
    <x v="2"/>
    <x v="1"/>
    <x v="382"/>
    <n v="384820.06"/>
    <x v="1"/>
    <x v="1"/>
    <x v="2"/>
    <x v="1"/>
  </r>
  <r>
    <x v="289"/>
    <x v="3"/>
    <x v="1"/>
    <x v="1"/>
    <x v="2"/>
    <x v="0"/>
    <x v="383"/>
    <n v="196020.16"/>
    <x v="2"/>
    <x v="0"/>
    <x v="4"/>
    <x v="0"/>
  </r>
  <r>
    <x v="228"/>
    <x v="1"/>
    <x v="1"/>
    <x v="0"/>
    <x v="0"/>
    <x v="1"/>
    <x v="384"/>
    <n v="100455.85"/>
    <x v="2"/>
    <x v="1"/>
    <x v="6"/>
    <x v="0"/>
  </r>
  <r>
    <x v="290"/>
    <x v="6"/>
    <x v="0"/>
    <x v="1"/>
    <x v="4"/>
    <x v="0"/>
    <x v="385"/>
    <n v="465003.2"/>
    <x v="11"/>
    <x v="0"/>
    <x v="1"/>
    <x v="0"/>
  </r>
  <r>
    <x v="291"/>
    <x v="1"/>
    <x v="0"/>
    <x v="0"/>
    <x v="1"/>
    <x v="1"/>
    <x v="386"/>
    <n v="99126.31"/>
    <x v="2"/>
    <x v="1"/>
    <x v="4"/>
    <x v="0"/>
  </r>
  <r>
    <x v="4"/>
    <x v="0"/>
    <x v="1"/>
    <x v="0"/>
    <x v="2"/>
    <x v="0"/>
    <x v="387"/>
    <n v="336830.57"/>
    <x v="2"/>
    <x v="1"/>
    <x v="0"/>
    <x v="0"/>
  </r>
  <r>
    <x v="137"/>
    <x v="3"/>
    <x v="0"/>
    <x v="1"/>
    <x v="0"/>
    <x v="3"/>
    <x v="388"/>
    <n v="127008.54"/>
    <x v="7"/>
    <x v="1"/>
    <x v="5"/>
    <x v="3"/>
  </r>
  <r>
    <x v="10"/>
    <x v="6"/>
    <x v="0"/>
    <x v="1"/>
    <x v="4"/>
    <x v="3"/>
    <x v="389"/>
    <n v="416628.4"/>
    <x v="6"/>
    <x v="0"/>
    <x v="2"/>
    <x v="3"/>
  </r>
  <r>
    <x v="292"/>
    <x v="7"/>
    <x v="0"/>
    <x v="0"/>
    <x v="0"/>
    <x v="3"/>
    <x v="390"/>
    <n v="134597.04"/>
    <x v="6"/>
    <x v="0"/>
    <x v="4"/>
    <x v="3"/>
  </r>
  <r>
    <x v="293"/>
    <x v="7"/>
    <x v="0"/>
    <x v="0"/>
    <x v="0"/>
    <x v="0"/>
    <x v="391"/>
    <n v="270447.5"/>
    <x v="1"/>
    <x v="1"/>
    <x v="2"/>
    <x v="1"/>
  </r>
  <r>
    <x v="294"/>
    <x v="4"/>
    <x v="0"/>
    <x v="1"/>
    <x v="3"/>
    <x v="2"/>
    <x v="392"/>
    <n v="435309.09"/>
    <x v="8"/>
    <x v="1"/>
    <x v="4"/>
    <x v="1"/>
  </r>
  <r>
    <x v="96"/>
    <x v="4"/>
    <x v="0"/>
    <x v="1"/>
    <x v="0"/>
    <x v="3"/>
    <x v="393"/>
    <n v="103120.67"/>
    <x v="4"/>
    <x v="1"/>
    <x v="2"/>
    <x v="2"/>
  </r>
  <r>
    <x v="295"/>
    <x v="4"/>
    <x v="0"/>
    <x v="1"/>
    <x v="4"/>
    <x v="3"/>
    <x v="394"/>
    <n v="35228.25"/>
    <x v="4"/>
    <x v="0"/>
    <x v="0"/>
    <x v="2"/>
  </r>
  <r>
    <x v="296"/>
    <x v="1"/>
    <x v="1"/>
    <x v="0"/>
    <x v="0"/>
    <x v="1"/>
    <x v="395"/>
    <n v="499739.79"/>
    <x v="11"/>
    <x v="0"/>
    <x v="4"/>
    <x v="0"/>
  </r>
  <r>
    <x v="297"/>
    <x v="5"/>
    <x v="1"/>
    <x v="0"/>
    <x v="3"/>
    <x v="0"/>
    <x v="396"/>
    <n v="314843.3"/>
    <x v="8"/>
    <x v="1"/>
    <x v="0"/>
    <x v="1"/>
  </r>
  <r>
    <x v="216"/>
    <x v="3"/>
    <x v="1"/>
    <x v="1"/>
    <x v="2"/>
    <x v="1"/>
    <x v="397"/>
    <n v="80271.929999999993"/>
    <x v="9"/>
    <x v="1"/>
    <x v="1"/>
    <x v="2"/>
  </r>
  <r>
    <x v="117"/>
    <x v="7"/>
    <x v="0"/>
    <x v="0"/>
    <x v="4"/>
    <x v="2"/>
    <x v="398"/>
    <n v="20718.75"/>
    <x v="10"/>
    <x v="0"/>
    <x v="0"/>
    <x v="3"/>
  </r>
  <r>
    <x v="298"/>
    <x v="7"/>
    <x v="0"/>
    <x v="0"/>
    <x v="3"/>
    <x v="3"/>
    <x v="399"/>
    <n v="445244.24"/>
    <x v="5"/>
    <x v="1"/>
    <x v="0"/>
    <x v="1"/>
  </r>
  <r>
    <x v="299"/>
    <x v="7"/>
    <x v="1"/>
    <x v="0"/>
    <x v="1"/>
    <x v="3"/>
    <x v="400"/>
    <n v="313034.82"/>
    <x v="4"/>
    <x v="1"/>
    <x v="2"/>
    <x v="2"/>
  </r>
  <r>
    <x v="300"/>
    <x v="3"/>
    <x v="0"/>
    <x v="1"/>
    <x v="0"/>
    <x v="3"/>
    <x v="401"/>
    <n v="387388.09"/>
    <x v="10"/>
    <x v="0"/>
    <x v="4"/>
    <x v="3"/>
  </r>
  <r>
    <x v="301"/>
    <x v="4"/>
    <x v="0"/>
    <x v="1"/>
    <x v="3"/>
    <x v="1"/>
    <x v="402"/>
    <n v="412191.86"/>
    <x v="1"/>
    <x v="0"/>
    <x v="0"/>
    <x v="1"/>
  </r>
  <r>
    <x v="302"/>
    <x v="1"/>
    <x v="0"/>
    <x v="0"/>
    <x v="0"/>
    <x v="3"/>
    <x v="403"/>
    <n v="212795.4"/>
    <x v="8"/>
    <x v="0"/>
    <x v="2"/>
    <x v="1"/>
  </r>
  <r>
    <x v="303"/>
    <x v="8"/>
    <x v="0"/>
    <x v="0"/>
    <x v="0"/>
    <x v="3"/>
    <x v="404"/>
    <n v="53898.23"/>
    <x v="5"/>
    <x v="0"/>
    <x v="0"/>
    <x v="1"/>
  </r>
  <r>
    <x v="9"/>
    <x v="6"/>
    <x v="1"/>
    <x v="1"/>
    <x v="1"/>
    <x v="1"/>
    <x v="405"/>
    <n v="316250.44"/>
    <x v="6"/>
    <x v="0"/>
    <x v="3"/>
    <x v="3"/>
  </r>
  <r>
    <x v="304"/>
    <x v="8"/>
    <x v="1"/>
    <x v="0"/>
    <x v="1"/>
    <x v="2"/>
    <x v="406"/>
    <n v="334783.09999999998"/>
    <x v="0"/>
    <x v="0"/>
    <x v="3"/>
    <x v="0"/>
  </r>
  <r>
    <x v="305"/>
    <x v="9"/>
    <x v="1"/>
    <x v="1"/>
    <x v="4"/>
    <x v="2"/>
    <x v="407"/>
    <n v="124088.8"/>
    <x v="3"/>
    <x v="0"/>
    <x v="3"/>
    <x v="2"/>
  </r>
  <r>
    <x v="306"/>
    <x v="6"/>
    <x v="1"/>
    <x v="1"/>
    <x v="1"/>
    <x v="0"/>
    <x v="408"/>
    <n v="87655.56"/>
    <x v="1"/>
    <x v="0"/>
    <x v="2"/>
    <x v="1"/>
  </r>
  <r>
    <x v="189"/>
    <x v="6"/>
    <x v="0"/>
    <x v="1"/>
    <x v="3"/>
    <x v="0"/>
    <x v="409"/>
    <n v="487166.02"/>
    <x v="5"/>
    <x v="0"/>
    <x v="5"/>
    <x v="1"/>
  </r>
  <r>
    <x v="307"/>
    <x v="1"/>
    <x v="1"/>
    <x v="0"/>
    <x v="3"/>
    <x v="2"/>
    <x v="410"/>
    <n v="250093.34"/>
    <x v="10"/>
    <x v="1"/>
    <x v="6"/>
    <x v="3"/>
  </r>
  <r>
    <x v="308"/>
    <x v="9"/>
    <x v="0"/>
    <x v="1"/>
    <x v="3"/>
    <x v="0"/>
    <x v="411"/>
    <n v="408023.51"/>
    <x v="0"/>
    <x v="0"/>
    <x v="6"/>
    <x v="0"/>
  </r>
  <r>
    <x v="267"/>
    <x v="4"/>
    <x v="0"/>
    <x v="1"/>
    <x v="3"/>
    <x v="1"/>
    <x v="412"/>
    <n v="157215.07999999999"/>
    <x v="5"/>
    <x v="1"/>
    <x v="5"/>
    <x v="1"/>
  </r>
  <r>
    <x v="168"/>
    <x v="5"/>
    <x v="1"/>
    <x v="0"/>
    <x v="2"/>
    <x v="2"/>
    <x v="413"/>
    <n v="107744.96000000001"/>
    <x v="2"/>
    <x v="1"/>
    <x v="3"/>
    <x v="0"/>
  </r>
  <r>
    <x v="309"/>
    <x v="3"/>
    <x v="1"/>
    <x v="1"/>
    <x v="3"/>
    <x v="1"/>
    <x v="414"/>
    <n v="217607.59"/>
    <x v="4"/>
    <x v="1"/>
    <x v="6"/>
    <x v="2"/>
  </r>
  <r>
    <x v="310"/>
    <x v="6"/>
    <x v="0"/>
    <x v="1"/>
    <x v="2"/>
    <x v="1"/>
    <x v="415"/>
    <n v="27977.56"/>
    <x v="6"/>
    <x v="0"/>
    <x v="6"/>
    <x v="3"/>
  </r>
  <r>
    <x v="311"/>
    <x v="8"/>
    <x v="1"/>
    <x v="0"/>
    <x v="3"/>
    <x v="3"/>
    <x v="416"/>
    <n v="142567.76999999999"/>
    <x v="9"/>
    <x v="0"/>
    <x v="3"/>
    <x v="2"/>
  </r>
  <r>
    <x v="260"/>
    <x v="2"/>
    <x v="0"/>
    <x v="1"/>
    <x v="3"/>
    <x v="0"/>
    <x v="417"/>
    <n v="320614.07"/>
    <x v="6"/>
    <x v="1"/>
    <x v="5"/>
    <x v="3"/>
  </r>
  <r>
    <x v="312"/>
    <x v="1"/>
    <x v="0"/>
    <x v="0"/>
    <x v="2"/>
    <x v="0"/>
    <x v="418"/>
    <n v="318974.73"/>
    <x v="10"/>
    <x v="0"/>
    <x v="2"/>
    <x v="3"/>
  </r>
  <r>
    <x v="313"/>
    <x v="0"/>
    <x v="1"/>
    <x v="0"/>
    <x v="0"/>
    <x v="1"/>
    <x v="419"/>
    <n v="275727.76"/>
    <x v="10"/>
    <x v="0"/>
    <x v="6"/>
    <x v="3"/>
  </r>
  <r>
    <x v="41"/>
    <x v="8"/>
    <x v="0"/>
    <x v="0"/>
    <x v="2"/>
    <x v="3"/>
    <x v="420"/>
    <n v="235843.34"/>
    <x v="8"/>
    <x v="0"/>
    <x v="6"/>
    <x v="1"/>
  </r>
  <r>
    <x v="17"/>
    <x v="5"/>
    <x v="1"/>
    <x v="0"/>
    <x v="4"/>
    <x v="2"/>
    <x v="421"/>
    <n v="22741.87"/>
    <x v="6"/>
    <x v="0"/>
    <x v="2"/>
    <x v="3"/>
  </r>
  <r>
    <x v="314"/>
    <x v="7"/>
    <x v="0"/>
    <x v="0"/>
    <x v="2"/>
    <x v="2"/>
    <x v="422"/>
    <n v="454633.55"/>
    <x v="4"/>
    <x v="1"/>
    <x v="1"/>
    <x v="2"/>
  </r>
  <r>
    <x v="315"/>
    <x v="6"/>
    <x v="1"/>
    <x v="1"/>
    <x v="3"/>
    <x v="0"/>
    <x v="423"/>
    <n v="335475.05"/>
    <x v="4"/>
    <x v="1"/>
    <x v="1"/>
    <x v="2"/>
  </r>
  <r>
    <x v="316"/>
    <x v="6"/>
    <x v="0"/>
    <x v="1"/>
    <x v="1"/>
    <x v="3"/>
    <x v="424"/>
    <n v="481780.47999999998"/>
    <x v="2"/>
    <x v="0"/>
    <x v="1"/>
    <x v="0"/>
  </r>
  <r>
    <x v="128"/>
    <x v="4"/>
    <x v="0"/>
    <x v="1"/>
    <x v="4"/>
    <x v="1"/>
    <x v="425"/>
    <n v="212305.27"/>
    <x v="7"/>
    <x v="0"/>
    <x v="4"/>
    <x v="3"/>
  </r>
  <r>
    <x v="317"/>
    <x v="3"/>
    <x v="0"/>
    <x v="1"/>
    <x v="0"/>
    <x v="1"/>
    <x v="426"/>
    <n v="77861.67"/>
    <x v="2"/>
    <x v="1"/>
    <x v="1"/>
    <x v="0"/>
  </r>
  <r>
    <x v="318"/>
    <x v="1"/>
    <x v="1"/>
    <x v="0"/>
    <x v="4"/>
    <x v="1"/>
    <x v="427"/>
    <n v="144446.63"/>
    <x v="6"/>
    <x v="0"/>
    <x v="5"/>
    <x v="3"/>
  </r>
  <r>
    <x v="319"/>
    <x v="8"/>
    <x v="1"/>
    <x v="0"/>
    <x v="3"/>
    <x v="3"/>
    <x v="428"/>
    <n v="499124.54"/>
    <x v="2"/>
    <x v="0"/>
    <x v="3"/>
    <x v="0"/>
  </r>
  <r>
    <x v="52"/>
    <x v="3"/>
    <x v="1"/>
    <x v="1"/>
    <x v="2"/>
    <x v="1"/>
    <x v="429"/>
    <n v="151437.76000000001"/>
    <x v="11"/>
    <x v="0"/>
    <x v="2"/>
    <x v="0"/>
  </r>
  <r>
    <x v="320"/>
    <x v="4"/>
    <x v="0"/>
    <x v="1"/>
    <x v="1"/>
    <x v="0"/>
    <x v="430"/>
    <n v="337735.07"/>
    <x v="1"/>
    <x v="1"/>
    <x v="2"/>
    <x v="1"/>
  </r>
  <r>
    <x v="37"/>
    <x v="6"/>
    <x v="0"/>
    <x v="1"/>
    <x v="1"/>
    <x v="3"/>
    <x v="431"/>
    <n v="316216.40999999997"/>
    <x v="3"/>
    <x v="1"/>
    <x v="3"/>
    <x v="2"/>
  </r>
  <r>
    <x v="321"/>
    <x v="9"/>
    <x v="0"/>
    <x v="1"/>
    <x v="0"/>
    <x v="1"/>
    <x v="432"/>
    <n v="78963.100000000006"/>
    <x v="8"/>
    <x v="1"/>
    <x v="2"/>
    <x v="1"/>
  </r>
  <r>
    <x v="322"/>
    <x v="6"/>
    <x v="1"/>
    <x v="1"/>
    <x v="4"/>
    <x v="2"/>
    <x v="433"/>
    <n v="129611.34"/>
    <x v="11"/>
    <x v="1"/>
    <x v="6"/>
    <x v="0"/>
  </r>
  <r>
    <x v="323"/>
    <x v="7"/>
    <x v="0"/>
    <x v="0"/>
    <x v="3"/>
    <x v="0"/>
    <x v="434"/>
    <n v="53105.440000000002"/>
    <x v="10"/>
    <x v="1"/>
    <x v="6"/>
    <x v="3"/>
  </r>
  <r>
    <x v="159"/>
    <x v="7"/>
    <x v="1"/>
    <x v="0"/>
    <x v="1"/>
    <x v="2"/>
    <x v="435"/>
    <n v="321796.39"/>
    <x v="10"/>
    <x v="0"/>
    <x v="0"/>
    <x v="3"/>
  </r>
  <r>
    <x v="324"/>
    <x v="2"/>
    <x v="0"/>
    <x v="1"/>
    <x v="2"/>
    <x v="2"/>
    <x v="436"/>
    <n v="153153.31"/>
    <x v="4"/>
    <x v="1"/>
    <x v="0"/>
    <x v="2"/>
  </r>
  <r>
    <x v="28"/>
    <x v="0"/>
    <x v="1"/>
    <x v="0"/>
    <x v="0"/>
    <x v="2"/>
    <x v="437"/>
    <n v="14812.35"/>
    <x v="9"/>
    <x v="1"/>
    <x v="1"/>
    <x v="2"/>
  </r>
  <r>
    <x v="325"/>
    <x v="5"/>
    <x v="1"/>
    <x v="0"/>
    <x v="0"/>
    <x v="1"/>
    <x v="438"/>
    <n v="161437.97"/>
    <x v="4"/>
    <x v="0"/>
    <x v="2"/>
    <x v="2"/>
  </r>
  <r>
    <x v="113"/>
    <x v="2"/>
    <x v="0"/>
    <x v="1"/>
    <x v="3"/>
    <x v="1"/>
    <x v="439"/>
    <n v="425204.43"/>
    <x v="9"/>
    <x v="0"/>
    <x v="6"/>
    <x v="2"/>
  </r>
  <r>
    <x v="181"/>
    <x v="0"/>
    <x v="1"/>
    <x v="0"/>
    <x v="4"/>
    <x v="3"/>
    <x v="440"/>
    <n v="44753.47"/>
    <x v="8"/>
    <x v="0"/>
    <x v="4"/>
    <x v="1"/>
  </r>
  <r>
    <x v="326"/>
    <x v="8"/>
    <x v="0"/>
    <x v="0"/>
    <x v="2"/>
    <x v="2"/>
    <x v="441"/>
    <n v="113711.24"/>
    <x v="3"/>
    <x v="1"/>
    <x v="0"/>
    <x v="2"/>
  </r>
  <r>
    <x v="327"/>
    <x v="9"/>
    <x v="0"/>
    <x v="1"/>
    <x v="0"/>
    <x v="1"/>
    <x v="442"/>
    <n v="316487.12"/>
    <x v="1"/>
    <x v="1"/>
    <x v="3"/>
    <x v="1"/>
  </r>
  <r>
    <x v="26"/>
    <x v="1"/>
    <x v="1"/>
    <x v="0"/>
    <x v="4"/>
    <x v="0"/>
    <x v="443"/>
    <n v="372808.48"/>
    <x v="3"/>
    <x v="1"/>
    <x v="3"/>
    <x v="2"/>
  </r>
  <r>
    <x v="267"/>
    <x v="4"/>
    <x v="1"/>
    <x v="1"/>
    <x v="0"/>
    <x v="3"/>
    <x v="444"/>
    <n v="165192.95999999999"/>
    <x v="5"/>
    <x v="1"/>
    <x v="5"/>
    <x v="1"/>
  </r>
  <r>
    <x v="209"/>
    <x v="0"/>
    <x v="1"/>
    <x v="0"/>
    <x v="4"/>
    <x v="3"/>
    <x v="445"/>
    <n v="110347.68"/>
    <x v="3"/>
    <x v="1"/>
    <x v="0"/>
    <x v="2"/>
  </r>
  <r>
    <x v="328"/>
    <x v="2"/>
    <x v="1"/>
    <x v="1"/>
    <x v="4"/>
    <x v="0"/>
    <x v="446"/>
    <n v="91937.06"/>
    <x v="7"/>
    <x v="0"/>
    <x v="0"/>
    <x v="3"/>
  </r>
  <r>
    <x v="66"/>
    <x v="8"/>
    <x v="0"/>
    <x v="0"/>
    <x v="2"/>
    <x v="1"/>
    <x v="447"/>
    <n v="308117.2"/>
    <x v="8"/>
    <x v="0"/>
    <x v="0"/>
    <x v="1"/>
  </r>
  <r>
    <x v="329"/>
    <x v="4"/>
    <x v="0"/>
    <x v="1"/>
    <x v="1"/>
    <x v="2"/>
    <x v="448"/>
    <n v="492574.3"/>
    <x v="11"/>
    <x v="1"/>
    <x v="1"/>
    <x v="0"/>
  </r>
  <r>
    <x v="330"/>
    <x v="4"/>
    <x v="0"/>
    <x v="1"/>
    <x v="0"/>
    <x v="3"/>
    <x v="449"/>
    <n v="106518.7"/>
    <x v="5"/>
    <x v="0"/>
    <x v="2"/>
    <x v="1"/>
  </r>
  <r>
    <x v="315"/>
    <x v="2"/>
    <x v="0"/>
    <x v="1"/>
    <x v="1"/>
    <x v="2"/>
    <x v="450"/>
    <n v="418532.15"/>
    <x v="4"/>
    <x v="1"/>
    <x v="1"/>
    <x v="2"/>
  </r>
  <r>
    <x v="47"/>
    <x v="3"/>
    <x v="0"/>
    <x v="1"/>
    <x v="3"/>
    <x v="1"/>
    <x v="451"/>
    <n v="9496.99"/>
    <x v="9"/>
    <x v="0"/>
    <x v="4"/>
    <x v="2"/>
  </r>
  <r>
    <x v="42"/>
    <x v="9"/>
    <x v="1"/>
    <x v="1"/>
    <x v="4"/>
    <x v="3"/>
    <x v="452"/>
    <n v="223715.42"/>
    <x v="3"/>
    <x v="0"/>
    <x v="1"/>
    <x v="2"/>
  </r>
  <r>
    <x v="331"/>
    <x v="7"/>
    <x v="1"/>
    <x v="0"/>
    <x v="1"/>
    <x v="2"/>
    <x v="453"/>
    <n v="147142.96"/>
    <x v="5"/>
    <x v="1"/>
    <x v="1"/>
    <x v="1"/>
  </r>
  <r>
    <x v="332"/>
    <x v="4"/>
    <x v="1"/>
    <x v="1"/>
    <x v="1"/>
    <x v="0"/>
    <x v="454"/>
    <n v="60106.91"/>
    <x v="3"/>
    <x v="0"/>
    <x v="4"/>
    <x v="2"/>
  </r>
  <r>
    <x v="317"/>
    <x v="7"/>
    <x v="1"/>
    <x v="0"/>
    <x v="4"/>
    <x v="2"/>
    <x v="455"/>
    <n v="302119.93"/>
    <x v="2"/>
    <x v="1"/>
    <x v="1"/>
    <x v="0"/>
  </r>
  <r>
    <x v="333"/>
    <x v="1"/>
    <x v="1"/>
    <x v="0"/>
    <x v="4"/>
    <x v="2"/>
    <x v="456"/>
    <n v="498317.79"/>
    <x v="0"/>
    <x v="0"/>
    <x v="3"/>
    <x v="0"/>
  </r>
  <r>
    <x v="62"/>
    <x v="9"/>
    <x v="1"/>
    <x v="1"/>
    <x v="4"/>
    <x v="0"/>
    <x v="457"/>
    <n v="323509.82"/>
    <x v="1"/>
    <x v="1"/>
    <x v="1"/>
    <x v="1"/>
  </r>
  <r>
    <x v="334"/>
    <x v="8"/>
    <x v="1"/>
    <x v="0"/>
    <x v="4"/>
    <x v="3"/>
    <x v="458"/>
    <n v="165364.31"/>
    <x v="8"/>
    <x v="1"/>
    <x v="0"/>
    <x v="1"/>
  </r>
  <r>
    <x v="332"/>
    <x v="6"/>
    <x v="1"/>
    <x v="1"/>
    <x v="1"/>
    <x v="0"/>
    <x v="459"/>
    <n v="412617.09"/>
    <x v="3"/>
    <x v="0"/>
    <x v="4"/>
    <x v="2"/>
  </r>
  <r>
    <x v="335"/>
    <x v="4"/>
    <x v="1"/>
    <x v="1"/>
    <x v="4"/>
    <x v="2"/>
    <x v="460"/>
    <n v="197801.39"/>
    <x v="4"/>
    <x v="0"/>
    <x v="1"/>
    <x v="2"/>
  </r>
  <r>
    <x v="312"/>
    <x v="9"/>
    <x v="1"/>
    <x v="1"/>
    <x v="1"/>
    <x v="2"/>
    <x v="461"/>
    <n v="153869.67000000001"/>
    <x v="10"/>
    <x v="0"/>
    <x v="2"/>
    <x v="3"/>
  </r>
  <r>
    <x v="336"/>
    <x v="5"/>
    <x v="0"/>
    <x v="0"/>
    <x v="2"/>
    <x v="3"/>
    <x v="462"/>
    <n v="422219.51"/>
    <x v="4"/>
    <x v="0"/>
    <x v="1"/>
    <x v="2"/>
  </r>
  <r>
    <x v="5"/>
    <x v="6"/>
    <x v="1"/>
    <x v="1"/>
    <x v="1"/>
    <x v="1"/>
    <x v="463"/>
    <n v="68498.23"/>
    <x v="3"/>
    <x v="0"/>
    <x v="2"/>
    <x v="2"/>
  </r>
  <r>
    <x v="122"/>
    <x v="9"/>
    <x v="1"/>
    <x v="1"/>
    <x v="4"/>
    <x v="2"/>
    <x v="464"/>
    <n v="119715.02"/>
    <x v="3"/>
    <x v="1"/>
    <x v="1"/>
    <x v="2"/>
  </r>
  <r>
    <x v="59"/>
    <x v="3"/>
    <x v="0"/>
    <x v="1"/>
    <x v="4"/>
    <x v="1"/>
    <x v="465"/>
    <n v="280447.06"/>
    <x v="4"/>
    <x v="0"/>
    <x v="5"/>
    <x v="2"/>
  </r>
  <r>
    <x v="73"/>
    <x v="4"/>
    <x v="0"/>
    <x v="1"/>
    <x v="0"/>
    <x v="2"/>
    <x v="466"/>
    <n v="79851.08"/>
    <x v="5"/>
    <x v="0"/>
    <x v="6"/>
    <x v="1"/>
  </r>
  <r>
    <x v="337"/>
    <x v="6"/>
    <x v="0"/>
    <x v="1"/>
    <x v="0"/>
    <x v="1"/>
    <x v="467"/>
    <n v="130202.7"/>
    <x v="7"/>
    <x v="0"/>
    <x v="5"/>
    <x v="3"/>
  </r>
  <r>
    <x v="254"/>
    <x v="8"/>
    <x v="1"/>
    <x v="0"/>
    <x v="0"/>
    <x v="2"/>
    <x v="468"/>
    <n v="316263.90999999997"/>
    <x v="4"/>
    <x v="1"/>
    <x v="4"/>
    <x v="2"/>
  </r>
  <r>
    <x v="253"/>
    <x v="4"/>
    <x v="1"/>
    <x v="1"/>
    <x v="0"/>
    <x v="0"/>
    <x v="469"/>
    <n v="336920.15"/>
    <x v="8"/>
    <x v="0"/>
    <x v="5"/>
    <x v="1"/>
  </r>
  <r>
    <x v="338"/>
    <x v="8"/>
    <x v="1"/>
    <x v="0"/>
    <x v="4"/>
    <x v="1"/>
    <x v="470"/>
    <n v="205737.7"/>
    <x v="8"/>
    <x v="0"/>
    <x v="3"/>
    <x v="1"/>
  </r>
  <r>
    <x v="210"/>
    <x v="1"/>
    <x v="1"/>
    <x v="0"/>
    <x v="0"/>
    <x v="2"/>
    <x v="471"/>
    <n v="375632.28"/>
    <x v="9"/>
    <x v="1"/>
    <x v="0"/>
    <x v="2"/>
  </r>
  <r>
    <x v="339"/>
    <x v="4"/>
    <x v="1"/>
    <x v="1"/>
    <x v="0"/>
    <x v="2"/>
    <x v="472"/>
    <n v="355170.29"/>
    <x v="11"/>
    <x v="0"/>
    <x v="3"/>
    <x v="0"/>
  </r>
  <r>
    <x v="194"/>
    <x v="3"/>
    <x v="1"/>
    <x v="1"/>
    <x v="0"/>
    <x v="0"/>
    <x v="473"/>
    <n v="448925.36"/>
    <x v="1"/>
    <x v="0"/>
    <x v="5"/>
    <x v="1"/>
  </r>
  <r>
    <x v="340"/>
    <x v="3"/>
    <x v="0"/>
    <x v="1"/>
    <x v="2"/>
    <x v="1"/>
    <x v="474"/>
    <n v="303489.96999999997"/>
    <x v="7"/>
    <x v="0"/>
    <x v="1"/>
    <x v="3"/>
  </r>
  <r>
    <x v="341"/>
    <x v="3"/>
    <x v="1"/>
    <x v="1"/>
    <x v="4"/>
    <x v="1"/>
    <x v="475"/>
    <n v="285424.92"/>
    <x v="2"/>
    <x v="1"/>
    <x v="0"/>
    <x v="0"/>
  </r>
  <r>
    <x v="342"/>
    <x v="1"/>
    <x v="0"/>
    <x v="0"/>
    <x v="0"/>
    <x v="1"/>
    <x v="476"/>
    <n v="63889.86"/>
    <x v="1"/>
    <x v="1"/>
    <x v="0"/>
    <x v="1"/>
  </r>
  <r>
    <x v="343"/>
    <x v="8"/>
    <x v="0"/>
    <x v="0"/>
    <x v="3"/>
    <x v="3"/>
    <x v="477"/>
    <n v="127033.91"/>
    <x v="1"/>
    <x v="1"/>
    <x v="4"/>
    <x v="1"/>
  </r>
  <r>
    <x v="344"/>
    <x v="4"/>
    <x v="0"/>
    <x v="1"/>
    <x v="2"/>
    <x v="0"/>
    <x v="478"/>
    <n v="419053.46"/>
    <x v="3"/>
    <x v="1"/>
    <x v="1"/>
    <x v="2"/>
  </r>
  <r>
    <x v="345"/>
    <x v="9"/>
    <x v="0"/>
    <x v="1"/>
    <x v="2"/>
    <x v="3"/>
    <x v="479"/>
    <n v="273424.84999999998"/>
    <x v="6"/>
    <x v="1"/>
    <x v="0"/>
    <x v="3"/>
  </r>
  <r>
    <x v="346"/>
    <x v="1"/>
    <x v="0"/>
    <x v="0"/>
    <x v="0"/>
    <x v="0"/>
    <x v="480"/>
    <n v="184473.23"/>
    <x v="0"/>
    <x v="0"/>
    <x v="6"/>
    <x v="0"/>
  </r>
  <r>
    <x v="347"/>
    <x v="3"/>
    <x v="1"/>
    <x v="1"/>
    <x v="0"/>
    <x v="2"/>
    <x v="481"/>
    <n v="260610.45"/>
    <x v="10"/>
    <x v="0"/>
    <x v="0"/>
    <x v="3"/>
  </r>
  <r>
    <x v="37"/>
    <x v="6"/>
    <x v="0"/>
    <x v="1"/>
    <x v="1"/>
    <x v="0"/>
    <x v="482"/>
    <n v="30968.87"/>
    <x v="3"/>
    <x v="1"/>
    <x v="3"/>
    <x v="2"/>
  </r>
  <r>
    <x v="181"/>
    <x v="5"/>
    <x v="0"/>
    <x v="0"/>
    <x v="3"/>
    <x v="1"/>
    <x v="483"/>
    <n v="108658.44"/>
    <x v="8"/>
    <x v="0"/>
    <x v="4"/>
    <x v="1"/>
  </r>
  <r>
    <x v="348"/>
    <x v="6"/>
    <x v="1"/>
    <x v="1"/>
    <x v="0"/>
    <x v="3"/>
    <x v="484"/>
    <n v="177032.42"/>
    <x v="2"/>
    <x v="1"/>
    <x v="0"/>
    <x v="0"/>
  </r>
  <r>
    <x v="123"/>
    <x v="4"/>
    <x v="0"/>
    <x v="1"/>
    <x v="1"/>
    <x v="3"/>
    <x v="485"/>
    <n v="447959.75"/>
    <x v="8"/>
    <x v="0"/>
    <x v="1"/>
    <x v="1"/>
  </r>
  <r>
    <x v="26"/>
    <x v="8"/>
    <x v="0"/>
    <x v="0"/>
    <x v="2"/>
    <x v="1"/>
    <x v="486"/>
    <n v="478123.11"/>
    <x v="3"/>
    <x v="1"/>
    <x v="3"/>
    <x v="2"/>
  </r>
  <r>
    <x v="349"/>
    <x v="4"/>
    <x v="0"/>
    <x v="1"/>
    <x v="0"/>
    <x v="1"/>
    <x v="487"/>
    <n v="396848.16"/>
    <x v="1"/>
    <x v="1"/>
    <x v="0"/>
    <x v="1"/>
  </r>
  <r>
    <x v="350"/>
    <x v="8"/>
    <x v="1"/>
    <x v="0"/>
    <x v="2"/>
    <x v="0"/>
    <x v="488"/>
    <n v="320464.51"/>
    <x v="5"/>
    <x v="0"/>
    <x v="6"/>
    <x v="1"/>
  </r>
  <r>
    <x v="351"/>
    <x v="8"/>
    <x v="1"/>
    <x v="0"/>
    <x v="1"/>
    <x v="0"/>
    <x v="489"/>
    <n v="478178.03"/>
    <x v="9"/>
    <x v="0"/>
    <x v="2"/>
    <x v="2"/>
  </r>
  <r>
    <x v="352"/>
    <x v="4"/>
    <x v="0"/>
    <x v="1"/>
    <x v="4"/>
    <x v="0"/>
    <x v="490"/>
    <n v="165346.75"/>
    <x v="6"/>
    <x v="1"/>
    <x v="1"/>
    <x v="3"/>
  </r>
  <r>
    <x v="320"/>
    <x v="7"/>
    <x v="0"/>
    <x v="0"/>
    <x v="3"/>
    <x v="1"/>
    <x v="11"/>
    <n v="204362.84"/>
    <x v="1"/>
    <x v="1"/>
    <x v="2"/>
    <x v="1"/>
  </r>
  <r>
    <x v="254"/>
    <x v="0"/>
    <x v="1"/>
    <x v="0"/>
    <x v="0"/>
    <x v="1"/>
    <x v="491"/>
    <n v="252662.68"/>
    <x v="4"/>
    <x v="1"/>
    <x v="4"/>
    <x v="2"/>
  </r>
  <r>
    <x v="353"/>
    <x v="1"/>
    <x v="1"/>
    <x v="0"/>
    <x v="4"/>
    <x v="0"/>
    <x v="167"/>
    <n v="460690.09"/>
    <x v="11"/>
    <x v="1"/>
    <x v="0"/>
    <x v="0"/>
  </r>
  <r>
    <x v="133"/>
    <x v="6"/>
    <x v="0"/>
    <x v="1"/>
    <x v="3"/>
    <x v="3"/>
    <x v="492"/>
    <n v="475165.73"/>
    <x v="7"/>
    <x v="1"/>
    <x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C23A85-4C37-4082-96A9-588C8843051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rowHeaderCaption="Departments">
  <location ref="B2:C13" firstHeaderRow="1" firstDataRow="1" firstDataCol="1"/>
  <pivotFields count="13">
    <pivotField numFmtId="14" showAll="0"/>
    <pivotField axis="axisRow" showAll="0" sortType="descending">
      <items count="11">
        <item x="1"/>
        <item x="3"/>
        <item x="7"/>
        <item x="5"/>
        <item x="8"/>
        <item x="9"/>
        <item x="6"/>
        <item x="4"/>
        <item x="0"/>
        <item x="2"/>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pivotField showAll="0"/>
    <pivotField numFmtId="164" showAll="0"/>
    <pivotField showAll="0"/>
    <pivotField showAll="0">
      <items count="3">
        <item x="0"/>
        <item x="1"/>
        <item t="default"/>
      </items>
    </pivotField>
    <pivotField showAll="0"/>
    <pivotField showAll="0"/>
    <pivotField dataField="1" dragToRow="0" dragToCol="0" dragToPage="0" showAll="0" defaultSubtotal="0"/>
  </pivotFields>
  <rowFields count="1">
    <field x="1"/>
  </rowFields>
  <rowItems count="11">
    <i>
      <x v="7"/>
    </i>
    <i>
      <x v="1"/>
    </i>
    <i>
      <x v="4"/>
    </i>
    <i>
      <x/>
    </i>
    <i>
      <x v="9"/>
    </i>
    <i>
      <x v="6"/>
    </i>
    <i>
      <x v="2"/>
    </i>
    <i>
      <x v="8"/>
    </i>
    <i>
      <x v="3"/>
    </i>
    <i>
      <x v="5"/>
    </i>
    <i t="grand">
      <x/>
    </i>
  </rowItems>
  <colItems count="1">
    <i/>
  </colItems>
  <dataFields count="1">
    <dataField name="Sum of AdjustedAmount" fld="12" baseField="0" baseItem="0" numFmtId="164"/>
  </dataFields>
  <formats count="9">
    <format dxfId="77">
      <pivotArea outline="0" collapsedLevelsAreSubtotals="1" fieldPosition="0"/>
    </format>
    <format dxfId="76">
      <pivotArea type="all" dataOnly="0" outline="0" fieldPosition="0"/>
    </format>
    <format dxfId="75">
      <pivotArea outline="0" collapsedLevelsAreSubtotals="1" fieldPosition="0"/>
    </format>
    <format dxfId="74">
      <pivotArea field="1" type="button" dataOnly="0" labelOnly="1" outline="0" axis="axisRow" fieldPosition="0"/>
    </format>
    <format dxfId="73">
      <pivotArea dataOnly="0" labelOnly="1" fieldPosition="0">
        <references count="1">
          <reference field="1" count="0"/>
        </references>
      </pivotArea>
    </format>
    <format dxfId="72">
      <pivotArea dataOnly="0" labelOnly="1" grandRow="1" outline="0" fieldPosition="0"/>
    </format>
    <format dxfId="71">
      <pivotArea dataOnly="0" labelOnly="1" outline="0" axis="axisValues" fieldPosition="0"/>
    </format>
    <format dxfId="70">
      <pivotArea outline="0" collapsedLevelsAreSubtotals="1" fieldPosition="0"/>
    </format>
    <format dxfId="69">
      <pivotArea dataOnly="0" labelOnly="1" outline="0" axis="axisValues" fieldPosition="0"/>
    </format>
  </formats>
  <chartFormats count="2">
    <chartFormat chart="7" format="4" series="1">
      <pivotArea type="data" outline="0" fieldPosition="0">
        <references count="1">
          <reference field="4294967294" count="1" selected="0">
            <x v="0"/>
          </reference>
        </references>
      </pivotArea>
    </chartFormat>
    <chartFormat chart="3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AABEC0-956D-439F-9D7C-A514EF40C69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3:C30" firstHeaderRow="1" firstDataRow="1" firstDataCol="1"/>
  <pivotFields count="13">
    <pivotField numFmtId="14" showAll="0"/>
    <pivotField showAll="0">
      <items count="11">
        <item x="1"/>
        <item x="3"/>
        <item x="7"/>
        <item x="5"/>
        <item x="8"/>
        <item x="9"/>
        <item x="6"/>
        <item x="4"/>
        <item x="0"/>
        <item x="2"/>
        <item t="default"/>
      </items>
    </pivotField>
    <pivotField showAll="0"/>
    <pivotField showAll="0">
      <items count="3">
        <item x="0"/>
        <item x="1"/>
        <item t="default"/>
      </items>
    </pivotField>
    <pivotField showAll="0"/>
    <pivotField showAll="0"/>
    <pivotField showAll="0"/>
    <pivotField numFmtId="164" showAll="0"/>
    <pivotField axis="axisRow" showAll="0">
      <items count="13">
        <item x="11"/>
        <item x="2"/>
        <item x="0"/>
        <item x="8"/>
        <item x="5"/>
        <item x="1"/>
        <item x="6"/>
        <item x="10"/>
        <item x="7"/>
        <item x="9"/>
        <item x="4"/>
        <item x="3"/>
        <item t="default"/>
      </items>
    </pivotField>
    <pivotField axis="axisRow" showAll="0">
      <items count="3">
        <item x="0"/>
        <item x="1"/>
        <item t="default"/>
      </items>
    </pivotField>
    <pivotField showAll="0"/>
    <pivotField showAll="0"/>
    <pivotField dataField="1" dragToRow="0" dragToCol="0" dragToPage="0" showAll="0" defaultSubtotal="0"/>
  </pivotFields>
  <rowFields count="2">
    <field x="9"/>
    <field x="8"/>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Items count="1">
    <i/>
  </colItems>
  <dataFields count="1">
    <dataField name="Sum of AdjustedAmount" fld="12" baseField="0" baseItem="0" numFmtId="164"/>
  </dataFields>
  <formats count="9">
    <format dxfId="68">
      <pivotArea outline="0" collapsedLevelsAreSubtotals="1" fieldPosition="0"/>
    </format>
    <format dxfId="67">
      <pivotArea type="all" dataOnly="0" outline="0" fieldPosition="0"/>
    </format>
    <format dxfId="66">
      <pivotArea outline="0" collapsedLevelsAreSubtotals="1" fieldPosition="0"/>
    </format>
    <format dxfId="65">
      <pivotArea field="9" type="button" dataOnly="0" labelOnly="1" outline="0" axis="axisRow" fieldPosition="0"/>
    </format>
    <format dxfId="64">
      <pivotArea dataOnly="0" labelOnly="1" fieldPosition="0">
        <references count="1">
          <reference field="9" count="0"/>
        </references>
      </pivotArea>
    </format>
    <format dxfId="63">
      <pivotArea dataOnly="0" labelOnly="1" grandRow="1" outline="0" fieldPosition="0"/>
    </format>
    <format dxfId="62">
      <pivotArea dataOnly="0" labelOnly="1" fieldPosition="0">
        <references count="2">
          <reference field="8" count="0"/>
          <reference field="9" count="1" selected="0">
            <x v="0"/>
          </reference>
        </references>
      </pivotArea>
    </format>
    <format dxfId="61">
      <pivotArea dataOnly="0" labelOnly="1" fieldPosition="0">
        <references count="2">
          <reference field="8" count="0"/>
          <reference field="9" count="1" selected="0">
            <x v="1"/>
          </reference>
        </references>
      </pivotArea>
    </format>
    <format dxfId="60">
      <pivotArea dataOnly="0" labelOnly="1" outline="0" axis="axisValues" fieldPosition="0"/>
    </format>
  </formats>
  <chartFormats count="2">
    <chartFormat chart="20" format="3"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B92334-8FE3-469A-BDE6-A3746067BF3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3:C6" firstHeaderRow="1" firstDataRow="1" firstDataCol="1"/>
  <pivotFields count="13">
    <pivotField numFmtId="14" showAll="0"/>
    <pivotField showAll="0">
      <items count="11">
        <item x="1"/>
        <item x="3"/>
        <item x="7"/>
        <item x="5"/>
        <item x="8"/>
        <item x="9"/>
        <item x="6"/>
        <item x="4"/>
        <item x="0"/>
        <item x="2"/>
        <item t="default"/>
      </items>
    </pivotField>
    <pivotField showAll="0"/>
    <pivotField axis="axisRow" showAll="0">
      <items count="3">
        <item x="0"/>
        <item x="1"/>
        <item t="default"/>
      </items>
    </pivotField>
    <pivotField showAll="0"/>
    <pivotField showAll="0"/>
    <pivotField showAll="0"/>
    <pivotField numFmtId="164" showAll="0"/>
    <pivotField showAll="0"/>
    <pivotField showAll="0">
      <items count="3">
        <item x="0"/>
        <item x="1"/>
        <item t="default"/>
      </items>
    </pivotField>
    <pivotField showAll="0"/>
    <pivotField showAll="0"/>
    <pivotField dataField="1" dragToRow="0" dragToCol="0" dragToPage="0" showAll="0" defaultSubtotal="0"/>
  </pivotFields>
  <rowFields count="1">
    <field x="3"/>
  </rowFields>
  <rowItems count="3">
    <i>
      <x/>
    </i>
    <i>
      <x v="1"/>
    </i>
    <i t="grand">
      <x/>
    </i>
  </rowItems>
  <colItems count="1">
    <i/>
  </colItems>
  <dataFields count="1">
    <dataField name="Sum of AdjustedAmount" fld="12" baseField="0" baseItem="0" numFmtId="164"/>
  </dataFields>
  <formats count="7">
    <format dxfId="59">
      <pivotArea outline="0" collapsedLevelsAreSubtotals="1" fieldPosition="0"/>
    </format>
    <format dxfId="58">
      <pivotArea type="all" dataOnly="0" outline="0" fieldPosition="0"/>
    </format>
    <format dxfId="57">
      <pivotArea outline="0" collapsedLevelsAreSubtotals="1" fieldPosition="0"/>
    </format>
    <format dxfId="56">
      <pivotArea field="3" type="button" dataOnly="0" labelOnly="1" outline="0" axis="axisRow" fieldPosition="0"/>
    </format>
    <format dxfId="55">
      <pivotArea dataOnly="0" labelOnly="1" fieldPosition="0">
        <references count="1">
          <reference field="3" count="0"/>
        </references>
      </pivotArea>
    </format>
    <format dxfId="54">
      <pivotArea dataOnly="0" labelOnly="1" grandRow="1" outline="0" fieldPosition="0"/>
    </format>
    <format dxfId="53">
      <pivotArea dataOnly="0" labelOnly="1" outline="0" axis="axisValues" fieldPosition="0"/>
    </format>
  </formats>
  <chartFormats count="4">
    <chartFormat chart="7" format="3"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0"/>
          </reference>
        </references>
      </pivotArea>
    </chartFormat>
    <chartFormat chart="21" format="8">
      <pivotArea type="data" outline="0" fieldPosition="0">
        <references count="2">
          <reference field="4294967294" count="1" selected="0">
            <x v="0"/>
          </reference>
          <reference field="3" count="1" selected="0">
            <x v="0"/>
          </reference>
        </references>
      </pivotArea>
    </chartFormat>
    <chartFormat chart="21" format="9">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52E33B-D474-4E66-9606-2919F172D4CA}"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1" rowHeaderCaption="Vendor">
  <location ref="B2:C8" firstHeaderRow="1" firstDataRow="1" firstDataCol="1"/>
  <pivotFields count="13">
    <pivotField compact="0" numFmtId="14" outline="0" showAll="0"/>
    <pivotField compact="0" outline="0" showAll="0">
      <items count="11">
        <item x="1"/>
        <item x="3"/>
        <item x="7"/>
        <item x="5"/>
        <item x="8"/>
        <item x="9"/>
        <item x="6"/>
        <item x="4"/>
        <item x="0"/>
        <item x="2"/>
        <item t="default"/>
      </items>
    </pivotField>
    <pivotField compact="0" outline="0" showAll="0"/>
    <pivotField compact="0" outline="0" showAll="0">
      <items count="3">
        <item x="0"/>
        <item x="1"/>
        <item t="default"/>
      </items>
    </pivotField>
    <pivotField axis="axisRow" compact="0" outline="0" showAll="0" sortType="ascending">
      <items count="6">
        <item x="2"/>
        <item x="4"/>
        <item x="0"/>
        <item x="3"/>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4" outline="0" showAll="0"/>
    <pivotField compact="0" outline="0" showAll="0"/>
    <pivotField compact="0" outline="0" showAll="0">
      <items count="3">
        <item x="0"/>
        <item x="1"/>
        <item t="default"/>
      </items>
    </pivotField>
    <pivotField compact="0" outline="0" showAll="0"/>
    <pivotField compact="0" outline="0" showAll="0"/>
    <pivotField dataField="1" compact="0" outline="0" dragToRow="0" dragToCol="0" dragToPage="0" showAll="0" defaultSubtotal="0"/>
  </pivotFields>
  <rowFields count="1">
    <field x="4"/>
  </rowFields>
  <rowItems count="6">
    <i>
      <x v="2"/>
    </i>
    <i>
      <x v="4"/>
    </i>
    <i>
      <x v="3"/>
    </i>
    <i>
      <x/>
    </i>
    <i>
      <x v="1"/>
    </i>
    <i t="grand">
      <x/>
    </i>
  </rowItems>
  <colItems count="1">
    <i/>
  </colItems>
  <dataFields count="1">
    <dataField name="Sum of AdjustedAmount" fld="12" baseField="0" baseItem="0" numFmtId="164"/>
  </dataFields>
  <formats count="8">
    <format dxfId="52">
      <pivotArea collapsedLevelsAreSubtotals="1" fieldPosition="0">
        <references count="1">
          <reference field="4" count="0"/>
        </references>
      </pivotArea>
    </format>
    <format dxfId="51">
      <pivotArea grandRow="1" outline="0" collapsedLevelsAreSubtotals="1" fieldPosition="0"/>
    </format>
    <format dxfId="50">
      <pivotArea type="all" dataOnly="0" outline="0" fieldPosition="0"/>
    </format>
    <format dxfId="49">
      <pivotArea outline="0" collapsedLevelsAreSubtotals="1" fieldPosition="0"/>
    </format>
    <format dxfId="48">
      <pivotArea field="4" type="button" dataOnly="0" labelOnly="1" outline="0" axis="axisRow" fieldPosition="0"/>
    </format>
    <format dxfId="47">
      <pivotArea dataOnly="0" labelOnly="1" outline="0" fieldPosition="0">
        <references count="1">
          <reference field="4" count="0"/>
        </references>
      </pivotArea>
    </format>
    <format dxfId="46">
      <pivotArea dataOnly="0" labelOnly="1" grandRow="1" outline="0" fieldPosition="0"/>
    </format>
    <format dxfId="45">
      <pivotArea dataOnly="0" labelOnly="1" outline="0" axis="axisValues" fieldPosition="0"/>
    </format>
  </formats>
  <chartFormats count="2">
    <chartFormat chart="39" format="18"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A2715D-5557-4A1A-A6DE-5EE67B31987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2:C7" firstHeaderRow="1" firstDataRow="1" firstDataCol="1"/>
  <pivotFields count="13">
    <pivotField numFmtId="14" showAll="0"/>
    <pivotField showAll="0">
      <items count="11">
        <item x="1"/>
        <item x="3"/>
        <item x="7"/>
        <item x="5"/>
        <item x="8"/>
        <item x="9"/>
        <item x="6"/>
        <item x="4"/>
        <item x="0"/>
        <item x="2"/>
        <item t="default"/>
      </items>
    </pivotField>
    <pivotField showAll="0"/>
    <pivotField showAll="0">
      <items count="3">
        <item x="0"/>
        <item x="1"/>
        <item t="default"/>
      </items>
    </pivotField>
    <pivotField showAll="0"/>
    <pivotField axis="axisRow" showAll="0">
      <items count="5">
        <item x="1"/>
        <item x="2"/>
        <item x="3"/>
        <item x="0"/>
        <item t="default"/>
      </items>
    </pivotField>
    <pivotField showAll="0"/>
    <pivotField numFmtId="164" showAll="0"/>
    <pivotField showAll="0"/>
    <pivotField showAll="0">
      <items count="3">
        <item x="0"/>
        <item x="1"/>
        <item t="default"/>
      </items>
    </pivotField>
    <pivotField showAll="0"/>
    <pivotField showAll="0"/>
    <pivotField dataField="1" dragToRow="0" dragToCol="0" dragToPage="0" showAll="0" defaultSubtotal="0"/>
  </pivotFields>
  <rowFields count="1">
    <field x="5"/>
  </rowFields>
  <rowItems count="5">
    <i>
      <x/>
    </i>
    <i>
      <x v="1"/>
    </i>
    <i>
      <x v="2"/>
    </i>
    <i>
      <x v="3"/>
    </i>
    <i t="grand">
      <x/>
    </i>
  </rowItems>
  <colItems count="1">
    <i/>
  </colItems>
  <dataFields count="1">
    <dataField name="Sum of AdjustedAmount" fld="12" baseField="0" baseItem="0" numFmtId="164"/>
  </dataFields>
  <formats count="7">
    <format dxfId="44">
      <pivotArea outline="0" collapsedLevelsAreSubtotals="1" fieldPosition="0"/>
    </format>
    <format dxfId="43">
      <pivotArea type="all" dataOnly="0" outline="0" fieldPosition="0"/>
    </format>
    <format dxfId="42">
      <pivotArea outline="0" collapsedLevelsAreSubtotals="1" fieldPosition="0"/>
    </format>
    <format dxfId="41">
      <pivotArea field="5" type="button" dataOnly="0" labelOnly="1" outline="0" axis="axisRow" fieldPosition="0"/>
    </format>
    <format dxfId="40">
      <pivotArea dataOnly="0" labelOnly="1" fieldPosition="0">
        <references count="1">
          <reference field="5" count="0"/>
        </references>
      </pivotArea>
    </format>
    <format dxfId="39">
      <pivotArea dataOnly="0" labelOnly="1" grandRow="1" outline="0" fieldPosition="0"/>
    </format>
    <format dxfId="38">
      <pivotArea dataOnly="0" labelOnly="1" outline="0" axis="axisValues" fieldPosition="0"/>
    </format>
  </formats>
  <chartFormats count="6">
    <chartFormat chart="1" format="5" series="1">
      <pivotArea type="data" outline="0" fieldPosition="0">
        <references count="1">
          <reference field="4294967294" count="1" selected="0">
            <x v="0"/>
          </reference>
        </references>
      </pivotArea>
    </chartFormat>
    <chartFormat chart="18" format="11" series="1">
      <pivotArea type="data" outline="0" fieldPosition="0">
        <references count="1">
          <reference field="4294967294" count="1" selected="0">
            <x v="0"/>
          </reference>
        </references>
      </pivotArea>
    </chartFormat>
    <chartFormat chart="18" format="12">
      <pivotArea type="data" outline="0" fieldPosition="0">
        <references count="2">
          <reference field="4294967294" count="1" selected="0">
            <x v="0"/>
          </reference>
          <reference field="5" count="1" selected="0">
            <x v="0"/>
          </reference>
        </references>
      </pivotArea>
    </chartFormat>
    <chartFormat chart="18" format="13">
      <pivotArea type="data" outline="0" fieldPosition="0">
        <references count="2">
          <reference field="4294967294" count="1" selected="0">
            <x v="0"/>
          </reference>
          <reference field="5" count="1" selected="0">
            <x v="1"/>
          </reference>
        </references>
      </pivotArea>
    </chartFormat>
    <chartFormat chart="18" format="14">
      <pivotArea type="data" outline="0" fieldPosition="0">
        <references count="2">
          <reference field="4294967294" count="1" selected="0">
            <x v="0"/>
          </reference>
          <reference field="5" count="1" selected="0">
            <x v="2"/>
          </reference>
        </references>
      </pivotArea>
    </chartFormat>
    <chartFormat chart="18" format="15">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3855FD-2113-48C6-8BB4-793D9D4C149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B2:C7" firstHeaderRow="1" firstDataRow="1" firstDataCol="1"/>
  <pivotFields count="13">
    <pivotField numFmtId="14" showAll="0"/>
    <pivotField showAll="0">
      <items count="11">
        <item x="1"/>
        <item x="3"/>
        <item x="7"/>
        <item x="5"/>
        <item x="8"/>
        <item x="9"/>
        <item x="6"/>
        <item x="4"/>
        <item x="0"/>
        <item x="2"/>
        <item t="default"/>
      </items>
    </pivotField>
    <pivotField showAll="0"/>
    <pivotField showAll="0">
      <items count="3">
        <item x="0"/>
        <item x="1"/>
        <item t="default"/>
      </items>
    </pivotField>
    <pivotField showAll="0"/>
    <pivotField showAll="0"/>
    <pivotField showAll="0"/>
    <pivotField numFmtId="164" showAll="0"/>
    <pivotField showAll="0"/>
    <pivotField showAll="0">
      <items count="3">
        <item x="0"/>
        <item x="1"/>
        <item t="default"/>
      </items>
    </pivotField>
    <pivotField showAll="0"/>
    <pivotField axis="axisRow" showAll="0">
      <items count="5">
        <item x="0"/>
        <item x="1"/>
        <item x="3"/>
        <item x="2"/>
        <item t="default"/>
      </items>
    </pivotField>
    <pivotField dataField="1" dragToRow="0" dragToCol="0" dragToPage="0" showAll="0" defaultSubtotal="0"/>
  </pivotFields>
  <rowFields count="1">
    <field x="11"/>
  </rowFields>
  <rowItems count="5">
    <i>
      <x/>
    </i>
    <i>
      <x v="1"/>
    </i>
    <i>
      <x v="2"/>
    </i>
    <i>
      <x v="3"/>
    </i>
    <i t="grand">
      <x/>
    </i>
  </rowItems>
  <colItems count="1">
    <i/>
  </colItems>
  <dataFields count="1">
    <dataField name="Sum of AdjustedAmount2" fld="12" baseField="0" baseItem="0" numFmtId="164"/>
  </dataFields>
  <formats count="1">
    <format dxfId="37">
      <pivotArea outline="0" collapsedLevelsAreSubtotals="1" fieldPosition="0"/>
    </format>
  </formats>
  <chartFormats count="2">
    <chartFormat chart="32" format="5"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47819F-28F3-41B3-9BF7-0D451014822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2:C5" firstHeaderRow="1" firstDataRow="1" firstDataCol="1"/>
  <pivotFields count="13">
    <pivotField numFmtId="14" showAll="0"/>
    <pivotField showAll="0">
      <items count="11">
        <item x="1"/>
        <item x="3"/>
        <item x="7"/>
        <item x="5"/>
        <item x="8"/>
        <item x="9"/>
        <item x="6"/>
        <item x="4"/>
        <item x="0"/>
        <item x="2"/>
        <item t="default"/>
      </items>
    </pivotField>
    <pivotField axis="axisRow" showAll="0">
      <items count="3">
        <item x="0"/>
        <item x="1"/>
        <item t="default"/>
      </items>
    </pivotField>
    <pivotField showAll="0">
      <items count="3">
        <item x="0"/>
        <item x="1"/>
        <item t="default"/>
      </items>
    </pivotField>
    <pivotField showAll="0"/>
    <pivotField showAll="0"/>
    <pivotField showAll="0"/>
    <pivotField numFmtId="164" showAll="0"/>
    <pivotField showAll="0"/>
    <pivotField showAll="0">
      <items count="3">
        <item x="0"/>
        <item x="1"/>
        <item t="default"/>
      </items>
    </pivotField>
    <pivotField showAll="0"/>
    <pivotField showAll="0"/>
    <pivotField dataField="1" dragToRow="0" dragToCol="0" dragToPage="0" showAll="0" defaultSubtotal="0"/>
  </pivotFields>
  <rowFields count="1">
    <field x="2"/>
  </rowFields>
  <rowItems count="3">
    <i>
      <x/>
    </i>
    <i>
      <x v="1"/>
    </i>
    <i t="grand">
      <x/>
    </i>
  </rowItems>
  <colItems count="1">
    <i/>
  </colItems>
  <dataFields count="1">
    <dataField name="Sum of AdjustedAmount" fld="12" baseField="0" baseItem="0" numFmtId="164"/>
  </dataFields>
  <formats count="7">
    <format dxfId="36">
      <pivotArea outline="0" collapsedLevelsAreSubtotals="1" fieldPosition="0"/>
    </format>
    <format dxfId="35">
      <pivotArea type="all" dataOnly="0" outline="0" fieldPosition="0"/>
    </format>
    <format dxfId="34">
      <pivotArea outline="0" collapsedLevelsAreSubtotals="1" fieldPosition="0"/>
    </format>
    <format dxfId="33">
      <pivotArea field="2" type="button" dataOnly="0" labelOnly="1" outline="0" axis="axisRow" fieldPosition="0"/>
    </format>
    <format dxfId="32">
      <pivotArea dataOnly="0" labelOnly="1" fieldPosition="0">
        <references count="1">
          <reference field="2" count="0"/>
        </references>
      </pivotArea>
    </format>
    <format dxfId="31">
      <pivotArea dataOnly="0" labelOnly="1" grandRow="1" outline="0" fieldPosition="0"/>
    </format>
    <format dxfId="30">
      <pivotArea dataOnly="0" labelOnly="1" outline="0" axis="axisValues" fieldPosition="0"/>
    </format>
  </formats>
  <chartFormats count="6">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2" count="1" selected="0">
            <x v="0"/>
          </reference>
        </references>
      </pivotArea>
    </chartFormat>
    <chartFormat chart="4" format="5">
      <pivotArea type="data" outline="0" fieldPosition="0">
        <references count="2">
          <reference field="4294967294" count="1" selected="0">
            <x v="0"/>
          </reference>
          <reference field="2" count="1" selected="0">
            <x v="1"/>
          </reference>
        </references>
      </pivotArea>
    </chartFormat>
    <chartFormat chart="21" format="9" series="1">
      <pivotArea type="data" outline="0" fieldPosition="0">
        <references count="1">
          <reference field="4294967294" count="1" selected="0">
            <x v="0"/>
          </reference>
        </references>
      </pivotArea>
    </chartFormat>
    <chartFormat chart="21" format="10">
      <pivotArea type="data" outline="0" fieldPosition="0">
        <references count="2">
          <reference field="4294967294" count="1" selected="0">
            <x v="0"/>
          </reference>
          <reference field="2" count="1" selected="0">
            <x v="0"/>
          </reference>
        </references>
      </pivotArea>
    </chartFormat>
    <chartFormat chart="21" format="1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24E483-420E-4B6B-B035-F1AABDF086E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PO Number">
  <location ref="B2:C13" firstHeaderRow="1" firstDataRow="1" firstDataCol="1"/>
  <pivotFields count="13">
    <pivotField numFmtId="14" showAll="0"/>
    <pivotField showAll="0">
      <items count="11">
        <item x="1"/>
        <item x="3"/>
        <item x="7"/>
        <item x="5"/>
        <item x="8"/>
        <item x="9"/>
        <item x="6"/>
        <item x="4"/>
        <item x="0"/>
        <item x="2"/>
        <item t="default"/>
      </items>
    </pivotField>
    <pivotField showAll="0"/>
    <pivotField showAll="0">
      <items count="3">
        <item x="0"/>
        <item x="1"/>
        <item t="default"/>
      </items>
    </pivotField>
    <pivotField showAll="0"/>
    <pivotField showAll="0"/>
    <pivotField axis="axisRow" showAll="0" measureFilter="1" sortType="descending">
      <items count="494">
        <item x="310"/>
        <item x="385"/>
        <item x="387"/>
        <item x="193"/>
        <item x="160"/>
        <item x="119"/>
        <item x="37"/>
        <item x="79"/>
        <item x="34"/>
        <item x="468"/>
        <item x="459"/>
        <item x="86"/>
        <item x="147"/>
        <item x="53"/>
        <item x="319"/>
        <item x="398"/>
        <item x="266"/>
        <item x="201"/>
        <item x="355"/>
        <item x="280"/>
        <item x="194"/>
        <item x="302"/>
        <item x="239"/>
        <item x="472"/>
        <item x="142"/>
        <item x="219"/>
        <item x="276"/>
        <item x="154"/>
        <item x="198"/>
        <item x="186"/>
        <item x="25"/>
        <item x="132"/>
        <item x="196"/>
        <item x="16"/>
        <item x="320"/>
        <item x="44"/>
        <item x="206"/>
        <item x="134"/>
        <item x="285"/>
        <item x="5"/>
        <item x="430"/>
        <item x="308"/>
        <item x="466"/>
        <item x="489"/>
        <item x="129"/>
        <item x="383"/>
        <item x="204"/>
        <item x="363"/>
        <item x="351"/>
        <item x="326"/>
        <item x="48"/>
        <item x="414"/>
        <item x="31"/>
        <item x="80"/>
        <item x="407"/>
        <item x="295"/>
        <item x="429"/>
        <item x="405"/>
        <item x="43"/>
        <item x="440"/>
        <item x="287"/>
        <item x="474"/>
        <item x="373"/>
        <item x="71"/>
        <item x="234"/>
        <item x="3"/>
        <item x="418"/>
        <item x="470"/>
        <item x="252"/>
        <item x="286"/>
        <item x="281"/>
        <item x="336"/>
        <item x="148"/>
        <item x="69"/>
        <item x="190"/>
        <item x="10"/>
        <item x="140"/>
        <item x="35"/>
        <item x="335"/>
        <item x="446"/>
        <item x="102"/>
        <item x="229"/>
        <item x="428"/>
        <item x="155"/>
        <item x="486"/>
        <item x="138"/>
        <item x="282"/>
        <item x="467"/>
        <item x="341"/>
        <item x="420"/>
        <item x="339"/>
        <item x="367"/>
        <item x="175"/>
        <item x="447"/>
        <item x="223"/>
        <item x="18"/>
        <item x="258"/>
        <item x="469"/>
        <item x="245"/>
        <item x="75"/>
        <item x="0"/>
        <item x="352"/>
        <item x="314"/>
        <item x="268"/>
        <item x="442"/>
        <item x="164"/>
        <item x="427"/>
        <item x="173"/>
        <item x="136"/>
        <item x="46"/>
        <item x="123"/>
        <item x="124"/>
        <item x="6"/>
        <item x="270"/>
        <item x="241"/>
        <item x="384"/>
        <item x="292"/>
        <item x="112"/>
        <item x="226"/>
        <item x="423"/>
        <item x="479"/>
        <item x="448"/>
        <item x="272"/>
        <item x="32"/>
        <item x="127"/>
        <item x="167"/>
        <item x="207"/>
        <item x="299"/>
        <item x="444"/>
        <item x="107"/>
        <item x="153"/>
        <item x="39"/>
        <item x="353"/>
        <item x="78"/>
        <item x="411"/>
        <item x="441"/>
        <item x="275"/>
        <item x="359"/>
        <item x="484"/>
        <item x="251"/>
        <item x="424"/>
        <item x="382"/>
        <item x="381"/>
        <item x="235"/>
        <item x="20"/>
        <item x="328"/>
        <item x="61"/>
        <item x="279"/>
        <item x="284"/>
        <item x="390"/>
        <item x="482"/>
        <item x="451"/>
        <item x="244"/>
        <item x="50"/>
        <item x="1"/>
        <item x="342"/>
        <item x="220"/>
        <item x="434"/>
        <item x="8"/>
        <item x="28"/>
        <item x="409"/>
        <item x="208"/>
        <item x="321"/>
        <item x="343"/>
        <item x="406"/>
        <item x="456"/>
        <item x="58"/>
        <item x="298"/>
        <item x="4"/>
        <item x="81"/>
        <item x="118"/>
        <item x="372"/>
        <item x="62"/>
        <item x="393"/>
        <item x="253"/>
        <item x="404"/>
        <item x="301"/>
        <item x="247"/>
        <item x="249"/>
        <item x="412"/>
        <item x="464"/>
        <item x="144"/>
        <item x="261"/>
        <item x="425"/>
        <item x="475"/>
        <item x="492"/>
        <item x="166"/>
        <item x="374"/>
        <item x="300"/>
        <item x="238"/>
        <item x="271"/>
        <item x="283"/>
        <item x="26"/>
        <item x="188"/>
        <item x="348"/>
        <item x="260"/>
        <item x="59"/>
        <item x="443"/>
        <item x="487"/>
        <item x="296"/>
        <item x="365"/>
        <item x="97"/>
        <item x="236"/>
        <item x="483"/>
        <item x="294"/>
        <item x="453"/>
        <item x="395"/>
        <item x="108"/>
        <item x="485"/>
        <item x="243"/>
        <item x="422"/>
        <item x="227"/>
        <item x="462"/>
        <item x="290"/>
        <item x="463"/>
        <item x="397"/>
        <item x="340"/>
        <item x="210"/>
        <item x="212"/>
        <item x="394"/>
        <item x="323"/>
        <item x="21"/>
        <item x="221"/>
        <item x="143"/>
        <item x="263"/>
        <item x="307"/>
        <item x="122"/>
        <item x="200"/>
        <item x="360"/>
        <item x="64"/>
        <item x="67"/>
        <item x="145"/>
        <item x="60"/>
        <item x="437"/>
        <item x="22"/>
        <item x="421"/>
        <item x="82"/>
        <item x="137"/>
        <item x="159"/>
        <item x="110"/>
        <item x="94"/>
        <item x="269"/>
        <item x="366"/>
        <item x="240"/>
        <item x="259"/>
        <item x="465"/>
        <item x="455"/>
        <item x="101"/>
        <item x="433"/>
        <item x="228"/>
        <item x="93"/>
        <item x="331"/>
        <item x="386"/>
        <item x="195"/>
        <item x="408"/>
        <item x="151"/>
        <item x="77"/>
        <item x="476"/>
        <item x="378"/>
        <item x="205"/>
        <item x="337"/>
        <item x="230"/>
        <item x="449"/>
        <item x="131"/>
        <item x="358"/>
        <item x="371"/>
        <item x="199"/>
        <item x="293"/>
        <item x="109"/>
        <item x="311"/>
        <item x="445"/>
        <item x="218"/>
        <item x="168"/>
        <item x="135"/>
        <item x="29"/>
        <item x="225"/>
        <item x="165"/>
        <item x="49"/>
        <item x="73"/>
        <item x="17"/>
        <item x="130"/>
        <item x="454"/>
        <item x="315"/>
        <item x="248"/>
        <item x="346"/>
        <item x="262"/>
        <item x="149"/>
        <item x="90"/>
        <item x="217"/>
        <item x="490"/>
        <item x="47"/>
        <item x="169"/>
        <item x="23"/>
        <item x="179"/>
        <item x="172"/>
        <item x="211"/>
        <item x="369"/>
        <item x="177"/>
        <item x="480"/>
        <item x="329"/>
        <item x="128"/>
        <item x="357"/>
        <item x="257"/>
        <item x="349"/>
        <item x="345"/>
        <item x="121"/>
        <item x="375"/>
        <item x="222"/>
        <item x="402"/>
        <item x="488"/>
        <item x="38"/>
        <item x="379"/>
        <item x="170"/>
        <item x="317"/>
        <item x="232"/>
        <item x="197"/>
        <item x="66"/>
        <item x="388"/>
        <item x="181"/>
        <item x="87"/>
        <item x="70"/>
        <item x="72"/>
        <item x="255"/>
        <item x="332"/>
        <item x="141"/>
        <item x="14"/>
        <item x="435"/>
        <item x="312"/>
        <item x="389"/>
        <item x="125"/>
        <item x="477"/>
        <item x="356"/>
        <item x="305"/>
        <item x="471"/>
        <item x="318"/>
        <item x="12"/>
        <item x="291"/>
        <item x="76"/>
        <item x="161"/>
        <item x="277"/>
        <item x="267"/>
        <item x="413"/>
        <item x="264"/>
        <item x="401"/>
        <item x="450"/>
        <item x="100"/>
        <item x="278"/>
        <item x="436"/>
        <item x="354"/>
        <item x="333"/>
        <item x="7"/>
        <item x="215"/>
        <item x="152"/>
        <item x="370"/>
        <item x="237"/>
        <item x="74"/>
        <item x="481"/>
        <item x="157"/>
        <item x="92"/>
        <item x="273"/>
        <item x="338"/>
        <item x="65"/>
        <item x="377"/>
        <item x="191"/>
        <item x="392"/>
        <item x="306"/>
        <item x="213"/>
        <item x="303"/>
        <item x="104"/>
        <item x="120"/>
        <item x="231"/>
        <item x="171"/>
        <item x="83"/>
        <item x="189"/>
        <item x="15"/>
        <item x="304"/>
        <item x="400"/>
        <item x="163"/>
        <item x="361"/>
        <item x="461"/>
        <item x="114"/>
        <item x="457"/>
        <item x="84"/>
        <item x="2"/>
        <item x="133"/>
        <item x="180"/>
        <item x="334"/>
        <item x="33"/>
        <item x="344"/>
        <item x="416"/>
        <item x="41"/>
        <item x="88"/>
        <item x="113"/>
        <item x="98"/>
        <item x="216"/>
        <item x="116"/>
        <item x="347"/>
        <item x="432"/>
        <item x="316"/>
        <item x="491"/>
        <item x="105"/>
        <item x="115"/>
        <item x="242"/>
        <item x="158"/>
        <item x="391"/>
        <item x="174"/>
        <item x="209"/>
        <item x="24"/>
        <item x="289"/>
        <item x="40"/>
        <item x="117"/>
        <item x="362"/>
        <item x="403"/>
        <item x="309"/>
        <item x="184"/>
        <item x="63"/>
        <item x="56"/>
        <item x="438"/>
        <item x="297"/>
        <item x="417"/>
        <item x="327"/>
        <item x="95"/>
        <item x="185"/>
        <item x="106"/>
        <item x="376"/>
        <item x="410"/>
        <item x="330"/>
        <item x="452"/>
        <item x="176"/>
        <item x="313"/>
        <item x="274"/>
        <item x="473"/>
        <item x="126"/>
        <item x="224"/>
        <item x="91"/>
        <item x="364"/>
        <item x="36"/>
        <item x="182"/>
        <item x="214"/>
        <item x="396"/>
        <item x="55"/>
        <item x="325"/>
        <item x="178"/>
        <item x="42"/>
        <item x="254"/>
        <item x="458"/>
        <item x="68"/>
        <item x="51"/>
        <item x="233"/>
        <item x="103"/>
        <item x="139"/>
        <item x="57"/>
        <item x="9"/>
        <item x="192"/>
        <item x="203"/>
        <item x="146"/>
        <item x="111"/>
        <item x="439"/>
        <item x="256"/>
        <item x="150"/>
        <item x="368"/>
        <item x="399"/>
        <item x="156"/>
        <item x="265"/>
        <item x="288"/>
        <item x="324"/>
        <item x="27"/>
        <item x="19"/>
        <item x="415"/>
        <item x="431"/>
        <item x="162"/>
        <item x="460"/>
        <item x="45"/>
        <item x="322"/>
        <item x="250"/>
        <item x="99"/>
        <item x="96"/>
        <item x="52"/>
        <item x="380"/>
        <item x="30"/>
        <item x="350"/>
        <item x="478"/>
        <item x="426"/>
        <item x="11"/>
        <item x="202"/>
        <item x="183"/>
        <item x="54"/>
        <item x="419"/>
        <item x="187"/>
        <item x="89"/>
        <item x="85"/>
        <item x="13"/>
        <item x="246"/>
        <item t="default"/>
      </items>
      <autoSortScope>
        <pivotArea dataOnly="0" outline="0" fieldPosition="0">
          <references count="1">
            <reference field="4294967294" count="1" selected="0">
              <x v="0"/>
            </reference>
          </references>
        </pivotArea>
      </autoSortScope>
    </pivotField>
    <pivotField numFmtId="164" showAll="0"/>
    <pivotField showAll="0"/>
    <pivotField showAll="0">
      <items count="3">
        <item x="0"/>
        <item x="1"/>
        <item t="default"/>
      </items>
    </pivotField>
    <pivotField showAll="0"/>
    <pivotField showAll="0"/>
    <pivotField dataField="1" dragToRow="0" dragToCol="0" dragToPage="0" showAll="0" defaultSubtotal="0"/>
  </pivotFields>
  <rowFields count="1">
    <field x="6"/>
  </rowFields>
  <rowItems count="11">
    <i>
      <x v="373"/>
    </i>
    <i>
      <x v="125"/>
    </i>
    <i>
      <x v="345"/>
    </i>
    <i>
      <x v="483"/>
    </i>
    <i>
      <x v="206"/>
    </i>
    <i>
      <x v="424"/>
    </i>
    <i>
      <x v="318"/>
    </i>
    <i>
      <x v="82"/>
    </i>
    <i>
      <x v="58"/>
    </i>
    <i>
      <x v="145"/>
    </i>
    <i t="grand">
      <x/>
    </i>
  </rowItems>
  <colItems count="1">
    <i/>
  </colItems>
  <dataFields count="1">
    <dataField name="Sum of AdjustedAmount" fld="12" baseField="0" baseItem="0" numFmtId="164"/>
  </dataFields>
  <formats count="7">
    <format dxfId="5">
      <pivotArea outline="0" collapsedLevelsAreSubtotals="1" fieldPosition="0"/>
    </format>
    <format dxfId="6">
      <pivotArea type="all" dataOnly="0" outline="0" fieldPosition="0"/>
    </format>
    <format dxfId="7">
      <pivotArea outline="0" collapsedLevelsAreSubtotals="1" fieldPosition="0"/>
    </format>
    <format dxfId="8">
      <pivotArea field="6" type="button" dataOnly="0" labelOnly="1" outline="0" axis="axisRow" fieldPosition="0"/>
    </format>
    <format dxfId="9">
      <pivotArea dataOnly="0" labelOnly="1" fieldPosition="0">
        <references count="1">
          <reference field="6" count="10">
            <x v="58"/>
            <x v="82"/>
            <x v="125"/>
            <x v="145"/>
            <x v="206"/>
            <x v="318"/>
            <x v="345"/>
            <x v="373"/>
            <x v="424"/>
            <x v="483"/>
          </reference>
        </references>
      </pivotArea>
    </format>
    <format dxfId="10">
      <pivotArea dataOnly="0" labelOnly="1" grandRow="1" outline="0" fieldPosition="0"/>
    </format>
    <format dxfId="11">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CFF2050-C2FA-4C11-AE28-F693EC562E4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rowHeaderCaption="Weekdays">
  <location ref="B2:C10" firstHeaderRow="1" firstDataRow="1" firstDataCol="1"/>
  <pivotFields count="13">
    <pivotField numFmtId="14" showAll="0"/>
    <pivotField showAll="0">
      <items count="11">
        <item x="1"/>
        <item x="3"/>
        <item x="7"/>
        <item x="5"/>
        <item x="8"/>
        <item x="9"/>
        <item x="6"/>
        <item x="4"/>
        <item x="0"/>
        <item x="2"/>
        <item t="default"/>
      </items>
    </pivotField>
    <pivotField showAll="0"/>
    <pivotField showAll="0">
      <items count="3">
        <item x="0"/>
        <item x="1"/>
        <item t="default"/>
      </items>
    </pivotField>
    <pivotField showAll="0"/>
    <pivotField showAll="0"/>
    <pivotField showAll="0"/>
    <pivotField numFmtId="164" showAll="0"/>
    <pivotField showAll="0"/>
    <pivotField showAll="0">
      <items count="3">
        <item x="0"/>
        <item x="1"/>
        <item t="default"/>
      </items>
    </pivotField>
    <pivotField axis="axisRow" showAll="0">
      <items count="8">
        <item x="2"/>
        <item x="4"/>
        <item x="1"/>
        <item x="5"/>
        <item x="0"/>
        <item x="6"/>
        <item x="3"/>
        <item t="default"/>
      </items>
    </pivotField>
    <pivotField showAll="0"/>
    <pivotField dataField="1" dragToRow="0" dragToCol="0" dragToPage="0" showAll="0" defaultSubtotal="0"/>
  </pivotFields>
  <rowFields count="1">
    <field x="10"/>
  </rowFields>
  <rowItems count="8">
    <i>
      <x/>
    </i>
    <i>
      <x v="1"/>
    </i>
    <i>
      <x v="2"/>
    </i>
    <i>
      <x v="3"/>
    </i>
    <i>
      <x v="4"/>
    </i>
    <i>
      <x v="5"/>
    </i>
    <i>
      <x v="6"/>
    </i>
    <i t="grand">
      <x/>
    </i>
  </rowItems>
  <colItems count="1">
    <i/>
  </colItems>
  <dataFields count="1">
    <dataField name="Sum of AdjustedAmount" fld="12" baseField="0" baseItem="0" numFmtId="164"/>
  </dataFields>
  <formats count="7">
    <format dxfId="29">
      <pivotArea outline="0" collapsedLevelsAreSubtotals="1" fieldPosition="0"/>
    </format>
    <format dxfId="28">
      <pivotArea type="all" dataOnly="0" outline="0" fieldPosition="0"/>
    </format>
    <format dxfId="27">
      <pivotArea outline="0" collapsedLevelsAreSubtotals="1" fieldPosition="0"/>
    </format>
    <format dxfId="26">
      <pivotArea field="10" type="button" dataOnly="0" labelOnly="1" outline="0" axis="axisRow" fieldPosition="0"/>
    </format>
    <format dxfId="25">
      <pivotArea dataOnly="0" labelOnly="1" fieldPosition="0">
        <references count="1">
          <reference field="10" count="0"/>
        </references>
      </pivotArea>
    </format>
    <format dxfId="24">
      <pivotArea dataOnly="0" labelOnly="1" grandRow="1" outline="0" fieldPosition="0"/>
    </format>
    <format dxfId="23">
      <pivotArea dataOnly="0" labelOnly="1" outline="0" axis="axisValues" fieldPosition="0"/>
    </format>
  </formats>
  <chartFormats count="9">
    <chartFormat chart="1" format="8" series="1">
      <pivotArea type="data" outline="0" fieldPosition="0">
        <references count="1">
          <reference field="4294967294" count="1" selected="0">
            <x v="0"/>
          </reference>
        </references>
      </pivotArea>
    </chartFormat>
    <chartFormat chart="33" format="17" series="1">
      <pivotArea type="data" outline="0" fieldPosition="0">
        <references count="1">
          <reference field="4294967294" count="1" selected="0">
            <x v="0"/>
          </reference>
        </references>
      </pivotArea>
    </chartFormat>
    <chartFormat chart="33" format="18">
      <pivotArea type="data" outline="0" fieldPosition="0">
        <references count="2">
          <reference field="4294967294" count="1" selected="0">
            <x v="0"/>
          </reference>
          <reference field="10" count="1" selected="0">
            <x v="0"/>
          </reference>
        </references>
      </pivotArea>
    </chartFormat>
    <chartFormat chart="33" format="19">
      <pivotArea type="data" outline="0" fieldPosition="0">
        <references count="2">
          <reference field="4294967294" count="1" selected="0">
            <x v="0"/>
          </reference>
          <reference field="10" count="1" selected="0">
            <x v="1"/>
          </reference>
        </references>
      </pivotArea>
    </chartFormat>
    <chartFormat chart="33" format="20">
      <pivotArea type="data" outline="0" fieldPosition="0">
        <references count="2">
          <reference field="4294967294" count="1" selected="0">
            <x v="0"/>
          </reference>
          <reference field="10" count="1" selected="0">
            <x v="2"/>
          </reference>
        </references>
      </pivotArea>
    </chartFormat>
    <chartFormat chart="33" format="21">
      <pivotArea type="data" outline="0" fieldPosition="0">
        <references count="2">
          <reference field="4294967294" count="1" selected="0">
            <x v="0"/>
          </reference>
          <reference field="10" count="1" selected="0">
            <x v="3"/>
          </reference>
        </references>
      </pivotArea>
    </chartFormat>
    <chartFormat chart="33" format="22">
      <pivotArea type="data" outline="0" fieldPosition="0">
        <references count="2">
          <reference field="4294967294" count="1" selected="0">
            <x v="0"/>
          </reference>
          <reference field="10" count="1" selected="0">
            <x v="4"/>
          </reference>
        </references>
      </pivotArea>
    </chartFormat>
    <chartFormat chart="33" format="23">
      <pivotArea type="data" outline="0" fieldPosition="0">
        <references count="2">
          <reference field="4294967294" count="1" selected="0">
            <x v="0"/>
          </reference>
          <reference field="10" count="1" selected="0">
            <x v="5"/>
          </reference>
        </references>
      </pivotArea>
    </chartFormat>
    <chartFormat chart="33" format="24">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57A0DF6-66CC-4AD1-A0E4-330293DA6E7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1" rowHeaderCaption="Quarter" colHeaderCaption="Departments">
  <location ref="B2:M8" firstHeaderRow="1" firstDataRow="2" firstDataCol="1"/>
  <pivotFields count="13">
    <pivotField numFmtId="14" showAll="0">
      <items count="355">
        <item x="52"/>
        <item x="279"/>
        <item x="290"/>
        <item x="136"/>
        <item x="284"/>
        <item x="171"/>
        <item x="45"/>
        <item x="339"/>
        <item x="89"/>
        <item x="156"/>
        <item x="265"/>
        <item x="72"/>
        <item x="296"/>
        <item x="126"/>
        <item x="248"/>
        <item x="104"/>
        <item x="118"/>
        <item x="207"/>
        <item x="250"/>
        <item x="145"/>
        <item x="158"/>
        <item x="21"/>
        <item x="140"/>
        <item x="316"/>
        <item x="38"/>
        <item x="319"/>
        <item x="40"/>
        <item x="116"/>
        <item x="24"/>
        <item x="289"/>
        <item x="86"/>
        <item x="198"/>
        <item x="164"/>
        <item x="346"/>
        <item x="167"/>
        <item x="232"/>
        <item x="103"/>
        <item x="247"/>
        <item x="60"/>
        <item x="275"/>
        <item x="333"/>
        <item x="13"/>
        <item x="77"/>
        <item x="281"/>
        <item x="49"/>
        <item x="308"/>
        <item x="304"/>
        <item x="0"/>
        <item x="151"/>
        <item x="181"/>
        <item x="204"/>
        <item x="276"/>
        <item x="141"/>
        <item x="23"/>
        <item x="206"/>
        <item x="75"/>
        <item x="230"/>
        <item x="253"/>
        <item x="302"/>
        <item x="123"/>
        <item x="66"/>
        <item x="41"/>
        <item x="338"/>
        <item x="274"/>
        <item x="350"/>
        <item x="134"/>
        <item x="330"/>
        <item x="11"/>
        <item x="121"/>
        <item x="142"/>
        <item x="64"/>
        <item x="95"/>
        <item x="215"/>
        <item x="189"/>
        <item x="73"/>
        <item x="7"/>
        <item x="169"/>
        <item x="303"/>
        <item x="175"/>
        <item x="138"/>
        <item x="214"/>
        <item x="19"/>
        <item x="301"/>
        <item x="194"/>
        <item x="249"/>
        <item x="283"/>
        <item x="196"/>
        <item x="31"/>
        <item x="187"/>
        <item x="306"/>
        <item x="258"/>
        <item x="98"/>
        <item x="264"/>
        <item x="1"/>
        <item x="78"/>
        <item x="9"/>
        <item x="239"/>
        <item x="234"/>
        <item x="310"/>
        <item x="203"/>
        <item x="30"/>
        <item x="318"/>
        <item x="226"/>
        <item x="10"/>
        <item x="20"/>
        <item x="69"/>
        <item x="259"/>
        <item x="292"/>
        <item x="139"/>
        <item x="68"/>
        <item x="17"/>
        <item x="29"/>
        <item x="58"/>
        <item x="205"/>
        <item x="159"/>
        <item x="313"/>
        <item x="114"/>
        <item x="312"/>
        <item x="347"/>
        <item x="157"/>
        <item x="252"/>
        <item x="227"/>
        <item x="85"/>
        <item x="35"/>
        <item x="117"/>
        <item x="218"/>
        <item x="105"/>
        <item x="273"/>
        <item x="107"/>
        <item x="300"/>
        <item x="235"/>
        <item x="92"/>
        <item x="278"/>
        <item x="337"/>
        <item x="180"/>
        <item x="200"/>
        <item x="166"/>
        <item x="76"/>
        <item x="328"/>
        <item x="147"/>
        <item x="257"/>
        <item x="128"/>
        <item x="340"/>
        <item x="47"/>
        <item x="224"/>
        <item x="113"/>
        <item x="311"/>
        <item x="351"/>
        <item x="243"/>
        <item x="261"/>
        <item x="268"/>
        <item x="233"/>
        <item x="282"/>
        <item x="135"/>
        <item x="150"/>
        <item x="129"/>
        <item x="179"/>
        <item x="59"/>
        <item x="8"/>
        <item x="325"/>
        <item x="146"/>
        <item x="79"/>
        <item x="127"/>
        <item x="237"/>
        <item x="336"/>
        <item x="25"/>
        <item x="65"/>
        <item x="182"/>
        <item x="335"/>
        <item x="246"/>
        <item x="109"/>
        <item x="295"/>
        <item x="192"/>
        <item x="5"/>
        <item x="3"/>
        <item x="161"/>
        <item x="184"/>
        <item x="285"/>
        <item x="88"/>
        <item x="131"/>
        <item x="332"/>
        <item x="42"/>
        <item x="94"/>
        <item x="221"/>
        <item x="305"/>
        <item x="173"/>
        <item x="120"/>
        <item x="110"/>
        <item x="185"/>
        <item x="115"/>
        <item x="217"/>
        <item x="353"/>
        <item x="108"/>
        <item x="186"/>
        <item x="57"/>
        <item x="322"/>
        <item x="163"/>
        <item x="329"/>
        <item x="91"/>
        <item x="149"/>
        <item x="269"/>
        <item x="61"/>
        <item x="168"/>
        <item x="348"/>
        <item x="280"/>
        <item x="255"/>
        <item x="262"/>
        <item x="4"/>
        <item x="228"/>
        <item x="291"/>
        <item x="2"/>
        <item x="208"/>
        <item x="317"/>
        <item x="341"/>
        <item x="225"/>
        <item x="201"/>
        <item x="272"/>
        <item x="148"/>
        <item x="97"/>
        <item x="34"/>
        <item x="50"/>
        <item x="334"/>
        <item x="321"/>
        <item x="71"/>
        <item x="170"/>
        <item x="102"/>
        <item x="178"/>
        <item x="297"/>
        <item x="174"/>
        <item x="212"/>
        <item x="244"/>
        <item x="294"/>
        <item x="143"/>
        <item x="251"/>
        <item x="213"/>
        <item x="277"/>
        <item x="70"/>
        <item x="54"/>
        <item x="144"/>
        <item x="90"/>
        <item x="32"/>
        <item x="331"/>
        <item x="267"/>
        <item x="298"/>
        <item x="293"/>
        <item x="183"/>
        <item x="349"/>
        <item x="162"/>
        <item x="33"/>
        <item x="80"/>
        <item x="229"/>
        <item x="327"/>
        <item x="63"/>
        <item x="343"/>
        <item x="62"/>
        <item x="84"/>
        <item x="165"/>
        <item x="177"/>
        <item x="160"/>
        <item x="271"/>
        <item x="342"/>
        <item x="256"/>
        <item x="320"/>
        <item x="241"/>
        <item x="43"/>
        <item x="12"/>
        <item x="18"/>
        <item x="245"/>
        <item x="199"/>
        <item x="260"/>
        <item x="345"/>
        <item x="288"/>
        <item x="352"/>
        <item x="242"/>
        <item x="211"/>
        <item x="36"/>
        <item x="191"/>
        <item x="111"/>
        <item x="48"/>
        <item x="82"/>
        <item x="286"/>
        <item x="263"/>
        <item x="176"/>
        <item x="220"/>
        <item x="193"/>
        <item x="287"/>
        <item x="323"/>
        <item x="202"/>
        <item x="46"/>
        <item x="87"/>
        <item x="307"/>
        <item x="125"/>
        <item x="99"/>
        <item x="137"/>
        <item x="27"/>
        <item x="188"/>
        <item x="133"/>
        <item x="195"/>
        <item x="83"/>
        <item x="93"/>
        <item x="14"/>
        <item x="124"/>
        <item x="119"/>
        <item x="130"/>
        <item x="22"/>
        <item x="223"/>
        <item x="101"/>
        <item x="53"/>
        <item x="270"/>
        <item x="28"/>
        <item x="153"/>
        <item x="231"/>
        <item x="216"/>
        <item x="132"/>
        <item x="197"/>
        <item x="190"/>
        <item x="210"/>
        <item x="299"/>
        <item x="314"/>
        <item x="74"/>
        <item x="324"/>
        <item x="154"/>
        <item x="6"/>
        <item x="81"/>
        <item x="315"/>
        <item x="100"/>
        <item x="240"/>
        <item x="112"/>
        <item x="266"/>
        <item x="96"/>
        <item x="254"/>
        <item x="106"/>
        <item x="16"/>
        <item x="309"/>
        <item x="51"/>
        <item x="236"/>
        <item x="56"/>
        <item x="55"/>
        <item x="44"/>
        <item x="222"/>
        <item x="26"/>
        <item x="67"/>
        <item x="155"/>
        <item x="344"/>
        <item x="238"/>
        <item x="219"/>
        <item x="15"/>
        <item x="326"/>
        <item x="37"/>
        <item x="209"/>
        <item x="172"/>
        <item x="152"/>
        <item x="39"/>
        <item x="122"/>
        <item t="default"/>
      </items>
    </pivotField>
    <pivotField axis="axisCol" showAll="0" sortType="ascending">
      <items count="11">
        <item x="1"/>
        <item x="3"/>
        <item x="7"/>
        <item x="5"/>
        <item x="8"/>
        <item x="9"/>
        <item x="6"/>
        <item x="4"/>
        <item x="0"/>
        <item x="2"/>
        <item t="default"/>
      </items>
    </pivotField>
    <pivotField showAll="0"/>
    <pivotField showAll="0">
      <items count="3">
        <item x="0"/>
        <item x="1"/>
        <item t="default"/>
      </items>
    </pivotField>
    <pivotField showAll="0"/>
    <pivotField showAll="0"/>
    <pivotField showAll="0"/>
    <pivotField numFmtId="164" showAll="0"/>
    <pivotField showAll="0"/>
    <pivotField showAll="0">
      <items count="3">
        <item x="0"/>
        <item x="1"/>
        <item t="default"/>
      </items>
    </pivotField>
    <pivotField showAll="0"/>
    <pivotField axis="axisRow" showAll="0" sortType="descending">
      <items count="5">
        <item x="2"/>
        <item x="3"/>
        <item x="1"/>
        <item x="0"/>
        <item t="default"/>
      </items>
    </pivotField>
    <pivotField dataField="1" dragToRow="0" dragToCol="0" dragToPage="0" showAll="0" defaultSubtotal="0"/>
  </pivotFields>
  <rowFields count="1">
    <field x="11"/>
  </rowFields>
  <rowItems count="5">
    <i>
      <x/>
    </i>
    <i>
      <x v="1"/>
    </i>
    <i>
      <x v="2"/>
    </i>
    <i>
      <x v="3"/>
    </i>
    <i t="grand">
      <x/>
    </i>
  </rowItems>
  <colFields count="1">
    <field x="1"/>
  </colFields>
  <colItems count="11">
    <i>
      <x/>
    </i>
    <i>
      <x v="1"/>
    </i>
    <i>
      <x v="2"/>
    </i>
    <i>
      <x v="3"/>
    </i>
    <i>
      <x v="4"/>
    </i>
    <i>
      <x v="5"/>
    </i>
    <i>
      <x v="6"/>
    </i>
    <i>
      <x v="7"/>
    </i>
    <i>
      <x v="8"/>
    </i>
    <i>
      <x v="9"/>
    </i>
    <i t="grand">
      <x/>
    </i>
  </colItems>
  <dataFields count="1">
    <dataField name="Sum of AdjustedAmount" fld="12" baseField="0" baseItem="0" numFmtId="164"/>
  </dataFields>
  <formats count="2">
    <format dxfId="22">
      <pivotArea outline="0" collapsedLevelsAreSubtotals="1" fieldPosition="0"/>
    </format>
    <format dxfId="21">
      <pivotArea type="all" dataOnly="0" outline="0" fieldPosition="0"/>
    </format>
  </formats>
  <chartFormats count="38">
    <chartFormat chart="50" format="30" series="1">
      <pivotArea type="data" outline="0" fieldPosition="0">
        <references count="1">
          <reference field="1" count="1" selected="0">
            <x v="0"/>
          </reference>
        </references>
      </pivotArea>
    </chartFormat>
    <chartFormat chart="50" format="31" series="1">
      <pivotArea type="data" outline="0" fieldPosition="0">
        <references count="1">
          <reference field="1" count="1" selected="0">
            <x v="1"/>
          </reference>
        </references>
      </pivotArea>
    </chartFormat>
    <chartFormat chart="50" format="32" series="1">
      <pivotArea type="data" outline="0" fieldPosition="0">
        <references count="1">
          <reference field="1" count="1" selected="0">
            <x v="2"/>
          </reference>
        </references>
      </pivotArea>
    </chartFormat>
    <chartFormat chart="50" format="33" series="1">
      <pivotArea type="data" outline="0" fieldPosition="0">
        <references count="1">
          <reference field="1" count="1" selected="0">
            <x v="3"/>
          </reference>
        </references>
      </pivotArea>
    </chartFormat>
    <chartFormat chart="50" format="34" series="1">
      <pivotArea type="data" outline="0" fieldPosition="0">
        <references count="1">
          <reference field="1" count="1" selected="0">
            <x v="4"/>
          </reference>
        </references>
      </pivotArea>
    </chartFormat>
    <chartFormat chart="50" format="35" series="1">
      <pivotArea type="data" outline="0" fieldPosition="0">
        <references count="1">
          <reference field="1" count="1" selected="0">
            <x v="6"/>
          </reference>
        </references>
      </pivotArea>
    </chartFormat>
    <chartFormat chart="50" format="36" series="1">
      <pivotArea type="data" outline="0" fieldPosition="0">
        <references count="1">
          <reference field="1" count="1" selected="0">
            <x v="7"/>
          </reference>
        </references>
      </pivotArea>
    </chartFormat>
    <chartFormat chart="50" format="37" series="1">
      <pivotArea type="data" outline="0" fieldPosition="0">
        <references count="1">
          <reference field="1" count="1" selected="0">
            <x v="8"/>
          </reference>
        </references>
      </pivotArea>
    </chartFormat>
    <chartFormat chart="50" format="38" series="1">
      <pivotArea type="data" outline="0" fieldPosition="0">
        <references count="1">
          <reference field="1" count="1" selected="0">
            <x v="9"/>
          </reference>
        </references>
      </pivotArea>
    </chartFormat>
    <chartFormat chart="27" format="10" series="1">
      <pivotArea type="data" outline="0" fieldPosition="0">
        <references count="1">
          <reference field="1" count="1" selected="0">
            <x v="0"/>
          </reference>
        </references>
      </pivotArea>
    </chartFormat>
    <chartFormat chart="27" format="11" series="1">
      <pivotArea type="data" outline="0" fieldPosition="0">
        <references count="1">
          <reference field="1" count="1" selected="0">
            <x v="1"/>
          </reference>
        </references>
      </pivotArea>
    </chartFormat>
    <chartFormat chart="27" format="12" series="1">
      <pivotArea type="data" outline="0" fieldPosition="0">
        <references count="1">
          <reference field="1" count="1" selected="0">
            <x v="2"/>
          </reference>
        </references>
      </pivotArea>
    </chartFormat>
    <chartFormat chart="27" format="13" series="1">
      <pivotArea type="data" outline="0" fieldPosition="0">
        <references count="1">
          <reference field="1" count="1" selected="0">
            <x v="3"/>
          </reference>
        </references>
      </pivotArea>
    </chartFormat>
    <chartFormat chart="27" format="14" series="1">
      <pivotArea type="data" outline="0" fieldPosition="0">
        <references count="1">
          <reference field="1" count="1" selected="0">
            <x v="4"/>
          </reference>
        </references>
      </pivotArea>
    </chartFormat>
    <chartFormat chart="27" format="15" series="1">
      <pivotArea type="data" outline="0" fieldPosition="0">
        <references count="1">
          <reference field="1" count="1" selected="0">
            <x v="6"/>
          </reference>
        </references>
      </pivotArea>
    </chartFormat>
    <chartFormat chart="27" format="16" series="1">
      <pivotArea type="data" outline="0" fieldPosition="0">
        <references count="1">
          <reference field="1" count="1" selected="0">
            <x v="7"/>
          </reference>
        </references>
      </pivotArea>
    </chartFormat>
    <chartFormat chart="27" format="17" series="1">
      <pivotArea type="data" outline="0" fieldPosition="0">
        <references count="1">
          <reference field="1" count="1" selected="0">
            <x v="8"/>
          </reference>
        </references>
      </pivotArea>
    </chartFormat>
    <chartFormat chart="27" format="18" series="1">
      <pivotArea type="data" outline="0" fieldPosition="0">
        <references count="1">
          <reference field="1" count="1" selected="0">
            <x v="9"/>
          </reference>
        </references>
      </pivotArea>
    </chartFormat>
    <chartFormat chart="50" format="39" series="1">
      <pivotArea type="data" outline="0" fieldPosition="0">
        <references count="2">
          <reference field="4294967294" count="1" selected="0">
            <x v="0"/>
          </reference>
          <reference field="1" count="1" selected="0">
            <x v="0"/>
          </reference>
        </references>
      </pivotArea>
    </chartFormat>
    <chartFormat chart="50" format="40" series="1">
      <pivotArea type="data" outline="0" fieldPosition="0">
        <references count="2">
          <reference field="4294967294" count="1" selected="0">
            <x v="0"/>
          </reference>
          <reference field="1" count="1" selected="0">
            <x v="1"/>
          </reference>
        </references>
      </pivotArea>
    </chartFormat>
    <chartFormat chart="50" format="41" series="1">
      <pivotArea type="data" outline="0" fieldPosition="0">
        <references count="2">
          <reference field="4294967294" count="1" selected="0">
            <x v="0"/>
          </reference>
          <reference field="1" count="1" selected="0">
            <x v="2"/>
          </reference>
        </references>
      </pivotArea>
    </chartFormat>
    <chartFormat chart="50" format="42" series="1">
      <pivotArea type="data" outline="0" fieldPosition="0">
        <references count="2">
          <reference field="4294967294" count="1" selected="0">
            <x v="0"/>
          </reference>
          <reference field="1" count="1" selected="0">
            <x v="3"/>
          </reference>
        </references>
      </pivotArea>
    </chartFormat>
    <chartFormat chart="50" format="43" series="1">
      <pivotArea type="data" outline="0" fieldPosition="0">
        <references count="2">
          <reference field="4294967294" count="1" selected="0">
            <x v="0"/>
          </reference>
          <reference field="1" count="1" selected="0">
            <x v="4"/>
          </reference>
        </references>
      </pivotArea>
    </chartFormat>
    <chartFormat chart="50" format="44" series="1">
      <pivotArea type="data" outline="0" fieldPosition="0">
        <references count="2">
          <reference field="4294967294" count="1" selected="0">
            <x v="0"/>
          </reference>
          <reference field="1" count="1" selected="0">
            <x v="6"/>
          </reference>
        </references>
      </pivotArea>
    </chartFormat>
    <chartFormat chart="50" format="45" series="1">
      <pivotArea type="data" outline="0" fieldPosition="0">
        <references count="2">
          <reference field="4294967294" count="1" selected="0">
            <x v="0"/>
          </reference>
          <reference field="1" count="1" selected="0">
            <x v="7"/>
          </reference>
        </references>
      </pivotArea>
    </chartFormat>
    <chartFormat chart="50" format="46" series="1">
      <pivotArea type="data" outline="0" fieldPosition="0">
        <references count="2">
          <reference field="4294967294" count="1" selected="0">
            <x v="0"/>
          </reference>
          <reference field="1" count="1" selected="0">
            <x v="8"/>
          </reference>
        </references>
      </pivotArea>
    </chartFormat>
    <chartFormat chart="50" format="47" series="1">
      <pivotArea type="data" outline="0" fieldPosition="0">
        <references count="2">
          <reference field="4294967294" count="1" selected="0">
            <x v="0"/>
          </reference>
          <reference field="1" count="1" selected="0">
            <x v="9"/>
          </reference>
        </references>
      </pivotArea>
    </chartFormat>
    <chartFormat chart="50" format="48" series="1">
      <pivotArea type="data" outline="0" fieldPosition="0">
        <references count="2">
          <reference field="4294967294" count="1" selected="0">
            <x v="0"/>
          </reference>
          <reference field="1" count="1" selected="0">
            <x v="5"/>
          </reference>
        </references>
      </pivotArea>
    </chartFormat>
    <chartFormat chart="27" format="19" series="1">
      <pivotArea type="data" outline="0" fieldPosition="0">
        <references count="2">
          <reference field="4294967294" count="1" selected="0">
            <x v="0"/>
          </reference>
          <reference field="1" count="1" selected="0">
            <x v="0"/>
          </reference>
        </references>
      </pivotArea>
    </chartFormat>
    <chartFormat chart="27" format="20" series="1">
      <pivotArea type="data" outline="0" fieldPosition="0">
        <references count="2">
          <reference field="4294967294" count="1" selected="0">
            <x v="0"/>
          </reference>
          <reference field="1" count="1" selected="0">
            <x v="1"/>
          </reference>
        </references>
      </pivotArea>
    </chartFormat>
    <chartFormat chart="27" format="21" series="1">
      <pivotArea type="data" outline="0" fieldPosition="0">
        <references count="2">
          <reference field="4294967294" count="1" selected="0">
            <x v="0"/>
          </reference>
          <reference field="1" count="1" selected="0">
            <x v="2"/>
          </reference>
        </references>
      </pivotArea>
    </chartFormat>
    <chartFormat chart="27" format="22" series="1">
      <pivotArea type="data" outline="0" fieldPosition="0">
        <references count="2">
          <reference field="4294967294" count="1" selected="0">
            <x v="0"/>
          </reference>
          <reference field="1" count="1" selected="0">
            <x v="3"/>
          </reference>
        </references>
      </pivotArea>
    </chartFormat>
    <chartFormat chart="27" format="23" series="1">
      <pivotArea type="data" outline="0" fieldPosition="0">
        <references count="2">
          <reference field="4294967294" count="1" selected="0">
            <x v="0"/>
          </reference>
          <reference field="1" count="1" selected="0">
            <x v="4"/>
          </reference>
        </references>
      </pivotArea>
    </chartFormat>
    <chartFormat chart="27" format="24" series="1">
      <pivotArea type="data" outline="0" fieldPosition="0">
        <references count="2">
          <reference field="4294967294" count="1" selected="0">
            <x v="0"/>
          </reference>
          <reference field="1" count="1" selected="0">
            <x v="5"/>
          </reference>
        </references>
      </pivotArea>
    </chartFormat>
    <chartFormat chart="27" format="25" series="1">
      <pivotArea type="data" outline="0" fieldPosition="0">
        <references count="2">
          <reference field="4294967294" count="1" selected="0">
            <x v="0"/>
          </reference>
          <reference field="1" count="1" selected="0">
            <x v="6"/>
          </reference>
        </references>
      </pivotArea>
    </chartFormat>
    <chartFormat chart="27" format="26" series="1">
      <pivotArea type="data" outline="0" fieldPosition="0">
        <references count="2">
          <reference field="4294967294" count="1" selected="0">
            <x v="0"/>
          </reference>
          <reference field="1" count="1" selected="0">
            <x v="7"/>
          </reference>
        </references>
      </pivotArea>
    </chartFormat>
    <chartFormat chart="27" format="27" series="1">
      <pivotArea type="data" outline="0" fieldPosition="0">
        <references count="2">
          <reference field="4294967294" count="1" selected="0">
            <x v="0"/>
          </reference>
          <reference field="1" count="1" selected="0">
            <x v="8"/>
          </reference>
        </references>
      </pivotArea>
    </chartFormat>
    <chartFormat chart="27" format="28" series="1">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nse_Nature" xr10:uid="{B293C149-5D4A-43D8-BE5D-90DC30FCADE8}" sourceName="Expense Nature">
  <pivotTables>
    <pivotTable tabId="11" name="PivotTable4"/>
    <pivotTable tabId="2" name="PivotTable1"/>
    <pivotTable tabId="7" name="PivotTable6"/>
    <pivotTable tabId="6" name="PivotTable5"/>
    <pivotTable tabId="4" name="PivotTable3"/>
    <pivotTable tabId="3" name="PivotTable2"/>
    <pivotTable tabId="13" name="PivotTable6"/>
    <pivotTable tabId="9" name="PivotTable2"/>
    <pivotTable tabId="14" name="PivotTable7"/>
    <pivotTable tabId="15" name="PivotTable8"/>
  </pivotTables>
  <data>
    <tabular pivotCacheId="1716375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9E7E7B4-F741-4FCC-8EA1-A8FB0A9F0796}" sourceName="Department">
  <pivotTables>
    <pivotTable tabId="2" name="PivotTable1"/>
    <pivotTable tabId="11" name="PivotTable4"/>
    <pivotTable tabId="7" name="PivotTable6"/>
    <pivotTable tabId="6" name="PivotTable5"/>
    <pivotTable tabId="4" name="PivotTable3"/>
    <pivotTable tabId="3" name="PivotTable2"/>
    <pivotTable tabId="13" name="PivotTable6"/>
    <pivotTable tabId="15" name="PivotTable8"/>
    <pivotTable tabId="9" name="PivotTable2"/>
    <pivotTable tabId="14" name="PivotTable7"/>
  </pivotTables>
  <data>
    <tabular pivotCacheId="171637502">
      <items count="10">
        <i x="1" s="1"/>
        <i x="3" s="1"/>
        <i x="7" s="1"/>
        <i x="5" s="1"/>
        <i x="8" s="1"/>
        <i x="9" s="1"/>
        <i x="6" s="1"/>
        <i x="4"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1E578B6-F678-4501-B360-29CEFBA1EDAA}" sourceName="Year">
  <pivotTables>
    <pivotTable tabId="2" name="PivotTable1"/>
    <pivotTable tabId="11" name="PivotTable4"/>
    <pivotTable tabId="7" name="PivotTable6"/>
    <pivotTable tabId="6" name="PivotTable5"/>
    <pivotTable tabId="4" name="PivotTable3"/>
    <pivotTable tabId="3" name="PivotTable2"/>
    <pivotTable tabId="13" name="PivotTable6"/>
    <pivotTable tabId="15" name="PivotTable8"/>
    <pivotTable tabId="9" name="PivotTable2"/>
    <pivotTable tabId="14" name="PivotTable7"/>
  </pivotTables>
  <data>
    <tabular pivotCacheId="17163750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nse Nature" xr10:uid="{578ABE12-602E-4EBA-9C9F-6F5C7BF42D1D}" cache="Slicer_Expense_Nature" caption="Expense Nature" style="SlicerStyleDark5" rowHeight="2124000"/>
  <slicer name="Department" xr10:uid="{2F998B7C-565B-4E30-B34A-3848CEE325CD}" cache="Slicer_Department" caption="Department" columnCount="2" style="SlicerStyleDark2" rowHeight="648000"/>
  <slicer name="Year" xr10:uid="{0194CA63-F021-4CD4-88E8-05EF35ABDBF9}" cache="Slicer_Year" caption="Year" style="SlicerStyleDark6" rowHeight="21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CA1414-DADB-4F03-9C7F-B2072F35FF4C}" name="Table1" displayName="Table1" ref="B2:M502" totalsRowShown="0" headerRowDxfId="4" headerRowBorderDxfId="2" tableBorderDxfId="3">
  <autoFilter ref="B2:M502" xr:uid="{8CCA1414-DADB-4F03-9C7F-B2072F35FF4C}"/>
  <tableColumns count="12">
    <tableColumn id="1" xr3:uid="{B8038198-FE74-413D-92AD-9ECBB445CF85}" name="Date" dataDxfId="1"/>
    <tableColumn id="2" xr3:uid="{A19BCE85-A726-4336-A612-4ABD3DF7410E}" name="Department"/>
    <tableColumn id="3" xr3:uid="{50A89E57-3F90-4EE2-A340-EABCBD184703}" name="Expense Type"/>
    <tableColumn id="13" xr3:uid="{5D9C0467-BCF3-42B7-9E6A-3719D3A0E2D3}" name="Expense Nature">
      <calculatedColumnFormula>IF(OR(Table1[[#This Row],[Department]]="HR", Table1[[#This Row],[Department]]="IT &amp; Infrastructure", Table1[[#This Row],[Department]]="Finance &amp; Legal", Table1[[#This Row],[Department]]="Utilities", Table1[[#This Row],[Department]]="Admin &amp; Operations"), "Essential", "Non-Essential")</calculatedColumnFormula>
    </tableColumn>
    <tableColumn id="4" xr3:uid="{4D409A5F-1317-4AA4-8DFC-3CC59A2B21A0}" name="Vendor"/>
    <tableColumn id="5" xr3:uid="{ECB2CD69-291E-4777-A7DA-79AAD1C1E25F}" name="Payment Method"/>
    <tableColumn id="6" xr3:uid="{3C11C246-3502-46F9-8BDC-1D9CAC8F8651}" name="PO Number"/>
    <tableColumn id="7" xr3:uid="{0DBAB8AB-5158-48B8-8FD9-C5E914BEBDDB}" name="Amount (ZAR)" dataDxfId="0"/>
    <tableColumn id="8" xr3:uid="{6E2D1C67-2064-4802-99DE-B6ADBAB41601}" name="Months">
      <calculatedColumnFormula>TEXT(Table1[[#This Row],[Date]], "mmmm")</calculatedColumnFormula>
    </tableColumn>
    <tableColumn id="9" xr3:uid="{1E2F19BE-BDE1-4AA1-BE15-96099348E159}" name="Year">
      <calculatedColumnFormula>YEAR(Table1[[#This Row],[Date]])</calculatedColumnFormula>
    </tableColumn>
    <tableColumn id="10" xr3:uid="{B4FFEC07-A534-428A-A52A-E247C3D850BA}" name="Weekday">
      <calculatedColumnFormula>TEXT(Table1[[#This Row],[Date]],"DDDD")</calculatedColumnFormula>
    </tableColumn>
    <tableColumn id="11" xr3:uid="{75408B2F-45DF-4C95-946D-144985C6FF5B}" name="Quarter">
      <calculatedColumnFormula>ROUNDUP(MONTH(Table1[[#This Row],[Date]])/3,0)</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82DB78-5043-491D-9D79-C5A52D0ED555}" name="Table2" displayName="Table2" ref="B2:G6" headerRowDxfId="20" dataDxfId="19" totalsRowDxfId="18">
  <autoFilter ref="B2:G6" xr:uid="{6182DB78-5043-491D-9D79-C5A52D0ED555}"/>
  <tableColumns count="6">
    <tableColumn id="1" xr3:uid="{AED904AA-61BF-46A9-AAED-669BE48FD7F5}" name="Total Expense" totalsRowLabel="Total" dataDxfId="17"/>
    <tableColumn id="6" xr3:uid="{BFB679ED-1B38-45B9-9263-63C1BF9C98AF}" name="Column1" dataDxfId="16"/>
    <tableColumn id="3" xr3:uid="{50DD96A2-CD5B-4772-91D6-4B7018E445CA}" name="Capital Expense" dataDxfId="15"/>
    <tableColumn id="7" xr3:uid="{5AAEB078-41CD-4F6A-9A07-39B38EBE339A}" name="Column2" dataDxfId="14"/>
    <tableColumn id="5" xr3:uid="{4D2637DF-C054-4BE4-AAD3-94AA7F5BD62B}" name="Op Expense" totalsRowFunction="count" dataDxfId="13"/>
    <tableColumn id="8" xr3:uid="{1A1C2201-6E0D-4480-9A16-9FA4F3415167}" name="Column3" dataDxfId="12"/>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DC21948-DEB7-4360-B378-9A64C560711A}">
  <we:reference id="wa200005502" version="1.0.0.12" store="en-ZA" storeType="OMEX"/>
  <we:alternateReferences>
    <we:reference id="WA200005502" version="1.0.0.12" store="WA200005502" storeType="OMEX"/>
  </we:alternateReferences>
  <we:properties>
    <we:property name="docId" value="&quot;FaD3BQ2eay0b7jea7trnX&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M502"/>
  <sheetViews>
    <sheetView topLeftCell="N1" zoomScale="87" zoomScaleNormal="87" workbookViewId="0">
      <selection activeCell="N2" sqref="N2"/>
    </sheetView>
  </sheetViews>
  <sheetFormatPr defaultRowHeight="14.5"/>
  <cols>
    <col min="2" max="2" width="23.1796875" style="2" customWidth="1"/>
    <col min="3" max="3" width="20.54296875" customWidth="1"/>
    <col min="4" max="4" width="16.26953125" customWidth="1"/>
    <col min="5" max="5" width="21.6328125" customWidth="1"/>
    <col min="6" max="6" width="14.1796875" customWidth="1"/>
    <col min="7" max="7" width="19.453125" customWidth="1"/>
    <col min="8" max="8" width="15.36328125" customWidth="1"/>
    <col min="9" max="9" width="15.54296875" style="7" customWidth="1"/>
    <col min="10" max="10" width="13.26953125" customWidth="1"/>
    <col min="11" max="11" width="11" customWidth="1"/>
    <col min="12" max="12" width="13" customWidth="1"/>
    <col min="13" max="13" width="13.1796875" customWidth="1"/>
    <col min="14" max="14" width="8.7265625" customWidth="1"/>
  </cols>
  <sheetData>
    <row r="2" spans="2:13">
      <c r="B2" s="3" t="s">
        <v>0</v>
      </c>
      <c r="C2" s="1" t="s">
        <v>1</v>
      </c>
      <c r="D2" s="1" t="s">
        <v>2</v>
      </c>
      <c r="E2" s="1" t="s">
        <v>525</v>
      </c>
      <c r="F2" s="1" t="s">
        <v>3</v>
      </c>
      <c r="G2" s="1" t="s">
        <v>4</v>
      </c>
      <c r="H2" s="1" t="s">
        <v>5</v>
      </c>
      <c r="I2" s="6" t="s">
        <v>6</v>
      </c>
      <c r="J2" s="1" t="s">
        <v>521</v>
      </c>
      <c r="K2" s="1" t="s">
        <v>522</v>
      </c>
      <c r="L2" s="1" t="s">
        <v>523</v>
      </c>
      <c r="M2" s="1" t="s">
        <v>524</v>
      </c>
    </row>
    <row r="3" spans="2:13">
      <c r="B3" s="2">
        <v>45015</v>
      </c>
      <c r="C3" t="s">
        <v>7</v>
      </c>
      <c r="D3" t="s">
        <v>17</v>
      </c>
      <c r="E3" t="str">
        <f>IF(OR(Table1[[#This Row],[Department]]="HR", Table1[[#This Row],[Department]]="IT &amp; Infrastructure", Table1[[#This Row],[Department]]="Finance &amp; Legal", Table1[[#This Row],[Department]]="Utilities", Table1[[#This Row],[Department]]="Admin &amp; Operations"), "Essential", "Non-Essential")</f>
        <v>Essential</v>
      </c>
      <c r="F3" t="s">
        <v>19</v>
      </c>
      <c r="G3" t="s">
        <v>24</v>
      </c>
      <c r="H3" t="s">
        <v>28</v>
      </c>
      <c r="I3" s="7">
        <v>446756.38</v>
      </c>
      <c r="J3" t="str">
        <f>TEXT(Table1[[#This Row],[Date]], "mmmm")</f>
        <v>March</v>
      </c>
      <c r="K3">
        <f>YEAR(Table1[[#This Row],[Date]])</f>
        <v>2023</v>
      </c>
      <c r="L3" t="str">
        <f>TEXT(Table1[[#This Row],[Date]],"DDDD")</f>
        <v>Thursday</v>
      </c>
      <c r="M3">
        <f>ROUNDUP(MONTH(Table1[[#This Row],[Date]])/3,0)</f>
        <v>1</v>
      </c>
    </row>
    <row r="4" spans="2:13">
      <c r="B4" s="2">
        <v>45104</v>
      </c>
      <c r="C4" t="s">
        <v>8</v>
      </c>
      <c r="D4" t="s">
        <v>18</v>
      </c>
      <c r="E4" t="str">
        <f>IF(OR(Table1[[#This Row],[Department]]="HR", Table1[[#This Row],[Department]]="IT &amp; Infrastructure", Table1[[#This Row],[Department]]="Finance &amp; Legal", Table1[[#This Row],[Department]]="Utilities", Table1[[#This Row],[Department]]="Admin &amp; Operations"), "Essential", "Non-Essential")</f>
        <v>Essential</v>
      </c>
      <c r="F4" t="s">
        <v>20</v>
      </c>
      <c r="G4" t="s">
        <v>25</v>
      </c>
      <c r="H4" t="s">
        <v>29</v>
      </c>
      <c r="I4" s="7">
        <v>438381.82</v>
      </c>
      <c r="J4" t="str">
        <f>TEXT(Table1[[#This Row],[Date]], "mmmm")</f>
        <v>June</v>
      </c>
      <c r="K4">
        <f>YEAR(Table1[[#This Row],[Date]])</f>
        <v>2023</v>
      </c>
      <c r="L4" t="str">
        <f>TEXT(Table1[[#This Row],[Date]],"DDDD")</f>
        <v>Tuesday</v>
      </c>
      <c r="M4">
        <f>ROUNDUP(MONTH(Table1[[#This Row],[Date]])/3,0)</f>
        <v>2</v>
      </c>
    </row>
    <row r="5" spans="2:13">
      <c r="B5" s="2">
        <v>45344</v>
      </c>
      <c r="C5" t="s">
        <v>7</v>
      </c>
      <c r="D5" t="s">
        <v>17</v>
      </c>
      <c r="E5" t="str">
        <f>IF(OR(Table1[[#This Row],[Department]]="HR", Table1[[#This Row],[Department]]="IT &amp; Infrastructure", Table1[[#This Row],[Department]]="Finance &amp; Legal", Table1[[#This Row],[Department]]="Utilities", Table1[[#This Row],[Department]]="Admin &amp; Operations"), "Essential", "Non-Essential")</f>
        <v>Essential</v>
      </c>
      <c r="F5" t="s">
        <v>21</v>
      </c>
      <c r="G5" t="s">
        <v>26</v>
      </c>
      <c r="H5" t="s">
        <v>30</v>
      </c>
      <c r="I5" s="7">
        <v>414607.58</v>
      </c>
      <c r="J5" t="str">
        <f>TEXT(Table1[[#This Row],[Date]], "mmmm")</f>
        <v>February</v>
      </c>
      <c r="K5">
        <f>YEAR(Table1[[#This Row],[Date]])</f>
        <v>2024</v>
      </c>
      <c r="L5" t="str">
        <f>TEXT(Table1[[#This Row],[Date]],"DDDD")</f>
        <v>Thursday</v>
      </c>
      <c r="M5">
        <f>ROUNDUP(MONTH(Table1[[#This Row],[Date]])/3,0)</f>
        <v>1</v>
      </c>
    </row>
    <row r="6" spans="2:13">
      <c r="B6" s="2">
        <v>45265</v>
      </c>
      <c r="C6" t="s">
        <v>9</v>
      </c>
      <c r="D6" t="s">
        <v>17</v>
      </c>
      <c r="E6" t="str">
        <f>IF(OR(Table1[[#This Row],[Department]]="HR", Table1[[#This Row],[Department]]="IT &amp; Infrastructure", Table1[[#This Row],[Department]]="Finance &amp; Legal", Table1[[#This Row],[Department]]="Utilities", Table1[[#This Row],[Department]]="Admin &amp; Operations"), "Essential", "Non-Essential")</f>
        <v>Non-Essential</v>
      </c>
      <c r="F6" t="s">
        <v>19</v>
      </c>
      <c r="G6" t="s">
        <v>27</v>
      </c>
      <c r="H6" t="s">
        <v>31</v>
      </c>
      <c r="I6" s="7">
        <v>97121.69</v>
      </c>
      <c r="J6" t="str">
        <f>TEXT(Table1[[#This Row],[Date]], "mmmm")</f>
        <v>December</v>
      </c>
      <c r="K6">
        <f>YEAR(Table1[[#This Row],[Date]])</f>
        <v>2023</v>
      </c>
      <c r="L6" t="str">
        <f>TEXT(Table1[[#This Row],[Date]],"DDDD")</f>
        <v>Tuesday</v>
      </c>
      <c r="M6">
        <f>ROUNDUP(MONTH(Table1[[#This Row],[Date]])/3,0)</f>
        <v>4</v>
      </c>
    </row>
    <row r="7" spans="2:13">
      <c r="B7" s="2">
        <v>45337</v>
      </c>
      <c r="C7" t="s">
        <v>10</v>
      </c>
      <c r="D7" t="s">
        <v>18</v>
      </c>
      <c r="E7" t="str">
        <f>IF(OR(Table1[[#This Row],[Department]]="HR", Table1[[#This Row],[Department]]="IT &amp; Infrastructure", Table1[[#This Row],[Department]]="Finance &amp; Legal", Table1[[#This Row],[Department]]="Utilities", Table1[[#This Row],[Department]]="Admin &amp; Operations"), "Essential", "Non-Essential")</f>
        <v>Non-Essential</v>
      </c>
      <c r="F7" t="s">
        <v>19</v>
      </c>
      <c r="G7" t="s">
        <v>24</v>
      </c>
      <c r="H7" t="s">
        <v>32</v>
      </c>
      <c r="I7" s="7">
        <v>423957.91</v>
      </c>
      <c r="J7" t="str">
        <f>TEXT(Table1[[#This Row],[Date]], "mmmm")</f>
        <v>February</v>
      </c>
      <c r="K7">
        <f>YEAR(Table1[[#This Row],[Date]])</f>
        <v>2024</v>
      </c>
      <c r="L7" t="str">
        <f>TEXT(Table1[[#This Row],[Date]],"DDDD")</f>
        <v>Thursday</v>
      </c>
      <c r="M7">
        <f>ROUNDUP(MONTH(Table1[[#This Row],[Date]])/3,0)</f>
        <v>1</v>
      </c>
    </row>
    <row r="8" spans="2:13">
      <c r="B8" s="2">
        <v>45263</v>
      </c>
      <c r="C8" t="s">
        <v>11</v>
      </c>
      <c r="D8" t="s">
        <v>18</v>
      </c>
      <c r="E8" t="str">
        <f>IF(OR(Table1[[#This Row],[Department]]="HR", Table1[[#This Row],[Department]]="IT &amp; Infrastructure", Table1[[#This Row],[Department]]="Finance &amp; Legal", Table1[[#This Row],[Department]]="Utilities", Table1[[#This Row],[Department]]="Admin &amp; Operations"), "Essential", "Non-Essential")</f>
        <v>Non-Essential</v>
      </c>
      <c r="F8" t="s">
        <v>22</v>
      </c>
      <c r="G8" t="s">
        <v>26</v>
      </c>
      <c r="H8" t="s">
        <v>33</v>
      </c>
      <c r="I8" s="7">
        <v>126347.66</v>
      </c>
      <c r="J8" t="str">
        <f>TEXT(Table1[[#This Row],[Date]], "mmmm")</f>
        <v>December</v>
      </c>
      <c r="K8">
        <f>YEAR(Table1[[#This Row],[Date]])</f>
        <v>2023</v>
      </c>
      <c r="L8" t="str">
        <f>TEXT(Table1[[#This Row],[Date]],"DDDD")</f>
        <v>Sunday</v>
      </c>
      <c r="M8">
        <f>ROUNDUP(MONTH(Table1[[#This Row],[Date]])/3,0)</f>
        <v>4</v>
      </c>
    </row>
    <row r="9" spans="2:13">
      <c r="B9" s="2">
        <v>45605</v>
      </c>
      <c r="C9" t="s">
        <v>12</v>
      </c>
      <c r="D9" t="s">
        <v>18</v>
      </c>
      <c r="E9" t="str">
        <f>IF(OR(Table1[[#This Row],[Department]]="HR", Table1[[#This Row],[Department]]="IT &amp; Infrastructure", Table1[[#This Row],[Department]]="Finance &amp; Legal", Table1[[#This Row],[Department]]="Utilities", Table1[[#This Row],[Department]]="Admin &amp; Operations"), "Essential", "Non-Essential")</f>
        <v>Essential</v>
      </c>
      <c r="F9" t="s">
        <v>20</v>
      </c>
      <c r="G9" t="s">
        <v>27</v>
      </c>
      <c r="H9" t="s">
        <v>34</v>
      </c>
      <c r="I9" s="7">
        <v>133613.64000000001</v>
      </c>
      <c r="J9" t="str">
        <f>TEXT(Table1[[#This Row],[Date]], "mmmm")</f>
        <v>November</v>
      </c>
      <c r="K9">
        <f>YEAR(Table1[[#This Row],[Date]])</f>
        <v>2024</v>
      </c>
      <c r="L9" t="str">
        <f>TEXT(Table1[[#This Row],[Date]],"DDDD")</f>
        <v>Saturday</v>
      </c>
      <c r="M9">
        <f>ROUNDUP(MONTH(Table1[[#This Row],[Date]])/3,0)</f>
        <v>4</v>
      </c>
    </row>
    <row r="10" spans="2:13">
      <c r="B10" s="2">
        <v>45066</v>
      </c>
      <c r="C10" t="s">
        <v>7</v>
      </c>
      <c r="D10" t="s">
        <v>17</v>
      </c>
      <c r="E10" t="str">
        <f>IF(OR(Table1[[#This Row],[Department]]="HR", Table1[[#This Row],[Department]]="IT &amp; Infrastructure", Table1[[#This Row],[Department]]="Finance &amp; Legal", Table1[[#This Row],[Department]]="Utilities", Table1[[#This Row],[Department]]="Admin &amp; Operations"), "Essential", "Non-Essential")</f>
        <v>Essential</v>
      </c>
      <c r="F10" t="s">
        <v>20</v>
      </c>
      <c r="G10" t="s">
        <v>25</v>
      </c>
      <c r="H10" t="s">
        <v>35</v>
      </c>
      <c r="I10" s="7">
        <v>135442.64000000001</v>
      </c>
      <c r="J10" t="str">
        <f>TEXT(Table1[[#This Row],[Date]], "mmmm")</f>
        <v>May</v>
      </c>
      <c r="K10">
        <f>YEAR(Table1[[#This Row],[Date]])</f>
        <v>2023</v>
      </c>
      <c r="L10" t="str">
        <f>TEXT(Table1[[#This Row],[Date]],"DDDD")</f>
        <v>Saturday</v>
      </c>
      <c r="M10">
        <f>ROUNDUP(MONTH(Table1[[#This Row],[Date]])/3,0)</f>
        <v>2</v>
      </c>
    </row>
    <row r="11" spans="2:13">
      <c r="B11" s="2">
        <v>45234</v>
      </c>
      <c r="C11" t="s">
        <v>13</v>
      </c>
      <c r="D11" t="s">
        <v>17</v>
      </c>
      <c r="E11" t="str">
        <f>IF(OR(Table1[[#This Row],[Department]]="HR", Table1[[#This Row],[Department]]="IT &amp; Infrastructure", Table1[[#This Row],[Department]]="Finance &amp; Legal", Table1[[#This Row],[Department]]="Utilities", Table1[[#This Row],[Department]]="Admin &amp; Operations"), "Essential", "Non-Essential")</f>
        <v>Non-Essential</v>
      </c>
      <c r="F11" t="s">
        <v>20</v>
      </c>
      <c r="G11" t="s">
        <v>24</v>
      </c>
      <c r="H11" t="s">
        <v>36</v>
      </c>
      <c r="I11" s="7">
        <v>202041.67</v>
      </c>
      <c r="J11" t="str">
        <f>TEXT(Table1[[#This Row],[Date]], "mmmm")</f>
        <v>November</v>
      </c>
      <c r="K11">
        <f>YEAR(Table1[[#This Row],[Date]])</f>
        <v>2023</v>
      </c>
      <c r="L11" t="str">
        <f>TEXT(Table1[[#This Row],[Date]],"DDDD")</f>
        <v>Saturday</v>
      </c>
      <c r="M11">
        <f>ROUNDUP(MONTH(Table1[[#This Row],[Date]])/3,0)</f>
        <v>4</v>
      </c>
    </row>
    <row r="12" spans="2:13">
      <c r="B12" s="2">
        <v>45108</v>
      </c>
      <c r="C12" t="s">
        <v>9</v>
      </c>
      <c r="D12" t="s">
        <v>17</v>
      </c>
      <c r="E12" t="str">
        <f>IF(OR(Table1[[#This Row],[Department]]="HR", Table1[[#This Row],[Department]]="IT &amp; Infrastructure", Table1[[#This Row],[Department]]="Finance &amp; Legal", Table1[[#This Row],[Department]]="Utilities", Table1[[#This Row],[Department]]="Admin &amp; Operations"), "Essential", "Non-Essential")</f>
        <v>Non-Essential</v>
      </c>
      <c r="F12" t="s">
        <v>19</v>
      </c>
      <c r="G12" t="s">
        <v>25</v>
      </c>
      <c r="H12" t="s">
        <v>37</v>
      </c>
      <c r="I12" s="7">
        <v>347633.18</v>
      </c>
      <c r="J12" t="str">
        <f>TEXT(Table1[[#This Row],[Date]], "mmmm")</f>
        <v>July</v>
      </c>
      <c r="K12">
        <f>YEAR(Table1[[#This Row],[Date]])</f>
        <v>2023</v>
      </c>
      <c r="L12" t="str">
        <f>TEXT(Table1[[#This Row],[Date]],"DDDD")</f>
        <v>Saturday</v>
      </c>
      <c r="M12">
        <f>ROUNDUP(MONTH(Table1[[#This Row],[Date]])/3,0)</f>
        <v>3</v>
      </c>
    </row>
    <row r="13" spans="2:13">
      <c r="B13" s="2">
        <v>45123</v>
      </c>
      <c r="C13" t="s">
        <v>14</v>
      </c>
      <c r="D13" t="s">
        <v>18</v>
      </c>
      <c r="E13" t="str">
        <f>IF(OR(Table1[[#This Row],[Department]]="HR", Table1[[#This Row],[Department]]="IT &amp; Infrastructure", Table1[[#This Row],[Department]]="Finance &amp; Legal", Table1[[#This Row],[Department]]="Utilities", Table1[[#This Row],[Department]]="Admin &amp; Operations"), "Essential", "Non-Essential")</f>
        <v>Essential</v>
      </c>
      <c r="F13" t="s">
        <v>23</v>
      </c>
      <c r="G13" t="s">
        <v>27</v>
      </c>
      <c r="H13" t="s">
        <v>38</v>
      </c>
      <c r="I13" s="7">
        <v>166536.43</v>
      </c>
      <c r="J13" t="str">
        <f>TEXT(Table1[[#This Row],[Date]], "mmmm")</f>
        <v>July</v>
      </c>
      <c r="K13">
        <f>YEAR(Table1[[#This Row],[Date]])</f>
        <v>2023</v>
      </c>
      <c r="L13" t="str">
        <f>TEXT(Table1[[#This Row],[Date]],"DDDD")</f>
        <v>Sunday</v>
      </c>
      <c r="M13">
        <f>ROUNDUP(MONTH(Table1[[#This Row],[Date]])/3,0)</f>
        <v>3</v>
      </c>
    </row>
    <row r="14" spans="2:13">
      <c r="B14" s="2">
        <v>45054</v>
      </c>
      <c r="C14" t="s">
        <v>9</v>
      </c>
      <c r="D14" t="s">
        <v>17</v>
      </c>
      <c r="E14" t="str">
        <f>IF(OR(Table1[[#This Row],[Department]]="HR", Table1[[#This Row],[Department]]="IT &amp; Infrastructure", Table1[[#This Row],[Department]]="Finance &amp; Legal", Table1[[#This Row],[Department]]="Utilities", Table1[[#This Row],[Department]]="Admin &amp; Operations"), "Essential", "Non-Essential")</f>
        <v>Non-Essential</v>
      </c>
      <c r="F14" t="s">
        <v>20</v>
      </c>
      <c r="G14" t="s">
        <v>26</v>
      </c>
      <c r="H14" t="s">
        <v>39</v>
      </c>
      <c r="I14" s="7">
        <v>352957.87</v>
      </c>
      <c r="J14" t="str">
        <f>TEXT(Table1[[#This Row],[Date]], "mmmm")</f>
        <v>May</v>
      </c>
      <c r="K14">
        <f>YEAR(Table1[[#This Row],[Date]])</f>
        <v>2023</v>
      </c>
      <c r="L14" t="str">
        <f>TEXT(Table1[[#This Row],[Date]],"DDDD")</f>
        <v>Monday</v>
      </c>
      <c r="M14">
        <f>ROUNDUP(MONTH(Table1[[#This Row],[Date]])/3,0)</f>
        <v>2</v>
      </c>
    </row>
    <row r="15" spans="2:13">
      <c r="B15" s="2">
        <v>45479</v>
      </c>
      <c r="C15" t="s">
        <v>8</v>
      </c>
      <c r="D15" t="s">
        <v>18</v>
      </c>
      <c r="E15" t="str">
        <f>IF(OR(Table1[[#This Row],[Department]]="HR", Table1[[#This Row],[Department]]="IT &amp; Infrastructure", Table1[[#This Row],[Department]]="Finance &amp; Legal", Table1[[#This Row],[Department]]="Utilities", Table1[[#This Row],[Department]]="Admin &amp; Operations"), "Essential", "Non-Essential")</f>
        <v>Essential</v>
      </c>
      <c r="F15" t="s">
        <v>19</v>
      </c>
      <c r="G15" t="s">
        <v>24</v>
      </c>
      <c r="H15" t="s">
        <v>40</v>
      </c>
      <c r="I15" s="7">
        <v>18456.95</v>
      </c>
      <c r="J15" t="str">
        <f>TEXT(Table1[[#This Row],[Date]], "mmmm")</f>
        <v>July</v>
      </c>
      <c r="K15">
        <f>YEAR(Table1[[#This Row],[Date]])</f>
        <v>2024</v>
      </c>
      <c r="L15" t="str">
        <f>TEXT(Table1[[#This Row],[Date]],"DDDD")</f>
        <v>Saturday</v>
      </c>
      <c r="M15">
        <f>ROUNDUP(MONTH(Table1[[#This Row],[Date]])/3,0)</f>
        <v>3</v>
      </c>
    </row>
    <row r="16" spans="2:13">
      <c r="B16" s="2">
        <v>45004</v>
      </c>
      <c r="C16" t="s">
        <v>9</v>
      </c>
      <c r="D16" t="s">
        <v>18</v>
      </c>
      <c r="E16" t="str">
        <f>IF(OR(Table1[[#This Row],[Department]]="HR", Table1[[#This Row],[Department]]="IT &amp; Infrastructure", Table1[[#This Row],[Department]]="Finance &amp; Legal", Table1[[#This Row],[Department]]="Utilities", Table1[[#This Row],[Department]]="Admin &amp; Operations"), "Essential", "Non-Essential")</f>
        <v>Non-Essential</v>
      </c>
      <c r="F16" t="s">
        <v>19</v>
      </c>
      <c r="G16" t="s">
        <v>25</v>
      </c>
      <c r="H16" t="s">
        <v>41</v>
      </c>
      <c r="I16" s="7">
        <v>46048.08</v>
      </c>
      <c r="J16" t="str">
        <f>TEXT(Table1[[#This Row],[Date]], "mmmm")</f>
        <v>March</v>
      </c>
      <c r="K16">
        <f>YEAR(Table1[[#This Row],[Date]])</f>
        <v>2023</v>
      </c>
      <c r="L16" t="str">
        <f>TEXT(Table1[[#This Row],[Date]],"DDDD")</f>
        <v>Sunday</v>
      </c>
      <c r="M16">
        <f>ROUNDUP(MONTH(Table1[[#This Row],[Date]])/3,0)</f>
        <v>1</v>
      </c>
    </row>
    <row r="17" spans="2:13">
      <c r="B17" s="2">
        <v>45559</v>
      </c>
      <c r="C17" t="s">
        <v>11</v>
      </c>
      <c r="D17" t="s">
        <v>18</v>
      </c>
      <c r="E17" t="str">
        <f>IF(OR(Table1[[#This Row],[Department]]="HR", Table1[[#This Row],[Department]]="IT &amp; Infrastructure", Table1[[#This Row],[Department]]="Finance &amp; Legal", Table1[[#This Row],[Department]]="Utilities", Table1[[#This Row],[Department]]="Admin &amp; Operations"), "Essential", "Non-Essential")</f>
        <v>Non-Essential</v>
      </c>
      <c r="F17" t="s">
        <v>21</v>
      </c>
      <c r="G17" t="s">
        <v>27</v>
      </c>
      <c r="H17" t="s">
        <v>42</v>
      </c>
      <c r="I17" s="7">
        <v>286149.76000000001</v>
      </c>
      <c r="J17" t="str">
        <f>TEXT(Table1[[#This Row],[Date]], "mmmm")</f>
        <v>September</v>
      </c>
      <c r="K17">
        <f>YEAR(Table1[[#This Row],[Date]])</f>
        <v>2024</v>
      </c>
      <c r="L17" t="str">
        <f>TEXT(Table1[[#This Row],[Date]],"DDDD")</f>
        <v>Tuesday</v>
      </c>
      <c r="M17">
        <f>ROUNDUP(MONTH(Table1[[#This Row],[Date]])/3,0)</f>
        <v>3</v>
      </c>
    </row>
    <row r="18" spans="2:13">
      <c r="B18" s="2">
        <v>45644</v>
      </c>
      <c r="C18" t="s">
        <v>12</v>
      </c>
      <c r="D18" t="s">
        <v>18</v>
      </c>
      <c r="E18" t="str">
        <f>IF(OR(Table1[[#This Row],[Department]]="HR", Table1[[#This Row],[Department]]="IT &amp; Infrastructure", Table1[[#This Row],[Department]]="Finance &amp; Legal", Table1[[#This Row],[Department]]="Utilities", Table1[[#This Row],[Department]]="Admin &amp; Operations"), "Essential", "Non-Essential")</f>
        <v>Essential</v>
      </c>
      <c r="F18" t="s">
        <v>22</v>
      </c>
      <c r="G18" t="s">
        <v>25</v>
      </c>
      <c r="H18" t="s">
        <v>43</v>
      </c>
      <c r="I18" s="7">
        <v>6550.61</v>
      </c>
      <c r="J18" t="str">
        <f>TEXT(Table1[[#This Row],[Date]], "mmmm")</f>
        <v>December</v>
      </c>
      <c r="K18">
        <f>YEAR(Table1[[#This Row],[Date]])</f>
        <v>2024</v>
      </c>
      <c r="L18" t="str">
        <f>TEXT(Table1[[#This Row],[Date]],"DDDD")</f>
        <v>Wednesday</v>
      </c>
      <c r="M18">
        <f>ROUNDUP(MONTH(Table1[[#This Row],[Date]])/3,0)</f>
        <v>4</v>
      </c>
    </row>
    <row r="19" spans="2:13">
      <c r="B19" s="2">
        <v>45616</v>
      </c>
      <c r="C19" t="s">
        <v>13</v>
      </c>
      <c r="D19" t="s">
        <v>18</v>
      </c>
      <c r="E19" t="str">
        <f>IF(OR(Table1[[#This Row],[Department]]="HR", Table1[[#This Row],[Department]]="IT &amp; Infrastructure", Table1[[#This Row],[Department]]="Finance &amp; Legal", Table1[[#This Row],[Department]]="Utilities", Table1[[#This Row],[Department]]="Admin &amp; Operations"), "Essential", "Non-Essential")</f>
        <v>Non-Essential</v>
      </c>
      <c r="F19" t="s">
        <v>21</v>
      </c>
      <c r="G19" t="s">
        <v>24</v>
      </c>
      <c r="H19" t="s">
        <v>44</v>
      </c>
      <c r="I19" s="7">
        <v>69592.88</v>
      </c>
      <c r="J19" t="str">
        <f>TEXT(Table1[[#This Row],[Date]], "mmmm")</f>
        <v>November</v>
      </c>
      <c r="K19">
        <f>YEAR(Table1[[#This Row],[Date]])</f>
        <v>2024</v>
      </c>
      <c r="L19" t="str">
        <f>TEXT(Table1[[#This Row],[Date]],"DDDD")</f>
        <v>Wednesday</v>
      </c>
      <c r="M19">
        <f>ROUNDUP(MONTH(Table1[[#This Row],[Date]])/3,0)</f>
        <v>4</v>
      </c>
    </row>
    <row r="20" spans="2:13">
      <c r="B20" s="2">
        <v>45137</v>
      </c>
      <c r="C20" t="s">
        <v>8</v>
      </c>
      <c r="D20" t="s">
        <v>17</v>
      </c>
      <c r="E20" t="str">
        <f>IF(OR(Table1[[#This Row],[Department]]="HR", Table1[[#This Row],[Department]]="IT &amp; Infrastructure", Table1[[#This Row],[Department]]="Finance &amp; Legal", Table1[[#This Row],[Department]]="Utilities", Table1[[#This Row],[Department]]="Admin &amp; Operations"), "Essential", "Non-Essential")</f>
        <v>Essential</v>
      </c>
      <c r="F20" t="s">
        <v>19</v>
      </c>
      <c r="G20" t="s">
        <v>25</v>
      </c>
      <c r="H20" t="s">
        <v>45</v>
      </c>
      <c r="I20" s="7">
        <v>269329.81</v>
      </c>
      <c r="J20" t="str">
        <f>TEXT(Table1[[#This Row],[Date]], "mmmm")</f>
        <v>July</v>
      </c>
      <c r="K20">
        <f>YEAR(Table1[[#This Row],[Date]])</f>
        <v>2023</v>
      </c>
      <c r="L20" t="str">
        <f>TEXT(Table1[[#This Row],[Date]],"DDDD")</f>
        <v>Sunday</v>
      </c>
      <c r="M20">
        <f>ROUNDUP(MONTH(Table1[[#This Row],[Date]])/3,0)</f>
        <v>3</v>
      </c>
    </row>
    <row r="21" spans="2:13">
      <c r="B21" s="2">
        <v>45480</v>
      </c>
      <c r="C21" t="s">
        <v>10</v>
      </c>
      <c r="D21" t="s">
        <v>17</v>
      </c>
      <c r="E21" t="str">
        <f>IF(OR(Table1[[#This Row],[Department]]="HR", Table1[[#This Row],[Department]]="IT &amp; Infrastructure", Table1[[#This Row],[Department]]="Finance &amp; Legal", Table1[[#This Row],[Department]]="Utilities", Table1[[#This Row],[Department]]="Admin &amp; Operations"), "Essential", "Non-Essential")</f>
        <v>Non-Essential</v>
      </c>
      <c r="F21" t="s">
        <v>20</v>
      </c>
      <c r="G21" t="s">
        <v>27</v>
      </c>
      <c r="H21" t="s">
        <v>46</v>
      </c>
      <c r="I21" s="7">
        <v>346343.29</v>
      </c>
      <c r="J21" t="str">
        <f>TEXT(Table1[[#This Row],[Date]], "mmmm")</f>
        <v>July</v>
      </c>
      <c r="K21">
        <f>YEAR(Table1[[#This Row],[Date]])</f>
        <v>2024</v>
      </c>
      <c r="L21" t="str">
        <f>TEXT(Table1[[#This Row],[Date]],"DDDD")</f>
        <v>Sunday</v>
      </c>
      <c r="M21">
        <f>ROUNDUP(MONTH(Table1[[#This Row],[Date]])/3,0)</f>
        <v>3</v>
      </c>
    </row>
    <row r="22" spans="2:13">
      <c r="B22" s="2">
        <v>45076</v>
      </c>
      <c r="C22" t="s">
        <v>13</v>
      </c>
      <c r="D22" t="s">
        <v>17</v>
      </c>
      <c r="E22" t="str">
        <f>IF(OR(Table1[[#This Row],[Department]]="HR", Table1[[#This Row],[Department]]="IT &amp; Infrastructure", Table1[[#This Row],[Department]]="Finance &amp; Legal", Table1[[#This Row],[Department]]="Utilities", Table1[[#This Row],[Department]]="Admin &amp; Operations"), "Essential", "Non-Essential")</f>
        <v>Non-Essential</v>
      </c>
      <c r="F22" t="s">
        <v>19</v>
      </c>
      <c r="G22" t="s">
        <v>25</v>
      </c>
      <c r="H22" t="s">
        <v>47</v>
      </c>
      <c r="I22" s="7">
        <v>243263.78</v>
      </c>
      <c r="J22" t="str">
        <f>TEXT(Table1[[#This Row],[Date]], "mmmm")</f>
        <v>May</v>
      </c>
      <c r="K22">
        <f>YEAR(Table1[[#This Row],[Date]])</f>
        <v>2023</v>
      </c>
      <c r="L22" t="str">
        <f>TEXT(Table1[[#This Row],[Date]],"DDDD")</f>
        <v>Tuesday</v>
      </c>
      <c r="M22">
        <f>ROUNDUP(MONTH(Table1[[#This Row],[Date]])/3,0)</f>
        <v>2</v>
      </c>
    </row>
    <row r="23" spans="2:13">
      <c r="B23" s="2">
        <v>45124</v>
      </c>
      <c r="C23" t="s">
        <v>13</v>
      </c>
      <c r="D23" t="s">
        <v>17</v>
      </c>
      <c r="E23" t="str">
        <f>IF(OR(Table1[[#This Row],[Department]]="HR", Table1[[#This Row],[Department]]="IT &amp; Infrastructure", Table1[[#This Row],[Department]]="Finance &amp; Legal", Table1[[#This Row],[Department]]="Utilities", Table1[[#This Row],[Department]]="Admin &amp; Operations"), "Essential", "Non-Essential")</f>
        <v>Non-Essential</v>
      </c>
      <c r="F23" t="s">
        <v>22</v>
      </c>
      <c r="G23" t="s">
        <v>26</v>
      </c>
      <c r="H23" t="s">
        <v>48</v>
      </c>
      <c r="I23" s="7">
        <v>194790.12</v>
      </c>
      <c r="J23" t="str">
        <f>TEXT(Table1[[#This Row],[Date]], "mmmm")</f>
        <v>July</v>
      </c>
      <c r="K23">
        <f>YEAR(Table1[[#This Row],[Date]])</f>
        <v>2023</v>
      </c>
      <c r="L23" t="str">
        <f>TEXT(Table1[[#This Row],[Date]],"DDDD")</f>
        <v>Monday</v>
      </c>
      <c r="M23">
        <f>ROUNDUP(MONTH(Table1[[#This Row],[Date]])/3,0)</f>
        <v>3</v>
      </c>
    </row>
    <row r="24" spans="2:13">
      <c r="B24" s="2">
        <v>44962</v>
      </c>
      <c r="C24" t="s">
        <v>10</v>
      </c>
      <c r="D24" t="s">
        <v>17</v>
      </c>
      <c r="E24" t="str">
        <f>IF(OR(Table1[[#This Row],[Department]]="HR", Table1[[#This Row],[Department]]="IT &amp; Infrastructure", Table1[[#This Row],[Department]]="Finance &amp; Legal", Table1[[#This Row],[Department]]="Utilities", Table1[[#This Row],[Department]]="Admin &amp; Operations"), "Essential", "Non-Essential")</f>
        <v>Non-Essential</v>
      </c>
      <c r="F24" t="s">
        <v>22</v>
      </c>
      <c r="G24" t="s">
        <v>26</v>
      </c>
      <c r="H24" t="s">
        <v>49</v>
      </c>
      <c r="I24" s="7">
        <v>425887.77</v>
      </c>
      <c r="J24" t="str">
        <f>TEXT(Table1[[#This Row],[Date]], "mmmm")</f>
        <v>February</v>
      </c>
      <c r="K24">
        <f>YEAR(Table1[[#This Row],[Date]])</f>
        <v>2023</v>
      </c>
      <c r="L24" t="str">
        <f>TEXT(Table1[[#This Row],[Date]],"DDDD")</f>
        <v>Sunday</v>
      </c>
      <c r="M24">
        <f>ROUNDUP(MONTH(Table1[[#This Row],[Date]])/3,0)</f>
        <v>1</v>
      </c>
    </row>
    <row r="25" spans="2:13">
      <c r="B25" s="2">
        <v>45564</v>
      </c>
      <c r="C25" t="s">
        <v>13</v>
      </c>
      <c r="D25" t="s">
        <v>18</v>
      </c>
      <c r="E25" t="str">
        <f>IF(OR(Table1[[#This Row],[Department]]="HR", Table1[[#This Row],[Department]]="IT &amp; Infrastructure", Table1[[#This Row],[Department]]="Finance &amp; Legal", Table1[[#This Row],[Department]]="Utilities", Table1[[#This Row],[Department]]="Admin &amp; Operations"), "Essential", "Non-Essential")</f>
        <v>Non-Essential</v>
      </c>
      <c r="F25" t="s">
        <v>22</v>
      </c>
      <c r="G25" t="s">
        <v>26</v>
      </c>
      <c r="H25" t="s">
        <v>50</v>
      </c>
      <c r="I25" s="7">
        <v>182103.34</v>
      </c>
      <c r="J25" t="str">
        <f>TEXT(Table1[[#This Row],[Date]], "mmmm")</f>
        <v>September</v>
      </c>
      <c r="K25">
        <f>YEAR(Table1[[#This Row],[Date]])</f>
        <v>2024</v>
      </c>
      <c r="L25" t="str">
        <f>TEXT(Table1[[#This Row],[Date]],"DDDD")</f>
        <v>Sunday</v>
      </c>
      <c r="M25">
        <f>ROUNDUP(MONTH(Table1[[#This Row],[Date]])/3,0)</f>
        <v>3</v>
      </c>
    </row>
    <row r="26" spans="2:13">
      <c r="B26" s="2">
        <v>45027</v>
      </c>
      <c r="C26" t="s">
        <v>10</v>
      </c>
      <c r="D26" t="s">
        <v>18</v>
      </c>
      <c r="E26" t="str">
        <f>IF(OR(Table1[[#This Row],[Department]]="HR", Table1[[#This Row],[Department]]="IT &amp; Infrastructure", Table1[[#This Row],[Department]]="Finance &amp; Legal", Table1[[#This Row],[Department]]="Utilities", Table1[[#This Row],[Department]]="Admin &amp; Operations"), "Essential", "Non-Essential")</f>
        <v>Non-Essential</v>
      </c>
      <c r="F26" t="s">
        <v>19</v>
      </c>
      <c r="G26" t="s">
        <v>25</v>
      </c>
      <c r="H26" t="s">
        <v>51</v>
      </c>
      <c r="I26" s="7">
        <v>446105.98</v>
      </c>
      <c r="J26" t="str">
        <f>TEXT(Table1[[#This Row],[Date]], "mmmm")</f>
        <v>April</v>
      </c>
      <c r="K26">
        <f>YEAR(Table1[[#This Row],[Date]])</f>
        <v>2023</v>
      </c>
      <c r="L26" t="str">
        <f>TEXT(Table1[[#This Row],[Date]],"DDDD")</f>
        <v>Tuesday</v>
      </c>
      <c r="M26">
        <f>ROUNDUP(MONTH(Table1[[#This Row],[Date]])/3,0)</f>
        <v>2</v>
      </c>
    </row>
    <row r="27" spans="2:13">
      <c r="B27" s="2">
        <v>44983</v>
      </c>
      <c r="C27" t="s">
        <v>14</v>
      </c>
      <c r="D27" t="s">
        <v>18</v>
      </c>
      <c r="E27" t="str">
        <f>IF(OR(Table1[[#This Row],[Department]]="HR", Table1[[#This Row],[Department]]="IT &amp; Infrastructure", Table1[[#This Row],[Department]]="Finance &amp; Legal", Table1[[#This Row],[Department]]="Utilities", Table1[[#This Row],[Department]]="Admin &amp; Operations"), "Essential", "Non-Essential")</f>
        <v>Essential</v>
      </c>
      <c r="F27" t="s">
        <v>19</v>
      </c>
      <c r="G27" t="s">
        <v>24</v>
      </c>
      <c r="H27" t="s">
        <v>52</v>
      </c>
      <c r="I27" s="7">
        <v>84335.96</v>
      </c>
      <c r="J27" t="str">
        <f>TEXT(Table1[[#This Row],[Date]], "mmmm")</f>
        <v>February</v>
      </c>
      <c r="K27">
        <f>YEAR(Table1[[#This Row],[Date]])</f>
        <v>2023</v>
      </c>
      <c r="L27" t="str">
        <f>TEXT(Table1[[#This Row],[Date]],"DDDD")</f>
        <v>Sunday</v>
      </c>
      <c r="M27">
        <f>ROUNDUP(MONTH(Table1[[#This Row],[Date]])/3,0)</f>
        <v>1</v>
      </c>
    </row>
    <row r="28" spans="2:13">
      <c r="B28" s="2">
        <v>45245</v>
      </c>
      <c r="C28" t="s">
        <v>11</v>
      </c>
      <c r="D28" t="s">
        <v>18</v>
      </c>
      <c r="E28" t="str">
        <f>IF(OR(Table1[[#This Row],[Department]]="HR", Table1[[#This Row],[Department]]="IT &amp; Infrastructure", Table1[[#This Row],[Department]]="Finance &amp; Legal", Table1[[#This Row],[Department]]="Utilities", Table1[[#This Row],[Department]]="Admin &amp; Operations"), "Essential", "Non-Essential")</f>
        <v>Non-Essential</v>
      </c>
      <c r="F28" t="s">
        <v>23</v>
      </c>
      <c r="G28" t="s">
        <v>25</v>
      </c>
      <c r="H28" t="s">
        <v>53</v>
      </c>
      <c r="I28" s="7">
        <v>35442.17</v>
      </c>
      <c r="J28" t="str">
        <f>TEXT(Table1[[#This Row],[Date]], "mmmm")</f>
        <v>November</v>
      </c>
      <c r="K28">
        <f>YEAR(Table1[[#This Row],[Date]])</f>
        <v>2023</v>
      </c>
      <c r="L28" t="str">
        <f>TEXT(Table1[[#This Row],[Date]],"DDDD")</f>
        <v>Wednesday</v>
      </c>
      <c r="M28">
        <f>ROUNDUP(MONTH(Table1[[#This Row],[Date]])/3,0)</f>
        <v>4</v>
      </c>
    </row>
    <row r="29" spans="2:13">
      <c r="B29" s="2">
        <v>45633</v>
      </c>
      <c r="C29" t="s">
        <v>15</v>
      </c>
      <c r="D29" t="s">
        <v>18</v>
      </c>
      <c r="E29" t="str">
        <f>IF(OR(Table1[[#This Row],[Department]]="HR", Table1[[#This Row],[Department]]="IT &amp; Infrastructure", Table1[[#This Row],[Department]]="Finance &amp; Legal", Table1[[#This Row],[Department]]="Utilities", Table1[[#This Row],[Department]]="Admin &amp; Operations"), "Essential", "Non-Essential")</f>
        <v>Essential</v>
      </c>
      <c r="F29" t="s">
        <v>19</v>
      </c>
      <c r="G29" t="s">
        <v>27</v>
      </c>
      <c r="H29" t="s">
        <v>54</v>
      </c>
      <c r="I29" s="7">
        <v>216151.02</v>
      </c>
      <c r="J29" t="str">
        <f>TEXT(Table1[[#This Row],[Date]], "mmmm")</f>
        <v>December</v>
      </c>
      <c r="K29">
        <f>YEAR(Table1[[#This Row],[Date]])</f>
        <v>2024</v>
      </c>
      <c r="L29" t="str">
        <f>TEXT(Table1[[#This Row],[Date]],"DDDD")</f>
        <v>Saturday</v>
      </c>
      <c r="M29">
        <f>ROUNDUP(MONTH(Table1[[#This Row],[Date]])/3,0)</f>
        <v>4</v>
      </c>
    </row>
    <row r="30" spans="2:13">
      <c r="B30" s="2">
        <v>45540</v>
      </c>
      <c r="C30" t="s">
        <v>8</v>
      </c>
      <c r="D30" t="s">
        <v>17</v>
      </c>
      <c r="E30" t="str">
        <f>IF(OR(Table1[[#This Row],[Department]]="HR", Table1[[#This Row],[Department]]="IT &amp; Infrastructure", Table1[[#This Row],[Department]]="Finance &amp; Legal", Table1[[#This Row],[Department]]="Utilities", Table1[[#This Row],[Department]]="Admin &amp; Operations"), "Essential", "Non-Essential")</f>
        <v>Essential</v>
      </c>
      <c r="F30" t="s">
        <v>22</v>
      </c>
      <c r="G30" t="s">
        <v>25</v>
      </c>
      <c r="H30" t="s">
        <v>55</v>
      </c>
      <c r="I30" s="7">
        <v>329075.81</v>
      </c>
      <c r="J30" t="str">
        <f>TEXT(Table1[[#This Row],[Date]], "mmmm")</f>
        <v>September</v>
      </c>
      <c r="K30">
        <f>YEAR(Table1[[#This Row],[Date]])</f>
        <v>2024</v>
      </c>
      <c r="L30" t="str">
        <f>TEXT(Table1[[#This Row],[Date]],"DDDD")</f>
        <v>Thursday</v>
      </c>
      <c r="M30">
        <f>ROUNDUP(MONTH(Table1[[#This Row],[Date]])/3,0)</f>
        <v>3</v>
      </c>
    </row>
    <row r="31" spans="2:13">
      <c r="B31" s="2">
        <v>45580</v>
      </c>
      <c r="C31" t="s">
        <v>14</v>
      </c>
      <c r="D31" t="s">
        <v>18</v>
      </c>
      <c r="E31" t="str">
        <f>IF(OR(Table1[[#This Row],[Department]]="HR", Table1[[#This Row],[Department]]="IT &amp; Infrastructure", Table1[[#This Row],[Department]]="Finance &amp; Legal", Table1[[#This Row],[Department]]="Utilities", Table1[[#This Row],[Department]]="Admin &amp; Operations"), "Essential", "Non-Essential")</f>
        <v>Essential</v>
      </c>
      <c r="F31" t="s">
        <v>20</v>
      </c>
      <c r="G31" t="s">
        <v>26</v>
      </c>
      <c r="H31" t="s">
        <v>56</v>
      </c>
      <c r="I31" s="7">
        <v>284127.76</v>
      </c>
      <c r="J31" t="str">
        <f>TEXT(Table1[[#This Row],[Date]], "mmmm")</f>
        <v>October</v>
      </c>
      <c r="K31">
        <f>YEAR(Table1[[#This Row],[Date]])</f>
        <v>2024</v>
      </c>
      <c r="L31" t="str">
        <f>TEXT(Table1[[#This Row],[Date]],"DDDD")</f>
        <v>Tuesday</v>
      </c>
      <c r="M31">
        <f>ROUNDUP(MONTH(Table1[[#This Row],[Date]])/3,0)</f>
        <v>4</v>
      </c>
    </row>
    <row r="32" spans="2:13">
      <c r="B32" s="2">
        <v>45138</v>
      </c>
      <c r="C32" t="s">
        <v>15</v>
      </c>
      <c r="D32" t="s">
        <v>18</v>
      </c>
      <c r="E32" t="str">
        <f>IF(OR(Table1[[#This Row],[Department]]="HR", Table1[[#This Row],[Department]]="IT &amp; Infrastructure", Table1[[#This Row],[Department]]="Finance &amp; Legal", Table1[[#This Row],[Department]]="Utilities", Table1[[#This Row],[Department]]="Admin &amp; Operations"), "Essential", "Non-Essential")</f>
        <v>Essential</v>
      </c>
      <c r="F32" t="s">
        <v>23</v>
      </c>
      <c r="G32" t="s">
        <v>26</v>
      </c>
      <c r="H32" t="s">
        <v>57</v>
      </c>
      <c r="I32" s="7">
        <v>326494.12</v>
      </c>
      <c r="J32" t="str">
        <f>TEXT(Table1[[#This Row],[Date]], "mmmm")</f>
        <v>July</v>
      </c>
      <c r="K32">
        <f>YEAR(Table1[[#This Row],[Date]])</f>
        <v>2023</v>
      </c>
      <c r="L32" t="str">
        <f>TEXT(Table1[[#This Row],[Date]],"DDDD")</f>
        <v>Monday</v>
      </c>
      <c r="M32">
        <f>ROUNDUP(MONTH(Table1[[#This Row],[Date]])/3,0)</f>
        <v>3</v>
      </c>
    </row>
    <row r="33" spans="2:13">
      <c r="B33" s="2">
        <v>45116</v>
      </c>
      <c r="C33" t="s">
        <v>12</v>
      </c>
      <c r="D33" t="s">
        <v>17</v>
      </c>
      <c r="E33" t="str">
        <f>IF(OR(Table1[[#This Row],[Department]]="HR", Table1[[#This Row],[Department]]="IT &amp; Infrastructure", Table1[[#This Row],[Department]]="Finance &amp; Legal", Table1[[#This Row],[Department]]="Utilities", Table1[[#This Row],[Department]]="Admin &amp; Operations"), "Essential", "Non-Essential")</f>
        <v>Essential</v>
      </c>
      <c r="F33" t="s">
        <v>22</v>
      </c>
      <c r="G33" t="s">
        <v>27</v>
      </c>
      <c r="H33" t="s">
        <v>58</v>
      </c>
      <c r="I33" s="7">
        <v>25188.19</v>
      </c>
      <c r="J33" t="str">
        <f>TEXT(Table1[[#This Row],[Date]], "mmmm")</f>
        <v>July</v>
      </c>
      <c r="K33">
        <f>YEAR(Table1[[#This Row],[Date]])</f>
        <v>2023</v>
      </c>
      <c r="L33" t="str">
        <f>TEXT(Table1[[#This Row],[Date]],"DDDD")</f>
        <v>Sunday</v>
      </c>
      <c r="M33">
        <f>ROUNDUP(MONTH(Table1[[#This Row],[Date]])/3,0)</f>
        <v>3</v>
      </c>
    </row>
    <row r="34" spans="2:13">
      <c r="B34" s="2">
        <v>45090</v>
      </c>
      <c r="C34" t="s">
        <v>9</v>
      </c>
      <c r="D34" t="s">
        <v>18</v>
      </c>
      <c r="E34" t="str">
        <f>IF(OR(Table1[[#This Row],[Department]]="HR", Table1[[#This Row],[Department]]="IT &amp; Infrastructure", Table1[[#This Row],[Department]]="Finance &amp; Legal", Table1[[#This Row],[Department]]="Utilities", Table1[[#This Row],[Department]]="Admin &amp; Operations"), "Essential", "Non-Essential")</f>
        <v>Non-Essential</v>
      </c>
      <c r="F34" t="s">
        <v>21</v>
      </c>
      <c r="G34" t="s">
        <v>26</v>
      </c>
      <c r="H34" t="s">
        <v>59</v>
      </c>
      <c r="I34" s="7">
        <v>72112.56</v>
      </c>
      <c r="J34" t="str">
        <f>TEXT(Table1[[#This Row],[Date]], "mmmm")</f>
        <v>June</v>
      </c>
      <c r="K34">
        <f>YEAR(Table1[[#This Row],[Date]])</f>
        <v>2023</v>
      </c>
      <c r="L34" t="str">
        <f>TEXT(Table1[[#This Row],[Date]],"DDDD")</f>
        <v>Tuesday</v>
      </c>
      <c r="M34">
        <f>ROUNDUP(MONTH(Table1[[#This Row],[Date]])/3,0)</f>
        <v>2</v>
      </c>
    </row>
    <row r="35" spans="2:13">
      <c r="B35" s="2">
        <v>45437</v>
      </c>
      <c r="C35" t="s">
        <v>15</v>
      </c>
      <c r="D35" t="s">
        <v>18</v>
      </c>
      <c r="E35" t="str">
        <f>IF(OR(Table1[[#This Row],[Department]]="HR", Table1[[#This Row],[Department]]="IT &amp; Infrastructure", Table1[[#This Row],[Department]]="Finance &amp; Legal", Table1[[#This Row],[Department]]="Utilities", Table1[[#This Row],[Department]]="Admin &amp; Operations"), "Essential", "Non-Essential")</f>
        <v>Essential</v>
      </c>
      <c r="F35" t="s">
        <v>20</v>
      </c>
      <c r="G35" t="s">
        <v>25</v>
      </c>
      <c r="H35" t="s">
        <v>60</v>
      </c>
      <c r="I35" s="7">
        <v>401050.51</v>
      </c>
      <c r="J35" t="str">
        <f>TEXT(Table1[[#This Row],[Date]], "mmmm")</f>
        <v>May</v>
      </c>
      <c r="K35">
        <f>YEAR(Table1[[#This Row],[Date]])</f>
        <v>2024</v>
      </c>
      <c r="L35" t="str">
        <f>TEXT(Table1[[#This Row],[Date]],"DDDD")</f>
        <v>Saturday</v>
      </c>
      <c r="M35">
        <f>ROUNDUP(MONTH(Table1[[#This Row],[Date]])/3,0)</f>
        <v>2</v>
      </c>
    </row>
    <row r="36" spans="2:13">
      <c r="B36" s="2">
        <v>45451</v>
      </c>
      <c r="C36" t="s">
        <v>11</v>
      </c>
      <c r="D36" t="s">
        <v>17</v>
      </c>
      <c r="E36" t="str">
        <f>IF(OR(Table1[[#This Row],[Department]]="HR", Table1[[#This Row],[Department]]="IT &amp; Infrastructure", Table1[[#This Row],[Department]]="Finance &amp; Legal", Table1[[#This Row],[Department]]="Utilities", Table1[[#This Row],[Department]]="Admin &amp; Operations"), "Essential", "Non-Essential")</f>
        <v>Non-Essential</v>
      </c>
      <c r="F36" t="s">
        <v>21</v>
      </c>
      <c r="G36" t="s">
        <v>26</v>
      </c>
      <c r="H36" t="s">
        <v>61</v>
      </c>
      <c r="I36" s="7">
        <v>156952.66</v>
      </c>
      <c r="J36" t="str">
        <f>TEXT(Table1[[#This Row],[Date]], "mmmm")</f>
        <v>June</v>
      </c>
      <c r="K36">
        <f>YEAR(Table1[[#This Row],[Date]])</f>
        <v>2024</v>
      </c>
      <c r="L36" t="str">
        <f>TEXT(Table1[[#This Row],[Date]],"DDDD")</f>
        <v>Saturday</v>
      </c>
      <c r="M36">
        <f>ROUNDUP(MONTH(Table1[[#This Row],[Date]])/3,0)</f>
        <v>2</v>
      </c>
    </row>
    <row r="37" spans="2:13">
      <c r="B37" s="2">
        <v>45369</v>
      </c>
      <c r="C37" t="s">
        <v>8</v>
      </c>
      <c r="D37" t="s">
        <v>17</v>
      </c>
      <c r="E37" t="str">
        <f>IF(OR(Table1[[#This Row],[Department]]="HR", Table1[[#This Row],[Department]]="IT &amp; Infrastructure", Table1[[#This Row],[Department]]="Finance &amp; Legal", Table1[[#This Row],[Department]]="Utilities", Table1[[#This Row],[Department]]="Admin &amp; Operations"), "Essential", "Non-Essential")</f>
        <v>Essential</v>
      </c>
      <c r="F37" t="s">
        <v>21</v>
      </c>
      <c r="G37" t="s">
        <v>24</v>
      </c>
      <c r="H37" t="s">
        <v>62</v>
      </c>
      <c r="I37" s="7">
        <v>477668.84</v>
      </c>
      <c r="J37" t="str">
        <f>TEXT(Table1[[#This Row],[Date]], "mmmm")</f>
        <v>March</v>
      </c>
      <c r="K37">
        <f>YEAR(Table1[[#This Row],[Date]])</f>
        <v>2024</v>
      </c>
      <c r="L37" t="str">
        <f>TEXT(Table1[[#This Row],[Date]],"DDDD")</f>
        <v>Monday</v>
      </c>
      <c r="M37">
        <f>ROUNDUP(MONTH(Table1[[#This Row],[Date]])/3,0)</f>
        <v>1</v>
      </c>
    </row>
    <row r="38" spans="2:13">
      <c r="B38" s="2">
        <v>45154</v>
      </c>
      <c r="C38" t="s">
        <v>11</v>
      </c>
      <c r="D38" t="s">
        <v>17</v>
      </c>
      <c r="E38" t="str">
        <f>IF(OR(Table1[[#This Row],[Department]]="HR", Table1[[#This Row],[Department]]="IT &amp; Infrastructure", Table1[[#This Row],[Department]]="Finance &amp; Legal", Table1[[#This Row],[Department]]="Utilities", Table1[[#This Row],[Department]]="Admin &amp; Operations"), "Essential", "Non-Essential")</f>
        <v>Non-Essential</v>
      </c>
      <c r="F38" t="s">
        <v>23</v>
      </c>
      <c r="G38" t="s">
        <v>24</v>
      </c>
      <c r="H38" t="s">
        <v>63</v>
      </c>
      <c r="I38" s="7">
        <v>300536.96999999997</v>
      </c>
      <c r="J38" t="str">
        <f>TEXT(Table1[[#This Row],[Date]], "mmmm")</f>
        <v>August</v>
      </c>
      <c r="K38">
        <f>YEAR(Table1[[#This Row],[Date]])</f>
        <v>2023</v>
      </c>
      <c r="L38" t="str">
        <f>TEXT(Table1[[#This Row],[Date]],"DDDD")</f>
        <v>Wednesday</v>
      </c>
      <c r="M38">
        <f>ROUNDUP(MONTH(Table1[[#This Row],[Date]])/3,0)</f>
        <v>3</v>
      </c>
    </row>
    <row r="39" spans="2:13">
      <c r="B39" s="2">
        <v>45504</v>
      </c>
      <c r="C39" t="s">
        <v>8</v>
      </c>
      <c r="D39" t="s">
        <v>18</v>
      </c>
      <c r="E39" t="str">
        <f>IF(OR(Table1[[#This Row],[Department]]="HR", Table1[[#This Row],[Department]]="IT &amp; Infrastructure", Table1[[#This Row],[Department]]="Finance &amp; Legal", Table1[[#This Row],[Department]]="Utilities", Table1[[#This Row],[Department]]="Admin &amp; Operations"), "Essential", "Non-Essential")</f>
        <v>Essential</v>
      </c>
      <c r="F39" t="s">
        <v>22</v>
      </c>
      <c r="G39" t="s">
        <v>25</v>
      </c>
      <c r="H39" t="s">
        <v>64</v>
      </c>
      <c r="I39" s="7">
        <v>328244.06</v>
      </c>
      <c r="J39" t="str">
        <f>TEXT(Table1[[#This Row],[Date]], "mmmm")</f>
        <v>July</v>
      </c>
      <c r="K39">
        <f>YEAR(Table1[[#This Row],[Date]])</f>
        <v>2024</v>
      </c>
      <c r="L39" t="str">
        <f>TEXT(Table1[[#This Row],[Date]],"DDDD")</f>
        <v>Wednesday</v>
      </c>
      <c r="M39">
        <f>ROUNDUP(MONTH(Table1[[#This Row],[Date]])/3,0)</f>
        <v>3</v>
      </c>
    </row>
    <row r="40" spans="2:13">
      <c r="B40" s="2">
        <v>45647</v>
      </c>
      <c r="C40" t="s">
        <v>10</v>
      </c>
      <c r="D40" t="s">
        <v>18</v>
      </c>
      <c r="E40" t="str">
        <f>IF(OR(Table1[[#This Row],[Department]]="HR", Table1[[#This Row],[Department]]="IT &amp; Infrastructure", Table1[[#This Row],[Department]]="Finance &amp; Legal", Table1[[#This Row],[Department]]="Utilities", Table1[[#This Row],[Department]]="Admin &amp; Operations"), "Essential", "Non-Essential")</f>
        <v>Non-Essential</v>
      </c>
      <c r="F40" t="s">
        <v>19</v>
      </c>
      <c r="G40" t="s">
        <v>26</v>
      </c>
      <c r="H40" t="s">
        <v>65</v>
      </c>
      <c r="I40" s="7">
        <v>71460.399999999994</v>
      </c>
      <c r="J40" t="str">
        <f>TEXT(Table1[[#This Row],[Date]], "mmmm")</f>
        <v>December</v>
      </c>
      <c r="K40">
        <f>YEAR(Table1[[#This Row],[Date]])</f>
        <v>2024</v>
      </c>
      <c r="L40" t="str">
        <f>TEXT(Table1[[#This Row],[Date]],"DDDD")</f>
        <v>Saturday</v>
      </c>
      <c r="M40">
        <f>ROUNDUP(MONTH(Table1[[#This Row],[Date]])/3,0)</f>
        <v>4</v>
      </c>
    </row>
    <row r="41" spans="2:13">
      <c r="B41" s="2">
        <v>44966</v>
      </c>
      <c r="C41" t="s">
        <v>15</v>
      </c>
      <c r="D41" t="s">
        <v>17</v>
      </c>
      <c r="E41" t="str">
        <f>IF(OR(Table1[[#This Row],[Department]]="HR", Table1[[#This Row],[Department]]="IT &amp; Infrastructure", Table1[[#This Row],[Department]]="Finance &amp; Legal", Table1[[#This Row],[Department]]="Utilities", Table1[[#This Row],[Department]]="Admin &amp; Operations"), "Essential", "Non-Essential")</f>
        <v>Essential</v>
      </c>
      <c r="F41" t="s">
        <v>23</v>
      </c>
      <c r="G41" t="s">
        <v>25</v>
      </c>
      <c r="H41" t="s">
        <v>66</v>
      </c>
      <c r="I41" s="7">
        <v>498254.28</v>
      </c>
      <c r="J41" t="str">
        <f>TEXT(Table1[[#This Row],[Date]], "mmmm")</f>
        <v>February</v>
      </c>
      <c r="K41">
        <f>YEAR(Table1[[#This Row],[Date]])</f>
        <v>2023</v>
      </c>
      <c r="L41" t="str">
        <f>TEXT(Table1[[#This Row],[Date]],"DDDD")</f>
        <v>Thursday</v>
      </c>
      <c r="M41">
        <f>ROUNDUP(MONTH(Table1[[#This Row],[Date]])/3,0)</f>
        <v>1</v>
      </c>
    </row>
    <row r="42" spans="2:13">
      <c r="B42" s="2">
        <v>45656</v>
      </c>
      <c r="C42" t="s">
        <v>9</v>
      </c>
      <c r="D42" t="s">
        <v>17</v>
      </c>
      <c r="E42" t="str">
        <f>IF(OR(Table1[[#This Row],[Department]]="HR", Table1[[#This Row],[Department]]="IT &amp; Infrastructure", Table1[[#This Row],[Department]]="Finance &amp; Legal", Table1[[#This Row],[Department]]="Utilities", Table1[[#This Row],[Department]]="Admin &amp; Operations"), "Essential", "Non-Essential")</f>
        <v>Non-Essential</v>
      </c>
      <c r="F42" t="s">
        <v>19</v>
      </c>
      <c r="G42" t="s">
        <v>26</v>
      </c>
      <c r="H42" t="s">
        <v>67</v>
      </c>
      <c r="I42" s="7">
        <v>395402.45</v>
      </c>
      <c r="J42" t="str">
        <f>TEXT(Table1[[#This Row],[Date]], "mmmm")</f>
        <v>December</v>
      </c>
      <c r="K42">
        <f>YEAR(Table1[[#This Row],[Date]])</f>
        <v>2024</v>
      </c>
      <c r="L42" t="str">
        <f>TEXT(Table1[[#This Row],[Date]],"DDDD")</f>
        <v>Monday</v>
      </c>
      <c r="M42">
        <f>ROUNDUP(MONTH(Table1[[#This Row],[Date]])/3,0)</f>
        <v>4</v>
      </c>
    </row>
    <row r="43" spans="2:13">
      <c r="B43" s="2">
        <v>44977</v>
      </c>
      <c r="C43" t="s">
        <v>14</v>
      </c>
      <c r="D43" t="s">
        <v>17</v>
      </c>
      <c r="E43" t="str">
        <f>IF(OR(Table1[[#This Row],[Department]]="HR", Table1[[#This Row],[Department]]="IT &amp; Infrastructure", Table1[[#This Row],[Department]]="Finance &amp; Legal", Table1[[#This Row],[Department]]="Utilities", Table1[[#This Row],[Department]]="Admin &amp; Operations"), "Essential", "Non-Essential")</f>
        <v>Essential</v>
      </c>
      <c r="F43" t="s">
        <v>23</v>
      </c>
      <c r="G43" t="s">
        <v>27</v>
      </c>
      <c r="H43" t="s">
        <v>68</v>
      </c>
      <c r="I43" s="7">
        <v>324637.45</v>
      </c>
      <c r="J43" t="str">
        <f>TEXT(Table1[[#This Row],[Date]], "mmmm")</f>
        <v>February</v>
      </c>
      <c r="K43">
        <f>YEAR(Table1[[#This Row],[Date]])</f>
        <v>2023</v>
      </c>
      <c r="L43" t="str">
        <f>TEXT(Table1[[#This Row],[Date]],"DDDD")</f>
        <v>Monday</v>
      </c>
      <c r="M43">
        <f>ROUNDUP(MONTH(Table1[[#This Row],[Date]])/3,0)</f>
        <v>1</v>
      </c>
    </row>
    <row r="44" spans="2:13">
      <c r="B44" s="2">
        <v>45044</v>
      </c>
      <c r="C44" t="s">
        <v>10</v>
      </c>
      <c r="D44" t="s">
        <v>18</v>
      </c>
      <c r="E44" t="str">
        <f>IF(OR(Table1[[#This Row],[Department]]="HR", Table1[[#This Row],[Department]]="IT &amp; Infrastructure", Table1[[#This Row],[Department]]="Finance &amp; Legal", Table1[[#This Row],[Department]]="Utilities", Table1[[#This Row],[Department]]="Admin &amp; Operations"), "Essential", "Non-Essential")</f>
        <v>Non-Essential</v>
      </c>
      <c r="F44" t="s">
        <v>22</v>
      </c>
      <c r="G44" t="s">
        <v>27</v>
      </c>
      <c r="H44" t="s">
        <v>69</v>
      </c>
      <c r="I44" s="7">
        <v>460889.74</v>
      </c>
      <c r="J44" t="str">
        <f>TEXT(Table1[[#This Row],[Date]], "mmmm")</f>
        <v>April</v>
      </c>
      <c r="K44">
        <f>YEAR(Table1[[#This Row],[Date]])</f>
        <v>2023</v>
      </c>
      <c r="L44" t="str">
        <f>TEXT(Table1[[#This Row],[Date]],"DDDD")</f>
        <v>Friday</v>
      </c>
      <c r="M44">
        <f>ROUNDUP(MONTH(Table1[[#This Row],[Date]])/3,0)</f>
        <v>2</v>
      </c>
    </row>
    <row r="45" spans="2:13">
      <c r="B45" s="2">
        <v>45279</v>
      </c>
      <c r="C45" t="s">
        <v>7</v>
      </c>
      <c r="D45" t="s">
        <v>18</v>
      </c>
      <c r="E45" t="str">
        <f>IF(OR(Table1[[#This Row],[Department]]="HR", Table1[[#This Row],[Department]]="IT &amp; Infrastructure", Table1[[#This Row],[Department]]="Finance &amp; Legal", Table1[[#This Row],[Department]]="Utilities", Table1[[#This Row],[Department]]="Admin &amp; Operations"), "Essential", "Non-Essential")</f>
        <v>Essential</v>
      </c>
      <c r="F45" t="s">
        <v>20</v>
      </c>
      <c r="G45" t="s">
        <v>26</v>
      </c>
      <c r="H45" t="s">
        <v>70</v>
      </c>
      <c r="I45" s="7">
        <v>469532.67</v>
      </c>
      <c r="J45" t="str">
        <f>TEXT(Table1[[#This Row],[Date]], "mmmm")</f>
        <v>December</v>
      </c>
      <c r="K45">
        <f>YEAR(Table1[[#This Row],[Date]])</f>
        <v>2023</v>
      </c>
      <c r="L45" t="str">
        <f>TEXT(Table1[[#This Row],[Date]],"DDDD")</f>
        <v>Tuesday</v>
      </c>
      <c r="M45">
        <f>ROUNDUP(MONTH(Table1[[#This Row],[Date]])/3,0)</f>
        <v>4</v>
      </c>
    </row>
    <row r="46" spans="2:13">
      <c r="B46" s="2">
        <v>45478</v>
      </c>
      <c r="C46" t="s">
        <v>11</v>
      </c>
      <c r="D46" t="s">
        <v>17</v>
      </c>
      <c r="E46" t="str">
        <f>IF(OR(Table1[[#This Row],[Department]]="HR", Table1[[#This Row],[Department]]="IT &amp; Infrastructure", Table1[[#This Row],[Department]]="Finance &amp; Legal", Table1[[#This Row],[Department]]="Utilities", Table1[[#This Row],[Department]]="Admin &amp; Operations"), "Essential", "Non-Essential")</f>
        <v>Non-Essential</v>
      </c>
      <c r="F46" t="s">
        <v>19</v>
      </c>
      <c r="G46" t="s">
        <v>26</v>
      </c>
      <c r="H46" t="s">
        <v>71</v>
      </c>
      <c r="I46" s="7">
        <v>498704.78</v>
      </c>
      <c r="J46" t="str">
        <f>TEXT(Table1[[#This Row],[Date]], "mmmm")</f>
        <v>July</v>
      </c>
      <c r="K46">
        <f>YEAR(Table1[[#This Row],[Date]])</f>
        <v>2024</v>
      </c>
      <c r="L46" t="str">
        <f>TEXT(Table1[[#This Row],[Date]],"DDDD")</f>
        <v>Friday</v>
      </c>
      <c r="M46">
        <f>ROUNDUP(MONTH(Table1[[#This Row],[Date]])/3,0)</f>
        <v>3</v>
      </c>
    </row>
    <row r="47" spans="2:13">
      <c r="B47" s="2">
        <v>45629</v>
      </c>
      <c r="C47" t="s">
        <v>8</v>
      </c>
      <c r="D47" t="s">
        <v>17</v>
      </c>
      <c r="E47" t="str">
        <f>IF(OR(Table1[[#This Row],[Department]]="HR", Table1[[#This Row],[Department]]="IT &amp; Infrastructure", Table1[[#This Row],[Department]]="Finance &amp; Legal", Table1[[#This Row],[Department]]="Utilities", Table1[[#This Row],[Department]]="Admin &amp; Operations"), "Essential", "Non-Essential")</f>
        <v>Essential</v>
      </c>
      <c r="F47" t="s">
        <v>20</v>
      </c>
      <c r="G47" t="s">
        <v>26</v>
      </c>
      <c r="H47" t="s">
        <v>72</v>
      </c>
      <c r="I47" s="7">
        <v>435039.58</v>
      </c>
      <c r="J47" t="str">
        <f>TEXT(Table1[[#This Row],[Date]], "mmmm")</f>
        <v>December</v>
      </c>
      <c r="K47">
        <f>YEAR(Table1[[#This Row],[Date]])</f>
        <v>2024</v>
      </c>
      <c r="L47" t="str">
        <f>TEXT(Table1[[#This Row],[Date]],"DDDD")</f>
        <v>Tuesday</v>
      </c>
      <c r="M47">
        <f>ROUNDUP(MONTH(Table1[[#This Row],[Date]])/3,0)</f>
        <v>4</v>
      </c>
    </row>
    <row r="48" spans="2:13">
      <c r="B48" s="2">
        <v>44939</v>
      </c>
      <c r="C48" t="s">
        <v>15</v>
      </c>
      <c r="D48" t="s">
        <v>18</v>
      </c>
      <c r="E48" t="str">
        <f>IF(OR(Table1[[#This Row],[Department]]="HR", Table1[[#This Row],[Department]]="IT &amp; Infrastructure", Table1[[#This Row],[Department]]="Finance &amp; Legal", Table1[[#This Row],[Department]]="Utilities", Table1[[#This Row],[Department]]="Admin &amp; Operations"), "Essential", "Non-Essential")</f>
        <v>Essential</v>
      </c>
      <c r="F48" t="s">
        <v>20</v>
      </c>
      <c r="G48" t="s">
        <v>27</v>
      </c>
      <c r="H48" t="s">
        <v>73</v>
      </c>
      <c r="I48" s="7">
        <v>298595.49</v>
      </c>
      <c r="J48" t="str">
        <f>TEXT(Table1[[#This Row],[Date]], "mmmm")</f>
        <v>January</v>
      </c>
      <c r="K48">
        <f>YEAR(Table1[[#This Row],[Date]])</f>
        <v>2023</v>
      </c>
      <c r="L48" t="str">
        <f>TEXT(Table1[[#This Row],[Date]],"DDDD")</f>
        <v>Friday</v>
      </c>
      <c r="M48">
        <f>ROUNDUP(MONTH(Table1[[#This Row],[Date]])/3,0)</f>
        <v>1</v>
      </c>
    </row>
    <row r="49" spans="2:13">
      <c r="B49" s="2">
        <v>45531</v>
      </c>
      <c r="C49" t="s">
        <v>8</v>
      </c>
      <c r="D49" t="s">
        <v>17</v>
      </c>
      <c r="E49" t="str">
        <f>IF(OR(Table1[[#This Row],[Department]]="HR", Table1[[#This Row],[Department]]="IT &amp; Infrastructure", Table1[[#This Row],[Department]]="Finance &amp; Legal", Table1[[#This Row],[Department]]="Utilities", Table1[[#This Row],[Department]]="Admin &amp; Operations"), "Essential", "Non-Essential")</f>
        <v>Essential</v>
      </c>
      <c r="F49" t="s">
        <v>22</v>
      </c>
      <c r="G49" t="s">
        <v>27</v>
      </c>
      <c r="H49" t="s">
        <v>74</v>
      </c>
      <c r="I49" s="7">
        <v>155450.45000000001</v>
      </c>
      <c r="J49" t="str">
        <f>TEXT(Table1[[#This Row],[Date]], "mmmm")</f>
        <v>August</v>
      </c>
      <c r="K49">
        <f>YEAR(Table1[[#This Row],[Date]])</f>
        <v>2024</v>
      </c>
      <c r="L49" t="str">
        <f>TEXT(Table1[[#This Row],[Date]],"DDDD")</f>
        <v>Tuesday</v>
      </c>
      <c r="M49">
        <f>ROUNDUP(MONTH(Table1[[#This Row],[Date]])/3,0)</f>
        <v>3</v>
      </c>
    </row>
    <row r="50" spans="2:13">
      <c r="B50" s="2">
        <v>45201</v>
      </c>
      <c r="C50" t="s">
        <v>9</v>
      </c>
      <c r="D50" t="s">
        <v>18</v>
      </c>
      <c r="E50" t="str">
        <f>IF(OR(Table1[[#This Row],[Department]]="HR", Table1[[#This Row],[Department]]="IT &amp; Infrastructure", Table1[[#This Row],[Department]]="Finance &amp; Legal", Table1[[#This Row],[Department]]="Utilities", Table1[[#This Row],[Department]]="Admin &amp; Operations"), "Essential", "Non-Essential")</f>
        <v>Non-Essential</v>
      </c>
      <c r="F50" t="s">
        <v>23</v>
      </c>
      <c r="G50" t="s">
        <v>24</v>
      </c>
      <c r="H50" t="s">
        <v>75</v>
      </c>
      <c r="I50" s="7">
        <v>466447.25</v>
      </c>
      <c r="J50" t="str">
        <f>TEXT(Table1[[#This Row],[Date]], "mmmm")</f>
        <v>October</v>
      </c>
      <c r="K50">
        <f>YEAR(Table1[[#This Row],[Date]])</f>
        <v>2023</v>
      </c>
      <c r="L50" t="str">
        <f>TEXT(Table1[[#This Row],[Date]],"DDDD")</f>
        <v>Monday</v>
      </c>
      <c r="M50">
        <f>ROUNDUP(MONTH(Table1[[#This Row],[Date]])/3,0)</f>
        <v>4</v>
      </c>
    </row>
    <row r="51" spans="2:13">
      <c r="B51" s="2">
        <v>44977</v>
      </c>
      <c r="C51" t="s">
        <v>8</v>
      </c>
      <c r="D51" t="s">
        <v>17</v>
      </c>
      <c r="E51" t="str">
        <f>IF(OR(Table1[[#This Row],[Department]]="HR", Table1[[#This Row],[Department]]="IT &amp; Infrastructure", Table1[[#This Row],[Department]]="Finance &amp; Legal", Table1[[#This Row],[Department]]="Utilities", Table1[[#This Row],[Department]]="Admin &amp; Operations"), "Essential", "Non-Essential")</f>
        <v>Essential</v>
      </c>
      <c r="F51" t="s">
        <v>20</v>
      </c>
      <c r="G51" t="s">
        <v>26</v>
      </c>
      <c r="H51" t="s">
        <v>76</v>
      </c>
      <c r="I51" s="7">
        <v>450180.96</v>
      </c>
      <c r="J51" t="str">
        <f>TEXT(Table1[[#This Row],[Date]], "mmmm")</f>
        <v>February</v>
      </c>
      <c r="K51">
        <f>YEAR(Table1[[#This Row],[Date]])</f>
        <v>2023</v>
      </c>
      <c r="L51" t="str">
        <f>TEXT(Table1[[#This Row],[Date]],"DDDD")</f>
        <v>Monday</v>
      </c>
      <c r="M51">
        <f>ROUNDUP(MONTH(Table1[[#This Row],[Date]])/3,0)</f>
        <v>1</v>
      </c>
    </row>
    <row r="52" spans="2:13">
      <c r="B52" s="2">
        <v>45123</v>
      </c>
      <c r="C52" t="s">
        <v>12</v>
      </c>
      <c r="D52" t="s">
        <v>18</v>
      </c>
      <c r="E52" t="str">
        <f>IF(OR(Table1[[#This Row],[Department]]="HR", Table1[[#This Row],[Department]]="IT &amp; Infrastructure", Table1[[#This Row],[Department]]="Finance &amp; Legal", Table1[[#This Row],[Department]]="Utilities", Table1[[#This Row],[Department]]="Admin &amp; Operations"), "Essential", "Non-Essential")</f>
        <v>Essential</v>
      </c>
      <c r="F52" t="s">
        <v>20</v>
      </c>
      <c r="G52" t="s">
        <v>27</v>
      </c>
      <c r="H52" t="s">
        <v>77</v>
      </c>
      <c r="I52" s="7">
        <v>370248.35</v>
      </c>
      <c r="J52" t="str">
        <f>TEXT(Table1[[#This Row],[Date]], "mmmm")</f>
        <v>July</v>
      </c>
      <c r="K52">
        <f>YEAR(Table1[[#This Row],[Date]])</f>
        <v>2023</v>
      </c>
      <c r="L52" t="str">
        <f>TEXT(Table1[[#This Row],[Date]],"DDDD")</f>
        <v>Sunday</v>
      </c>
      <c r="M52">
        <f>ROUNDUP(MONTH(Table1[[#This Row],[Date]])/3,0)</f>
        <v>3</v>
      </c>
    </row>
    <row r="53" spans="2:13">
      <c r="B53" s="2">
        <v>45509</v>
      </c>
      <c r="C53" t="s">
        <v>16</v>
      </c>
      <c r="D53" t="s">
        <v>17</v>
      </c>
      <c r="E53" t="str">
        <f>IF(OR(Table1[[#This Row],[Department]]="HR", Table1[[#This Row],[Department]]="IT &amp; Infrastructure", Table1[[#This Row],[Department]]="Finance &amp; Legal", Table1[[#This Row],[Department]]="Utilities", Table1[[#This Row],[Department]]="Admin &amp; Operations"), "Essential", "Non-Essential")</f>
        <v>Non-Essential</v>
      </c>
      <c r="F53" t="s">
        <v>19</v>
      </c>
      <c r="G53" t="s">
        <v>26</v>
      </c>
      <c r="H53" t="s">
        <v>78</v>
      </c>
      <c r="I53" s="7">
        <v>266635.73</v>
      </c>
      <c r="J53" t="str">
        <f>TEXT(Table1[[#This Row],[Date]], "mmmm")</f>
        <v>August</v>
      </c>
      <c r="K53">
        <f>YEAR(Table1[[#This Row],[Date]])</f>
        <v>2024</v>
      </c>
      <c r="L53" t="str">
        <f>TEXT(Table1[[#This Row],[Date]],"DDDD")</f>
        <v>Monday</v>
      </c>
      <c r="M53">
        <f>ROUNDUP(MONTH(Table1[[#This Row],[Date]])/3,0)</f>
        <v>3</v>
      </c>
    </row>
    <row r="54" spans="2:13">
      <c r="B54" s="2">
        <v>45008</v>
      </c>
      <c r="C54" t="s">
        <v>9</v>
      </c>
      <c r="D54" t="s">
        <v>17</v>
      </c>
      <c r="E54" t="str">
        <f>IF(OR(Table1[[#This Row],[Department]]="HR", Table1[[#This Row],[Department]]="IT &amp; Infrastructure", Table1[[#This Row],[Department]]="Finance &amp; Legal", Table1[[#This Row],[Department]]="Utilities", Table1[[#This Row],[Department]]="Admin &amp; Operations"), "Essential", "Non-Essential")</f>
        <v>Non-Essential</v>
      </c>
      <c r="F54" t="s">
        <v>21</v>
      </c>
      <c r="G54" t="s">
        <v>27</v>
      </c>
      <c r="H54" t="s">
        <v>79</v>
      </c>
      <c r="I54" s="7">
        <v>406781.72</v>
      </c>
      <c r="J54" t="str">
        <f>TEXT(Table1[[#This Row],[Date]], "mmmm")</f>
        <v>March</v>
      </c>
      <c r="K54">
        <f>YEAR(Table1[[#This Row],[Date]])</f>
        <v>2023</v>
      </c>
      <c r="L54" t="str">
        <f>TEXT(Table1[[#This Row],[Date]],"DDDD")</f>
        <v>Thursday</v>
      </c>
      <c r="M54">
        <f>ROUNDUP(MONTH(Table1[[#This Row],[Date]])/3,0)</f>
        <v>1</v>
      </c>
    </row>
    <row r="55" spans="2:13">
      <c r="B55" s="2">
        <v>45385</v>
      </c>
      <c r="C55" t="s">
        <v>9</v>
      </c>
      <c r="D55" t="s">
        <v>18</v>
      </c>
      <c r="E55" t="str">
        <f>IF(OR(Table1[[#This Row],[Department]]="HR", Table1[[#This Row],[Department]]="IT &amp; Infrastructure", Table1[[#This Row],[Department]]="Finance &amp; Legal", Table1[[#This Row],[Department]]="Utilities", Table1[[#This Row],[Department]]="Admin &amp; Operations"), "Essential", "Non-Essential")</f>
        <v>Non-Essential</v>
      </c>
      <c r="F55" t="s">
        <v>21</v>
      </c>
      <c r="G55" t="s">
        <v>24</v>
      </c>
      <c r="H55" t="s">
        <v>80</v>
      </c>
      <c r="I55" s="7">
        <v>131430.82</v>
      </c>
      <c r="J55" t="str">
        <f>TEXT(Table1[[#This Row],[Date]], "mmmm")</f>
        <v>April</v>
      </c>
      <c r="K55">
        <f>YEAR(Table1[[#This Row],[Date]])</f>
        <v>2024</v>
      </c>
      <c r="L55" t="str">
        <f>TEXT(Table1[[#This Row],[Date]],"DDDD")</f>
        <v>Wednesday</v>
      </c>
      <c r="M55">
        <f>ROUNDUP(MONTH(Table1[[#This Row],[Date]])/3,0)</f>
        <v>2</v>
      </c>
    </row>
    <row r="56" spans="2:13">
      <c r="B56" s="2">
        <v>45620</v>
      </c>
      <c r="C56" t="s">
        <v>11</v>
      </c>
      <c r="D56" t="s">
        <v>18</v>
      </c>
      <c r="E56" t="str">
        <f>IF(OR(Table1[[#This Row],[Department]]="HR", Table1[[#This Row],[Department]]="IT &amp; Infrastructure", Table1[[#This Row],[Department]]="Finance &amp; Legal", Table1[[#This Row],[Department]]="Utilities", Table1[[#This Row],[Department]]="Admin &amp; Operations"), "Essential", "Non-Essential")</f>
        <v>Non-Essential</v>
      </c>
      <c r="F56" t="s">
        <v>20</v>
      </c>
      <c r="G56" t="s">
        <v>26</v>
      </c>
      <c r="H56" t="s">
        <v>81</v>
      </c>
      <c r="I56" s="7">
        <v>240197.02</v>
      </c>
      <c r="J56" t="str">
        <f>TEXT(Table1[[#This Row],[Date]], "mmmm")</f>
        <v>November</v>
      </c>
      <c r="K56">
        <f>YEAR(Table1[[#This Row],[Date]])</f>
        <v>2024</v>
      </c>
      <c r="L56" t="str">
        <f>TEXT(Table1[[#This Row],[Date]],"DDDD")</f>
        <v>Sunday</v>
      </c>
      <c r="M56">
        <f>ROUNDUP(MONTH(Table1[[#This Row],[Date]])/3,0)</f>
        <v>4</v>
      </c>
    </row>
    <row r="57" spans="2:13">
      <c r="B57" s="2">
        <v>44927</v>
      </c>
      <c r="C57" t="s">
        <v>11</v>
      </c>
      <c r="D57" t="s">
        <v>18</v>
      </c>
      <c r="E57" t="str">
        <f>IF(OR(Table1[[#This Row],[Department]]="HR", Table1[[#This Row],[Department]]="IT &amp; Infrastructure", Table1[[#This Row],[Department]]="Finance &amp; Legal", Table1[[#This Row],[Department]]="Utilities", Table1[[#This Row],[Department]]="Admin &amp; Operations"), "Essential", "Non-Essential")</f>
        <v>Non-Essential</v>
      </c>
      <c r="F57" t="s">
        <v>21</v>
      </c>
      <c r="G57" t="s">
        <v>26</v>
      </c>
      <c r="H57" t="s">
        <v>82</v>
      </c>
      <c r="I57" s="7">
        <v>426170.31</v>
      </c>
      <c r="J57" t="str">
        <f>TEXT(Table1[[#This Row],[Date]], "mmmm")</f>
        <v>January</v>
      </c>
      <c r="K57">
        <f>YEAR(Table1[[#This Row],[Date]])</f>
        <v>2023</v>
      </c>
      <c r="L57" t="str">
        <f>TEXT(Table1[[#This Row],[Date]],"DDDD")</f>
        <v>Sunday</v>
      </c>
      <c r="M57">
        <f>ROUNDUP(MONTH(Table1[[#This Row],[Date]])/3,0)</f>
        <v>1</v>
      </c>
    </row>
    <row r="58" spans="2:13">
      <c r="B58" s="2">
        <v>45569</v>
      </c>
      <c r="C58" t="s">
        <v>9</v>
      </c>
      <c r="D58" t="s">
        <v>17</v>
      </c>
      <c r="E58" t="str">
        <f>IF(OR(Table1[[#This Row],[Department]]="HR", Table1[[#This Row],[Department]]="IT &amp; Infrastructure", Table1[[#This Row],[Department]]="Finance &amp; Legal", Table1[[#This Row],[Department]]="Utilities", Table1[[#This Row],[Department]]="Admin &amp; Operations"), "Essential", "Non-Essential")</f>
        <v>Non-Essential</v>
      </c>
      <c r="F58" t="s">
        <v>20</v>
      </c>
      <c r="G58" t="s">
        <v>24</v>
      </c>
      <c r="H58" t="s">
        <v>83</v>
      </c>
      <c r="I58" s="7">
        <v>237148.69</v>
      </c>
      <c r="J58" t="str">
        <f>TEXT(Table1[[#This Row],[Date]], "mmmm")</f>
        <v>October</v>
      </c>
      <c r="K58">
        <f>YEAR(Table1[[#This Row],[Date]])</f>
        <v>2024</v>
      </c>
      <c r="L58" t="str">
        <f>TEXT(Table1[[#This Row],[Date]],"DDDD")</f>
        <v>Friday</v>
      </c>
      <c r="M58">
        <f>ROUNDUP(MONTH(Table1[[#This Row],[Date]])/3,0)</f>
        <v>4</v>
      </c>
    </row>
    <row r="59" spans="2:13">
      <c r="B59" s="2">
        <v>45423</v>
      </c>
      <c r="C59" t="s">
        <v>10</v>
      </c>
      <c r="D59" t="s">
        <v>18</v>
      </c>
      <c r="E59" t="str">
        <f>IF(OR(Table1[[#This Row],[Department]]="HR", Table1[[#This Row],[Department]]="IT &amp; Infrastructure", Table1[[#This Row],[Department]]="Finance &amp; Legal", Table1[[#This Row],[Department]]="Utilities", Table1[[#This Row],[Department]]="Admin &amp; Operations"), "Essential", "Non-Essential")</f>
        <v>Non-Essential</v>
      </c>
      <c r="F59" t="s">
        <v>23</v>
      </c>
      <c r="G59" t="s">
        <v>26</v>
      </c>
      <c r="H59" t="s">
        <v>84</v>
      </c>
      <c r="I59" s="7">
        <v>325207.78000000003</v>
      </c>
      <c r="J59" t="str">
        <f>TEXT(Table1[[#This Row],[Date]], "mmmm")</f>
        <v>May</v>
      </c>
      <c r="K59">
        <f>YEAR(Table1[[#This Row],[Date]])</f>
        <v>2024</v>
      </c>
      <c r="L59" t="str">
        <f>TEXT(Table1[[#This Row],[Date]],"DDDD")</f>
        <v>Saturday</v>
      </c>
      <c r="M59">
        <f>ROUNDUP(MONTH(Table1[[#This Row],[Date]])/3,0)</f>
        <v>2</v>
      </c>
    </row>
    <row r="60" spans="2:13">
      <c r="B60" s="2">
        <v>45626</v>
      </c>
      <c r="C60" t="s">
        <v>9</v>
      </c>
      <c r="D60" t="s">
        <v>17</v>
      </c>
      <c r="E60" t="str">
        <f>IF(OR(Table1[[#This Row],[Department]]="HR", Table1[[#This Row],[Department]]="IT &amp; Infrastructure", Table1[[#This Row],[Department]]="Finance &amp; Legal", Table1[[#This Row],[Department]]="Utilities", Table1[[#This Row],[Department]]="Admin &amp; Operations"), "Essential", "Non-Essential")</f>
        <v>Non-Essential</v>
      </c>
      <c r="F60" t="s">
        <v>20</v>
      </c>
      <c r="G60" t="s">
        <v>27</v>
      </c>
      <c r="H60" t="s">
        <v>85</v>
      </c>
      <c r="I60" s="7">
        <v>234111.17</v>
      </c>
      <c r="J60" t="str">
        <f>TEXT(Table1[[#This Row],[Date]], "mmmm")</f>
        <v>November</v>
      </c>
      <c r="K60">
        <f>YEAR(Table1[[#This Row],[Date]])</f>
        <v>2024</v>
      </c>
      <c r="L60" t="str">
        <f>TEXT(Table1[[#This Row],[Date]],"DDDD")</f>
        <v>Saturday</v>
      </c>
      <c r="M60">
        <f>ROUNDUP(MONTH(Table1[[#This Row],[Date]])/3,0)</f>
        <v>4</v>
      </c>
    </row>
    <row r="61" spans="2:13">
      <c r="B61" s="2">
        <v>45265</v>
      </c>
      <c r="C61" t="s">
        <v>7</v>
      </c>
      <c r="D61" t="s">
        <v>17</v>
      </c>
      <c r="E61" t="str">
        <f>IF(OR(Table1[[#This Row],[Department]]="HR", Table1[[#This Row],[Department]]="IT &amp; Infrastructure", Table1[[#This Row],[Department]]="Finance &amp; Legal", Table1[[#This Row],[Department]]="Utilities", Table1[[#This Row],[Department]]="Admin &amp; Operations"), "Essential", "Non-Essential")</f>
        <v>Essential</v>
      </c>
      <c r="F61" t="s">
        <v>21</v>
      </c>
      <c r="G61" t="s">
        <v>24</v>
      </c>
      <c r="H61" t="s">
        <v>86</v>
      </c>
      <c r="I61" s="7">
        <v>55917.75</v>
      </c>
      <c r="J61" t="str">
        <f>TEXT(Table1[[#This Row],[Date]], "mmmm")</f>
        <v>December</v>
      </c>
      <c r="K61">
        <f>YEAR(Table1[[#This Row],[Date]])</f>
        <v>2023</v>
      </c>
      <c r="L61" t="str">
        <f>TEXT(Table1[[#This Row],[Date]],"DDDD")</f>
        <v>Tuesday</v>
      </c>
      <c r="M61">
        <f>ROUNDUP(MONTH(Table1[[#This Row],[Date]])/3,0)</f>
        <v>4</v>
      </c>
    </row>
    <row r="62" spans="2:13">
      <c r="B62" s="2">
        <v>45625</v>
      </c>
      <c r="C62" t="s">
        <v>9</v>
      </c>
      <c r="D62" t="s">
        <v>18</v>
      </c>
      <c r="E62" t="str">
        <f>IF(OR(Table1[[#This Row],[Department]]="HR", Table1[[#This Row],[Department]]="IT &amp; Infrastructure", Table1[[#This Row],[Department]]="Finance &amp; Legal", Table1[[#This Row],[Department]]="Utilities", Table1[[#This Row],[Department]]="Admin &amp; Operations"), "Essential", "Non-Essential")</f>
        <v>Non-Essential</v>
      </c>
      <c r="F62" t="s">
        <v>20</v>
      </c>
      <c r="G62" t="s">
        <v>25</v>
      </c>
      <c r="H62" t="s">
        <v>87</v>
      </c>
      <c r="I62" s="7">
        <v>69829.279999999999</v>
      </c>
      <c r="J62" t="str">
        <f>TEXT(Table1[[#This Row],[Date]], "mmmm")</f>
        <v>November</v>
      </c>
      <c r="K62">
        <f>YEAR(Table1[[#This Row],[Date]])</f>
        <v>2024</v>
      </c>
      <c r="L62" t="str">
        <f>TEXT(Table1[[#This Row],[Date]],"DDDD")</f>
        <v>Friday</v>
      </c>
      <c r="M62">
        <f>ROUNDUP(MONTH(Table1[[#This Row],[Date]])/3,0)</f>
        <v>4</v>
      </c>
    </row>
    <row r="63" spans="2:13">
      <c r="B63" s="2">
        <v>45309</v>
      </c>
      <c r="C63" t="s">
        <v>9</v>
      </c>
      <c r="D63" t="s">
        <v>17</v>
      </c>
      <c r="E63" t="str">
        <f>IF(OR(Table1[[#This Row],[Department]]="HR", Table1[[#This Row],[Department]]="IT &amp; Infrastructure", Table1[[#This Row],[Department]]="Finance &amp; Legal", Table1[[#This Row],[Department]]="Utilities", Table1[[#This Row],[Department]]="Admin &amp; Operations"), "Essential", "Non-Essential")</f>
        <v>Non-Essential</v>
      </c>
      <c r="F63" t="s">
        <v>23</v>
      </c>
      <c r="G63" t="s">
        <v>24</v>
      </c>
      <c r="H63" t="s">
        <v>88</v>
      </c>
      <c r="I63" s="7">
        <v>477149.81</v>
      </c>
      <c r="J63" t="str">
        <f>TEXT(Table1[[#This Row],[Date]], "mmmm")</f>
        <v>January</v>
      </c>
      <c r="K63">
        <f>YEAR(Table1[[#This Row],[Date]])</f>
        <v>2024</v>
      </c>
      <c r="L63" t="str">
        <f>TEXT(Table1[[#This Row],[Date]],"DDDD")</f>
        <v>Thursday</v>
      </c>
      <c r="M63">
        <f>ROUNDUP(MONTH(Table1[[#This Row],[Date]])/3,0)</f>
        <v>1</v>
      </c>
    </row>
    <row r="64" spans="2:13">
      <c r="B64" s="2">
        <v>45139</v>
      </c>
      <c r="C64" t="s">
        <v>12</v>
      </c>
      <c r="D64" t="s">
        <v>18</v>
      </c>
      <c r="E64" t="str">
        <f>IF(OR(Table1[[#This Row],[Department]]="HR", Table1[[#This Row],[Department]]="IT &amp; Infrastructure", Table1[[#This Row],[Department]]="Finance &amp; Legal", Table1[[#This Row],[Department]]="Utilities", Table1[[#This Row],[Department]]="Admin &amp; Operations"), "Essential", "Non-Essential")</f>
        <v>Essential</v>
      </c>
      <c r="F64" t="s">
        <v>19</v>
      </c>
      <c r="G64" t="s">
        <v>25</v>
      </c>
      <c r="H64" t="s">
        <v>89</v>
      </c>
      <c r="I64" s="7">
        <v>378641.8</v>
      </c>
      <c r="J64" t="str">
        <f>TEXT(Table1[[#This Row],[Date]], "mmmm")</f>
        <v>August</v>
      </c>
      <c r="K64">
        <f>YEAR(Table1[[#This Row],[Date]])</f>
        <v>2023</v>
      </c>
      <c r="L64" t="str">
        <f>TEXT(Table1[[#This Row],[Date]],"DDDD")</f>
        <v>Tuesday</v>
      </c>
      <c r="M64">
        <f>ROUNDUP(MONTH(Table1[[#This Row],[Date]])/3,0)</f>
        <v>3</v>
      </c>
    </row>
    <row r="65" spans="2:13">
      <c r="B65" s="2">
        <v>45231</v>
      </c>
      <c r="C65" t="s">
        <v>16</v>
      </c>
      <c r="D65" t="s">
        <v>18</v>
      </c>
      <c r="E65" t="str">
        <f>IF(OR(Table1[[#This Row],[Department]]="HR", Table1[[#This Row],[Department]]="IT &amp; Infrastructure", Table1[[#This Row],[Department]]="Finance &amp; Legal", Table1[[#This Row],[Department]]="Utilities", Table1[[#This Row],[Department]]="Admin &amp; Operations"), "Essential", "Non-Essential")</f>
        <v>Non-Essential</v>
      </c>
      <c r="F65" t="s">
        <v>23</v>
      </c>
      <c r="G65" t="s">
        <v>27</v>
      </c>
      <c r="H65" t="s">
        <v>90</v>
      </c>
      <c r="I65" s="7">
        <v>346006.99</v>
      </c>
      <c r="J65" t="str">
        <f>TEXT(Table1[[#This Row],[Date]], "mmmm")</f>
        <v>November</v>
      </c>
      <c r="K65">
        <f>YEAR(Table1[[#This Row],[Date]])</f>
        <v>2023</v>
      </c>
      <c r="L65" t="str">
        <f>TEXT(Table1[[#This Row],[Date]],"DDDD")</f>
        <v>Wednesday</v>
      </c>
      <c r="M65">
        <f>ROUNDUP(MONTH(Table1[[#This Row],[Date]])/3,0)</f>
        <v>4</v>
      </c>
    </row>
    <row r="66" spans="2:13">
      <c r="B66" s="2">
        <v>45000</v>
      </c>
      <c r="C66" t="s">
        <v>10</v>
      </c>
      <c r="D66" t="s">
        <v>17</v>
      </c>
      <c r="E66" t="str">
        <f>IF(OR(Table1[[#This Row],[Department]]="HR", Table1[[#This Row],[Department]]="IT &amp; Infrastructure", Table1[[#This Row],[Department]]="Finance &amp; Legal", Table1[[#This Row],[Department]]="Utilities", Table1[[#This Row],[Department]]="Admin &amp; Operations"), "Essential", "Non-Essential")</f>
        <v>Non-Essential</v>
      </c>
      <c r="F66" t="s">
        <v>21</v>
      </c>
      <c r="G66" t="s">
        <v>25</v>
      </c>
      <c r="H66" t="s">
        <v>91</v>
      </c>
      <c r="I66" s="7">
        <v>367483.08</v>
      </c>
      <c r="J66" t="str">
        <f>TEXT(Table1[[#This Row],[Date]], "mmmm")</f>
        <v>March</v>
      </c>
      <c r="K66">
        <f>YEAR(Table1[[#This Row],[Date]])</f>
        <v>2023</v>
      </c>
      <c r="L66" t="str">
        <f>TEXT(Table1[[#This Row],[Date]],"DDDD")</f>
        <v>Wednesday</v>
      </c>
      <c r="M66">
        <f>ROUNDUP(MONTH(Table1[[#This Row],[Date]])/3,0)</f>
        <v>1</v>
      </c>
    </row>
    <row r="67" spans="2:13">
      <c r="B67" s="2">
        <v>45324</v>
      </c>
      <c r="C67" t="s">
        <v>15</v>
      </c>
      <c r="D67" t="s">
        <v>17</v>
      </c>
      <c r="E67" t="str">
        <f>IF(OR(Table1[[#This Row],[Department]]="HR", Table1[[#This Row],[Department]]="IT &amp; Infrastructure", Table1[[#This Row],[Department]]="Finance &amp; Legal", Table1[[#This Row],[Department]]="Utilities", Table1[[#This Row],[Department]]="Admin &amp; Operations"), "Essential", "Non-Essential")</f>
        <v>Essential</v>
      </c>
      <c r="F67" t="s">
        <v>21</v>
      </c>
      <c r="G67" t="s">
        <v>27</v>
      </c>
      <c r="H67" t="s">
        <v>92</v>
      </c>
      <c r="I67" s="7">
        <v>342848.5</v>
      </c>
      <c r="J67" t="str">
        <f>TEXT(Table1[[#This Row],[Date]], "mmmm")</f>
        <v>February</v>
      </c>
      <c r="K67">
        <f>YEAR(Table1[[#This Row],[Date]])</f>
        <v>2024</v>
      </c>
      <c r="L67" t="str">
        <f>TEXT(Table1[[#This Row],[Date]],"DDDD")</f>
        <v>Friday</v>
      </c>
      <c r="M67">
        <f>ROUNDUP(MONTH(Table1[[#This Row],[Date]])/3,0)</f>
        <v>1</v>
      </c>
    </row>
    <row r="68" spans="2:13">
      <c r="B68" s="2">
        <v>45461</v>
      </c>
      <c r="C68" t="s">
        <v>11</v>
      </c>
      <c r="D68" t="s">
        <v>18</v>
      </c>
      <c r="E68" t="str">
        <f>IF(OR(Table1[[#This Row],[Department]]="HR", Table1[[#This Row],[Department]]="IT &amp; Infrastructure", Table1[[#This Row],[Department]]="Finance &amp; Legal", Table1[[#This Row],[Department]]="Utilities", Table1[[#This Row],[Department]]="Admin &amp; Operations"), "Essential", "Non-Essential")</f>
        <v>Non-Essential</v>
      </c>
      <c r="F68" t="s">
        <v>21</v>
      </c>
      <c r="G68" t="s">
        <v>24</v>
      </c>
      <c r="H68" t="s">
        <v>93</v>
      </c>
      <c r="I68" s="7">
        <v>430953.1</v>
      </c>
      <c r="J68" t="str">
        <f>TEXT(Table1[[#This Row],[Date]], "mmmm")</f>
        <v>June</v>
      </c>
      <c r="K68">
        <f>YEAR(Table1[[#This Row],[Date]])</f>
        <v>2024</v>
      </c>
      <c r="L68" t="str">
        <f>TEXT(Table1[[#This Row],[Date]],"DDDD")</f>
        <v>Tuesday</v>
      </c>
      <c r="M68">
        <f>ROUNDUP(MONTH(Table1[[#This Row],[Date]])/3,0)</f>
        <v>2</v>
      </c>
    </row>
    <row r="69" spans="2:13">
      <c r="B69" s="2">
        <v>45459</v>
      </c>
      <c r="C69" t="s">
        <v>10</v>
      </c>
      <c r="D69" t="s">
        <v>18</v>
      </c>
      <c r="E69" t="str">
        <f>IF(OR(Table1[[#This Row],[Department]]="HR", Table1[[#This Row],[Department]]="IT &amp; Infrastructure", Table1[[#This Row],[Department]]="Finance &amp; Legal", Table1[[#This Row],[Department]]="Utilities", Table1[[#This Row],[Department]]="Admin &amp; Operations"), "Essential", "Non-Essential")</f>
        <v>Non-Essential</v>
      </c>
      <c r="F69" t="s">
        <v>19</v>
      </c>
      <c r="G69" t="s">
        <v>27</v>
      </c>
      <c r="H69" t="s">
        <v>94</v>
      </c>
      <c r="I69" s="7">
        <v>358037.73</v>
      </c>
      <c r="J69" t="str">
        <f>TEXT(Table1[[#This Row],[Date]], "mmmm")</f>
        <v>June</v>
      </c>
      <c r="K69">
        <f>YEAR(Table1[[#This Row],[Date]])</f>
        <v>2024</v>
      </c>
      <c r="L69" t="str">
        <f>TEXT(Table1[[#This Row],[Date]],"DDDD")</f>
        <v>Sunday</v>
      </c>
      <c r="M69">
        <f>ROUNDUP(MONTH(Table1[[#This Row],[Date]])/3,0)</f>
        <v>2</v>
      </c>
    </row>
    <row r="70" spans="2:13">
      <c r="B70" s="2">
        <v>45057</v>
      </c>
      <c r="C70" t="s">
        <v>12</v>
      </c>
      <c r="D70" t="s">
        <v>17</v>
      </c>
      <c r="E70" t="str">
        <f>IF(OR(Table1[[#This Row],[Department]]="HR", Table1[[#This Row],[Department]]="IT &amp; Infrastructure", Table1[[#This Row],[Department]]="Finance &amp; Legal", Table1[[#This Row],[Department]]="Utilities", Table1[[#This Row],[Department]]="Admin &amp; Operations"), "Essential", "Non-Essential")</f>
        <v>Essential</v>
      </c>
      <c r="F70" t="s">
        <v>21</v>
      </c>
      <c r="G70" t="s">
        <v>26</v>
      </c>
      <c r="H70" t="s">
        <v>95</v>
      </c>
      <c r="I70" s="7">
        <v>372823.63</v>
      </c>
      <c r="J70" t="str">
        <f>TEXT(Table1[[#This Row],[Date]], "mmmm")</f>
        <v>May</v>
      </c>
      <c r="K70">
        <f>YEAR(Table1[[#This Row],[Date]])</f>
        <v>2023</v>
      </c>
      <c r="L70" t="str">
        <f>TEXT(Table1[[#This Row],[Date]],"DDDD")</f>
        <v>Thursday</v>
      </c>
      <c r="M70">
        <f>ROUNDUP(MONTH(Table1[[#This Row],[Date]])/3,0)</f>
        <v>2</v>
      </c>
    </row>
    <row r="71" spans="2:13">
      <c r="B71" s="2">
        <v>45247</v>
      </c>
      <c r="C71" t="s">
        <v>9</v>
      </c>
      <c r="D71" t="s">
        <v>17</v>
      </c>
      <c r="E71" t="str">
        <f>IF(OR(Table1[[#This Row],[Department]]="HR", Table1[[#This Row],[Department]]="IT &amp; Infrastructure", Table1[[#This Row],[Department]]="Finance &amp; Legal", Table1[[#This Row],[Department]]="Utilities", Table1[[#This Row],[Department]]="Admin &amp; Operations"), "Essential", "Non-Essential")</f>
        <v>Non-Essential</v>
      </c>
      <c r="F71" t="s">
        <v>21</v>
      </c>
      <c r="G71" t="s">
        <v>25</v>
      </c>
      <c r="H71" t="s">
        <v>96</v>
      </c>
      <c r="I71" s="7">
        <v>53495.82</v>
      </c>
      <c r="J71" t="str">
        <f>TEXT(Table1[[#This Row],[Date]], "mmmm")</f>
        <v>November</v>
      </c>
      <c r="K71">
        <f>YEAR(Table1[[#This Row],[Date]])</f>
        <v>2023</v>
      </c>
      <c r="L71" t="str">
        <f>TEXT(Table1[[#This Row],[Date]],"DDDD")</f>
        <v>Friday</v>
      </c>
      <c r="M71">
        <f>ROUNDUP(MONTH(Table1[[#This Row],[Date]])/3,0)</f>
        <v>4</v>
      </c>
    </row>
    <row r="72" spans="2:13">
      <c r="B72" s="2">
        <v>45043</v>
      </c>
      <c r="C72" t="s">
        <v>13</v>
      </c>
      <c r="D72" t="s">
        <v>17</v>
      </c>
      <c r="E72" t="str">
        <f>IF(OR(Table1[[#This Row],[Department]]="HR", Table1[[#This Row],[Department]]="IT &amp; Infrastructure", Table1[[#This Row],[Department]]="Finance &amp; Legal", Table1[[#This Row],[Department]]="Utilities", Table1[[#This Row],[Department]]="Admin &amp; Operations"), "Essential", "Non-Essential")</f>
        <v>Non-Essential</v>
      </c>
      <c r="F72" t="s">
        <v>22</v>
      </c>
      <c r="G72" t="s">
        <v>27</v>
      </c>
      <c r="H72" t="s">
        <v>97</v>
      </c>
      <c r="I72" s="7">
        <v>26121.34</v>
      </c>
      <c r="J72" t="str">
        <f>TEXT(Table1[[#This Row],[Date]], "mmmm")</f>
        <v>April</v>
      </c>
      <c r="K72">
        <f>YEAR(Table1[[#This Row],[Date]])</f>
        <v>2023</v>
      </c>
      <c r="L72" t="str">
        <f>TEXT(Table1[[#This Row],[Date]],"DDDD")</f>
        <v>Thursday</v>
      </c>
      <c r="M72">
        <f>ROUNDUP(MONTH(Table1[[#This Row],[Date]])/3,0)</f>
        <v>2</v>
      </c>
    </row>
    <row r="73" spans="2:13">
      <c r="B73" s="2">
        <v>45634</v>
      </c>
      <c r="C73" t="s">
        <v>7</v>
      </c>
      <c r="D73" t="s">
        <v>18</v>
      </c>
      <c r="E73" t="str">
        <f>IF(OR(Table1[[#This Row],[Department]]="HR", Table1[[#This Row],[Department]]="IT &amp; Infrastructure", Table1[[#This Row],[Department]]="Finance &amp; Legal", Table1[[#This Row],[Department]]="Utilities", Table1[[#This Row],[Department]]="Admin &amp; Operations"), "Essential", "Non-Essential")</f>
        <v>Essential</v>
      </c>
      <c r="F73" t="s">
        <v>21</v>
      </c>
      <c r="G73" t="s">
        <v>25</v>
      </c>
      <c r="H73" t="s">
        <v>98</v>
      </c>
      <c r="I73" s="7">
        <v>153806.51999999999</v>
      </c>
      <c r="J73" t="str">
        <f>TEXT(Table1[[#This Row],[Date]], "mmmm")</f>
        <v>December</v>
      </c>
      <c r="K73">
        <f>YEAR(Table1[[#This Row],[Date]])</f>
        <v>2024</v>
      </c>
      <c r="L73" t="str">
        <f>TEXT(Table1[[#This Row],[Date]],"DDDD")</f>
        <v>Sunday</v>
      </c>
      <c r="M73">
        <f>ROUNDUP(MONTH(Table1[[#This Row],[Date]])/3,0)</f>
        <v>4</v>
      </c>
    </row>
    <row r="74" spans="2:13">
      <c r="B74" s="2">
        <v>45136</v>
      </c>
      <c r="C74" t="s">
        <v>10</v>
      </c>
      <c r="D74" t="s">
        <v>18</v>
      </c>
      <c r="E74" t="str">
        <f>IF(OR(Table1[[#This Row],[Department]]="HR", Table1[[#This Row],[Department]]="IT &amp; Infrastructure", Table1[[#This Row],[Department]]="Finance &amp; Legal", Table1[[#This Row],[Department]]="Utilities", Table1[[#This Row],[Department]]="Admin &amp; Operations"), "Essential", "Non-Essential")</f>
        <v>Non-Essential</v>
      </c>
      <c r="F74" t="s">
        <v>20</v>
      </c>
      <c r="G74" t="s">
        <v>26</v>
      </c>
      <c r="H74" t="s">
        <v>99</v>
      </c>
      <c r="I74" s="7">
        <v>363361.11</v>
      </c>
      <c r="J74" t="str">
        <f>TEXT(Table1[[#This Row],[Date]], "mmmm")</f>
        <v>July</v>
      </c>
      <c r="K74">
        <f>YEAR(Table1[[#This Row],[Date]])</f>
        <v>2023</v>
      </c>
      <c r="L74" t="str">
        <f>TEXT(Table1[[#This Row],[Date]],"DDDD")</f>
        <v>Saturday</v>
      </c>
      <c r="M74">
        <f>ROUNDUP(MONTH(Table1[[#This Row],[Date]])/3,0)</f>
        <v>3</v>
      </c>
    </row>
    <row r="75" spans="2:13">
      <c r="B75" s="2">
        <v>45125</v>
      </c>
      <c r="C75" t="s">
        <v>9</v>
      </c>
      <c r="D75" t="s">
        <v>17</v>
      </c>
      <c r="E75" t="str">
        <f>IF(OR(Table1[[#This Row],[Department]]="HR", Table1[[#This Row],[Department]]="IT &amp; Infrastructure", Table1[[#This Row],[Department]]="Finance &amp; Legal", Table1[[#This Row],[Department]]="Utilities", Table1[[#This Row],[Department]]="Admin &amp; Operations"), "Essential", "Non-Essential")</f>
        <v>Non-Essential</v>
      </c>
      <c r="F75" t="s">
        <v>20</v>
      </c>
      <c r="G75" t="s">
        <v>26</v>
      </c>
      <c r="H75" t="s">
        <v>100</v>
      </c>
      <c r="I75" s="7">
        <v>68479.460000000006</v>
      </c>
      <c r="J75" t="str">
        <f>TEXT(Table1[[#This Row],[Date]], "mmmm")</f>
        <v>July</v>
      </c>
      <c r="K75">
        <f>YEAR(Table1[[#This Row],[Date]])</f>
        <v>2023</v>
      </c>
      <c r="L75" t="str">
        <f>TEXT(Table1[[#This Row],[Date]],"DDDD")</f>
        <v>Tuesday</v>
      </c>
      <c r="M75">
        <f>ROUNDUP(MONTH(Table1[[#This Row],[Date]])/3,0)</f>
        <v>3</v>
      </c>
    </row>
    <row r="76" spans="2:13">
      <c r="B76" s="2">
        <v>45422</v>
      </c>
      <c r="C76" t="s">
        <v>14</v>
      </c>
      <c r="D76" t="s">
        <v>18</v>
      </c>
      <c r="E76" t="str">
        <f>IF(OR(Table1[[#This Row],[Department]]="HR", Table1[[#This Row],[Department]]="IT &amp; Infrastructure", Table1[[#This Row],[Department]]="Finance &amp; Legal", Table1[[#This Row],[Department]]="Utilities", Table1[[#This Row],[Department]]="Admin &amp; Operations"), "Essential", "Non-Essential")</f>
        <v>Essential</v>
      </c>
      <c r="F76" t="s">
        <v>23</v>
      </c>
      <c r="G76" t="s">
        <v>27</v>
      </c>
      <c r="H76" t="s">
        <v>101</v>
      </c>
      <c r="I76" s="7">
        <v>195210.64</v>
      </c>
      <c r="J76" t="str">
        <f>TEXT(Table1[[#This Row],[Date]], "mmmm")</f>
        <v>May</v>
      </c>
      <c r="K76">
        <f>YEAR(Table1[[#This Row],[Date]])</f>
        <v>2024</v>
      </c>
      <c r="L76" t="str">
        <f>TEXT(Table1[[#This Row],[Date]],"DDDD")</f>
        <v>Friday</v>
      </c>
      <c r="M76">
        <f>ROUNDUP(MONTH(Table1[[#This Row],[Date]])/3,0)</f>
        <v>2</v>
      </c>
    </row>
    <row r="77" spans="2:13">
      <c r="B77" s="2">
        <v>45027</v>
      </c>
      <c r="C77" t="s">
        <v>12</v>
      </c>
      <c r="D77" t="s">
        <v>18</v>
      </c>
      <c r="E77" t="str">
        <f>IF(OR(Table1[[#This Row],[Department]]="HR", Table1[[#This Row],[Department]]="IT &amp; Infrastructure", Table1[[#This Row],[Department]]="Finance &amp; Legal", Table1[[#This Row],[Department]]="Utilities", Table1[[#This Row],[Department]]="Admin &amp; Operations"), "Essential", "Non-Essential")</f>
        <v>Essential</v>
      </c>
      <c r="F77" t="s">
        <v>20</v>
      </c>
      <c r="G77" t="s">
        <v>27</v>
      </c>
      <c r="H77" t="s">
        <v>102</v>
      </c>
      <c r="I77" s="7">
        <v>127746.48</v>
      </c>
      <c r="J77" t="str">
        <f>TEXT(Table1[[#This Row],[Date]], "mmmm")</f>
        <v>April</v>
      </c>
      <c r="K77">
        <f>YEAR(Table1[[#This Row],[Date]])</f>
        <v>2023</v>
      </c>
      <c r="L77" t="str">
        <f>TEXT(Table1[[#This Row],[Date]],"DDDD")</f>
        <v>Tuesday</v>
      </c>
      <c r="M77">
        <f>ROUNDUP(MONTH(Table1[[#This Row],[Date]])/3,0)</f>
        <v>2</v>
      </c>
    </row>
    <row r="78" spans="2:13">
      <c r="B78" s="2">
        <v>45391</v>
      </c>
      <c r="C78" t="s">
        <v>15</v>
      </c>
      <c r="D78" t="s">
        <v>17</v>
      </c>
      <c r="E78" t="str">
        <f>IF(OR(Table1[[#This Row],[Department]]="HR", Table1[[#This Row],[Department]]="IT &amp; Infrastructure", Table1[[#This Row],[Department]]="Finance &amp; Legal", Table1[[#This Row],[Department]]="Utilities", Table1[[#This Row],[Department]]="Admin &amp; Operations"), "Essential", "Non-Essential")</f>
        <v>Essential</v>
      </c>
      <c r="F78" t="s">
        <v>19</v>
      </c>
      <c r="G78" t="s">
        <v>27</v>
      </c>
      <c r="H78" t="s">
        <v>103</v>
      </c>
      <c r="I78" s="7">
        <v>363409.88</v>
      </c>
      <c r="J78" t="str">
        <f>TEXT(Table1[[#This Row],[Date]], "mmmm")</f>
        <v>April</v>
      </c>
      <c r="K78">
        <f>YEAR(Table1[[#This Row],[Date]])</f>
        <v>2024</v>
      </c>
      <c r="L78" t="str">
        <f>TEXT(Table1[[#This Row],[Date]],"DDDD")</f>
        <v>Tuesday</v>
      </c>
      <c r="M78">
        <f>ROUNDUP(MONTH(Table1[[#This Row],[Date]])/3,0)</f>
        <v>2</v>
      </c>
    </row>
    <row r="79" spans="2:13">
      <c r="B79" s="2">
        <v>44948</v>
      </c>
      <c r="C79" t="s">
        <v>11</v>
      </c>
      <c r="D79" t="s">
        <v>17</v>
      </c>
      <c r="E79" t="str">
        <f>IF(OR(Table1[[#This Row],[Department]]="HR", Table1[[#This Row],[Department]]="IT &amp; Infrastructure", Table1[[#This Row],[Department]]="Finance &amp; Legal", Table1[[#This Row],[Department]]="Utilities", Table1[[#This Row],[Department]]="Admin &amp; Operations"), "Essential", "Non-Essential")</f>
        <v>Non-Essential</v>
      </c>
      <c r="F79" t="s">
        <v>22</v>
      </c>
      <c r="G79" t="s">
        <v>24</v>
      </c>
      <c r="H79" t="s">
        <v>104</v>
      </c>
      <c r="I79" s="7">
        <v>237051.8</v>
      </c>
      <c r="J79" t="str">
        <f>TEXT(Table1[[#This Row],[Date]], "mmmm")</f>
        <v>January</v>
      </c>
      <c r="K79">
        <f>YEAR(Table1[[#This Row],[Date]])</f>
        <v>2023</v>
      </c>
      <c r="L79" t="str">
        <f>TEXT(Table1[[#This Row],[Date]],"DDDD")</f>
        <v>Sunday</v>
      </c>
      <c r="M79">
        <f>ROUNDUP(MONTH(Table1[[#This Row],[Date]])/3,0)</f>
        <v>1</v>
      </c>
    </row>
    <row r="80" spans="2:13">
      <c r="B80" s="2">
        <v>45065</v>
      </c>
      <c r="C80" t="s">
        <v>12</v>
      </c>
      <c r="D80" t="s">
        <v>17</v>
      </c>
      <c r="E80" t="str">
        <f>IF(OR(Table1[[#This Row],[Department]]="HR", Table1[[#This Row],[Department]]="IT &amp; Infrastructure", Table1[[#This Row],[Department]]="Finance &amp; Legal", Table1[[#This Row],[Department]]="Utilities", Table1[[#This Row],[Department]]="Admin &amp; Operations"), "Essential", "Non-Essential")</f>
        <v>Essential</v>
      </c>
      <c r="F80" t="s">
        <v>23</v>
      </c>
      <c r="G80" t="s">
        <v>26</v>
      </c>
      <c r="H80" t="s">
        <v>105</v>
      </c>
      <c r="I80" s="7">
        <v>58889.19</v>
      </c>
      <c r="J80" t="str">
        <f>TEXT(Table1[[#This Row],[Date]], "mmmm")</f>
        <v>May</v>
      </c>
      <c r="K80">
        <f>YEAR(Table1[[#This Row],[Date]])</f>
        <v>2023</v>
      </c>
      <c r="L80" t="str">
        <f>TEXT(Table1[[#This Row],[Date]],"DDDD")</f>
        <v>Friday</v>
      </c>
      <c r="M80">
        <f>ROUNDUP(MONTH(Table1[[#This Row],[Date]])/3,0)</f>
        <v>2</v>
      </c>
    </row>
    <row r="81" spans="2:13">
      <c r="B81" s="2">
        <v>45602</v>
      </c>
      <c r="C81" t="s">
        <v>9</v>
      </c>
      <c r="D81" t="s">
        <v>17</v>
      </c>
      <c r="E81" t="str">
        <f>IF(OR(Table1[[#This Row],[Department]]="HR", Table1[[#This Row],[Department]]="IT &amp; Infrastructure", Table1[[#This Row],[Department]]="Finance &amp; Legal", Table1[[#This Row],[Department]]="Utilities", Table1[[#This Row],[Department]]="Admin &amp; Operations"), "Essential", "Non-Essential")</f>
        <v>Non-Essential</v>
      </c>
      <c r="F81" t="s">
        <v>19</v>
      </c>
      <c r="G81" t="s">
        <v>25</v>
      </c>
      <c r="H81" t="s">
        <v>106</v>
      </c>
      <c r="I81" s="7">
        <v>456716.77</v>
      </c>
      <c r="J81" t="str">
        <f>TEXT(Table1[[#This Row],[Date]], "mmmm")</f>
        <v>November</v>
      </c>
      <c r="K81">
        <f>YEAR(Table1[[#This Row],[Date]])</f>
        <v>2024</v>
      </c>
      <c r="L81" t="str">
        <f>TEXT(Table1[[#This Row],[Date]],"DDDD")</f>
        <v>Wednesday</v>
      </c>
      <c r="M81">
        <f>ROUNDUP(MONTH(Table1[[#This Row],[Date]])/3,0)</f>
        <v>4</v>
      </c>
    </row>
    <row r="82" spans="2:13">
      <c r="B82" s="2">
        <v>45032</v>
      </c>
      <c r="C82" t="s">
        <v>15</v>
      </c>
      <c r="D82" t="s">
        <v>18</v>
      </c>
      <c r="E82" t="str">
        <f>IF(OR(Table1[[#This Row],[Department]]="HR", Table1[[#This Row],[Department]]="IT &amp; Infrastructure", Table1[[#This Row],[Department]]="Finance &amp; Legal", Table1[[#This Row],[Department]]="Utilities", Table1[[#This Row],[Department]]="Admin &amp; Operations"), "Essential", "Non-Essential")</f>
        <v>Essential</v>
      </c>
      <c r="F82" t="s">
        <v>19</v>
      </c>
      <c r="G82" t="s">
        <v>25</v>
      </c>
      <c r="H82" t="s">
        <v>107</v>
      </c>
      <c r="I82" s="7">
        <v>454054.77</v>
      </c>
      <c r="J82" t="str">
        <f>TEXT(Table1[[#This Row],[Date]], "mmmm")</f>
        <v>April</v>
      </c>
      <c r="K82">
        <f>YEAR(Table1[[#This Row],[Date]])</f>
        <v>2023</v>
      </c>
      <c r="L82" t="str">
        <f>TEXT(Table1[[#This Row],[Date]],"DDDD")</f>
        <v>Sunday</v>
      </c>
      <c r="M82">
        <f>ROUNDUP(MONTH(Table1[[#This Row],[Date]])/3,0)</f>
        <v>2</v>
      </c>
    </row>
    <row r="83" spans="2:13">
      <c r="B83" s="2">
        <v>45189</v>
      </c>
      <c r="C83" t="s">
        <v>14</v>
      </c>
      <c r="D83" t="s">
        <v>17</v>
      </c>
      <c r="E83" t="str">
        <f>IF(OR(Table1[[#This Row],[Department]]="HR", Table1[[#This Row],[Department]]="IT &amp; Infrastructure", Table1[[#This Row],[Department]]="Finance &amp; Legal", Table1[[#This Row],[Department]]="Utilities", Table1[[#This Row],[Department]]="Admin &amp; Operations"), "Essential", "Non-Essential")</f>
        <v>Essential</v>
      </c>
      <c r="F83" t="s">
        <v>21</v>
      </c>
      <c r="G83" t="s">
        <v>25</v>
      </c>
      <c r="H83" t="s">
        <v>108</v>
      </c>
      <c r="I83" s="7">
        <v>112035.19</v>
      </c>
      <c r="J83" t="str">
        <f>TEXT(Table1[[#This Row],[Date]], "mmmm")</f>
        <v>September</v>
      </c>
      <c r="K83">
        <f>YEAR(Table1[[#This Row],[Date]])</f>
        <v>2023</v>
      </c>
      <c r="L83" t="str">
        <f>TEXT(Table1[[#This Row],[Date]],"DDDD")</f>
        <v>Wednesday</v>
      </c>
      <c r="M83">
        <f>ROUNDUP(MONTH(Table1[[#This Row],[Date]])/3,0)</f>
        <v>3</v>
      </c>
    </row>
    <row r="84" spans="2:13">
      <c r="B84" s="2">
        <v>45006</v>
      </c>
      <c r="C84" t="s">
        <v>16</v>
      </c>
      <c r="D84" t="s">
        <v>18</v>
      </c>
      <c r="E84" t="str">
        <f>IF(OR(Table1[[#This Row],[Department]]="HR", Table1[[#This Row],[Department]]="IT &amp; Infrastructure", Table1[[#This Row],[Department]]="Finance &amp; Legal", Table1[[#This Row],[Department]]="Utilities", Table1[[#This Row],[Department]]="Admin &amp; Operations"), "Essential", "Non-Essential")</f>
        <v>Non-Essential</v>
      </c>
      <c r="F84" t="s">
        <v>23</v>
      </c>
      <c r="G84" t="s">
        <v>26</v>
      </c>
      <c r="H84" t="s">
        <v>109</v>
      </c>
      <c r="I84" s="7">
        <v>414766.89</v>
      </c>
      <c r="J84" t="str">
        <f>TEXT(Table1[[#This Row],[Date]], "mmmm")</f>
        <v>March</v>
      </c>
      <c r="K84">
        <f>YEAR(Table1[[#This Row],[Date]])</f>
        <v>2023</v>
      </c>
      <c r="L84" t="str">
        <f>TEXT(Table1[[#This Row],[Date]],"DDDD")</f>
        <v>Tuesday</v>
      </c>
      <c r="M84">
        <f>ROUNDUP(MONTH(Table1[[#This Row],[Date]])/3,0)</f>
        <v>1</v>
      </c>
    </row>
    <row r="85" spans="2:13">
      <c r="B85" s="2">
        <v>45043</v>
      </c>
      <c r="C85" t="s">
        <v>13</v>
      </c>
      <c r="D85" t="s">
        <v>18</v>
      </c>
      <c r="E85" t="str">
        <f>IF(OR(Table1[[#This Row],[Department]]="HR", Table1[[#This Row],[Department]]="IT &amp; Infrastructure", Table1[[#This Row],[Department]]="Finance &amp; Legal", Table1[[#This Row],[Department]]="Utilities", Table1[[#This Row],[Department]]="Admin &amp; Operations"), "Essential", "Non-Essential")</f>
        <v>Non-Essential</v>
      </c>
      <c r="F85" t="s">
        <v>21</v>
      </c>
      <c r="G85" t="s">
        <v>26</v>
      </c>
      <c r="H85" t="s">
        <v>110</v>
      </c>
      <c r="I85" s="7">
        <v>42681.06</v>
      </c>
      <c r="J85" t="str">
        <f>TEXT(Table1[[#This Row],[Date]], "mmmm")</f>
        <v>April</v>
      </c>
      <c r="K85">
        <f>YEAR(Table1[[#This Row],[Date]])</f>
        <v>2023</v>
      </c>
      <c r="L85" t="str">
        <f>TEXT(Table1[[#This Row],[Date]],"DDDD")</f>
        <v>Thursday</v>
      </c>
      <c r="M85">
        <f>ROUNDUP(MONTH(Table1[[#This Row],[Date]])/3,0)</f>
        <v>2</v>
      </c>
    </row>
    <row r="86" spans="2:13">
      <c r="B86" s="2">
        <v>45105</v>
      </c>
      <c r="C86" t="s">
        <v>11</v>
      </c>
      <c r="D86" t="s">
        <v>17</v>
      </c>
      <c r="E86" t="str">
        <f>IF(OR(Table1[[#This Row],[Department]]="HR", Table1[[#This Row],[Department]]="IT &amp; Infrastructure", Table1[[#This Row],[Department]]="Finance &amp; Legal", Table1[[#This Row],[Department]]="Utilities", Table1[[#This Row],[Department]]="Admin &amp; Operations"), "Essential", "Non-Essential")</f>
        <v>Non-Essential</v>
      </c>
      <c r="F86" t="s">
        <v>22</v>
      </c>
      <c r="G86" t="s">
        <v>26</v>
      </c>
      <c r="H86" t="s">
        <v>111</v>
      </c>
      <c r="I86" s="7">
        <v>107214.51</v>
      </c>
      <c r="J86" t="str">
        <f>TEXT(Table1[[#This Row],[Date]], "mmmm")</f>
        <v>June</v>
      </c>
      <c r="K86">
        <f>YEAR(Table1[[#This Row],[Date]])</f>
        <v>2023</v>
      </c>
      <c r="L86" t="str">
        <f>TEXT(Table1[[#This Row],[Date]],"DDDD")</f>
        <v>Wednesday</v>
      </c>
      <c r="M86">
        <f>ROUNDUP(MONTH(Table1[[#This Row],[Date]])/3,0)</f>
        <v>2</v>
      </c>
    </row>
    <row r="87" spans="2:13">
      <c r="B87" s="2">
        <v>45237</v>
      </c>
      <c r="C87" t="s">
        <v>16</v>
      </c>
      <c r="D87" t="s">
        <v>17</v>
      </c>
      <c r="E87" t="str">
        <f>IF(OR(Table1[[#This Row],[Department]]="HR", Table1[[#This Row],[Department]]="IT &amp; Infrastructure", Table1[[#This Row],[Department]]="Finance &amp; Legal", Table1[[#This Row],[Department]]="Utilities", Table1[[#This Row],[Department]]="Admin &amp; Operations"), "Essential", "Non-Essential")</f>
        <v>Non-Essential</v>
      </c>
      <c r="F87" t="s">
        <v>21</v>
      </c>
      <c r="G87" t="s">
        <v>25</v>
      </c>
      <c r="H87" t="s">
        <v>112</v>
      </c>
      <c r="I87" s="7">
        <v>393337.92</v>
      </c>
      <c r="J87" t="str">
        <f>TEXT(Table1[[#This Row],[Date]], "mmmm")</f>
        <v>November</v>
      </c>
      <c r="K87">
        <f>YEAR(Table1[[#This Row],[Date]])</f>
        <v>2023</v>
      </c>
      <c r="L87" t="str">
        <f>TEXT(Table1[[#This Row],[Date]],"DDDD")</f>
        <v>Tuesday</v>
      </c>
      <c r="M87">
        <f>ROUNDUP(MONTH(Table1[[#This Row],[Date]])/3,0)</f>
        <v>4</v>
      </c>
    </row>
    <row r="88" spans="2:13">
      <c r="B88" s="2">
        <v>45454</v>
      </c>
      <c r="C88" t="s">
        <v>13</v>
      </c>
      <c r="D88" t="s">
        <v>18</v>
      </c>
      <c r="E88" t="str">
        <f>IF(OR(Table1[[#This Row],[Department]]="HR", Table1[[#This Row],[Department]]="IT &amp; Infrastructure", Table1[[#This Row],[Department]]="Finance &amp; Legal", Table1[[#This Row],[Department]]="Utilities", Table1[[#This Row],[Department]]="Admin &amp; Operations"), "Essential", "Non-Essential")</f>
        <v>Non-Essential</v>
      </c>
      <c r="F88" t="s">
        <v>23</v>
      </c>
      <c r="G88" t="s">
        <v>27</v>
      </c>
      <c r="H88" t="s">
        <v>113</v>
      </c>
      <c r="I88" s="7">
        <v>261536.34</v>
      </c>
      <c r="J88" t="str">
        <f>TEXT(Table1[[#This Row],[Date]], "mmmm")</f>
        <v>June</v>
      </c>
      <c r="K88">
        <f>YEAR(Table1[[#This Row],[Date]])</f>
        <v>2024</v>
      </c>
      <c r="L88" t="str">
        <f>TEXT(Table1[[#This Row],[Date]],"DDDD")</f>
        <v>Tuesday</v>
      </c>
      <c r="M88">
        <f>ROUNDUP(MONTH(Table1[[#This Row],[Date]])/3,0)</f>
        <v>2</v>
      </c>
    </row>
    <row r="89" spans="2:13">
      <c r="B89" s="2">
        <v>45607</v>
      </c>
      <c r="C89" t="s">
        <v>10</v>
      </c>
      <c r="D89" t="s">
        <v>17</v>
      </c>
      <c r="E89" t="str">
        <f>IF(OR(Table1[[#This Row],[Department]]="HR", Table1[[#This Row],[Department]]="IT &amp; Infrastructure", Table1[[#This Row],[Department]]="Finance &amp; Legal", Table1[[#This Row],[Department]]="Utilities", Table1[[#This Row],[Department]]="Admin &amp; Operations"), "Essential", "Non-Essential")</f>
        <v>Non-Essential</v>
      </c>
      <c r="F89" t="s">
        <v>23</v>
      </c>
      <c r="G89" t="s">
        <v>25</v>
      </c>
      <c r="H89" t="s">
        <v>114</v>
      </c>
      <c r="I89" s="7">
        <v>493389.82</v>
      </c>
      <c r="J89" t="str">
        <f>TEXT(Table1[[#This Row],[Date]], "mmmm")</f>
        <v>November</v>
      </c>
      <c r="K89">
        <f>YEAR(Table1[[#This Row],[Date]])</f>
        <v>2024</v>
      </c>
      <c r="L89" t="str">
        <f>TEXT(Table1[[#This Row],[Date]],"DDDD")</f>
        <v>Monday</v>
      </c>
      <c r="M89">
        <f>ROUNDUP(MONTH(Table1[[#This Row],[Date]])/3,0)</f>
        <v>4</v>
      </c>
    </row>
    <row r="90" spans="2:13">
      <c r="B90" s="2">
        <v>45027</v>
      </c>
      <c r="C90" t="s">
        <v>13</v>
      </c>
      <c r="D90" t="s">
        <v>17</v>
      </c>
      <c r="E90" t="str">
        <f>IF(OR(Table1[[#This Row],[Department]]="HR", Table1[[#This Row],[Department]]="IT &amp; Infrastructure", Table1[[#This Row],[Department]]="Finance &amp; Legal", Table1[[#This Row],[Department]]="Utilities", Table1[[#This Row],[Department]]="Admin &amp; Operations"), "Essential", "Non-Essential")</f>
        <v>Non-Essential</v>
      </c>
      <c r="F90" t="s">
        <v>22</v>
      </c>
      <c r="G90" t="s">
        <v>26</v>
      </c>
      <c r="H90" t="s">
        <v>115</v>
      </c>
      <c r="I90" s="7">
        <v>85485.01</v>
      </c>
      <c r="J90" t="str">
        <f>TEXT(Table1[[#This Row],[Date]], "mmmm")</f>
        <v>April</v>
      </c>
      <c r="K90">
        <f>YEAR(Table1[[#This Row],[Date]])</f>
        <v>2023</v>
      </c>
      <c r="L90" t="str">
        <f>TEXT(Table1[[#This Row],[Date]],"DDDD")</f>
        <v>Tuesday</v>
      </c>
      <c r="M90">
        <f>ROUNDUP(MONTH(Table1[[#This Row],[Date]])/3,0)</f>
        <v>2</v>
      </c>
    </row>
    <row r="91" spans="2:13">
      <c r="B91" s="2">
        <v>45564</v>
      </c>
      <c r="C91" t="s">
        <v>11</v>
      </c>
      <c r="D91" t="s">
        <v>17</v>
      </c>
      <c r="E91" t="str">
        <f>IF(OR(Table1[[#This Row],[Department]]="HR", Table1[[#This Row],[Department]]="IT &amp; Infrastructure", Table1[[#This Row],[Department]]="Finance &amp; Legal", Table1[[#This Row],[Department]]="Utilities", Table1[[#This Row],[Department]]="Admin &amp; Operations"), "Essential", "Non-Essential")</f>
        <v>Non-Essential</v>
      </c>
      <c r="F91" t="s">
        <v>20</v>
      </c>
      <c r="G91" t="s">
        <v>24</v>
      </c>
      <c r="H91" t="s">
        <v>116</v>
      </c>
      <c r="I91" s="7">
        <v>67303.039999999994</v>
      </c>
      <c r="J91" t="str">
        <f>TEXT(Table1[[#This Row],[Date]], "mmmm")</f>
        <v>September</v>
      </c>
      <c r="K91">
        <f>YEAR(Table1[[#This Row],[Date]])</f>
        <v>2024</v>
      </c>
      <c r="L91" t="str">
        <f>TEXT(Table1[[#This Row],[Date]],"DDDD")</f>
        <v>Sunday</v>
      </c>
      <c r="M91">
        <f>ROUNDUP(MONTH(Table1[[#This Row],[Date]])/3,0)</f>
        <v>3</v>
      </c>
    </row>
    <row r="92" spans="2:13">
      <c r="B92" s="2">
        <v>45512</v>
      </c>
      <c r="C92" t="s">
        <v>15</v>
      </c>
      <c r="D92" t="s">
        <v>17</v>
      </c>
      <c r="E92" t="str">
        <f>IF(OR(Table1[[#This Row],[Department]]="HR", Table1[[#This Row],[Department]]="IT &amp; Infrastructure", Table1[[#This Row],[Department]]="Finance &amp; Legal", Table1[[#This Row],[Department]]="Utilities", Table1[[#This Row],[Department]]="Admin &amp; Operations"), "Essential", "Non-Essential")</f>
        <v>Essential</v>
      </c>
      <c r="F92" t="s">
        <v>22</v>
      </c>
      <c r="G92" t="s">
        <v>24</v>
      </c>
      <c r="H92" t="s">
        <v>117</v>
      </c>
      <c r="I92" s="7">
        <v>224702.71</v>
      </c>
      <c r="J92" t="str">
        <f>TEXT(Table1[[#This Row],[Date]], "mmmm")</f>
        <v>August</v>
      </c>
      <c r="K92">
        <f>YEAR(Table1[[#This Row],[Date]])</f>
        <v>2024</v>
      </c>
      <c r="L92" t="str">
        <f>TEXT(Table1[[#This Row],[Date]],"DDDD")</f>
        <v>Thursday</v>
      </c>
      <c r="M92">
        <f>ROUNDUP(MONTH(Table1[[#This Row],[Date]])/3,0)</f>
        <v>3</v>
      </c>
    </row>
    <row r="93" spans="2:13">
      <c r="B93" s="2">
        <v>45552</v>
      </c>
      <c r="C93" t="s">
        <v>8</v>
      </c>
      <c r="D93" t="s">
        <v>18</v>
      </c>
      <c r="E93" t="str">
        <f>IF(OR(Table1[[#This Row],[Department]]="HR", Table1[[#This Row],[Department]]="IT &amp; Infrastructure", Table1[[#This Row],[Department]]="Finance &amp; Legal", Table1[[#This Row],[Department]]="Utilities", Table1[[#This Row],[Department]]="Admin &amp; Operations"), "Essential", "Non-Essential")</f>
        <v>Essential</v>
      </c>
      <c r="F93" t="s">
        <v>20</v>
      </c>
      <c r="G93" t="s">
        <v>24</v>
      </c>
      <c r="H93" t="s">
        <v>118</v>
      </c>
      <c r="I93" s="7">
        <v>111945.41</v>
      </c>
      <c r="J93" t="str">
        <f>TEXT(Table1[[#This Row],[Date]], "mmmm")</f>
        <v>September</v>
      </c>
      <c r="K93">
        <f>YEAR(Table1[[#This Row],[Date]])</f>
        <v>2024</v>
      </c>
      <c r="L93" t="str">
        <f>TEXT(Table1[[#This Row],[Date]],"DDDD")</f>
        <v>Tuesday</v>
      </c>
      <c r="M93">
        <f>ROUNDUP(MONTH(Table1[[#This Row],[Date]])/3,0)</f>
        <v>3</v>
      </c>
    </row>
    <row r="94" spans="2:13">
      <c r="B94" s="2">
        <v>45463</v>
      </c>
      <c r="C94" t="s">
        <v>11</v>
      </c>
      <c r="D94" t="s">
        <v>17</v>
      </c>
      <c r="E94" t="str">
        <f>IF(OR(Table1[[#This Row],[Department]]="HR", Table1[[#This Row],[Department]]="IT &amp; Infrastructure", Table1[[#This Row],[Department]]="Finance &amp; Legal", Table1[[#This Row],[Department]]="Utilities", Table1[[#This Row],[Department]]="Admin &amp; Operations"), "Essential", "Non-Essential")</f>
        <v>Non-Essential</v>
      </c>
      <c r="F94" t="s">
        <v>20</v>
      </c>
      <c r="G94" t="s">
        <v>24</v>
      </c>
      <c r="H94" t="s">
        <v>119</v>
      </c>
      <c r="I94" s="7">
        <v>158240.99</v>
      </c>
      <c r="J94" t="str">
        <f>TEXT(Table1[[#This Row],[Date]], "mmmm")</f>
        <v>June</v>
      </c>
      <c r="K94">
        <f>YEAR(Table1[[#This Row],[Date]])</f>
        <v>2024</v>
      </c>
      <c r="L94" t="str">
        <f>TEXT(Table1[[#This Row],[Date]],"DDDD")</f>
        <v>Thursday</v>
      </c>
      <c r="M94">
        <f>ROUNDUP(MONTH(Table1[[#This Row],[Date]])/3,0)</f>
        <v>2</v>
      </c>
    </row>
    <row r="95" spans="2:13">
      <c r="B95" s="2">
        <v>45152</v>
      </c>
      <c r="C95" t="s">
        <v>12</v>
      </c>
      <c r="D95" t="s">
        <v>18</v>
      </c>
      <c r="E95" t="str">
        <f>IF(OR(Table1[[#This Row],[Department]]="HR", Table1[[#This Row],[Department]]="IT &amp; Infrastructure", Table1[[#This Row],[Department]]="Finance &amp; Legal", Table1[[#This Row],[Department]]="Utilities", Table1[[#This Row],[Department]]="Admin &amp; Operations"), "Essential", "Non-Essential")</f>
        <v>Essential</v>
      </c>
      <c r="F95" t="s">
        <v>21</v>
      </c>
      <c r="G95" t="s">
        <v>24</v>
      </c>
      <c r="H95" t="s">
        <v>120</v>
      </c>
      <c r="I95" s="7">
        <v>472863.09</v>
      </c>
      <c r="J95" t="str">
        <f>TEXT(Table1[[#This Row],[Date]], "mmmm")</f>
        <v>August</v>
      </c>
      <c r="K95">
        <f>YEAR(Table1[[#This Row],[Date]])</f>
        <v>2023</v>
      </c>
      <c r="L95" t="str">
        <f>TEXT(Table1[[#This Row],[Date]],"DDDD")</f>
        <v>Monday</v>
      </c>
      <c r="M95">
        <f>ROUNDUP(MONTH(Table1[[#This Row],[Date]])/3,0)</f>
        <v>3</v>
      </c>
    </row>
    <row r="96" spans="2:13">
      <c r="B96" s="2">
        <v>44987</v>
      </c>
      <c r="C96" t="s">
        <v>14</v>
      </c>
      <c r="D96" t="s">
        <v>17</v>
      </c>
      <c r="E96" t="str">
        <f>IF(OR(Table1[[#This Row],[Department]]="HR", Table1[[#This Row],[Department]]="IT &amp; Infrastructure", Table1[[#This Row],[Department]]="Finance &amp; Legal", Table1[[#This Row],[Department]]="Utilities", Table1[[#This Row],[Department]]="Admin &amp; Operations"), "Essential", "Non-Essential")</f>
        <v>Essential</v>
      </c>
      <c r="F96" t="s">
        <v>20</v>
      </c>
      <c r="G96" t="s">
        <v>26</v>
      </c>
      <c r="H96" t="s">
        <v>121</v>
      </c>
      <c r="I96" s="7">
        <v>145741.56</v>
      </c>
      <c r="J96" t="str">
        <f>TEXT(Table1[[#This Row],[Date]], "mmmm")</f>
        <v>March</v>
      </c>
      <c r="K96">
        <f>YEAR(Table1[[#This Row],[Date]])</f>
        <v>2023</v>
      </c>
      <c r="L96" t="str">
        <f>TEXT(Table1[[#This Row],[Date]],"DDDD")</f>
        <v>Thursday</v>
      </c>
      <c r="M96">
        <f>ROUNDUP(MONTH(Table1[[#This Row],[Date]])/3,0)</f>
        <v>1</v>
      </c>
    </row>
    <row r="97" spans="2:13">
      <c r="B97" s="2">
        <v>45533</v>
      </c>
      <c r="C97" t="s">
        <v>15</v>
      </c>
      <c r="D97" t="s">
        <v>18</v>
      </c>
      <c r="E97" t="str">
        <f>IF(OR(Table1[[#This Row],[Department]]="HR", Table1[[#This Row],[Department]]="IT &amp; Infrastructure", Table1[[#This Row],[Department]]="Finance &amp; Legal", Table1[[#This Row],[Department]]="Utilities", Table1[[#This Row],[Department]]="Admin &amp; Operations"), "Essential", "Non-Essential")</f>
        <v>Essential</v>
      </c>
      <c r="F97" t="s">
        <v>20</v>
      </c>
      <c r="G97" t="s">
        <v>25</v>
      </c>
      <c r="H97" t="s">
        <v>122</v>
      </c>
      <c r="I97" s="7">
        <v>117090.52</v>
      </c>
      <c r="J97" t="str">
        <f>TEXT(Table1[[#This Row],[Date]], "mmmm")</f>
        <v>August</v>
      </c>
      <c r="K97">
        <f>YEAR(Table1[[#This Row],[Date]])</f>
        <v>2024</v>
      </c>
      <c r="L97" t="str">
        <f>TEXT(Table1[[#This Row],[Date]],"DDDD")</f>
        <v>Thursday</v>
      </c>
      <c r="M97">
        <f>ROUNDUP(MONTH(Table1[[#This Row],[Date]])/3,0)</f>
        <v>3</v>
      </c>
    </row>
    <row r="98" spans="2:13">
      <c r="B98" s="2">
        <v>45274</v>
      </c>
      <c r="C98" t="s">
        <v>9</v>
      </c>
      <c r="D98" t="s">
        <v>17</v>
      </c>
      <c r="E98" t="str">
        <f>IF(OR(Table1[[#This Row],[Department]]="HR", Table1[[#This Row],[Department]]="IT &amp; Infrastructure", Table1[[#This Row],[Department]]="Finance &amp; Legal", Table1[[#This Row],[Department]]="Utilities", Table1[[#This Row],[Department]]="Admin &amp; Operations"), "Essential", "Non-Essential")</f>
        <v>Non-Essential</v>
      </c>
      <c r="F98" t="s">
        <v>23</v>
      </c>
      <c r="G98" t="s">
        <v>25</v>
      </c>
      <c r="H98" t="s">
        <v>123</v>
      </c>
      <c r="I98" s="7">
        <v>65967.8</v>
      </c>
      <c r="J98" t="str">
        <f>TEXT(Table1[[#This Row],[Date]], "mmmm")</f>
        <v>December</v>
      </c>
      <c r="K98">
        <f>YEAR(Table1[[#This Row],[Date]])</f>
        <v>2023</v>
      </c>
      <c r="L98" t="str">
        <f>TEXT(Table1[[#This Row],[Date]],"DDDD")</f>
        <v>Thursday</v>
      </c>
      <c r="M98">
        <f>ROUNDUP(MONTH(Table1[[#This Row],[Date]])/3,0)</f>
        <v>4</v>
      </c>
    </row>
    <row r="99" spans="2:13">
      <c r="B99" s="2">
        <v>44941</v>
      </c>
      <c r="C99" t="s">
        <v>10</v>
      </c>
      <c r="D99" t="s">
        <v>18</v>
      </c>
      <c r="E99" t="str">
        <f>IF(OR(Table1[[#This Row],[Department]]="HR", Table1[[#This Row],[Department]]="IT &amp; Infrastructure", Table1[[#This Row],[Department]]="Finance &amp; Legal", Table1[[#This Row],[Department]]="Utilities", Table1[[#This Row],[Department]]="Admin &amp; Operations"), "Essential", "Non-Essential")</f>
        <v>Non-Essential</v>
      </c>
      <c r="F99" t="s">
        <v>20</v>
      </c>
      <c r="G99" t="s">
        <v>25</v>
      </c>
      <c r="H99" t="s">
        <v>124</v>
      </c>
      <c r="I99" s="7">
        <v>218096.83</v>
      </c>
      <c r="J99" t="str">
        <f>TEXT(Table1[[#This Row],[Date]], "mmmm")</f>
        <v>January</v>
      </c>
      <c r="K99">
        <f>YEAR(Table1[[#This Row],[Date]])</f>
        <v>2023</v>
      </c>
      <c r="L99" t="str">
        <f>TEXT(Table1[[#This Row],[Date]],"DDDD")</f>
        <v>Sunday</v>
      </c>
      <c r="M99">
        <f>ROUNDUP(MONTH(Table1[[#This Row],[Date]])/3,0)</f>
        <v>1</v>
      </c>
    </row>
    <row r="100" spans="2:13">
      <c r="B100" s="2">
        <v>45427</v>
      </c>
      <c r="C100" t="s">
        <v>12</v>
      </c>
      <c r="D100" t="s">
        <v>18</v>
      </c>
      <c r="E100" t="str">
        <f>IF(OR(Table1[[#This Row],[Department]]="HR", Table1[[#This Row],[Department]]="IT &amp; Infrastructure", Table1[[#This Row],[Department]]="Finance &amp; Legal", Table1[[#This Row],[Department]]="Utilities", Table1[[#This Row],[Department]]="Admin &amp; Operations"), "Essential", "Non-Essential")</f>
        <v>Essential</v>
      </c>
      <c r="F100" t="s">
        <v>21</v>
      </c>
      <c r="G100" t="s">
        <v>25</v>
      </c>
      <c r="H100" t="s">
        <v>125</v>
      </c>
      <c r="I100" s="7">
        <v>163114.5</v>
      </c>
      <c r="J100" t="str">
        <f>TEXT(Table1[[#This Row],[Date]], "mmmm")</f>
        <v>May</v>
      </c>
      <c r="K100">
        <f>YEAR(Table1[[#This Row],[Date]])</f>
        <v>2024</v>
      </c>
      <c r="L100" t="str">
        <f>TEXT(Table1[[#This Row],[Date]],"DDDD")</f>
        <v>Wednesday</v>
      </c>
      <c r="M100">
        <f>ROUNDUP(MONTH(Table1[[#This Row],[Date]])/3,0)</f>
        <v>2</v>
      </c>
    </row>
    <row r="101" spans="2:13">
      <c r="B101" s="2">
        <v>45315</v>
      </c>
      <c r="C101" t="s">
        <v>10</v>
      </c>
      <c r="D101" t="s">
        <v>18</v>
      </c>
      <c r="E101" t="str">
        <f>IF(OR(Table1[[#This Row],[Department]]="HR", Table1[[#This Row],[Department]]="IT &amp; Infrastructure", Table1[[#This Row],[Department]]="Finance &amp; Legal", Table1[[#This Row],[Department]]="Utilities", Table1[[#This Row],[Department]]="Admin &amp; Operations"), "Essential", "Non-Essential")</f>
        <v>Non-Essential</v>
      </c>
      <c r="F101" t="s">
        <v>22</v>
      </c>
      <c r="G101" t="s">
        <v>26</v>
      </c>
      <c r="H101" t="s">
        <v>126</v>
      </c>
      <c r="I101" s="7">
        <v>444834.59</v>
      </c>
      <c r="J101" t="str">
        <f>TEXT(Table1[[#This Row],[Date]], "mmmm")</f>
        <v>January</v>
      </c>
      <c r="K101">
        <f>YEAR(Table1[[#This Row],[Date]])</f>
        <v>2024</v>
      </c>
      <c r="L101" t="str">
        <f>TEXT(Table1[[#This Row],[Date]],"DDDD")</f>
        <v>Wednesday</v>
      </c>
      <c r="M101">
        <f>ROUNDUP(MONTH(Table1[[#This Row],[Date]])/3,0)</f>
        <v>1</v>
      </c>
    </row>
    <row r="102" spans="2:13">
      <c r="B102" s="2">
        <v>45178</v>
      </c>
      <c r="C102" t="s">
        <v>8</v>
      </c>
      <c r="D102" t="s">
        <v>18</v>
      </c>
      <c r="E102" t="str">
        <f>IF(OR(Table1[[#This Row],[Department]]="HR", Table1[[#This Row],[Department]]="IT &amp; Infrastructure", Table1[[#This Row],[Department]]="Finance &amp; Legal", Table1[[#This Row],[Department]]="Utilities", Table1[[#This Row],[Department]]="Admin &amp; Operations"), "Essential", "Non-Essential")</f>
        <v>Essential</v>
      </c>
      <c r="F102" t="s">
        <v>22</v>
      </c>
      <c r="G102" t="s">
        <v>26</v>
      </c>
      <c r="H102" t="s">
        <v>127</v>
      </c>
      <c r="I102" s="7">
        <v>71564.88</v>
      </c>
      <c r="J102" t="str">
        <f>TEXT(Table1[[#This Row],[Date]], "mmmm")</f>
        <v>September</v>
      </c>
      <c r="K102">
        <f>YEAR(Table1[[#This Row],[Date]])</f>
        <v>2023</v>
      </c>
      <c r="L102" t="str">
        <f>TEXT(Table1[[#This Row],[Date]],"DDDD")</f>
        <v>Saturday</v>
      </c>
      <c r="M102">
        <f>ROUNDUP(MONTH(Table1[[#This Row],[Date]])/3,0)</f>
        <v>3</v>
      </c>
    </row>
    <row r="103" spans="2:13">
      <c r="B103" s="2">
        <v>45556</v>
      </c>
      <c r="C103" t="s">
        <v>13</v>
      </c>
      <c r="D103" t="s">
        <v>18</v>
      </c>
      <c r="E103" t="str">
        <f>IF(OR(Table1[[#This Row],[Department]]="HR", Table1[[#This Row],[Department]]="IT &amp; Infrastructure", Table1[[#This Row],[Department]]="Finance &amp; Legal", Table1[[#This Row],[Department]]="Utilities", Table1[[#This Row],[Department]]="Admin &amp; Operations"), "Essential", "Non-Essential")</f>
        <v>Non-Essential</v>
      </c>
      <c r="F103" t="s">
        <v>21</v>
      </c>
      <c r="G103" t="s">
        <v>25</v>
      </c>
      <c r="H103" t="s">
        <v>128</v>
      </c>
      <c r="I103" s="7">
        <v>201676.14</v>
      </c>
      <c r="J103" t="str">
        <f>TEXT(Table1[[#This Row],[Date]], "mmmm")</f>
        <v>September</v>
      </c>
      <c r="K103">
        <f>YEAR(Table1[[#This Row],[Date]])</f>
        <v>2024</v>
      </c>
      <c r="L103" t="str">
        <f>TEXT(Table1[[#This Row],[Date]],"DDDD")</f>
        <v>Saturday</v>
      </c>
      <c r="M103">
        <f>ROUNDUP(MONTH(Table1[[#This Row],[Date]])/3,0)</f>
        <v>3</v>
      </c>
    </row>
    <row r="104" spans="2:13">
      <c r="B104" s="2">
        <v>45281</v>
      </c>
      <c r="C104" t="s">
        <v>14</v>
      </c>
      <c r="D104" t="s">
        <v>18</v>
      </c>
      <c r="E104" t="str">
        <f>IF(OR(Table1[[#This Row],[Department]]="HR", Table1[[#This Row],[Department]]="IT &amp; Infrastructure", Table1[[#This Row],[Department]]="Finance &amp; Legal", Table1[[#This Row],[Department]]="Utilities", Table1[[#This Row],[Department]]="Admin &amp; Operations"), "Essential", "Non-Essential")</f>
        <v>Essential</v>
      </c>
      <c r="F104" t="s">
        <v>20</v>
      </c>
      <c r="G104" t="s">
        <v>25</v>
      </c>
      <c r="H104" t="s">
        <v>129</v>
      </c>
      <c r="I104" s="7">
        <v>304174.83</v>
      </c>
      <c r="J104" t="str">
        <f>TEXT(Table1[[#This Row],[Date]], "mmmm")</f>
        <v>December</v>
      </c>
      <c r="K104">
        <f>YEAR(Table1[[#This Row],[Date]])</f>
        <v>2023</v>
      </c>
      <c r="L104" t="str">
        <f>TEXT(Table1[[#This Row],[Date]],"DDDD")</f>
        <v>Thursday</v>
      </c>
      <c r="M104">
        <f>ROUNDUP(MONTH(Table1[[#This Row],[Date]])/3,0)</f>
        <v>4</v>
      </c>
    </row>
    <row r="105" spans="2:13">
      <c r="B105" s="2">
        <v>45060</v>
      </c>
      <c r="C105" t="s">
        <v>7</v>
      </c>
      <c r="D105" t="s">
        <v>18</v>
      </c>
      <c r="E105" t="str">
        <f>IF(OR(Table1[[#This Row],[Department]]="HR", Table1[[#This Row],[Department]]="IT &amp; Infrastructure", Table1[[#This Row],[Department]]="Finance &amp; Legal", Table1[[#This Row],[Department]]="Utilities", Table1[[#This Row],[Department]]="Admin &amp; Operations"), "Essential", "Non-Essential")</f>
        <v>Essential</v>
      </c>
      <c r="F105" t="s">
        <v>21</v>
      </c>
      <c r="G105" t="s">
        <v>24</v>
      </c>
      <c r="H105" t="s">
        <v>130</v>
      </c>
      <c r="I105" s="7">
        <v>331058.45</v>
      </c>
      <c r="J105" t="str">
        <f>TEXT(Table1[[#This Row],[Date]], "mmmm")</f>
        <v>May</v>
      </c>
      <c r="K105">
        <f>YEAR(Table1[[#This Row],[Date]])</f>
        <v>2023</v>
      </c>
      <c r="L105" t="str">
        <f>TEXT(Table1[[#This Row],[Date]],"DDDD")</f>
        <v>Sunday</v>
      </c>
      <c r="M105">
        <f>ROUNDUP(MONTH(Table1[[#This Row],[Date]])/3,0)</f>
        <v>2</v>
      </c>
    </row>
    <row r="106" spans="2:13">
      <c r="B106" s="2">
        <v>45620</v>
      </c>
      <c r="C106" t="s">
        <v>13</v>
      </c>
      <c r="D106" t="s">
        <v>17</v>
      </c>
      <c r="E106" t="str">
        <f>IF(OR(Table1[[#This Row],[Department]]="HR", Table1[[#This Row],[Department]]="IT &amp; Infrastructure", Table1[[#This Row],[Department]]="Finance &amp; Legal", Table1[[#This Row],[Department]]="Utilities", Table1[[#This Row],[Department]]="Admin &amp; Operations"), "Essential", "Non-Essential")</f>
        <v>Non-Essential</v>
      </c>
      <c r="F106" t="s">
        <v>23</v>
      </c>
      <c r="G106" t="s">
        <v>25</v>
      </c>
      <c r="H106" t="s">
        <v>131</v>
      </c>
      <c r="I106" s="7">
        <v>44729.67</v>
      </c>
      <c r="J106" t="str">
        <f>TEXT(Table1[[#This Row],[Date]], "mmmm")</f>
        <v>November</v>
      </c>
      <c r="K106">
        <f>YEAR(Table1[[#This Row],[Date]])</f>
        <v>2024</v>
      </c>
      <c r="L106" t="str">
        <f>TEXT(Table1[[#This Row],[Date]],"DDDD")</f>
        <v>Sunday</v>
      </c>
      <c r="M106">
        <f>ROUNDUP(MONTH(Table1[[#This Row],[Date]])/3,0)</f>
        <v>4</v>
      </c>
    </row>
    <row r="107" spans="2:13">
      <c r="B107" s="2">
        <v>45613</v>
      </c>
      <c r="C107" t="s">
        <v>12</v>
      </c>
      <c r="D107" t="s">
        <v>17</v>
      </c>
      <c r="E107" t="str">
        <f>IF(OR(Table1[[#This Row],[Department]]="HR", Table1[[#This Row],[Department]]="IT &amp; Infrastructure", Table1[[#This Row],[Department]]="Finance &amp; Legal", Table1[[#This Row],[Department]]="Utilities", Table1[[#This Row],[Department]]="Admin &amp; Operations"), "Essential", "Non-Essential")</f>
        <v>Essential</v>
      </c>
      <c r="F107" t="s">
        <v>22</v>
      </c>
      <c r="G107" t="s">
        <v>24</v>
      </c>
      <c r="H107" t="s">
        <v>132</v>
      </c>
      <c r="I107" s="7">
        <v>399936.73</v>
      </c>
      <c r="J107" t="str">
        <f>TEXT(Table1[[#This Row],[Date]], "mmmm")</f>
        <v>November</v>
      </c>
      <c r="K107">
        <f>YEAR(Table1[[#This Row],[Date]])</f>
        <v>2024</v>
      </c>
      <c r="L107" t="str">
        <f>TEXT(Table1[[#This Row],[Date]],"DDDD")</f>
        <v>Sunday</v>
      </c>
      <c r="M107">
        <f>ROUNDUP(MONTH(Table1[[#This Row],[Date]])/3,0)</f>
        <v>4</v>
      </c>
    </row>
    <row r="108" spans="2:13">
      <c r="B108" s="2">
        <v>45366</v>
      </c>
      <c r="C108" t="s">
        <v>10</v>
      </c>
      <c r="D108" t="s">
        <v>18</v>
      </c>
      <c r="E108" t="str">
        <f>IF(OR(Table1[[#This Row],[Department]]="HR", Table1[[#This Row],[Department]]="IT &amp; Infrastructure", Table1[[#This Row],[Department]]="Finance &amp; Legal", Table1[[#This Row],[Department]]="Utilities", Table1[[#This Row],[Department]]="Admin &amp; Operations"), "Essential", "Non-Essential")</f>
        <v>Non-Essential</v>
      </c>
      <c r="F108" t="s">
        <v>20</v>
      </c>
      <c r="G108" t="s">
        <v>26</v>
      </c>
      <c r="H108" t="s">
        <v>133</v>
      </c>
      <c r="I108" s="7">
        <v>200770.13</v>
      </c>
      <c r="J108" t="str">
        <f>TEXT(Table1[[#This Row],[Date]], "mmmm")</f>
        <v>March</v>
      </c>
      <c r="K108">
        <f>YEAR(Table1[[#This Row],[Date]])</f>
        <v>2024</v>
      </c>
      <c r="L108" t="str">
        <f>TEXT(Table1[[#This Row],[Date]],"DDDD")</f>
        <v>Friday</v>
      </c>
      <c r="M108">
        <f>ROUNDUP(MONTH(Table1[[#This Row],[Date]])/3,0)</f>
        <v>1</v>
      </c>
    </row>
    <row r="109" spans="2:13">
      <c r="B109" s="2">
        <v>45137</v>
      </c>
      <c r="C109" t="s">
        <v>15</v>
      </c>
      <c r="D109" t="s">
        <v>17</v>
      </c>
      <c r="E109" t="str">
        <f>IF(OR(Table1[[#This Row],[Department]]="HR", Table1[[#This Row],[Department]]="IT &amp; Infrastructure", Table1[[#This Row],[Department]]="Finance &amp; Legal", Table1[[#This Row],[Department]]="Utilities", Table1[[#This Row],[Department]]="Admin &amp; Operations"), "Essential", "Non-Essential")</f>
        <v>Essential</v>
      </c>
      <c r="F109" t="s">
        <v>23</v>
      </c>
      <c r="G109" t="s">
        <v>24</v>
      </c>
      <c r="H109" t="s">
        <v>134</v>
      </c>
      <c r="I109" s="7">
        <v>8286.2099999999991</v>
      </c>
      <c r="J109" t="str">
        <f>TEXT(Table1[[#This Row],[Date]], "mmmm")</f>
        <v>July</v>
      </c>
      <c r="K109">
        <f>YEAR(Table1[[#This Row],[Date]])</f>
        <v>2023</v>
      </c>
      <c r="L109" t="str">
        <f>TEXT(Table1[[#This Row],[Date]],"DDDD")</f>
        <v>Sunday</v>
      </c>
      <c r="M109">
        <f>ROUNDUP(MONTH(Table1[[#This Row],[Date]])/3,0)</f>
        <v>3</v>
      </c>
    </row>
    <row r="110" spans="2:13">
      <c r="B110" s="2">
        <v>45101</v>
      </c>
      <c r="C110" t="s">
        <v>10</v>
      </c>
      <c r="D110" t="s">
        <v>18</v>
      </c>
      <c r="E110" t="str">
        <f>IF(OR(Table1[[#This Row],[Department]]="HR", Table1[[#This Row],[Department]]="IT &amp; Infrastructure", Table1[[#This Row],[Department]]="Finance &amp; Legal", Table1[[#This Row],[Department]]="Utilities", Table1[[#This Row],[Department]]="Admin &amp; Operations"), "Essential", "Non-Essential")</f>
        <v>Non-Essential</v>
      </c>
      <c r="F110" t="s">
        <v>19</v>
      </c>
      <c r="G110" t="s">
        <v>27</v>
      </c>
      <c r="H110" t="s">
        <v>135</v>
      </c>
      <c r="I110" s="7">
        <v>333923.08</v>
      </c>
      <c r="J110" t="str">
        <f>TEXT(Table1[[#This Row],[Date]], "mmmm")</f>
        <v>June</v>
      </c>
      <c r="K110">
        <f>YEAR(Table1[[#This Row],[Date]])</f>
        <v>2023</v>
      </c>
      <c r="L110" t="str">
        <f>TEXT(Table1[[#This Row],[Date]],"DDDD")</f>
        <v>Saturday</v>
      </c>
      <c r="M110">
        <f>ROUNDUP(MONTH(Table1[[#This Row],[Date]])/3,0)</f>
        <v>2</v>
      </c>
    </row>
    <row r="111" spans="2:13">
      <c r="B111" s="2">
        <v>45537</v>
      </c>
      <c r="C111" t="s">
        <v>16</v>
      </c>
      <c r="D111" t="s">
        <v>18</v>
      </c>
      <c r="E111" t="str">
        <f>IF(OR(Table1[[#This Row],[Department]]="HR", Table1[[#This Row],[Department]]="IT &amp; Infrastructure", Table1[[#This Row],[Department]]="Finance &amp; Legal", Table1[[#This Row],[Department]]="Utilities", Table1[[#This Row],[Department]]="Admin &amp; Operations"), "Essential", "Non-Essential")</f>
        <v>Non-Essential</v>
      </c>
      <c r="F111" t="s">
        <v>22</v>
      </c>
      <c r="G111" t="s">
        <v>25</v>
      </c>
      <c r="H111" t="s">
        <v>136</v>
      </c>
      <c r="I111" s="7">
        <v>427878.05</v>
      </c>
      <c r="J111" t="str">
        <f>TEXT(Table1[[#This Row],[Date]], "mmmm")</f>
        <v>September</v>
      </c>
      <c r="K111">
        <f>YEAR(Table1[[#This Row],[Date]])</f>
        <v>2024</v>
      </c>
      <c r="L111" t="str">
        <f>TEXT(Table1[[#This Row],[Date]],"DDDD")</f>
        <v>Monday</v>
      </c>
      <c r="M111">
        <f>ROUNDUP(MONTH(Table1[[#This Row],[Date]])/3,0)</f>
        <v>3</v>
      </c>
    </row>
    <row r="112" spans="2:13">
      <c r="B112" s="2">
        <v>45609</v>
      </c>
      <c r="C112" t="s">
        <v>13</v>
      </c>
      <c r="D112" t="s">
        <v>18</v>
      </c>
      <c r="E112" t="str">
        <f>IF(OR(Table1[[#This Row],[Department]]="HR", Table1[[#This Row],[Department]]="IT &amp; Infrastructure", Table1[[#This Row],[Department]]="Finance &amp; Legal", Table1[[#This Row],[Department]]="Utilities", Table1[[#This Row],[Department]]="Admin &amp; Operations"), "Essential", "Non-Essential")</f>
        <v>Non-Essential</v>
      </c>
      <c r="F112" t="s">
        <v>20</v>
      </c>
      <c r="G112" t="s">
        <v>26</v>
      </c>
      <c r="H112" t="s">
        <v>137</v>
      </c>
      <c r="I112" s="7">
        <v>112483.42</v>
      </c>
      <c r="J112" t="str">
        <f>TEXT(Table1[[#This Row],[Date]], "mmmm")</f>
        <v>November</v>
      </c>
      <c r="K112">
        <f>YEAR(Table1[[#This Row],[Date]])</f>
        <v>2024</v>
      </c>
      <c r="L112" t="str">
        <f>TEXT(Table1[[#This Row],[Date]],"DDDD")</f>
        <v>Wednesday</v>
      </c>
      <c r="M112">
        <f>ROUNDUP(MONTH(Table1[[#This Row],[Date]])/3,0)</f>
        <v>4</v>
      </c>
    </row>
    <row r="113" spans="2:13">
      <c r="B113" s="2">
        <v>45567</v>
      </c>
      <c r="C113" t="s">
        <v>14</v>
      </c>
      <c r="D113" t="s">
        <v>18</v>
      </c>
      <c r="E113" t="str">
        <f>IF(OR(Table1[[#This Row],[Department]]="HR", Table1[[#This Row],[Department]]="IT &amp; Infrastructure", Table1[[#This Row],[Department]]="Finance &amp; Legal", Table1[[#This Row],[Department]]="Utilities", Table1[[#This Row],[Department]]="Admin &amp; Operations"), "Essential", "Non-Essential")</f>
        <v>Essential</v>
      </c>
      <c r="F113" t="s">
        <v>19</v>
      </c>
      <c r="G113" t="s">
        <v>25</v>
      </c>
      <c r="H113" t="s">
        <v>110</v>
      </c>
      <c r="I113" s="7">
        <v>49414.07</v>
      </c>
      <c r="J113" t="str">
        <f>TEXT(Table1[[#This Row],[Date]], "mmmm")</f>
        <v>October</v>
      </c>
      <c r="K113">
        <f>YEAR(Table1[[#This Row],[Date]])</f>
        <v>2024</v>
      </c>
      <c r="L113" t="str">
        <f>TEXT(Table1[[#This Row],[Date]],"DDDD")</f>
        <v>Wednesday</v>
      </c>
      <c r="M113">
        <f>ROUNDUP(MONTH(Table1[[#This Row],[Date]])/3,0)</f>
        <v>4</v>
      </c>
    </row>
    <row r="114" spans="2:13">
      <c r="B114" s="2">
        <v>45123</v>
      </c>
      <c r="C114" t="s">
        <v>15</v>
      </c>
      <c r="D114" t="s">
        <v>18</v>
      </c>
      <c r="E114" t="str">
        <f>IF(OR(Table1[[#This Row],[Department]]="HR", Table1[[#This Row],[Department]]="IT &amp; Infrastructure", Table1[[#This Row],[Department]]="Finance &amp; Legal", Table1[[#This Row],[Department]]="Utilities", Table1[[#This Row],[Department]]="Admin &amp; Operations"), "Essential", "Non-Essential")</f>
        <v>Essential</v>
      </c>
      <c r="F114" t="s">
        <v>21</v>
      </c>
      <c r="G114" t="s">
        <v>26</v>
      </c>
      <c r="H114" t="s">
        <v>138</v>
      </c>
      <c r="I114" s="7">
        <v>445050.23</v>
      </c>
      <c r="J114" t="str">
        <f>TEXT(Table1[[#This Row],[Date]], "mmmm")</f>
        <v>July</v>
      </c>
      <c r="K114">
        <f>YEAR(Table1[[#This Row],[Date]])</f>
        <v>2023</v>
      </c>
      <c r="L114" t="str">
        <f>TEXT(Table1[[#This Row],[Date]],"DDDD")</f>
        <v>Sunday</v>
      </c>
      <c r="M114">
        <f>ROUNDUP(MONTH(Table1[[#This Row],[Date]])/3,0)</f>
        <v>3</v>
      </c>
    </row>
    <row r="115" spans="2:13">
      <c r="B115" s="2">
        <v>45395</v>
      </c>
      <c r="C115" t="s">
        <v>11</v>
      </c>
      <c r="D115" t="s">
        <v>18</v>
      </c>
      <c r="E115" t="str">
        <f>IF(OR(Table1[[#This Row],[Department]]="HR", Table1[[#This Row],[Department]]="IT &amp; Infrastructure", Table1[[#This Row],[Department]]="Finance &amp; Legal", Table1[[#This Row],[Department]]="Utilities", Table1[[#This Row],[Department]]="Admin &amp; Operations"), "Essential", "Non-Essential")</f>
        <v>Non-Essential</v>
      </c>
      <c r="F115" t="s">
        <v>23</v>
      </c>
      <c r="G115" t="s">
        <v>27</v>
      </c>
      <c r="H115" t="s">
        <v>139</v>
      </c>
      <c r="I115" s="7">
        <v>56253.87</v>
      </c>
      <c r="J115" t="str">
        <f>TEXT(Table1[[#This Row],[Date]], "mmmm")</f>
        <v>April</v>
      </c>
      <c r="K115">
        <f>YEAR(Table1[[#This Row],[Date]])</f>
        <v>2024</v>
      </c>
      <c r="L115" t="str">
        <f>TEXT(Table1[[#This Row],[Date]],"DDDD")</f>
        <v>Saturday</v>
      </c>
      <c r="M115">
        <f>ROUNDUP(MONTH(Table1[[#This Row],[Date]])/3,0)</f>
        <v>2</v>
      </c>
    </row>
    <row r="116" spans="2:13">
      <c r="B116" s="2">
        <v>44998</v>
      </c>
      <c r="C116" t="s">
        <v>11</v>
      </c>
      <c r="D116" t="s">
        <v>17</v>
      </c>
      <c r="E116" t="str">
        <f>IF(OR(Table1[[#This Row],[Department]]="HR", Table1[[#This Row],[Department]]="IT &amp; Infrastructure", Table1[[#This Row],[Department]]="Finance &amp; Legal", Table1[[#This Row],[Department]]="Utilities", Table1[[#This Row],[Department]]="Admin &amp; Operations"), "Essential", "Non-Essential")</f>
        <v>Non-Essential</v>
      </c>
      <c r="F116" t="s">
        <v>22</v>
      </c>
      <c r="G116" t="s">
        <v>24</v>
      </c>
      <c r="H116" t="s">
        <v>140</v>
      </c>
      <c r="I116" s="7">
        <v>61092.66</v>
      </c>
      <c r="J116" t="str">
        <f>TEXT(Table1[[#This Row],[Date]], "mmmm")</f>
        <v>March</v>
      </c>
      <c r="K116">
        <f>YEAR(Table1[[#This Row],[Date]])</f>
        <v>2023</v>
      </c>
      <c r="L116" t="str">
        <f>TEXT(Table1[[#This Row],[Date]],"DDDD")</f>
        <v>Monday</v>
      </c>
      <c r="M116">
        <f>ROUNDUP(MONTH(Table1[[#This Row],[Date]])/3,0)</f>
        <v>1</v>
      </c>
    </row>
    <row r="117" spans="2:13">
      <c r="B117" s="2">
        <v>44953</v>
      </c>
      <c r="C117" t="s">
        <v>15</v>
      </c>
      <c r="D117" t="s">
        <v>18</v>
      </c>
      <c r="E117" t="str">
        <f>IF(OR(Table1[[#This Row],[Department]]="HR", Table1[[#This Row],[Department]]="IT &amp; Infrastructure", Table1[[#This Row],[Department]]="Finance &amp; Legal", Table1[[#This Row],[Department]]="Utilities", Table1[[#This Row],[Department]]="Admin &amp; Operations"), "Essential", "Non-Essential")</f>
        <v>Essential</v>
      </c>
      <c r="F117" t="s">
        <v>22</v>
      </c>
      <c r="G117" t="s">
        <v>27</v>
      </c>
      <c r="H117" t="s">
        <v>141</v>
      </c>
      <c r="I117" s="7">
        <v>364753.05</v>
      </c>
      <c r="J117" t="str">
        <f>TEXT(Table1[[#This Row],[Date]], "mmmm")</f>
        <v>January</v>
      </c>
      <c r="K117">
        <f>YEAR(Table1[[#This Row],[Date]])</f>
        <v>2023</v>
      </c>
      <c r="L117" t="str">
        <f>TEXT(Table1[[#This Row],[Date]],"DDDD")</f>
        <v>Friday</v>
      </c>
      <c r="M117">
        <f>ROUNDUP(MONTH(Table1[[#This Row],[Date]])/3,0)</f>
        <v>1</v>
      </c>
    </row>
    <row r="118" spans="2:13">
      <c r="B118" s="2">
        <v>45161</v>
      </c>
      <c r="C118" t="s">
        <v>9</v>
      </c>
      <c r="D118" t="s">
        <v>18</v>
      </c>
      <c r="E118" t="str">
        <f>IF(OR(Table1[[#This Row],[Department]]="HR", Table1[[#This Row],[Department]]="IT &amp; Infrastructure", Table1[[#This Row],[Department]]="Finance &amp; Legal", Table1[[#This Row],[Department]]="Utilities", Table1[[#This Row],[Department]]="Admin &amp; Operations"), "Essential", "Non-Essential")</f>
        <v>Non-Essential</v>
      </c>
      <c r="F118" t="s">
        <v>22</v>
      </c>
      <c r="G118" t="s">
        <v>24</v>
      </c>
      <c r="H118" t="s">
        <v>142</v>
      </c>
      <c r="I118" s="7">
        <v>240637.29</v>
      </c>
      <c r="J118" t="str">
        <f>TEXT(Table1[[#This Row],[Date]], "mmmm")</f>
        <v>August</v>
      </c>
      <c r="K118">
        <f>YEAR(Table1[[#This Row],[Date]])</f>
        <v>2023</v>
      </c>
      <c r="L118" t="str">
        <f>TEXT(Table1[[#This Row],[Date]],"DDDD")</f>
        <v>Wednesday</v>
      </c>
      <c r="M118">
        <f>ROUNDUP(MONTH(Table1[[#This Row],[Date]])/3,0)</f>
        <v>3</v>
      </c>
    </row>
    <row r="119" spans="2:13">
      <c r="B119" s="2">
        <v>45615</v>
      </c>
      <c r="C119" t="s">
        <v>12</v>
      </c>
      <c r="D119" t="s">
        <v>18</v>
      </c>
      <c r="E119" t="str">
        <f>IF(OR(Table1[[#This Row],[Department]]="HR", Table1[[#This Row],[Department]]="IT &amp; Infrastructure", Table1[[#This Row],[Department]]="Finance &amp; Legal", Table1[[#This Row],[Department]]="Utilities", Table1[[#This Row],[Department]]="Admin &amp; Operations"), "Essential", "Non-Essential")</f>
        <v>Essential</v>
      </c>
      <c r="F119" t="s">
        <v>21</v>
      </c>
      <c r="G119" t="s">
        <v>25</v>
      </c>
      <c r="H119" t="s">
        <v>143</v>
      </c>
      <c r="I119" s="7">
        <v>179298.66</v>
      </c>
      <c r="J119" t="str">
        <f>TEXT(Table1[[#This Row],[Date]], "mmmm")</f>
        <v>November</v>
      </c>
      <c r="K119">
        <f>YEAR(Table1[[#This Row],[Date]])</f>
        <v>2024</v>
      </c>
      <c r="L119" t="str">
        <f>TEXT(Table1[[#This Row],[Date]],"DDDD")</f>
        <v>Tuesday</v>
      </c>
      <c r="M119">
        <f>ROUNDUP(MONTH(Table1[[#This Row],[Date]])/3,0)</f>
        <v>4</v>
      </c>
    </row>
    <row r="120" spans="2:13">
      <c r="B120" s="2">
        <v>45164</v>
      </c>
      <c r="C120" t="s">
        <v>9</v>
      </c>
      <c r="D120" t="s">
        <v>17</v>
      </c>
      <c r="E120" t="str">
        <f>IF(OR(Table1[[#This Row],[Department]]="HR", Table1[[#This Row],[Department]]="IT &amp; Infrastructure", Table1[[#This Row],[Department]]="Finance &amp; Legal", Table1[[#This Row],[Department]]="Utilities", Table1[[#This Row],[Department]]="Admin &amp; Operations"), "Essential", "Non-Essential")</f>
        <v>Non-Essential</v>
      </c>
      <c r="F120" t="s">
        <v>21</v>
      </c>
      <c r="G120" t="s">
        <v>25</v>
      </c>
      <c r="H120" t="s">
        <v>144</v>
      </c>
      <c r="I120" s="7">
        <v>233875.42</v>
      </c>
      <c r="J120" t="str">
        <f>TEXT(Table1[[#This Row],[Date]], "mmmm")</f>
        <v>August</v>
      </c>
      <c r="K120">
        <f>YEAR(Table1[[#This Row],[Date]])</f>
        <v>2023</v>
      </c>
      <c r="L120" t="str">
        <f>TEXT(Table1[[#This Row],[Date]],"DDDD")</f>
        <v>Saturday</v>
      </c>
      <c r="M120">
        <f>ROUNDUP(MONTH(Table1[[#This Row],[Date]])/3,0)</f>
        <v>3</v>
      </c>
    </row>
    <row r="121" spans="2:13">
      <c r="B121" s="2">
        <v>45306</v>
      </c>
      <c r="C121" t="s">
        <v>11</v>
      </c>
      <c r="D121" t="s">
        <v>18</v>
      </c>
      <c r="E121" t="str">
        <f>IF(OR(Table1[[#This Row],[Department]]="HR", Table1[[#This Row],[Department]]="IT &amp; Infrastructure", Table1[[#This Row],[Department]]="Finance &amp; Legal", Table1[[#This Row],[Department]]="Utilities", Table1[[#This Row],[Department]]="Admin &amp; Operations"), "Essential", "Non-Essential")</f>
        <v>Non-Essential</v>
      </c>
      <c r="F121" t="s">
        <v>21</v>
      </c>
      <c r="G121" t="s">
        <v>26</v>
      </c>
      <c r="H121" t="s">
        <v>145</v>
      </c>
      <c r="I121" s="7">
        <v>407478.7</v>
      </c>
      <c r="J121" t="str">
        <f>TEXT(Table1[[#This Row],[Date]], "mmmm")</f>
        <v>January</v>
      </c>
      <c r="K121">
        <f>YEAR(Table1[[#This Row],[Date]])</f>
        <v>2024</v>
      </c>
      <c r="L121" t="str">
        <f>TEXT(Table1[[#This Row],[Date]],"DDDD")</f>
        <v>Monday</v>
      </c>
      <c r="M121">
        <f>ROUNDUP(MONTH(Table1[[#This Row],[Date]])/3,0)</f>
        <v>1</v>
      </c>
    </row>
    <row r="122" spans="2:13">
      <c r="B122" s="2">
        <v>45257</v>
      </c>
      <c r="C122" t="s">
        <v>7</v>
      </c>
      <c r="D122" t="s">
        <v>18</v>
      </c>
      <c r="E122" t="str">
        <f>IF(OR(Table1[[#This Row],[Department]]="HR", Table1[[#This Row],[Department]]="IT &amp; Infrastructure", Table1[[#This Row],[Department]]="Finance &amp; Legal", Table1[[#This Row],[Department]]="Utilities", Table1[[#This Row],[Department]]="Admin &amp; Operations"), "Essential", "Non-Essential")</f>
        <v>Essential</v>
      </c>
      <c r="F122" t="s">
        <v>22</v>
      </c>
      <c r="G122" t="s">
        <v>26</v>
      </c>
      <c r="H122" t="s">
        <v>146</v>
      </c>
      <c r="I122" s="7">
        <v>153312.24</v>
      </c>
      <c r="J122" t="str">
        <f>TEXT(Table1[[#This Row],[Date]], "mmmm")</f>
        <v>November</v>
      </c>
      <c r="K122">
        <f>YEAR(Table1[[#This Row],[Date]])</f>
        <v>2023</v>
      </c>
      <c r="L122" t="str">
        <f>TEXT(Table1[[#This Row],[Date]],"DDDD")</f>
        <v>Monday</v>
      </c>
      <c r="M122">
        <f>ROUNDUP(MONTH(Table1[[#This Row],[Date]])/3,0)</f>
        <v>4</v>
      </c>
    </row>
    <row r="123" spans="2:13">
      <c r="B123" s="2">
        <v>45178</v>
      </c>
      <c r="C123" t="s">
        <v>14</v>
      </c>
      <c r="D123" t="s">
        <v>18</v>
      </c>
      <c r="E123" t="str">
        <f>IF(OR(Table1[[#This Row],[Department]]="HR", Table1[[#This Row],[Department]]="IT &amp; Infrastructure", Table1[[#This Row],[Department]]="Finance &amp; Legal", Table1[[#This Row],[Department]]="Utilities", Table1[[#This Row],[Department]]="Admin &amp; Operations"), "Essential", "Non-Essential")</f>
        <v>Essential</v>
      </c>
      <c r="F123" t="s">
        <v>19</v>
      </c>
      <c r="G123" t="s">
        <v>27</v>
      </c>
      <c r="H123" t="s">
        <v>147</v>
      </c>
      <c r="I123" s="7">
        <v>256695.2</v>
      </c>
      <c r="J123" t="str">
        <f>TEXT(Table1[[#This Row],[Date]], "mmmm")</f>
        <v>September</v>
      </c>
      <c r="K123">
        <f>YEAR(Table1[[#This Row],[Date]])</f>
        <v>2023</v>
      </c>
      <c r="L123" t="str">
        <f>TEXT(Table1[[#This Row],[Date]],"DDDD")</f>
        <v>Saturday</v>
      </c>
      <c r="M123">
        <f>ROUNDUP(MONTH(Table1[[#This Row],[Date]])/3,0)</f>
        <v>3</v>
      </c>
    </row>
    <row r="124" spans="2:13">
      <c r="B124" s="2">
        <v>45101</v>
      </c>
      <c r="C124" t="s">
        <v>7</v>
      </c>
      <c r="D124" t="s">
        <v>17</v>
      </c>
      <c r="E124" t="str">
        <f>IF(OR(Table1[[#This Row],[Department]]="HR", Table1[[#This Row],[Department]]="IT &amp; Infrastructure", Table1[[#This Row],[Department]]="Finance &amp; Legal", Table1[[#This Row],[Department]]="Utilities", Table1[[#This Row],[Department]]="Admin &amp; Operations"), "Essential", "Non-Essential")</f>
        <v>Essential</v>
      </c>
      <c r="F124" t="s">
        <v>22</v>
      </c>
      <c r="G124" t="s">
        <v>27</v>
      </c>
      <c r="H124" t="s">
        <v>148</v>
      </c>
      <c r="I124" s="7">
        <v>425790.03</v>
      </c>
      <c r="J124" t="str">
        <f>TEXT(Table1[[#This Row],[Date]], "mmmm")</f>
        <v>June</v>
      </c>
      <c r="K124">
        <f>YEAR(Table1[[#This Row],[Date]])</f>
        <v>2023</v>
      </c>
      <c r="L124" t="str">
        <f>TEXT(Table1[[#This Row],[Date]],"DDDD")</f>
        <v>Saturday</v>
      </c>
      <c r="M124">
        <f>ROUNDUP(MONTH(Table1[[#This Row],[Date]])/3,0)</f>
        <v>2</v>
      </c>
    </row>
    <row r="125" spans="2:13">
      <c r="B125" s="2">
        <v>45293</v>
      </c>
      <c r="C125" t="s">
        <v>10</v>
      </c>
      <c r="D125" t="s">
        <v>18</v>
      </c>
      <c r="E125" t="str">
        <f>IF(OR(Table1[[#This Row],[Department]]="HR", Table1[[#This Row],[Department]]="IT &amp; Infrastructure", Table1[[#This Row],[Department]]="Finance &amp; Legal", Table1[[#This Row],[Department]]="Utilities", Table1[[#This Row],[Department]]="Admin &amp; Operations"), "Essential", "Non-Essential")</f>
        <v>Non-Essential</v>
      </c>
      <c r="F125" t="s">
        <v>21</v>
      </c>
      <c r="G125" t="s">
        <v>26</v>
      </c>
      <c r="H125" t="s">
        <v>149</v>
      </c>
      <c r="I125" s="7">
        <v>373100.93</v>
      </c>
      <c r="J125" t="str">
        <f>TEXT(Table1[[#This Row],[Date]], "mmmm")</f>
        <v>January</v>
      </c>
      <c r="K125">
        <f>YEAR(Table1[[#This Row],[Date]])</f>
        <v>2024</v>
      </c>
      <c r="L125" t="str">
        <f>TEXT(Table1[[#This Row],[Date]],"DDDD")</f>
        <v>Tuesday</v>
      </c>
      <c r="M125">
        <f>ROUNDUP(MONTH(Table1[[#This Row],[Date]])/3,0)</f>
        <v>1</v>
      </c>
    </row>
    <row r="126" spans="2:13">
      <c r="B126" s="2">
        <v>45506</v>
      </c>
      <c r="C126" t="s">
        <v>9</v>
      </c>
      <c r="D126" t="s">
        <v>18</v>
      </c>
      <c r="E126" t="str">
        <f>IF(OR(Table1[[#This Row],[Department]]="HR", Table1[[#This Row],[Department]]="IT &amp; Infrastructure", Table1[[#This Row],[Department]]="Finance &amp; Legal", Table1[[#This Row],[Department]]="Utilities", Table1[[#This Row],[Department]]="Admin &amp; Operations"), "Essential", "Non-Essential")</f>
        <v>Non-Essential</v>
      </c>
      <c r="F126" t="s">
        <v>22</v>
      </c>
      <c r="G126" t="s">
        <v>26</v>
      </c>
      <c r="H126" t="s">
        <v>150</v>
      </c>
      <c r="I126" s="7">
        <v>483900.59</v>
      </c>
      <c r="J126" t="str">
        <f>TEXT(Table1[[#This Row],[Date]], "mmmm")</f>
        <v>August</v>
      </c>
      <c r="K126">
        <f>YEAR(Table1[[#This Row],[Date]])</f>
        <v>2024</v>
      </c>
      <c r="L126" t="str">
        <f>TEXT(Table1[[#This Row],[Date]],"DDDD")</f>
        <v>Friday</v>
      </c>
      <c r="M126">
        <f>ROUNDUP(MONTH(Table1[[#This Row],[Date]])/3,0)</f>
        <v>3</v>
      </c>
    </row>
    <row r="127" spans="2:13">
      <c r="B127" s="2">
        <v>45605</v>
      </c>
      <c r="C127" t="s">
        <v>9</v>
      </c>
      <c r="D127" t="s">
        <v>18</v>
      </c>
      <c r="E127" t="str">
        <f>IF(OR(Table1[[#This Row],[Department]]="HR", Table1[[#This Row],[Department]]="IT &amp; Infrastructure", Table1[[#This Row],[Department]]="Finance &amp; Legal", Table1[[#This Row],[Department]]="Utilities", Table1[[#This Row],[Department]]="Admin &amp; Operations"), "Essential", "Non-Essential")</f>
        <v>Non-Essential</v>
      </c>
      <c r="F127" t="s">
        <v>21</v>
      </c>
      <c r="G127" t="s">
        <v>26</v>
      </c>
      <c r="H127" t="s">
        <v>68</v>
      </c>
      <c r="I127" s="7">
        <v>102101.95</v>
      </c>
      <c r="J127" t="str">
        <f>TEXT(Table1[[#This Row],[Date]], "mmmm")</f>
        <v>November</v>
      </c>
      <c r="K127">
        <f>YEAR(Table1[[#This Row],[Date]])</f>
        <v>2024</v>
      </c>
      <c r="L127" t="str">
        <f>TEXT(Table1[[#This Row],[Date]],"DDDD")</f>
        <v>Saturday</v>
      </c>
      <c r="M127">
        <f>ROUNDUP(MONTH(Table1[[#This Row],[Date]])/3,0)</f>
        <v>4</v>
      </c>
    </row>
    <row r="128" spans="2:13">
      <c r="B128" s="2">
        <v>45454</v>
      </c>
      <c r="C128" t="s">
        <v>13</v>
      </c>
      <c r="D128" t="s">
        <v>18</v>
      </c>
      <c r="E128" t="str">
        <f>IF(OR(Table1[[#This Row],[Department]]="HR", Table1[[#This Row],[Department]]="IT &amp; Infrastructure", Table1[[#This Row],[Department]]="Finance &amp; Legal", Table1[[#This Row],[Department]]="Utilities", Table1[[#This Row],[Department]]="Admin &amp; Operations"), "Essential", "Non-Essential")</f>
        <v>Non-Essential</v>
      </c>
      <c r="F128" t="s">
        <v>22</v>
      </c>
      <c r="G128" t="s">
        <v>25</v>
      </c>
      <c r="H128" t="s">
        <v>151</v>
      </c>
      <c r="I128" s="7">
        <v>135829.51</v>
      </c>
      <c r="J128" t="str">
        <f>TEXT(Table1[[#This Row],[Date]], "mmmm")</f>
        <v>June</v>
      </c>
      <c r="K128">
        <f>YEAR(Table1[[#This Row],[Date]])</f>
        <v>2024</v>
      </c>
      <c r="L128" t="str">
        <f>TEXT(Table1[[#This Row],[Date]],"DDDD")</f>
        <v>Tuesday</v>
      </c>
      <c r="M128">
        <f>ROUNDUP(MONTH(Table1[[#This Row],[Date]])/3,0)</f>
        <v>2</v>
      </c>
    </row>
    <row r="129" spans="2:13">
      <c r="B129" s="2">
        <v>45611</v>
      </c>
      <c r="C129" t="s">
        <v>11</v>
      </c>
      <c r="D129" t="s">
        <v>18</v>
      </c>
      <c r="E129" t="str">
        <f>IF(OR(Table1[[#This Row],[Department]]="HR", Table1[[#This Row],[Department]]="IT &amp; Infrastructure", Table1[[#This Row],[Department]]="Finance &amp; Legal", Table1[[#This Row],[Department]]="Utilities", Table1[[#This Row],[Department]]="Admin &amp; Operations"), "Essential", "Non-Essential")</f>
        <v>Non-Essential</v>
      </c>
      <c r="F129" t="s">
        <v>20</v>
      </c>
      <c r="G129" t="s">
        <v>26</v>
      </c>
      <c r="H129" t="s">
        <v>152</v>
      </c>
      <c r="I129" s="7">
        <v>119635.92</v>
      </c>
      <c r="J129" t="str">
        <f>TEXT(Table1[[#This Row],[Date]], "mmmm")</f>
        <v>November</v>
      </c>
      <c r="K129">
        <f>YEAR(Table1[[#This Row],[Date]])</f>
        <v>2024</v>
      </c>
      <c r="L129" t="str">
        <f>TEXT(Table1[[#This Row],[Date]],"DDDD")</f>
        <v>Friday</v>
      </c>
      <c r="M129">
        <f>ROUNDUP(MONTH(Table1[[#This Row],[Date]])/3,0)</f>
        <v>4</v>
      </c>
    </row>
    <row r="130" spans="2:13">
      <c r="B130" s="2">
        <v>45205</v>
      </c>
      <c r="C130" t="s">
        <v>14</v>
      </c>
      <c r="D130" t="s">
        <v>17</v>
      </c>
      <c r="E130" t="str">
        <f>IF(OR(Table1[[#This Row],[Department]]="HR", Table1[[#This Row],[Department]]="IT &amp; Infrastructure", Table1[[#This Row],[Department]]="Finance &amp; Legal", Table1[[#This Row],[Department]]="Utilities", Table1[[#This Row],[Department]]="Admin &amp; Operations"), "Essential", "Non-Essential")</f>
        <v>Essential</v>
      </c>
      <c r="F130" t="s">
        <v>23</v>
      </c>
      <c r="G130" t="s">
        <v>25</v>
      </c>
      <c r="H130" t="s">
        <v>153</v>
      </c>
      <c r="I130" s="7">
        <v>66625.039999999994</v>
      </c>
      <c r="J130" t="str">
        <f>TEXT(Table1[[#This Row],[Date]], "mmmm")</f>
        <v>October</v>
      </c>
      <c r="K130">
        <f>YEAR(Table1[[#This Row],[Date]])</f>
        <v>2023</v>
      </c>
      <c r="L130" t="str">
        <f>TEXT(Table1[[#This Row],[Date]],"DDDD")</f>
        <v>Friday</v>
      </c>
      <c r="M130">
        <f>ROUNDUP(MONTH(Table1[[#This Row],[Date]])/3,0)</f>
        <v>4</v>
      </c>
    </row>
    <row r="131" spans="2:13">
      <c r="B131" s="2">
        <v>45143</v>
      </c>
      <c r="C131" t="s">
        <v>10</v>
      </c>
      <c r="D131" t="s">
        <v>17</v>
      </c>
      <c r="E131" t="str">
        <f>IF(OR(Table1[[#This Row],[Department]]="HR", Table1[[#This Row],[Department]]="IT &amp; Infrastructure", Table1[[#This Row],[Department]]="Finance &amp; Legal", Table1[[#This Row],[Department]]="Utilities", Table1[[#This Row],[Department]]="Admin &amp; Operations"), "Essential", "Non-Essential")</f>
        <v>Non-Essential</v>
      </c>
      <c r="F131" t="s">
        <v>19</v>
      </c>
      <c r="G131" t="s">
        <v>24</v>
      </c>
      <c r="H131" t="s">
        <v>154</v>
      </c>
      <c r="I131" s="7">
        <v>200262.64</v>
      </c>
      <c r="J131" t="str">
        <f>TEXT(Table1[[#This Row],[Date]], "mmmm")</f>
        <v>August</v>
      </c>
      <c r="K131">
        <f>YEAR(Table1[[#This Row],[Date]])</f>
        <v>2023</v>
      </c>
      <c r="L131" t="str">
        <f>TEXT(Table1[[#This Row],[Date]],"DDDD")</f>
        <v>Saturday</v>
      </c>
      <c r="M131">
        <f>ROUNDUP(MONTH(Table1[[#This Row],[Date]])/3,0)</f>
        <v>3</v>
      </c>
    </row>
    <row r="132" spans="2:13">
      <c r="B132" s="2">
        <v>45297</v>
      </c>
      <c r="C132" t="s">
        <v>9</v>
      </c>
      <c r="D132" t="s">
        <v>18</v>
      </c>
      <c r="E132" t="str">
        <f>IF(OR(Table1[[#This Row],[Department]]="HR", Table1[[#This Row],[Department]]="IT &amp; Infrastructure", Table1[[#This Row],[Department]]="Finance &amp; Legal", Table1[[#This Row],[Department]]="Utilities", Table1[[#This Row],[Department]]="Admin &amp; Operations"), "Essential", "Non-Essential")</f>
        <v>Non-Essential</v>
      </c>
      <c r="F132" t="s">
        <v>23</v>
      </c>
      <c r="G132" t="s">
        <v>27</v>
      </c>
      <c r="H132" t="s">
        <v>155</v>
      </c>
      <c r="I132" s="7">
        <v>420145.77</v>
      </c>
      <c r="J132" t="str">
        <f>TEXT(Table1[[#This Row],[Date]], "mmmm")</f>
        <v>January</v>
      </c>
      <c r="K132">
        <f>YEAR(Table1[[#This Row],[Date]])</f>
        <v>2024</v>
      </c>
      <c r="L132" t="str">
        <f>TEXT(Table1[[#This Row],[Date]],"DDDD")</f>
        <v>Saturday</v>
      </c>
      <c r="M132">
        <f>ROUNDUP(MONTH(Table1[[#This Row],[Date]])/3,0)</f>
        <v>1</v>
      </c>
    </row>
    <row r="133" spans="2:13">
      <c r="B133" s="2">
        <v>44979</v>
      </c>
      <c r="C133" t="s">
        <v>10</v>
      </c>
      <c r="D133" t="s">
        <v>17</v>
      </c>
      <c r="E133" t="str">
        <f>IF(OR(Table1[[#This Row],[Department]]="HR", Table1[[#This Row],[Department]]="IT &amp; Infrastructure", Table1[[#This Row],[Department]]="Finance &amp; Legal", Table1[[#This Row],[Department]]="Utilities", Table1[[#This Row],[Department]]="Admin &amp; Operations"), "Essential", "Non-Essential")</f>
        <v>Non-Essential</v>
      </c>
      <c r="F133" t="s">
        <v>19</v>
      </c>
      <c r="G133" t="s">
        <v>27</v>
      </c>
      <c r="H133" t="s">
        <v>156</v>
      </c>
      <c r="I133" s="7">
        <v>157994.04999999999</v>
      </c>
      <c r="J133" t="str">
        <f>TEXT(Table1[[#This Row],[Date]], "mmmm")</f>
        <v>February</v>
      </c>
      <c r="K133">
        <f>YEAR(Table1[[#This Row],[Date]])</f>
        <v>2023</v>
      </c>
      <c r="L133" t="str">
        <f>TEXT(Table1[[#This Row],[Date]],"DDDD")</f>
        <v>Wednesday</v>
      </c>
      <c r="M133">
        <f>ROUNDUP(MONTH(Table1[[#This Row],[Date]])/3,0)</f>
        <v>1</v>
      </c>
    </row>
    <row r="134" spans="2:13">
      <c r="B134" s="2">
        <v>45155</v>
      </c>
      <c r="C134" t="s">
        <v>12</v>
      </c>
      <c r="D134" t="s">
        <v>18</v>
      </c>
      <c r="E134" t="str">
        <f>IF(OR(Table1[[#This Row],[Department]]="HR", Table1[[#This Row],[Department]]="IT &amp; Infrastructure", Table1[[#This Row],[Department]]="Finance &amp; Legal", Table1[[#This Row],[Department]]="Utilities", Table1[[#This Row],[Department]]="Admin &amp; Operations"), "Essential", "Non-Essential")</f>
        <v>Essential</v>
      </c>
      <c r="F134" t="s">
        <v>23</v>
      </c>
      <c r="G134" t="s">
        <v>24</v>
      </c>
      <c r="H134" t="s">
        <v>157</v>
      </c>
      <c r="I134" s="7">
        <v>277777.52</v>
      </c>
      <c r="J134" t="str">
        <f>TEXT(Table1[[#This Row],[Date]], "mmmm")</f>
        <v>August</v>
      </c>
      <c r="K134">
        <f>YEAR(Table1[[#This Row],[Date]])</f>
        <v>2023</v>
      </c>
      <c r="L134" t="str">
        <f>TEXT(Table1[[#This Row],[Date]],"DDDD")</f>
        <v>Thursday</v>
      </c>
      <c r="M134">
        <f>ROUNDUP(MONTH(Table1[[#This Row],[Date]])/3,0)</f>
        <v>3</v>
      </c>
    </row>
    <row r="135" spans="2:13">
      <c r="B135" s="2">
        <v>44954</v>
      </c>
      <c r="C135" t="s">
        <v>16</v>
      </c>
      <c r="D135" t="s">
        <v>17</v>
      </c>
      <c r="E135" t="str">
        <f>IF(OR(Table1[[#This Row],[Department]]="HR", Table1[[#This Row],[Department]]="IT &amp; Infrastructure", Table1[[#This Row],[Department]]="Finance &amp; Legal", Table1[[#This Row],[Department]]="Utilities", Table1[[#This Row],[Department]]="Admin &amp; Operations"), "Essential", "Non-Essential")</f>
        <v>Non-Essential</v>
      </c>
      <c r="F135" t="s">
        <v>22</v>
      </c>
      <c r="G135" t="s">
        <v>24</v>
      </c>
      <c r="H135" t="s">
        <v>158</v>
      </c>
      <c r="I135" s="7">
        <v>273763.19</v>
      </c>
      <c r="J135" t="str">
        <f>TEXT(Table1[[#This Row],[Date]], "mmmm")</f>
        <v>January</v>
      </c>
      <c r="K135">
        <f>YEAR(Table1[[#This Row],[Date]])</f>
        <v>2023</v>
      </c>
      <c r="L135" t="str">
        <f>TEXT(Table1[[#This Row],[Date]],"DDDD")</f>
        <v>Saturday</v>
      </c>
      <c r="M135">
        <f>ROUNDUP(MONTH(Table1[[#This Row],[Date]])/3,0)</f>
        <v>1</v>
      </c>
    </row>
    <row r="136" spans="2:13">
      <c r="B136" s="2">
        <v>45561</v>
      </c>
      <c r="C136" t="s">
        <v>16</v>
      </c>
      <c r="D136" t="s">
        <v>17</v>
      </c>
      <c r="E136" t="str">
        <f>IF(OR(Table1[[#This Row],[Department]]="HR", Table1[[#This Row],[Department]]="IT &amp; Infrastructure", Table1[[#This Row],[Department]]="Finance &amp; Legal", Table1[[#This Row],[Department]]="Utilities", Table1[[#This Row],[Department]]="Admin &amp; Operations"), "Essential", "Non-Essential")</f>
        <v>Non-Essential</v>
      </c>
      <c r="F136" t="s">
        <v>23</v>
      </c>
      <c r="G136" t="s">
        <v>26</v>
      </c>
      <c r="H136" t="s">
        <v>159</v>
      </c>
      <c r="I136" s="7">
        <v>378004.21</v>
      </c>
      <c r="J136" t="str">
        <f>TEXT(Table1[[#This Row],[Date]], "mmmm")</f>
        <v>September</v>
      </c>
      <c r="K136">
        <f>YEAR(Table1[[#This Row],[Date]])</f>
        <v>2024</v>
      </c>
      <c r="L136" t="str">
        <f>TEXT(Table1[[#This Row],[Date]],"DDDD")</f>
        <v>Thursday</v>
      </c>
      <c r="M136">
        <f>ROUNDUP(MONTH(Table1[[#This Row],[Date]])/3,0)</f>
        <v>3</v>
      </c>
    </row>
    <row r="137" spans="2:13">
      <c r="B137" s="2">
        <v>44998</v>
      </c>
      <c r="C137" t="s">
        <v>12</v>
      </c>
      <c r="D137" t="s">
        <v>18</v>
      </c>
      <c r="E137" t="str">
        <f>IF(OR(Table1[[#This Row],[Department]]="HR", Table1[[#This Row],[Department]]="IT &amp; Infrastructure", Table1[[#This Row],[Department]]="Finance &amp; Legal", Table1[[#This Row],[Department]]="Utilities", Table1[[#This Row],[Department]]="Admin &amp; Operations"), "Essential", "Non-Essential")</f>
        <v>Essential</v>
      </c>
      <c r="F137" t="s">
        <v>20</v>
      </c>
      <c r="G137" t="s">
        <v>27</v>
      </c>
      <c r="H137" t="s">
        <v>160</v>
      </c>
      <c r="I137" s="7">
        <v>173749.28</v>
      </c>
      <c r="J137" t="str">
        <f>TEXT(Table1[[#This Row],[Date]], "mmmm")</f>
        <v>March</v>
      </c>
      <c r="K137">
        <f>YEAR(Table1[[#This Row],[Date]])</f>
        <v>2023</v>
      </c>
      <c r="L137" t="str">
        <f>TEXT(Table1[[#This Row],[Date]],"DDDD")</f>
        <v>Monday</v>
      </c>
      <c r="M137">
        <f>ROUNDUP(MONTH(Table1[[#This Row],[Date]])/3,0)</f>
        <v>1</v>
      </c>
    </row>
    <row r="138" spans="2:13">
      <c r="B138" s="2">
        <v>45290</v>
      </c>
      <c r="C138" t="s">
        <v>8</v>
      </c>
      <c r="D138" t="s">
        <v>18</v>
      </c>
      <c r="E138" t="str">
        <f>IF(OR(Table1[[#This Row],[Department]]="HR", Table1[[#This Row],[Department]]="IT &amp; Infrastructure", Table1[[#This Row],[Department]]="Finance &amp; Legal", Table1[[#This Row],[Department]]="Utilities", Table1[[#This Row],[Department]]="Admin &amp; Operations"), "Essential", "Non-Essential")</f>
        <v>Essential</v>
      </c>
      <c r="F138" t="s">
        <v>21</v>
      </c>
      <c r="G138" t="s">
        <v>27</v>
      </c>
      <c r="H138" t="s">
        <v>161</v>
      </c>
      <c r="I138" s="7">
        <v>163269.66</v>
      </c>
      <c r="J138" t="str">
        <f>TEXT(Table1[[#This Row],[Date]], "mmmm")</f>
        <v>December</v>
      </c>
      <c r="K138">
        <f>YEAR(Table1[[#This Row],[Date]])</f>
        <v>2023</v>
      </c>
      <c r="L138" t="str">
        <f>TEXT(Table1[[#This Row],[Date]],"DDDD")</f>
        <v>Saturday</v>
      </c>
      <c r="M138">
        <f>ROUNDUP(MONTH(Table1[[#This Row],[Date]])/3,0)</f>
        <v>4</v>
      </c>
    </row>
    <row r="139" spans="2:13">
      <c r="B139" s="2">
        <v>45055</v>
      </c>
      <c r="C139" t="s">
        <v>14</v>
      </c>
      <c r="D139" t="s">
        <v>17</v>
      </c>
      <c r="E139" t="str">
        <f>IF(OR(Table1[[#This Row],[Department]]="HR", Table1[[#This Row],[Department]]="IT &amp; Infrastructure", Table1[[#This Row],[Department]]="Finance &amp; Legal", Table1[[#This Row],[Department]]="Utilities", Table1[[#This Row],[Department]]="Admin &amp; Operations"), "Essential", "Non-Essential")</f>
        <v>Essential</v>
      </c>
      <c r="F139" t="s">
        <v>22</v>
      </c>
      <c r="G139" t="s">
        <v>25</v>
      </c>
      <c r="H139" t="s">
        <v>162</v>
      </c>
      <c r="I139" s="7">
        <v>349311.37</v>
      </c>
      <c r="J139" t="str">
        <f>TEXT(Table1[[#This Row],[Date]], "mmmm")</f>
        <v>May</v>
      </c>
      <c r="K139">
        <f>YEAR(Table1[[#This Row],[Date]])</f>
        <v>2023</v>
      </c>
      <c r="L139" t="str">
        <f>TEXT(Table1[[#This Row],[Date]],"DDDD")</f>
        <v>Tuesday</v>
      </c>
      <c r="M139">
        <f>ROUNDUP(MONTH(Table1[[#This Row],[Date]])/3,0)</f>
        <v>2</v>
      </c>
    </row>
    <row r="140" spans="2:13">
      <c r="B140" s="2">
        <v>45657</v>
      </c>
      <c r="C140" t="s">
        <v>8</v>
      </c>
      <c r="D140" t="s">
        <v>17</v>
      </c>
      <c r="E140" t="str">
        <f>IF(OR(Table1[[#This Row],[Department]]="HR", Table1[[#This Row],[Department]]="IT &amp; Infrastructure", Table1[[#This Row],[Department]]="Finance &amp; Legal", Table1[[#This Row],[Department]]="Utilities", Table1[[#This Row],[Department]]="Admin &amp; Operations"), "Essential", "Non-Essential")</f>
        <v>Essential</v>
      </c>
      <c r="F140" t="s">
        <v>22</v>
      </c>
      <c r="G140" t="s">
        <v>24</v>
      </c>
      <c r="H140" t="s">
        <v>163</v>
      </c>
      <c r="I140" s="7">
        <v>197176.42</v>
      </c>
      <c r="J140" t="str">
        <f>TEXT(Table1[[#This Row],[Date]], "mmmm")</f>
        <v>December</v>
      </c>
      <c r="K140">
        <f>YEAR(Table1[[#This Row],[Date]])</f>
        <v>2024</v>
      </c>
      <c r="L140" t="str">
        <f>TEXT(Table1[[#This Row],[Date]],"DDDD")</f>
        <v>Tuesday</v>
      </c>
      <c r="M140">
        <f>ROUNDUP(MONTH(Table1[[#This Row],[Date]])/3,0)</f>
        <v>4</v>
      </c>
    </row>
    <row r="141" spans="2:13">
      <c r="B141" s="2">
        <v>45041</v>
      </c>
      <c r="C141" t="s">
        <v>16</v>
      </c>
      <c r="D141" t="s">
        <v>18</v>
      </c>
      <c r="E141" t="str">
        <f>IF(OR(Table1[[#This Row],[Department]]="HR", Table1[[#This Row],[Department]]="IT &amp; Infrastructure", Table1[[#This Row],[Department]]="Finance &amp; Legal", Table1[[#This Row],[Department]]="Utilities", Table1[[#This Row],[Department]]="Admin &amp; Operations"), "Essential", "Non-Essential")</f>
        <v>Non-Essential</v>
      </c>
      <c r="F141" t="s">
        <v>19</v>
      </c>
      <c r="G141" t="s">
        <v>26</v>
      </c>
      <c r="H141" t="s">
        <v>164</v>
      </c>
      <c r="I141" s="7">
        <v>195264.31</v>
      </c>
      <c r="J141" t="str">
        <f>TEXT(Table1[[#This Row],[Date]], "mmmm")</f>
        <v>April</v>
      </c>
      <c r="K141">
        <f>YEAR(Table1[[#This Row],[Date]])</f>
        <v>2023</v>
      </c>
      <c r="L141" t="str">
        <f>TEXT(Table1[[#This Row],[Date]],"DDDD")</f>
        <v>Tuesday</v>
      </c>
      <c r="M141">
        <f>ROUNDUP(MONTH(Table1[[#This Row],[Date]])/3,0)</f>
        <v>2</v>
      </c>
    </row>
    <row r="142" spans="2:13">
      <c r="B142" s="2">
        <v>45560</v>
      </c>
      <c r="C142" t="s">
        <v>16</v>
      </c>
      <c r="D142" t="s">
        <v>18</v>
      </c>
      <c r="E142" t="str">
        <f>IF(OR(Table1[[#This Row],[Department]]="HR", Table1[[#This Row],[Department]]="IT &amp; Infrastructure", Table1[[#This Row],[Department]]="Finance &amp; Legal", Table1[[#This Row],[Department]]="Utilities", Table1[[#This Row],[Department]]="Admin &amp; Operations"), "Essential", "Non-Essential")</f>
        <v>Non-Essential</v>
      </c>
      <c r="F142" t="s">
        <v>21</v>
      </c>
      <c r="G142" t="s">
        <v>26</v>
      </c>
      <c r="H142" t="s">
        <v>165</v>
      </c>
      <c r="I142" s="7">
        <v>46643.38</v>
      </c>
      <c r="J142" t="str">
        <f>TEXT(Table1[[#This Row],[Date]], "mmmm")</f>
        <v>September</v>
      </c>
      <c r="K142">
        <f>YEAR(Table1[[#This Row],[Date]])</f>
        <v>2024</v>
      </c>
      <c r="L142" t="str">
        <f>TEXT(Table1[[#This Row],[Date]],"DDDD")</f>
        <v>Wednesday</v>
      </c>
      <c r="M142">
        <f>ROUNDUP(MONTH(Table1[[#This Row],[Date]])/3,0)</f>
        <v>3</v>
      </c>
    </row>
    <row r="143" spans="2:13">
      <c r="B143" s="2">
        <v>45536</v>
      </c>
      <c r="C143" t="s">
        <v>8</v>
      </c>
      <c r="D143" t="s">
        <v>18</v>
      </c>
      <c r="E143" t="str">
        <f>IF(OR(Table1[[#This Row],[Department]]="HR", Table1[[#This Row],[Department]]="IT &amp; Infrastructure", Table1[[#This Row],[Department]]="Finance &amp; Legal", Table1[[#This Row],[Department]]="Utilities", Table1[[#This Row],[Department]]="Admin &amp; Operations"), "Essential", "Non-Essential")</f>
        <v>Essential</v>
      </c>
      <c r="F143" t="s">
        <v>19</v>
      </c>
      <c r="G143" t="s">
        <v>26</v>
      </c>
      <c r="H143" t="s">
        <v>166</v>
      </c>
      <c r="I143" s="7">
        <v>175319.19</v>
      </c>
      <c r="J143" t="str">
        <f>TEXT(Table1[[#This Row],[Date]], "mmmm")</f>
        <v>September</v>
      </c>
      <c r="K143">
        <f>YEAR(Table1[[#This Row],[Date]])</f>
        <v>2024</v>
      </c>
      <c r="L143" t="str">
        <f>TEXT(Table1[[#This Row],[Date]],"DDDD")</f>
        <v>Sunday</v>
      </c>
      <c r="M143">
        <f>ROUNDUP(MONTH(Table1[[#This Row],[Date]])/3,0)</f>
        <v>3</v>
      </c>
    </row>
    <row r="144" spans="2:13">
      <c r="B144" s="2">
        <v>44951</v>
      </c>
      <c r="C144" t="s">
        <v>13</v>
      </c>
      <c r="D144" t="s">
        <v>18</v>
      </c>
      <c r="E144" t="str">
        <f>IF(OR(Table1[[#This Row],[Department]]="HR", Table1[[#This Row],[Department]]="IT &amp; Infrastructure", Table1[[#This Row],[Department]]="Finance &amp; Legal", Table1[[#This Row],[Department]]="Utilities", Table1[[#This Row],[Department]]="Admin &amp; Operations"), "Essential", "Non-Essential")</f>
        <v>Non-Essential</v>
      </c>
      <c r="F144" t="s">
        <v>19</v>
      </c>
      <c r="G144" t="s">
        <v>27</v>
      </c>
      <c r="H144" t="s">
        <v>167</v>
      </c>
      <c r="I144" s="7">
        <v>159343.88</v>
      </c>
      <c r="J144" t="str">
        <f>TEXT(Table1[[#This Row],[Date]], "mmmm")</f>
        <v>January</v>
      </c>
      <c r="K144">
        <f>YEAR(Table1[[#This Row],[Date]])</f>
        <v>2023</v>
      </c>
      <c r="L144" t="str">
        <f>TEXT(Table1[[#This Row],[Date]],"DDDD")</f>
        <v>Wednesday</v>
      </c>
      <c r="M144">
        <f>ROUNDUP(MONTH(Table1[[#This Row],[Date]])/3,0)</f>
        <v>1</v>
      </c>
    </row>
    <row r="145" spans="2:13">
      <c r="B145" s="2">
        <v>45238</v>
      </c>
      <c r="C145" t="s">
        <v>13</v>
      </c>
      <c r="D145" t="s">
        <v>17</v>
      </c>
      <c r="E145" t="str">
        <f>IF(OR(Table1[[#This Row],[Department]]="HR", Table1[[#This Row],[Department]]="IT &amp; Infrastructure", Table1[[#This Row],[Department]]="Finance &amp; Legal", Table1[[#This Row],[Department]]="Utilities", Table1[[#This Row],[Department]]="Admin &amp; Operations"), "Essential", "Non-Essential")</f>
        <v>Non-Essential</v>
      </c>
      <c r="F145" t="s">
        <v>22</v>
      </c>
      <c r="G145" t="s">
        <v>25</v>
      </c>
      <c r="H145" t="s">
        <v>168</v>
      </c>
      <c r="I145" s="7">
        <v>327800.28999999998</v>
      </c>
      <c r="J145" t="str">
        <f>TEXT(Table1[[#This Row],[Date]], "mmmm")</f>
        <v>November</v>
      </c>
      <c r="K145">
        <f>YEAR(Table1[[#This Row],[Date]])</f>
        <v>2023</v>
      </c>
      <c r="L145" t="str">
        <f>TEXT(Table1[[#This Row],[Date]],"DDDD")</f>
        <v>Wednesday</v>
      </c>
      <c r="M145">
        <f>ROUNDUP(MONTH(Table1[[#This Row],[Date]])/3,0)</f>
        <v>4</v>
      </c>
    </row>
    <row r="146" spans="2:13">
      <c r="B146" s="2">
        <v>45194</v>
      </c>
      <c r="C146" t="s">
        <v>16</v>
      </c>
      <c r="D146" t="s">
        <v>18</v>
      </c>
      <c r="E146" t="str">
        <f>IF(OR(Table1[[#This Row],[Department]]="HR", Table1[[#This Row],[Department]]="IT &amp; Infrastructure", Table1[[#This Row],[Department]]="Finance &amp; Legal", Table1[[#This Row],[Department]]="Utilities", Table1[[#This Row],[Department]]="Admin &amp; Operations"), "Essential", "Non-Essential")</f>
        <v>Non-Essential</v>
      </c>
      <c r="F146" t="s">
        <v>19</v>
      </c>
      <c r="G146" t="s">
        <v>25</v>
      </c>
      <c r="H146" t="s">
        <v>169</v>
      </c>
      <c r="I146" s="7">
        <v>234205.53</v>
      </c>
      <c r="J146" t="str">
        <f>TEXT(Table1[[#This Row],[Date]], "mmmm")</f>
        <v>September</v>
      </c>
      <c r="K146">
        <f>YEAR(Table1[[#This Row],[Date]])</f>
        <v>2023</v>
      </c>
      <c r="L146" t="str">
        <f>TEXT(Table1[[#This Row],[Date]],"DDDD")</f>
        <v>Monday</v>
      </c>
      <c r="M146">
        <f>ROUNDUP(MONTH(Table1[[#This Row],[Date]])/3,0)</f>
        <v>3</v>
      </c>
    </row>
    <row r="147" spans="2:13">
      <c r="B147" s="2">
        <v>45265</v>
      </c>
      <c r="C147" t="s">
        <v>11</v>
      </c>
      <c r="D147" t="s">
        <v>18</v>
      </c>
      <c r="E147" t="str">
        <f>IF(OR(Table1[[#This Row],[Department]]="HR", Table1[[#This Row],[Department]]="IT &amp; Infrastructure", Table1[[#This Row],[Department]]="Finance &amp; Legal", Table1[[#This Row],[Department]]="Utilities", Table1[[#This Row],[Department]]="Admin &amp; Operations"), "Essential", "Non-Essential")</f>
        <v>Non-Essential</v>
      </c>
      <c r="F147" t="s">
        <v>22</v>
      </c>
      <c r="G147" t="s">
        <v>25</v>
      </c>
      <c r="H147" t="s">
        <v>170</v>
      </c>
      <c r="I147" s="7">
        <v>372990.78</v>
      </c>
      <c r="J147" t="str">
        <f>TEXT(Table1[[#This Row],[Date]], "mmmm")</f>
        <v>December</v>
      </c>
      <c r="K147">
        <f>YEAR(Table1[[#This Row],[Date]])</f>
        <v>2023</v>
      </c>
      <c r="L147" t="str">
        <f>TEXT(Table1[[#This Row],[Date]],"DDDD")</f>
        <v>Tuesday</v>
      </c>
      <c r="M147">
        <f>ROUNDUP(MONTH(Table1[[#This Row],[Date]])/3,0)</f>
        <v>4</v>
      </c>
    </row>
    <row r="148" spans="2:13">
      <c r="B148" s="2">
        <v>45613</v>
      </c>
      <c r="C148" t="s">
        <v>10</v>
      </c>
      <c r="D148" t="s">
        <v>17</v>
      </c>
      <c r="E148" t="str">
        <f>IF(OR(Table1[[#This Row],[Department]]="HR", Table1[[#This Row],[Department]]="IT &amp; Infrastructure", Table1[[#This Row],[Department]]="Finance &amp; Legal", Table1[[#This Row],[Department]]="Utilities", Table1[[#This Row],[Department]]="Admin &amp; Operations"), "Essential", "Non-Essential")</f>
        <v>Non-Essential</v>
      </c>
      <c r="F148" t="s">
        <v>22</v>
      </c>
      <c r="G148" t="s">
        <v>25</v>
      </c>
      <c r="H148" t="s">
        <v>171</v>
      </c>
      <c r="I148" s="7">
        <v>95996.09</v>
      </c>
      <c r="J148" t="str">
        <f>TEXT(Table1[[#This Row],[Date]], "mmmm")</f>
        <v>November</v>
      </c>
      <c r="K148">
        <f>YEAR(Table1[[#This Row],[Date]])</f>
        <v>2024</v>
      </c>
      <c r="L148" t="str">
        <f>TEXT(Table1[[#This Row],[Date]],"DDDD")</f>
        <v>Sunday</v>
      </c>
      <c r="M148">
        <f>ROUNDUP(MONTH(Table1[[#This Row],[Date]])/3,0)</f>
        <v>4</v>
      </c>
    </row>
    <row r="149" spans="2:13">
      <c r="B149" s="2">
        <v>45229</v>
      </c>
      <c r="C149" t="s">
        <v>13</v>
      </c>
      <c r="D149" t="s">
        <v>18</v>
      </c>
      <c r="E149" t="str">
        <f>IF(OR(Table1[[#This Row],[Department]]="HR", Table1[[#This Row],[Department]]="IT &amp; Infrastructure", Table1[[#This Row],[Department]]="Finance &amp; Legal", Table1[[#This Row],[Department]]="Utilities", Table1[[#This Row],[Department]]="Admin &amp; Operations"), "Essential", "Non-Essential")</f>
        <v>Non-Essential</v>
      </c>
      <c r="F149" t="s">
        <v>20</v>
      </c>
      <c r="G149" t="s">
        <v>25</v>
      </c>
      <c r="H149" t="s">
        <v>172</v>
      </c>
      <c r="I149" s="7">
        <v>312744.98</v>
      </c>
      <c r="J149" t="str">
        <f>TEXT(Table1[[#This Row],[Date]], "mmmm")</f>
        <v>October</v>
      </c>
      <c r="K149">
        <f>YEAR(Table1[[#This Row],[Date]])</f>
        <v>2023</v>
      </c>
      <c r="L149" t="str">
        <f>TEXT(Table1[[#This Row],[Date]],"DDDD")</f>
        <v>Monday</v>
      </c>
      <c r="M149">
        <f>ROUNDUP(MONTH(Table1[[#This Row],[Date]])/3,0)</f>
        <v>4</v>
      </c>
    </row>
    <row r="150" spans="2:13">
      <c r="B150" s="2">
        <v>45238</v>
      </c>
      <c r="C150" t="s">
        <v>16</v>
      </c>
      <c r="D150" t="s">
        <v>18</v>
      </c>
      <c r="E150" t="str">
        <f>IF(OR(Table1[[#This Row],[Department]]="HR", Table1[[#This Row],[Department]]="IT &amp; Infrastructure", Table1[[#This Row],[Department]]="Finance &amp; Legal", Table1[[#This Row],[Department]]="Utilities", Table1[[#This Row],[Department]]="Admin &amp; Operations"), "Essential", "Non-Essential")</f>
        <v>Non-Essential</v>
      </c>
      <c r="F150" t="s">
        <v>22</v>
      </c>
      <c r="G150" t="s">
        <v>26</v>
      </c>
      <c r="H150" t="s">
        <v>173</v>
      </c>
      <c r="I150" s="7">
        <v>100209.88</v>
      </c>
      <c r="J150" t="str">
        <f>TEXT(Table1[[#This Row],[Date]], "mmmm")</f>
        <v>November</v>
      </c>
      <c r="K150">
        <f>YEAR(Table1[[#This Row],[Date]])</f>
        <v>2023</v>
      </c>
      <c r="L150" t="str">
        <f>TEXT(Table1[[#This Row],[Date]],"DDDD")</f>
        <v>Wednesday</v>
      </c>
      <c r="M150">
        <f>ROUNDUP(MONTH(Table1[[#This Row],[Date]])/3,0)</f>
        <v>4</v>
      </c>
    </row>
    <row r="151" spans="2:13">
      <c r="B151" s="2">
        <v>45562</v>
      </c>
      <c r="C151" t="s">
        <v>15</v>
      </c>
      <c r="D151" t="s">
        <v>18</v>
      </c>
      <c r="E151" t="str">
        <f>IF(OR(Table1[[#This Row],[Department]]="HR", Table1[[#This Row],[Department]]="IT &amp; Infrastructure", Table1[[#This Row],[Department]]="Finance &amp; Legal", Table1[[#This Row],[Department]]="Utilities", Table1[[#This Row],[Department]]="Admin &amp; Operations"), "Essential", "Non-Essential")</f>
        <v>Essential</v>
      </c>
      <c r="F151" t="s">
        <v>23</v>
      </c>
      <c r="G151" t="s">
        <v>24</v>
      </c>
      <c r="H151" t="s">
        <v>174</v>
      </c>
      <c r="I151" s="7">
        <v>83056.649999999994</v>
      </c>
      <c r="J151" t="str">
        <f>TEXT(Table1[[#This Row],[Date]], "mmmm")</f>
        <v>September</v>
      </c>
      <c r="K151">
        <f>YEAR(Table1[[#This Row],[Date]])</f>
        <v>2024</v>
      </c>
      <c r="L151" t="str">
        <f>TEXT(Table1[[#This Row],[Date]],"DDDD")</f>
        <v>Friday</v>
      </c>
      <c r="M151">
        <f>ROUNDUP(MONTH(Table1[[#This Row],[Date]])/3,0)</f>
        <v>3</v>
      </c>
    </row>
    <row r="152" spans="2:13">
      <c r="B152" s="2">
        <v>45281</v>
      </c>
      <c r="C152" t="s">
        <v>9</v>
      </c>
      <c r="D152" t="s">
        <v>17</v>
      </c>
      <c r="E152" t="str">
        <f>IF(OR(Table1[[#This Row],[Department]]="HR", Table1[[#This Row],[Department]]="IT &amp; Infrastructure", Table1[[#This Row],[Department]]="Finance &amp; Legal", Table1[[#This Row],[Department]]="Utilities", Table1[[#This Row],[Department]]="Admin &amp; Operations"), "Essential", "Non-Essential")</f>
        <v>Non-Essential</v>
      </c>
      <c r="F152" t="s">
        <v>23</v>
      </c>
      <c r="G152" t="s">
        <v>27</v>
      </c>
      <c r="H152" t="s">
        <v>175</v>
      </c>
      <c r="I152" s="7">
        <v>421724.67</v>
      </c>
      <c r="J152" t="str">
        <f>TEXT(Table1[[#This Row],[Date]], "mmmm")</f>
        <v>December</v>
      </c>
      <c r="K152">
        <f>YEAR(Table1[[#This Row],[Date]])</f>
        <v>2023</v>
      </c>
      <c r="L152" t="str">
        <f>TEXT(Table1[[#This Row],[Date]],"DDDD")</f>
        <v>Thursday</v>
      </c>
      <c r="M152">
        <f>ROUNDUP(MONTH(Table1[[#This Row],[Date]])/3,0)</f>
        <v>4</v>
      </c>
    </row>
    <row r="153" spans="2:13">
      <c r="B153" s="2">
        <v>45276</v>
      </c>
      <c r="C153" t="s">
        <v>8</v>
      </c>
      <c r="D153" t="s">
        <v>17</v>
      </c>
      <c r="E153" t="str">
        <f>IF(OR(Table1[[#This Row],[Department]]="HR", Table1[[#This Row],[Department]]="IT &amp; Infrastructure", Table1[[#This Row],[Department]]="Finance &amp; Legal", Table1[[#This Row],[Department]]="Utilities", Table1[[#This Row],[Department]]="Admin &amp; Operations"), "Essential", "Non-Essential")</f>
        <v>Essential</v>
      </c>
      <c r="F153" t="s">
        <v>21</v>
      </c>
      <c r="G153" t="s">
        <v>25</v>
      </c>
      <c r="H153" t="s">
        <v>176</v>
      </c>
      <c r="I153" s="7">
        <v>435223.96</v>
      </c>
      <c r="J153" t="str">
        <f>TEXT(Table1[[#This Row],[Date]], "mmmm")</f>
        <v>December</v>
      </c>
      <c r="K153">
        <f>YEAR(Table1[[#This Row],[Date]])</f>
        <v>2023</v>
      </c>
      <c r="L153" t="str">
        <f>TEXT(Table1[[#This Row],[Date]],"DDDD")</f>
        <v>Saturday</v>
      </c>
      <c r="M153">
        <f>ROUNDUP(MONTH(Table1[[#This Row],[Date]])/3,0)</f>
        <v>4</v>
      </c>
    </row>
    <row r="154" spans="2:13">
      <c r="B154" s="2">
        <v>45589</v>
      </c>
      <c r="C154" t="s">
        <v>13</v>
      </c>
      <c r="D154" t="s">
        <v>18</v>
      </c>
      <c r="E154" t="str">
        <f>IF(OR(Table1[[#This Row],[Department]]="HR", Table1[[#This Row],[Department]]="IT &amp; Infrastructure", Table1[[#This Row],[Department]]="Finance &amp; Legal", Table1[[#This Row],[Department]]="Utilities", Table1[[#This Row],[Department]]="Admin &amp; Operations"), "Essential", "Non-Essential")</f>
        <v>Non-Essential</v>
      </c>
      <c r="F154" t="s">
        <v>21</v>
      </c>
      <c r="G154" t="s">
        <v>26</v>
      </c>
      <c r="H154" t="s">
        <v>177</v>
      </c>
      <c r="I154" s="7">
        <v>5975.3</v>
      </c>
      <c r="J154" t="str">
        <f>TEXT(Table1[[#This Row],[Date]], "mmmm")</f>
        <v>October</v>
      </c>
      <c r="K154">
        <f>YEAR(Table1[[#This Row],[Date]])</f>
        <v>2024</v>
      </c>
      <c r="L154" t="str">
        <f>TEXT(Table1[[#This Row],[Date]],"DDDD")</f>
        <v>Thursday</v>
      </c>
      <c r="M154">
        <f>ROUNDUP(MONTH(Table1[[#This Row],[Date]])/3,0)</f>
        <v>4</v>
      </c>
    </row>
    <row r="155" spans="2:13">
      <c r="B155" s="2">
        <v>45138</v>
      </c>
      <c r="C155" t="s">
        <v>9</v>
      </c>
      <c r="D155" t="s">
        <v>18</v>
      </c>
      <c r="E155" t="str">
        <f>IF(OR(Table1[[#This Row],[Department]]="HR", Table1[[#This Row],[Department]]="IT &amp; Infrastructure", Table1[[#This Row],[Department]]="Finance &amp; Legal", Table1[[#This Row],[Department]]="Utilities", Table1[[#This Row],[Department]]="Admin &amp; Operations"), "Essential", "Non-Essential")</f>
        <v>Non-Essential</v>
      </c>
      <c r="F155" t="s">
        <v>20</v>
      </c>
      <c r="G155" t="s">
        <v>26</v>
      </c>
      <c r="H155" t="s">
        <v>178</v>
      </c>
      <c r="I155" s="7">
        <v>186732.9</v>
      </c>
      <c r="J155" t="str">
        <f>TEXT(Table1[[#This Row],[Date]], "mmmm")</f>
        <v>July</v>
      </c>
      <c r="K155">
        <f>YEAR(Table1[[#This Row],[Date]])</f>
        <v>2023</v>
      </c>
      <c r="L155" t="str">
        <f>TEXT(Table1[[#This Row],[Date]],"DDDD")</f>
        <v>Monday</v>
      </c>
      <c r="M155">
        <f>ROUNDUP(MONTH(Table1[[#This Row],[Date]])/3,0)</f>
        <v>3</v>
      </c>
    </row>
    <row r="156" spans="2:13">
      <c r="B156" s="2">
        <v>45544</v>
      </c>
      <c r="C156" t="s">
        <v>7</v>
      </c>
      <c r="D156" t="s">
        <v>17</v>
      </c>
      <c r="E156" t="str">
        <f>IF(OR(Table1[[#This Row],[Department]]="HR", Table1[[#This Row],[Department]]="IT &amp; Infrastructure", Table1[[#This Row],[Department]]="Finance &amp; Legal", Table1[[#This Row],[Department]]="Utilities", Table1[[#This Row],[Department]]="Admin &amp; Operations"), "Essential", "Non-Essential")</f>
        <v>Essential</v>
      </c>
      <c r="F156" t="s">
        <v>20</v>
      </c>
      <c r="G156" t="s">
        <v>25</v>
      </c>
      <c r="H156" t="s">
        <v>179</v>
      </c>
      <c r="I156" s="7">
        <v>226238.92</v>
      </c>
      <c r="J156" t="str">
        <f>TEXT(Table1[[#This Row],[Date]], "mmmm")</f>
        <v>September</v>
      </c>
      <c r="K156">
        <f>YEAR(Table1[[#This Row],[Date]])</f>
        <v>2024</v>
      </c>
      <c r="L156" t="str">
        <f>TEXT(Table1[[#This Row],[Date]],"DDDD")</f>
        <v>Monday</v>
      </c>
      <c r="M156">
        <f>ROUNDUP(MONTH(Table1[[#This Row],[Date]])/3,0)</f>
        <v>3</v>
      </c>
    </row>
    <row r="157" spans="2:13">
      <c r="B157" s="2">
        <v>45052</v>
      </c>
      <c r="C157" t="s">
        <v>8</v>
      </c>
      <c r="D157" t="s">
        <v>17</v>
      </c>
      <c r="E157" t="str">
        <f>IF(OR(Table1[[#This Row],[Department]]="HR", Table1[[#This Row],[Department]]="IT &amp; Infrastructure", Table1[[#This Row],[Department]]="Finance &amp; Legal", Table1[[#This Row],[Department]]="Utilities", Table1[[#This Row],[Department]]="Admin &amp; Operations"), "Essential", "Non-Essential")</f>
        <v>Essential</v>
      </c>
      <c r="F157" t="s">
        <v>22</v>
      </c>
      <c r="G157" t="s">
        <v>26</v>
      </c>
      <c r="H157" t="s">
        <v>180</v>
      </c>
      <c r="I157" s="7">
        <v>101964.52</v>
      </c>
      <c r="J157" t="str">
        <f>TEXT(Table1[[#This Row],[Date]], "mmmm")</f>
        <v>May</v>
      </c>
      <c r="K157">
        <f>YEAR(Table1[[#This Row],[Date]])</f>
        <v>2023</v>
      </c>
      <c r="L157" t="str">
        <f>TEXT(Table1[[#This Row],[Date]],"DDDD")</f>
        <v>Saturday</v>
      </c>
      <c r="M157">
        <f>ROUNDUP(MONTH(Table1[[#This Row],[Date]])/3,0)</f>
        <v>2</v>
      </c>
    </row>
    <row r="158" spans="2:13">
      <c r="B158" s="2">
        <v>45222</v>
      </c>
      <c r="C158" t="s">
        <v>16</v>
      </c>
      <c r="D158" t="s">
        <v>17</v>
      </c>
      <c r="E158" t="str">
        <f>IF(OR(Table1[[#This Row],[Department]]="HR", Table1[[#This Row],[Department]]="IT &amp; Infrastructure", Table1[[#This Row],[Department]]="Finance &amp; Legal", Table1[[#This Row],[Department]]="Utilities", Table1[[#This Row],[Department]]="Admin &amp; Operations"), "Essential", "Non-Essential")</f>
        <v>Non-Essential</v>
      </c>
      <c r="F158" t="s">
        <v>23</v>
      </c>
      <c r="G158" t="s">
        <v>26</v>
      </c>
      <c r="H158" t="s">
        <v>181</v>
      </c>
      <c r="I158" s="7">
        <v>8713.2099999999991</v>
      </c>
      <c r="J158" t="str">
        <f>TEXT(Table1[[#This Row],[Date]], "mmmm")</f>
        <v>October</v>
      </c>
      <c r="K158">
        <f>YEAR(Table1[[#This Row],[Date]])</f>
        <v>2023</v>
      </c>
      <c r="L158" t="str">
        <f>TEXT(Table1[[#This Row],[Date]],"DDDD")</f>
        <v>Monday</v>
      </c>
      <c r="M158">
        <f>ROUNDUP(MONTH(Table1[[#This Row],[Date]])/3,0)</f>
        <v>4</v>
      </c>
    </row>
    <row r="159" spans="2:13">
      <c r="B159" s="2">
        <v>44935</v>
      </c>
      <c r="C159" t="s">
        <v>13</v>
      </c>
      <c r="D159" t="s">
        <v>18</v>
      </c>
      <c r="E159" t="str">
        <f>IF(OR(Table1[[#This Row],[Department]]="HR", Table1[[#This Row],[Department]]="IT &amp; Infrastructure", Table1[[#This Row],[Department]]="Finance &amp; Legal", Table1[[#This Row],[Department]]="Utilities", Table1[[#This Row],[Department]]="Admin &amp; Operations"), "Essential", "Non-Essential")</f>
        <v>Non-Essential</v>
      </c>
      <c r="F159" t="s">
        <v>22</v>
      </c>
      <c r="G159" t="s">
        <v>27</v>
      </c>
      <c r="H159" t="s">
        <v>182</v>
      </c>
      <c r="I159" s="7">
        <v>143746.75</v>
      </c>
      <c r="J159" t="str">
        <f>TEXT(Table1[[#This Row],[Date]], "mmmm")</f>
        <v>January</v>
      </c>
      <c r="K159">
        <f>YEAR(Table1[[#This Row],[Date]])</f>
        <v>2023</v>
      </c>
      <c r="L159" t="str">
        <f>TEXT(Table1[[#This Row],[Date]],"DDDD")</f>
        <v>Monday</v>
      </c>
      <c r="M159">
        <f>ROUNDUP(MONTH(Table1[[#This Row],[Date]])/3,0)</f>
        <v>1</v>
      </c>
    </row>
    <row r="160" spans="2:13">
      <c r="B160" s="2">
        <v>45263</v>
      </c>
      <c r="C160" t="s">
        <v>13</v>
      </c>
      <c r="D160" t="s">
        <v>18</v>
      </c>
      <c r="E160" t="str">
        <f>IF(OR(Table1[[#This Row],[Department]]="HR", Table1[[#This Row],[Department]]="IT &amp; Infrastructure", Table1[[#This Row],[Department]]="Finance &amp; Legal", Table1[[#This Row],[Department]]="Utilities", Table1[[#This Row],[Department]]="Admin &amp; Operations"), "Essential", "Non-Essential")</f>
        <v>Non-Essential</v>
      </c>
      <c r="F160" t="s">
        <v>23</v>
      </c>
      <c r="G160" t="s">
        <v>27</v>
      </c>
      <c r="H160" t="s">
        <v>183</v>
      </c>
      <c r="I160" s="7">
        <v>176865.1</v>
      </c>
      <c r="J160" t="str">
        <f>TEXT(Table1[[#This Row],[Date]], "mmmm")</f>
        <v>December</v>
      </c>
      <c r="K160">
        <f>YEAR(Table1[[#This Row],[Date]])</f>
        <v>2023</v>
      </c>
      <c r="L160" t="str">
        <f>TEXT(Table1[[#This Row],[Date]],"DDDD")</f>
        <v>Sunday</v>
      </c>
      <c r="M160">
        <f>ROUNDUP(MONTH(Table1[[#This Row],[Date]])/3,0)</f>
        <v>4</v>
      </c>
    </row>
    <row r="161" spans="2:13">
      <c r="B161" s="2">
        <v>45539</v>
      </c>
      <c r="C161" t="s">
        <v>11</v>
      </c>
      <c r="D161" t="s">
        <v>18</v>
      </c>
      <c r="E161" t="str">
        <f>IF(OR(Table1[[#This Row],[Department]]="HR", Table1[[#This Row],[Department]]="IT &amp; Infrastructure", Table1[[#This Row],[Department]]="Finance &amp; Legal", Table1[[#This Row],[Department]]="Utilities", Table1[[#This Row],[Department]]="Admin &amp; Operations"), "Essential", "Non-Essential")</f>
        <v>Non-Essential</v>
      </c>
      <c r="F161" t="s">
        <v>20</v>
      </c>
      <c r="G161" t="s">
        <v>27</v>
      </c>
      <c r="H161" t="s">
        <v>184</v>
      </c>
      <c r="I161" s="7">
        <v>397879.21</v>
      </c>
      <c r="J161" t="str">
        <f>TEXT(Table1[[#This Row],[Date]], "mmmm")</f>
        <v>September</v>
      </c>
      <c r="K161">
        <f>YEAR(Table1[[#This Row],[Date]])</f>
        <v>2024</v>
      </c>
      <c r="L161" t="str">
        <f>TEXT(Table1[[#This Row],[Date]],"DDDD")</f>
        <v>Wednesday</v>
      </c>
      <c r="M161">
        <f>ROUNDUP(MONTH(Table1[[#This Row],[Date]])/3,0)</f>
        <v>3</v>
      </c>
    </row>
    <row r="162" spans="2:13">
      <c r="B162" s="2">
        <v>45074</v>
      </c>
      <c r="C162" t="s">
        <v>13</v>
      </c>
      <c r="D162" t="s">
        <v>18</v>
      </c>
      <c r="E162" t="str">
        <f>IF(OR(Table1[[#This Row],[Department]]="HR", Table1[[#This Row],[Department]]="IT &amp; Infrastructure", Table1[[#This Row],[Department]]="Finance &amp; Legal", Table1[[#This Row],[Department]]="Utilities", Table1[[#This Row],[Department]]="Admin &amp; Operations"), "Essential", "Non-Essential")</f>
        <v>Non-Essential</v>
      </c>
      <c r="F162" t="s">
        <v>23</v>
      </c>
      <c r="G162" t="s">
        <v>25</v>
      </c>
      <c r="H162" t="s">
        <v>185</v>
      </c>
      <c r="I162" s="7">
        <v>399749.8</v>
      </c>
      <c r="J162" t="str">
        <f>TEXT(Table1[[#This Row],[Date]], "mmmm")</f>
        <v>May</v>
      </c>
      <c r="K162">
        <f>YEAR(Table1[[#This Row],[Date]])</f>
        <v>2023</v>
      </c>
      <c r="L162" t="str">
        <f>TEXT(Table1[[#This Row],[Date]],"DDDD")</f>
        <v>Sunday</v>
      </c>
      <c r="M162">
        <f>ROUNDUP(MONTH(Table1[[#This Row],[Date]])/3,0)</f>
        <v>2</v>
      </c>
    </row>
    <row r="163" spans="2:13">
      <c r="B163" s="2">
        <v>45134</v>
      </c>
      <c r="C163" t="s">
        <v>10</v>
      </c>
      <c r="D163" t="s">
        <v>17</v>
      </c>
      <c r="E163" t="str">
        <f>IF(OR(Table1[[#This Row],[Department]]="HR", Table1[[#This Row],[Department]]="IT &amp; Infrastructure", Table1[[#This Row],[Department]]="Finance &amp; Legal", Table1[[#This Row],[Department]]="Utilities", Table1[[#This Row],[Department]]="Admin &amp; Operations"), "Essential", "Non-Essential")</f>
        <v>Non-Essential</v>
      </c>
      <c r="F163" t="s">
        <v>20</v>
      </c>
      <c r="G163" t="s">
        <v>26</v>
      </c>
      <c r="H163" t="s">
        <v>186</v>
      </c>
      <c r="I163" s="7">
        <v>369960.21</v>
      </c>
      <c r="J163" t="str">
        <f>TEXT(Table1[[#This Row],[Date]], "mmmm")</f>
        <v>July</v>
      </c>
      <c r="K163">
        <f>YEAR(Table1[[#This Row],[Date]])</f>
        <v>2023</v>
      </c>
      <c r="L163" t="str">
        <f>TEXT(Table1[[#This Row],[Date]],"DDDD")</f>
        <v>Thursday</v>
      </c>
      <c r="M163">
        <f>ROUNDUP(MONTH(Table1[[#This Row],[Date]])/3,0)</f>
        <v>3</v>
      </c>
    </row>
    <row r="164" spans="2:13">
      <c r="B164" s="2">
        <v>45463</v>
      </c>
      <c r="C164" t="s">
        <v>15</v>
      </c>
      <c r="D164" t="s">
        <v>18</v>
      </c>
      <c r="E164" t="str">
        <f>IF(OR(Table1[[#This Row],[Department]]="HR", Table1[[#This Row],[Department]]="IT &amp; Infrastructure", Table1[[#This Row],[Department]]="Finance &amp; Legal", Table1[[#This Row],[Department]]="Utilities", Table1[[#This Row],[Department]]="Admin &amp; Operations"), "Essential", "Non-Essential")</f>
        <v>Essential</v>
      </c>
      <c r="F164" t="s">
        <v>21</v>
      </c>
      <c r="G164" t="s">
        <v>25</v>
      </c>
      <c r="H164" t="s">
        <v>187</v>
      </c>
      <c r="I164" s="7">
        <v>152498.07999999999</v>
      </c>
      <c r="J164" t="str">
        <f>TEXT(Table1[[#This Row],[Date]], "mmmm")</f>
        <v>June</v>
      </c>
      <c r="K164">
        <f>YEAR(Table1[[#This Row],[Date]])</f>
        <v>2024</v>
      </c>
      <c r="L164" t="str">
        <f>TEXT(Table1[[#This Row],[Date]],"DDDD")</f>
        <v>Thursday</v>
      </c>
      <c r="M164">
        <f>ROUNDUP(MONTH(Table1[[#This Row],[Date]])/3,0)</f>
        <v>2</v>
      </c>
    </row>
    <row r="165" spans="2:13">
      <c r="B165" s="2">
        <v>44963</v>
      </c>
      <c r="C165" t="s">
        <v>11</v>
      </c>
      <c r="D165" t="s">
        <v>17</v>
      </c>
      <c r="E165" t="str">
        <f>IF(OR(Table1[[#This Row],[Department]]="HR", Table1[[#This Row],[Department]]="IT &amp; Infrastructure", Table1[[#This Row],[Department]]="Finance &amp; Legal", Table1[[#This Row],[Department]]="Utilities", Table1[[#This Row],[Department]]="Admin &amp; Operations"), "Essential", "Non-Essential")</f>
        <v>Non-Essential</v>
      </c>
      <c r="F165" t="s">
        <v>19</v>
      </c>
      <c r="G165" t="s">
        <v>25</v>
      </c>
      <c r="H165" t="s">
        <v>188</v>
      </c>
      <c r="I165" s="7">
        <v>412470.09</v>
      </c>
      <c r="J165" t="str">
        <f>TEXT(Table1[[#This Row],[Date]], "mmmm")</f>
        <v>February</v>
      </c>
      <c r="K165">
        <f>YEAR(Table1[[#This Row],[Date]])</f>
        <v>2023</v>
      </c>
      <c r="L165" t="str">
        <f>TEXT(Table1[[#This Row],[Date]],"DDDD")</f>
        <v>Monday</v>
      </c>
      <c r="M165">
        <f>ROUNDUP(MONTH(Table1[[#This Row],[Date]])/3,0)</f>
        <v>1</v>
      </c>
    </row>
    <row r="166" spans="2:13">
      <c r="B166" s="2">
        <v>45026</v>
      </c>
      <c r="C166" t="s">
        <v>7</v>
      </c>
      <c r="D166" t="s">
        <v>17</v>
      </c>
      <c r="E166" t="str">
        <f>IF(OR(Table1[[#This Row],[Department]]="HR", Table1[[#This Row],[Department]]="IT &amp; Infrastructure", Table1[[#This Row],[Department]]="Finance &amp; Legal", Table1[[#This Row],[Department]]="Utilities", Table1[[#This Row],[Department]]="Admin &amp; Operations"), "Essential", "Non-Essential")</f>
        <v>Essential</v>
      </c>
      <c r="F166" t="s">
        <v>21</v>
      </c>
      <c r="G166" t="s">
        <v>26</v>
      </c>
      <c r="H166" t="s">
        <v>189</v>
      </c>
      <c r="I166" s="7">
        <v>36597.01</v>
      </c>
      <c r="J166" t="str">
        <f>TEXT(Table1[[#This Row],[Date]], "mmmm")</f>
        <v>April</v>
      </c>
      <c r="K166">
        <f>YEAR(Table1[[#This Row],[Date]])</f>
        <v>2023</v>
      </c>
      <c r="L166" t="str">
        <f>TEXT(Table1[[#This Row],[Date]],"DDDD")</f>
        <v>Monday</v>
      </c>
      <c r="M166">
        <f>ROUNDUP(MONTH(Table1[[#This Row],[Date]])/3,0)</f>
        <v>2</v>
      </c>
    </row>
    <row r="167" spans="2:13">
      <c r="B167" s="2">
        <v>45056</v>
      </c>
      <c r="C167" t="s">
        <v>8</v>
      </c>
      <c r="D167" t="s">
        <v>18</v>
      </c>
      <c r="E167" t="str">
        <f>IF(OR(Table1[[#This Row],[Department]]="HR", Table1[[#This Row],[Department]]="IT &amp; Infrastructure", Table1[[#This Row],[Department]]="Finance &amp; Legal", Table1[[#This Row],[Department]]="Utilities", Table1[[#This Row],[Department]]="Admin &amp; Operations"), "Essential", "Non-Essential")</f>
        <v>Essential</v>
      </c>
      <c r="F167" t="s">
        <v>23</v>
      </c>
      <c r="G167" t="s">
        <v>25</v>
      </c>
      <c r="H167" t="s">
        <v>190</v>
      </c>
      <c r="I167" s="7">
        <v>171792.67</v>
      </c>
      <c r="J167" t="str">
        <f>TEXT(Table1[[#This Row],[Date]], "mmmm")</f>
        <v>May</v>
      </c>
      <c r="K167">
        <f>YEAR(Table1[[#This Row],[Date]])</f>
        <v>2023</v>
      </c>
      <c r="L167" t="str">
        <f>TEXT(Table1[[#This Row],[Date]],"DDDD")</f>
        <v>Wednesday</v>
      </c>
      <c r="M167">
        <f>ROUNDUP(MONTH(Table1[[#This Row],[Date]])/3,0)</f>
        <v>2</v>
      </c>
    </row>
    <row r="168" spans="2:13">
      <c r="B168" s="2">
        <v>45060</v>
      </c>
      <c r="C168" t="s">
        <v>13</v>
      </c>
      <c r="D168" t="s">
        <v>18</v>
      </c>
      <c r="E168" t="str">
        <f>IF(OR(Table1[[#This Row],[Department]]="HR", Table1[[#This Row],[Department]]="IT &amp; Infrastructure", Table1[[#This Row],[Department]]="Finance &amp; Legal", Table1[[#This Row],[Department]]="Utilities", Table1[[#This Row],[Department]]="Admin &amp; Operations"), "Essential", "Non-Essential")</f>
        <v>Non-Essential</v>
      </c>
      <c r="F168" t="s">
        <v>23</v>
      </c>
      <c r="G168" t="s">
        <v>27</v>
      </c>
      <c r="H168" t="s">
        <v>191</v>
      </c>
      <c r="I168" s="7">
        <v>50142.720000000001</v>
      </c>
      <c r="J168" t="str">
        <f>TEXT(Table1[[#This Row],[Date]], "mmmm")</f>
        <v>May</v>
      </c>
      <c r="K168">
        <f>YEAR(Table1[[#This Row],[Date]])</f>
        <v>2023</v>
      </c>
      <c r="L168" t="str">
        <f>TEXT(Table1[[#This Row],[Date]],"DDDD")</f>
        <v>Sunday</v>
      </c>
      <c r="M168">
        <f>ROUNDUP(MONTH(Table1[[#This Row],[Date]])/3,0)</f>
        <v>2</v>
      </c>
    </row>
    <row r="169" spans="2:13">
      <c r="B169" s="2">
        <v>45412</v>
      </c>
      <c r="C169" t="s">
        <v>14</v>
      </c>
      <c r="D169" t="s">
        <v>18</v>
      </c>
      <c r="E169" t="str">
        <f>IF(OR(Table1[[#This Row],[Department]]="HR", Table1[[#This Row],[Department]]="IT &amp; Infrastructure", Table1[[#This Row],[Department]]="Finance &amp; Legal", Table1[[#This Row],[Department]]="Utilities", Table1[[#This Row],[Department]]="Admin &amp; Operations"), "Essential", "Non-Essential")</f>
        <v>Essential</v>
      </c>
      <c r="F169" t="s">
        <v>23</v>
      </c>
      <c r="G169" t="s">
        <v>26</v>
      </c>
      <c r="H169" t="s">
        <v>192</v>
      </c>
      <c r="I169" s="7">
        <v>83130.539999999994</v>
      </c>
      <c r="J169" t="str">
        <f>TEXT(Table1[[#This Row],[Date]], "mmmm")</f>
        <v>April</v>
      </c>
      <c r="K169">
        <f>YEAR(Table1[[#This Row],[Date]])</f>
        <v>2024</v>
      </c>
      <c r="L169" t="str">
        <f>TEXT(Table1[[#This Row],[Date]],"DDDD")</f>
        <v>Tuesday</v>
      </c>
      <c r="M169">
        <f>ROUNDUP(MONTH(Table1[[#This Row],[Date]])/3,0)</f>
        <v>2</v>
      </c>
    </row>
    <row r="170" spans="2:13">
      <c r="B170" s="2">
        <v>45425</v>
      </c>
      <c r="C170" t="s">
        <v>11</v>
      </c>
      <c r="D170" t="s">
        <v>18</v>
      </c>
      <c r="E170" t="str">
        <f>IF(OR(Table1[[#This Row],[Department]]="HR", Table1[[#This Row],[Department]]="IT &amp; Infrastructure", Table1[[#This Row],[Department]]="Finance &amp; Legal", Table1[[#This Row],[Department]]="Utilities", Table1[[#This Row],[Department]]="Admin &amp; Operations"), "Essential", "Non-Essential")</f>
        <v>Non-Essential</v>
      </c>
      <c r="F170" t="s">
        <v>21</v>
      </c>
      <c r="G170" t="s">
        <v>24</v>
      </c>
      <c r="H170" t="s">
        <v>193</v>
      </c>
      <c r="I170" s="7">
        <v>267383.78000000003</v>
      </c>
      <c r="J170" t="str">
        <f>TEXT(Table1[[#This Row],[Date]], "mmmm")</f>
        <v>May</v>
      </c>
      <c r="K170">
        <f>YEAR(Table1[[#This Row],[Date]])</f>
        <v>2024</v>
      </c>
      <c r="L170" t="str">
        <f>TEXT(Table1[[#This Row],[Date]],"DDDD")</f>
        <v>Monday</v>
      </c>
      <c r="M170">
        <f>ROUNDUP(MONTH(Table1[[#This Row],[Date]])/3,0)</f>
        <v>2</v>
      </c>
    </row>
    <row r="171" spans="2:13">
      <c r="B171" s="2">
        <v>44958</v>
      </c>
      <c r="C171" t="s">
        <v>15</v>
      </c>
      <c r="D171" t="s">
        <v>18</v>
      </c>
      <c r="E171" t="str">
        <f>IF(OR(Table1[[#This Row],[Department]]="HR", Table1[[#This Row],[Department]]="IT &amp; Infrastructure", Table1[[#This Row],[Department]]="Finance &amp; Legal", Table1[[#This Row],[Department]]="Utilities", Table1[[#This Row],[Department]]="Admin &amp; Operations"), "Essential", "Non-Essential")</f>
        <v>Essential</v>
      </c>
      <c r="F171" t="s">
        <v>23</v>
      </c>
      <c r="G171" t="s">
        <v>27</v>
      </c>
      <c r="H171" t="s">
        <v>194</v>
      </c>
      <c r="I171" s="7">
        <v>440293.64</v>
      </c>
      <c r="J171" t="str">
        <f>TEXT(Table1[[#This Row],[Date]], "mmmm")</f>
        <v>February</v>
      </c>
      <c r="K171">
        <f>YEAR(Table1[[#This Row],[Date]])</f>
        <v>2023</v>
      </c>
      <c r="L171" t="str">
        <f>TEXT(Table1[[#This Row],[Date]],"DDDD")</f>
        <v>Wednesday</v>
      </c>
      <c r="M171">
        <f>ROUNDUP(MONTH(Table1[[#This Row],[Date]])/3,0)</f>
        <v>1</v>
      </c>
    </row>
    <row r="172" spans="2:13">
      <c r="B172" s="2">
        <v>45236</v>
      </c>
      <c r="C172" t="s">
        <v>8</v>
      </c>
      <c r="D172" t="s">
        <v>17</v>
      </c>
      <c r="E172" t="str">
        <f>IF(OR(Table1[[#This Row],[Department]]="HR", Table1[[#This Row],[Department]]="IT &amp; Infrastructure", Table1[[#This Row],[Department]]="Finance &amp; Legal", Table1[[#This Row],[Department]]="Utilities", Table1[[#This Row],[Department]]="Admin &amp; Operations"), "Essential", "Non-Essential")</f>
        <v>Essential</v>
      </c>
      <c r="F172" t="s">
        <v>21</v>
      </c>
      <c r="G172" t="s">
        <v>24</v>
      </c>
      <c r="H172" t="s">
        <v>195</v>
      </c>
      <c r="I172" s="7">
        <v>199216.28</v>
      </c>
      <c r="J172" t="str">
        <f>TEXT(Table1[[#This Row],[Date]], "mmmm")</f>
        <v>November</v>
      </c>
      <c r="K172">
        <f>YEAR(Table1[[#This Row],[Date]])</f>
        <v>2023</v>
      </c>
      <c r="L172" t="str">
        <f>TEXT(Table1[[#This Row],[Date]],"DDDD")</f>
        <v>Monday</v>
      </c>
      <c r="M172">
        <f>ROUNDUP(MONTH(Table1[[#This Row],[Date]])/3,0)</f>
        <v>4</v>
      </c>
    </row>
    <row r="173" spans="2:13">
      <c r="B173" s="2">
        <v>45257</v>
      </c>
      <c r="C173" t="s">
        <v>13</v>
      </c>
      <c r="D173" t="s">
        <v>17</v>
      </c>
      <c r="E173" t="str">
        <f>IF(OR(Table1[[#This Row],[Department]]="HR", Table1[[#This Row],[Department]]="IT &amp; Infrastructure", Table1[[#This Row],[Department]]="Finance &amp; Legal", Table1[[#This Row],[Department]]="Utilities", Table1[[#This Row],[Department]]="Admin &amp; Operations"), "Essential", "Non-Essential")</f>
        <v>Non-Essential</v>
      </c>
      <c r="F173" t="s">
        <v>23</v>
      </c>
      <c r="G173" t="s">
        <v>27</v>
      </c>
      <c r="H173" t="s">
        <v>196</v>
      </c>
      <c r="I173" s="7">
        <v>414384.45</v>
      </c>
      <c r="J173" t="str">
        <f>TEXT(Table1[[#This Row],[Date]], "mmmm")</f>
        <v>November</v>
      </c>
      <c r="K173">
        <f>YEAR(Table1[[#This Row],[Date]])</f>
        <v>2023</v>
      </c>
      <c r="L173" t="str">
        <f>TEXT(Table1[[#This Row],[Date]],"DDDD")</f>
        <v>Monday</v>
      </c>
      <c r="M173">
        <f>ROUNDUP(MONTH(Table1[[#This Row],[Date]])/3,0)</f>
        <v>4</v>
      </c>
    </row>
    <row r="174" spans="2:13">
      <c r="B174" s="2">
        <v>45192</v>
      </c>
      <c r="C174" t="s">
        <v>7</v>
      </c>
      <c r="D174" t="s">
        <v>17</v>
      </c>
      <c r="E174" t="str">
        <f>IF(OR(Table1[[#This Row],[Department]]="HR", Table1[[#This Row],[Department]]="IT &amp; Infrastructure", Table1[[#This Row],[Department]]="Finance &amp; Legal", Table1[[#This Row],[Department]]="Utilities", Table1[[#This Row],[Department]]="Admin &amp; Operations"), "Essential", "Non-Essential")</f>
        <v>Essential</v>
      </c>
      <c r="F174" t="s">
        <v>23</v>
      </c>
      <c r="G174" t="s">
        <v>24</v>
      </c>
      <c r="H174" t="s">
        <v>197</v>
      </c>
      <c r="I174" s="7">
        <v>465703.88</v>
      </c>
      <c r="J174" t="str">
        <f>TEXT(Table1[[#This Row],[Date]], "mmmm")</f>
        <v>September</v>
      </c>
      <c r="K174">
        <f>YEAR(Table1[[#This Row],[Date]])</f>
        <v>2023</v>
      </c>
      <c r="L174" t="str">
        <f>TEXT(Table1[[#This Row],[Date]],"DDDD")</f>
        <v>Saturday</v>
      </c>
      <c r="M174">
        <f>ROUNDUP(MONTH(Table1[[#This Row],[Date]])/3,0)</f>
        <v>3</v>
      </c>
    </row>
    <row r="175" spans="2:13">
      <c r="B175" s="2">
        <v>45364</v>
      </c>
      <c r="C175" t="s">
        <v>13</v>
      </c>
      <c r="D175" t="s">
        <v>17</v>
      </c>
      <c r="E175" t="str">
        <f>IF(OR(Table1[[#This Row],[Department]]="HR", Table1[[#This Row],[Department]]="IT &amp; Infrastructure", Table1[[#This Row],[Department]]="Finance &amp; Legal", Table1[[#This Row],[Department]]="Utilities", Table1[[#This Row],[Department]]="Admin &amp; Operations"), "Essential", "Non-Essential")</f>
        <v>Non-Essential</v>
      </c>
      <c r="F175" t="s">
        <v>20</v>
      </c>
      <c r="G175" t="s">
        <v>27</v>
      </c>
      <c r="H175" t="s">
        <v>198</v>
      </c>
      <c r="I175" s="7">
        <v>281026.82</v>
      </c>
      <c r="J175" t="str">
        <f>TEXT(Table1[[#This Row],[Date]], "mmmm")</f>
        <v>March</v>
      </c>
      <c r="K175">
        <f>YEAR(Table1[[#This Row],[Date]])</f>
        <v>2024</v>
      </c>
      <c r="L175" t="str">
        <f>TEXT(Table1[[#This Row],[Date]],"DDDD")</f>
        <v>Wednesday</v>
      </c>
      <c r="M175">
        <f>ROUNDUP(MONTH(Table1[[#This Row],[Date]])/3,0)</f>
        <v>1</v>
      </c>
    </row>
    <row r="176" spans="2:13">
      <c r="B176" s="2">
        <v>45245</v>
      </c>
      <c r="C176" t="s">
        <v>16</v>
      </c>
      <c r="D176" t="s">
        <v>17</v>
      </c>
      <c r="E176" t="str">
        <f>IF(OR(Table1[[#This Row],[Department]]="HR", Table1[[#This Row],[Department]]="IT &amp; Infrastructure", Table1[[#This Row],[Department]]="Finance &amp; Legal", Table1[[#This Row],[Department]]="Utilities", Table1[[#This Row],[Department]]="Admin &amp; Operations"), "Essential", "Non-Essential")</f>
        <v>Non-Essential</v>
      </c>
      <c r="F176" t="s">
        <v>19</v>
      </c>
      <c r="G176" t="s">
        <v>25</v>
      </c>
      <c r="H176" t="s">
        <v>199</v>
      </c>
      <c r="I176" s="7">
        <v>68556.17</v>
      </c>
      <c r="J176" t="str">
        <f>TEXT(Table1[[#This Row],[Date]], "mmmm")</f>
        <v>November</v>
      </c>
      <c r="K176">
        <f>YEAR(Table1[[#This Row],[Date]])</f>
        <v>2023</v>
      </c>
      <c r="L176" t="str">
        <f>TEXT(Table1[[#This Row],[Date]],"DDDD")</f>
        <v>Wednesday</v>
      </c>
      <c r="M176">
        <f>ROUNDUP(MONTH(Table1[[#This Row],[Date]])/3,0)</f>
        <v>4</v>
      </c>
    </row>
    <row r="177" spans="2:13">
      <c r="B177" s="2">
        <v>45318</v>
      </c>
      <c r="C177" t="s">
        <v>10</v>
      </c>
      <c r="D177" t="s">
        <v>17</v>
      </c>
      <c r="E177" t="str">
        <f>IF(OR(Table1[[#This Row],[Department]]="HR", Table1[[#This Row],[Department]]="IT &amp; Infrastructure", Table1[[#This Row],[Department]]="Finance &amp; Legal", Table1[[#This Row],[Department]]="Utilities", Table1[[#This Row],[Department]]="Admin &amp; Operations"), "Essential", "Non-Essential")</f>
        <v>Non-Essential</v>
      </c>
      <c r="F177" t="s">
        <v>20</v>
      </c>
      <c r="G177" t="s">
        <v>27</v>
      </c>
      <c r="H177" t="s">
        <v>200</v>
      </c>
      <c r="I177" s="7">
        <v>486653.77</v>
      </c>
      <c r="J177" t="str">
        <f>TEXT(Table1[[#This Row],[Date]], "mmmm")</f>
        <v>January</v>
      </c>
      <c r="K177">
        <f>YEAR(Table1[[#This Row],[Date]])</f>
        <v>2024</v>
      </c>
      <c r="L177" t="str">
        <f>TEXT(Table1[[#This Row],[Date]],"DDDD")</f>
        <v>Saturday</v>
      </c>
      <c r="M177">
        <f>ROUNDUP(MONTH(Table1[[#This Row],[Date]])/3,0)</f>
        <v>1</v>
      </c>
    </row>
    <row r="178" spans="2:13">
      <c r="B178" s="2">
        <v>45293</v>
      </c>
      <c r="C178" t="s">
        <v>16</v>
      </c>
      <c r="D178" t="s">
        <v>17</v>
      </c>
      <c r="E178" t="str">
        <f>IF(OR(Table1[[#This Row],[Department]]="HR", Table1[[#This Row],[Department]]="IT &amp; Infrastructure", Table1[[#This Row],[Department]]="Finance &amp; Legal", Table1[[#This Row],[Department]]="Utilities", Table1[[#This Row],[Department]]="Admin &amp; Operations"), "Essential", "Non-Essential")</f>
        <v>Non-Essential</v>
      </c>
      <c r="F178" t="s">
        <v>19</v>
      </c>
      <c r="G178" t="s">
        <v>26</v>
      </c>
      <c r="H178" t="s">
        <v>201</v>
      </c>
      <c r="I178" s="7">
        <v>50059.55</v>
      </c>
      <c r="J178" t="str">
        <f>TEXT(Table1[[#This Row],[Date]], "mmmm")</f>
        <v>January</v>
      </c>
      <c r="K178">
        <f>YEAR(Table1[[#This Row],[Date]])</f>
        <v>2024</v>
      </c>
      <c r="L178" t="str">
        <f>TEXT(Table1[[#This Row],[Date]],"DDDD")</f>
        <v>Tuesday</v>
      </c>
      <c r="M178">
        <f>ROUNDUP(MONTH(Table1[[#This Row],[Date]])/3,0)</f>
        <v>1</v>
      </c>
    </row>
    <row r="179" spans="2:13">
      <c r="B179" s="2">
        <v>45227</v>
      </c>
      <c r="C179" t="s">
        <v>16</v>
      </c>
      <c r="D179" t="s">
        <v>17</v>
      </c>
      <c r="E179" t="str">
        <f>IF(OR(Table1[[#This Row],[Department]]="HR", Table1[[#This Row],[Department]]="IT &amp; Infrastructure", Table1[[#This Row],[Department]]="Finance &amp; Legal", Table1[[#This Row],[Department]]="Utilities", Table1[[#This Row],[Department]]="Admin &amp; Operations"), "Essential", "Non-Essential")</f>
        <v>Non-Essential</v>
      </c>
      <c r="F179" t="s">
        <v>19</v>
      </c>
      <c r="G179" t="s">
        <v>24</v>
      </c>
      <c r="H179" t="s">
        <v>202</v>
      </c>
      <c r="I179" s="7">
        <v>242920.11</v>
      </c>
      <c r="J179" t="str">
        <f>TEXT(Table1[[#This Row],[Date]], "mmmm")</f>
        <v>October</v>
      </c>
      <c r="K179">
        <f>YEAR(Table1[[#This Row],[Date]])</f>
        <v>2023</v>
      </c>
      <c r="L179" t="str">
        <f>TEXT(Table1[[#This Row],[Date]],"DDDD")</f>
        <v>Saturday</v>
      </c>
      <c r="M179">
        <f>ROUNDUP(MONTH(Table1[[#This Row],[Date]])/3,0)</f>
        <v>4</v>
      </c>
    </row>
    <row r="180" spans="2:13">
      <c r="B180" s="2">
        <v>45018</v>
      </c>
      <c r="C180" t="s">
        <v>14</v>
      </c>
      <c r="D180" t="s">
        <v>17</v>
      </c>
      <c r="E180" t="str">
        <f>IF(OR(Table1[[#This Row],[Department]]="HR", Table1[[#This Row],[Department]]="IT &amp; Infrastructure", Table1[[#This Row],[Department]]="Finance &amp; Legal", Table1[[#This Row],[Department]]="Utilities", Table1[[#This Row],[Department]]="Admin &amp; Operations"), "Essential", "Non-Essential")</f>
        <v>Essential</v>
      </c>
      <c r="F180" t="s">
        <v>23</v>
      </c>
      <c r="G180" t="s">
        <v>27</v>
      </c>
      <c r="H180" t="s">
        <v>203</v>
      </c>
      <c r="I180" s="7">
        <v>270749.62</v>
      </c>
      <c r="J180" t="str">
        <f>TEXT(Table1[[#This Row],[Date]], "mmmm")</f>
        <v>April</v>
      </c>
      <c r="K180">
        <f>YEAR(Table1[[#This Row],[Date]])</f>
        <v>2023</v>
      </c>
      <c r="L180" t="str">
        <f>TEXT(Table1[[#This Row],[Date]],"DDDD")</f>
        <v>Sunday</v>
      </c>
      <c r="M180">
        <f>ROUNDUP(MONTH(Table1[[#This Row],[Date]])/3,0)</f>
        <v>2</v>
      </c>
    </row>
    <row r="181" spans="2:13">
      <c r="B181" s="2">
        <v>45385</v>
      </c>
      <c r="C181" t="s">
        <v>8</v>
      </c>
      <c r="D181" t="s">
        <v>18</v>
      </c>
      <c r="E181" t="str">
        <f>IF(OR(Table1[[#This Row],[Department]]="HR", Table1[[#This Row],[Department]]="IT &amp; Infrastructure", Table1[[#This Row],[Department]]="Finance &amp; Legal", Table1[[#This Row],[Department]]="Utilities", Table1[[#This Row],[Department]]="Admin &amp; Operations"), "Essential", "Non-Essential")</f>
        <v>Essential</v>
      </c>
      <c r="F181" t="s">
        <v>21</v>
      </c>
      <c r="G181" t="s">
        <v>25</v>
      </c>
      <c r="H181" t="s">
        <v>204</v>
      </c>
      <c r="I181" s="7">
        <v>277898.25</v>
      </c>
      <c r="J181" t="str">
        <f>TEXT(Table1[[#This Row],[Date]], "mmmm")</f>
        <v>April</v>
      </c>
      <c r="K181">
        <f>YEAR(Table1[[#This Row],[Date]])</f>
        <v>2024</v>
      </c>
      <c r="L181" t="str">
        <f>TEXT(Table1[[#This Row],[Date]],"DDDD")</f>
        <v>Wednesday</v>
      </c>
      <c r="M181">
        <f>ROUNDUP(MONTH(Table1[[#This Row],[Date]])/3,0)</f>
        <v>2</v>
      </c>
    </row>
    <row r="182" spans="2:13">
      <c r="B182" s="2">
        <v>45655</v>
      </c>
      <c r="C182" t="s">
        <v>15</v>
      </c>
      <c r="D182" t="s">
        <v>17</v>
      </c>
      <c r="E182" t="str">
        <f>IF(OR(Table1[[#This Row],[Department]]="HR", Table1[[#This Row],[Department]]="IT &amp; Infrastructure", Table1[[#This Row],[Department]]="Finance &amp; Legal", Table1[[#This Row],[Department]]="Utilities", Table1[[#This Row],[Department]]="Admin &amp; Operations"), "Essential", "Non-Essential")</f>
        <v>Essential</v>
      </c>
      <c r="F182" t="s">
        <v>22</v>
      </c>
      <c r="G182" t="s">
        <v>25</v>
      </c>
      <c r="H182" t="s">
        <v>205</v>
      </c>
      <c r="I182" s="7">
        <v>241832.41</v>
      </c>
      <c r="J182" t="str">
        <f>TEXT(Table1[[#This Row],[Date]], "mmmm")</f>
        <v>December</v>
      </c>
      <c r="K182">
        <f>YEAR(Table1[[#This Row],[Date]])</f>
        <v>2024</v>
      </c>
      <c r="L182" t="str">
        <f>TEXT(Table1[[#This Row],[Date]],"DDDD")</f>
        <v>Sunday</v>
      </c>
      <c r="M182">
        <f>ROUNDUP(MONTH(Table1[[#This Row],[Date]])/3,0)</f>
        <v>4</v>
      </c>
    </row>
    <row r="183" spans="2:13">
      <c r="B183" s="2">
        <v>45585</v>
      </c>
      <c r="C183" t="s">
        <v>14</v>
      </c>
      <c r="D183" t="s">
        <v>17</v>
      </c>
      <c r="E183" t="str">
        <f>IF(OR(Table1[[#This Row],[Department]]="HR", Table1[[#This Row],[Department]]="IT &amp; Infrastructure", Table1[[#This Row],[Department]]="Finance &amp; Legal", Table1[[#This Row],[Department]]="Utilities", Table1[[#This Row],[Department]]="Admin &amp; Operations"), "Essential", "Non-Essential")</f>
        <v>Essential</v>
      </c>
      <c r="F183" t="s">
        <v>19</v>
      </c>
      <c r="G183" t="s">
        <v>24</v>
      </c>
      <c r="H183" t="s">
        <v>206</v>
      </c>
      <c r="I183" s="7">
        <v>487865.81</v>
      </c>
      <c r="J183" t="str">
        <f>TEXT(Table1[[#This Row],[Date]], "mmmm")</f>
        <v>October</v>
      </c>
      <c r="K183">
        <f>YEAR(Table1[[#This Row],[Date]])</f>
        <v>2024</v>
      </c>
      <c r="L183" t="str">
        <f>TEXT(Table1[[#This Row],[Date]],"DDDD")</f>
        <v>Sunday</v>
      </c>
      <c r="M183">
        <f>ROUNDUP(MONTH(Table1[[#This Row],[Date]])/3,0)</f>
        <v>4</v>
      </c>
    </row>
    <row r="184" spans="2:13">
      <c r="B184" s="2">
        <v>45604</v>
      </c>
      <c r="C184" t="s">
        <v>14</v>
      </c>
      <c r="D184" t="s">
        <v>18</v>
      </c>
      <c r="E184" t="str">
        <f>IF(OR(Table1[[#This Row],[Department]]="HR", Table1[[#This Row],[Department]]="IT &amp; Infrastructure", Table1[[#This Row],[Department]]="Finance &amp; Legal", Table1[[#This Row],[Department]]="Utilities", Table1[[#This Row],[Department]]="Admin &amp; Operations"), "Essential", "Non-Essential")</f>
        <v>Essential</v>
      </c>
      <c r="F184" t="s">
        <v>21</v>
      </c>
      <c r="G184" t="s">
        <v>24</v>
      </c>
      <c r="H184" t="s">
        <v>207</v>
      </c>
      <c r="I184" s="7">
        <v>187941.17</v>
      </c>
      <c r="J184" t="str">
        <f>TEXT(Table1[[#This Row],[Date]], "mmmm")</f>
        <v>November</v>
      </c>
      <c r="K184">
        <f>YEAR(Table1[[#This Row],[Date]])</f>
        <v>2024</v>
      </c>
      <c r="L184" t="str">
        <f>TEXT(Table1[[#This Row],[Date]],"DDDD")</f>
        <v>Friday</v>
      </c>
      <c r="M184">
        <f>ROUNDUP(MONTH(Table1[[#This Row],[Date]])/3,0)</f>
        <v>4</v>
      </c>
    </row>
    <row r="185" spans="2:13">
      <c r="B185" s="2">
        <v>45056</v>
      </c>
      <c r="C185" t="s">
        <v>11</v>
      </c>
      <c r="D185" t="s">
        <v>18</v>
      </c>
      <c r="E185" t="str">
        <f>IF(OR(Table1[[#This Row],[Department]]="HR", Table1[[#This Row],[Department]]="IT &amp; Infrastructure", Table1[[#This Row],[Department]]="Finance &amp; Legal", Table1[[#This Row],[Department]]="Utilities", Table1[[#This Row],[Department]]="Admin &amp; Operations"), "Essential", "Non-Essential")</f>
        <v>Non-Essential</v>
      </c>
      <c r="F185" t="s">
        <v>23</v>
      </c>
      <c r="G185" t="s">
        <v>25</v>
      </c>
      <c r="H185" t="s">
        <v>208</v>
      </c>
      <c r="I185" s="7">
        <v>169571.06</v>
      </c>
      <c r="J185" t="str">
        <f>TEXT(Table1[[#This Row],[Date]], "mmmm")</f>
        <v>May</v>
      </c>
      <c r="K185">
        <f>YEAR(Table1[[#This Row],[Date]])</f>
        <v>2023</v>
      </c>
      <c r="L185" t="str">
        <f>TEXT(Table1[[#This Row],[Date]],"DDDD")</f>
        <v>Wednesday</v>
      </c>
      <c r="M185">
        <f>ROUNDUP(MONTH(Table1[[#This Row],[Date]])/3,0)</f>
        <v>2</v>
      </c>
    </row>
    <row r="186" spans="2:13">
      <c r="B186" s="2">
        <v>45635</v>
      </c>
      <c r="C186" t="s">
        <v>15</v>
      </c>
      <c r="D186" t="s">
        <v>17</v>
      </c>
      <c r="E186" t="str">
        <f>IF(OR(Table1[[#This Row],[Department]]="HR", Table1[[#This Row],[Department]]="IT &amp; Infrastructure", Table1[[#This Row],[Department]]="Finance &amp; Legal", Table1[[#This Row],[Department]]="Utilities", Table1[[#This Row],[Department]]="Admin &amp; Operations"), "Essential", "Non-Essential")</f>
        <v>Essential</v>
      </c>
      <c r="F186" t="s">
        <v>23</v>
      </c>
      <c r="G186" t="s">
        <v>25</v>
      </c>
      <c r="H186" t="s">
        <v>209</v>
      </c>
      <c r="I186" s="7">
        <v>499202.99</v>
      </c>
      <c r="J186" t="str">
        <f>TEXT(Table1[[#This Row],[Date]], "mmmm")</f>
        <v>December</v>
      </c>
      <c r="K186">
        <f>YEAR(Table1[[#This Row],[Date]])</f>
        <v>2024</v>
      </c>
      <c r="L186" t="str">
        <f>TEXT(Table1[[#This Row],[Date]],"DDDD")</f>
        <v>Monday</v>
      </c>
      <c r="M186">
        <f>ROUNDUP(MONTH(Table1[[#This Row],[Date]])/3,0)</f>
        <v>4</v>
      </c>
    </row>
    <row r="187" spans="2:13">
      <c r="B187" s="2">
        <v>45552</v>
      </c>
      <c r="C187" t="s">
        <v>10</v>
      </c>
      <c r="D187" t="s">
        <v>18</v>
      </c>
      <c r="E187" t="str">
        <f>IF(OR(Table1[[#This Row],[Department]]="HR", Table1[[#This Row],[Department]]="IT &amp; Infrastructure", Table1[[#This Row],[Department]]="Finance &amp; Legal", Table1[[#This Row],[Department]]="Utilities", Table1[[#This Row],[Department]]="Admin &amp; Operations"), "Essential", "Non-Essential")</f>
        <v>Non-Essential</v>
      </c>
      <c r="F187" t="s">
        <v>19</v>
      </c>
      <c r="G187" t="s">
        <v>26</v>
      </c>
      <c r="H187" t="s">
        <v>210</v>
      </c>
      <c r="I187" s="7">
        <v>120474.96</v>
      </c>
      <c r="J187" t="str">
        <f>TEXT(Table1[[#This Row],[Date]], "mmmm")</f>
        <v>September</v>
      </c>
      <c r="K187">
        <f>YEAR(Table1[[#This Row],[Date]])</f>
        <v>2024</v>
      </c>
      <c r="L187" t="str">
        <f>TEXT(Table1[[#This Row],[Date]],"DDDD")</f>
        <v>Tuesday</v>
      </c>
      <c r="M187">
        <f>ROUNDUP(MONTH(Table1[[#This Row],[Date]])/3,0)</f>
        <v>3</v>
      </c>
    </row>
    <row r="188" spans="2:13">
      <c r="B188" s="2">
        <v>44943</v>
      </c>
      <c r="C188" t="s">
        <v>16</v>
      </c>
      <c r="D188" t="s">
        <v>17</v>
      </c>
      <c r="E188" t="str">
        <f>IF(OR(Table1[[#This Row],[Department]]="HR", Table1[[#This Row],[Department]]="IT &amp; Infrastructure", Table1[[#This Row],[Department]]="Finance &amp; Legal", Table1[[#This Row],[Department]]="Utilities", Table1[[#This Row],[Department]]="Admin &amp; Operations"), "Essential", "Non-Essential")</f>
        <v>Non-Essential</v>
      </c>
      <c r="F188" t="s">
        <v>23</v>
      </c>
      <c r="G188" t="s">
        <v>27</v>
      </c>
      <c r="H188" t="s">
        <v>211</v>
      </c>
      <c r="I188" s="7">
        <v>342467.74</v>
      </c>
      <c r="J188" t="str">
        <f>TEXT(Table1[[#This Row],[Date]], "mmmm")</f>
        <v>January</v>
      </c>
      <c r="K188">
        <f>YEAR(Table1[[#This Row],[Date]])</f>
        <v>2023</v>
      </c>
      <c r="L188" t="str">
        <f>TEXT(Table1[[#This Row],[Date]],"DDDD")</f>
        <v>Tuesday</v>
      </c>
      <c r="M188">
        <f>ROUNDUP(MONTH(Table1[[#This Row],[Date]])/3,0)</f>
        <v>1</v>
      </c>
    </row>
    <row r="189" spans="2:13">
      <c r="B189" s="2">
        <v>45149</v>
      </c>
      <c r="C189" t="s">
        <v>12</v>
      </c>
      <c r="D189" t="s">
        <v>17</v>
      </c>
      <c r="E189" t="str">
        <f>IF(OR(Table1[[#This Row],[Department]]="HR", Table1[[#This Row],[Department]]="IT &amp; Infrastructure", Table1[[#This Row],[Department]]="Finance &amp; Legal", Table1[[#This Row],[Department]]="Utilities", Table1[[#This Row],[Department]]="Admin &amp; Operations"), "Essential", "Non-Essential")</f>
        <v>Essential</v>
      </c>
      <c r="F189" t="s">
        <v>22</v>
      </c>
      <c r="G189" t="s">
        <v>24</v>
      </c>
      <c r="H189" t="s">
        <v>212</v>
      </c>
      <c r="I189" s="7">
        <v>349225.37</v>
      </c>
      <c r="J189" t="str">
        <f>TEXT(Table1[[#This Row],[Date]], "mmmm")</f>
        <v>August</v>
      </c>
      <c r="K189">
        <f>YEAR(Table1[[#This Row],[Date]])</f>
        <v>2023</v>
      </c>
      <c r="L189" t="str">
        <f>TEXT(Table1[[#This Row],[Date]],"DDDD")</f>
        <v>Friday</v>
      </c>
      <c r="M189">
        <f>ROUNDUP(MONTH(Table1[[#This Row],[Date]])/3,0)</f>
        <v>3</v>
      </c>
    </row>
    <row r="190" spans="2:13">
      <c r="B190" s="2">
        <v>44959</v>
      </c>
      <c r="C190" t="s">
        <v>10</v>
      </c>
      <c r="D190" t="s">
        <v>17</v>
      </c>
      <c r="E190" t="str">
        <f>IF(OR(Table1[[#This Row],[Department]]="HR", Table1[[#This Row],[Department]]="IT &amp; Infrastructure", Table1[[#This Row],[Department]]="Finance &amp; Legal", Table1[[#This Row],[Department]]="Utilities", Table1[[#This Row],[Department]]="Admin &amp; Operations"), "Essential", "Non-Essential")</f>
        <v>Non-Essential</v>
      </c>
      <c r="F190" t="s">
        <v>20</v>
      </c>
      <c r="G190" t="s">
        <v>25</v>
      </c>
      <c r="H190" t="s">
        <v>213</v>
      </c>
      <c r="I190" s="7">
        <v>335257.53999999998</v>
      </c>
      <c r="J190" t="str">
        <f>TEXT(Table1[[#This Row],[Date]], "mmmm")</f>
        <v>February</v>
      </c>
      <c r="K190">
        <f>YEAR(Table1[[#This Row],[Date]])</f>
        <v>2023</v>
      </c>
      <c r="L190" t="str">
        <f>TEXT(Table1[[#This Row],[Date]],"DDDD")</f>
        <v>Thursday</v>
      </c>
      <c r="M190">
        <f>ROUNDUP(MONTH(Table1[[#This Row],[Date]])/3,0)</f>
        <v>1</v>
      </c>
    </row>
    <row r="191" spans="2:13">
      <c r="B191" s="2">
        <v>44951</v>
      </c>
      <c r="C191" t="s">
        <v>8</v>
      </c>
      <c r="D191" t="s">
        <v>17</v>
      </c>
      <c r="E191" t="str">
        <f>IF(OR(Table1[[#This Row],[Department]]="HR", Table1[[#This Row],[Department]]="IT &amp; Infrastructure", Table1[[#This Row],[Department]]="Finance &amp; Legal", Table1[[#This Row],[Department]]="Utilities", Table1[[#This Row],[Department]]="Admin &amp; Operations"), "Essential", "Non-Essential")</f>
        <v>Essential</v>
      </c>
      <c r="F191" t="s">
        <v>21</v>
      </c>
      <c r="G191" t="s">
        <v>24</v>
      </c>
      <c r="H191" t="s">
        <v>214</v>
      </c>
      <c r="I191" s="7">
        <v>38260.57</v>
      </c>
      <c r="J191" t="str">
        <f>TEXT(Table1[[#This Row],[Date]], "mmmm")</f>
        <v>January</v>
      </c>
      <c r="K191">
        <f>YEAR(Table1[[#This Row],[Date]])</f>
        <v>2023</v>
      </c>
      <c r="L191" t="str">
        <f>TEXT(Table1[[#This Row],[Date]],"DDDD")</f>
        <v>Wednesday</v>
      </c>
      <c r="M191">
        <f>ROUNDUP(MONTH(Table1[[#This Row],[Date]])/3,0)</f>
        <v>1</v>
      </c>
    </row>
    <row r="192" spans="2:13">
      <c r="B192" s="2">
        <v>45141</v>
      </c>
      <c r="C192" t="s">
        <v>10</v>
      </c>
      <c r="D192" t="s">
        <v>18</v>
      </c>
      <c r="E192" t="str">
        <f>IF(OR(Table1[[#This Row],[Department]]="HR", Table1[[#This Row],[Department]]="IT &amp; Infrastructure", Table1[[#This Row],[Department]]="Finance &amp; Legal", Table1[[#This Row],[Department]]="Utilities", Table1[[#This Row],[Department]]="Admin &amp; Operations"), "Essential", "Non-Essential")</f>
        <v>Non-Essential</v>
      </c>
      <c r="F192" t="s">
        <v>20</v>
      </c>
      <c r="G192" t="s">
        <v>27</v>
      </c>
      <c r="H192" t="s">
        <v>215</v>
      </c>
      <c r="I192" s="7">
        <v>97131.520000000004</v>
      </c>
      <c r="J192" t="str">
        <f>TEXT(Table1[[#This Row],[Date]], "mmmm")</f>
        <v>August</v>
      </c>
      <c r="K192">
        <f>YEAR(Table1[[#This Row],[Date]])</f>
        <v>2023</v>
      </c>
      <c r="L192" t="str">
        <f>TEXT(Table1[[#This Row],[Date]],"DDDD")</f>
        <v>Thursday</v>
      </c>
      <c r="M192">
        <f>ROUNDUP(MONTH(Table1[[#This Row],[Date]])/3,0)</f>
        <v>3</v>
      </c>
    </row>
    <row r="193" spans="2:13">
      <c r="B193" s="2">
        <v>45467</v>
      </c>
      <c r="C193" t="s">
        <v>12</v>
      </c>
      <c r="D193" t="s">
        <v>18</v>
      </c>
      <c r="E193" t="str">
        <f>IF(OR(Table1[[#This Row],[Department]]="HR", Table1[[#This Row],[Department]]="IT &amp; Infrastructure", Table1[[#This Row],[Department]]="Finance &amp; Legal", Table1[[#This Row],[Department]]="Utilities", Table1[[#This Row],[Department]]="Admin &amp; Operations"), "Essential", "Non-Essential")</f>
        <v>Essential</v>
      </c>
      <c r="F193" t="s">
        <v>19</v>
      </c>
      <c r="G193" t="s">
        <v>26</v>
      </c>
      <c r="H193" t="s">
        <v>216</v>
      </c>
      <c r="I193" s="7">
        <v>287452.12</v>
      </c>
      <c r="J193" t="str">
        <f>TEXT(Table1[[#This Row],[Date]], "mmmm")</f>
        <v>June</v>
      </c>
      <c r="K193">
        <f>YEAR(Table1[[#This Row],[Date]])</f>
        <v>2024</v>
      </c>
      <c r="L193" t="str">
        <f>TEXT(Table1[[#This Row],[Date]],"DDDD")</f>
        <v>Monday</v>
      </c>
      <c r="M193">
        <f>ROUNDUP(MONTH(Table1[[#This Row],[Date]])/3,0)</f>
        <v>2</v>
      </c>
    </row>
    <row r="194" spans="2:13">
      <c r="B194" s="2">
        <v>45268</v>
      </c>
      <c r="C194" t="s">
        <v>9</v>
      </c>
      <c r="D194" t="s">
        <v>17</v>
      </c>
      <c r="E194" t="str">
        <f>IF(OR(Table1[[#This Row],[Department]]="HR", Table1[[#This Row],[Department]]="IT &amp; Infrastructure", Table1[[#This Row],[Department]]="Finance &amp; Legal", Table1[[#This Row],[Department]]="Utilities", Table1[[#This Row],[Department]]="Admin &amp; Operations"), "Essential", "Non-Essential")</f>
        <v>Non-Essential</v>
      </c>
      <c r="F194" t="s">
        <v>20</v>
      </c>
      <c r="G194" t="s">
        <v>27</v>
      </c>
      <c r="H194" t="s">
        <v>217</v>
      </c>
      <c r="I194" s="7">
        <v>357761.31</v>
      </c>
      <c r="J194" t="str">
        <f>TEXT(Table1[[#This Row],[Date]], "mmmm")</f>
        <v>December</v>
      </c>
      <c r="K194">
        <f>YEAR(Table1[[#This Row],[Date]])</f>
        <v>2023</v>
      </c>
      <c r="L194" t="str">
        <f>TEXT(Table1[[#This Row],[Date]],"DDDD")</f>
        <v>Friday</v>
      </c>
      <c r="M194">
        <f>ROUNDUP(MONTH(Table1[[#This Row],[Date]])/3,0)</f>
        <v>4</v>
      </c>
    </row>
    <row r="195" spans="2:13">
      <c r="B195" s="2">
        <v>45450</v>
      </c>
      <c r="C195" t="s">
        <v>15</v>
      </c>
      <c r="D195" t="s">
        <v>17</v>
      </c>
      <c r="E195" t="str">
        <f>IF(OR(Table1[[#This Row],[Department]]="HR", Table1[[#This Row],[Department]]="IT &amp; Infrastructure", Table1[[#This Row],[Department]]="Finance &amp; Legal", Table1[[#This Row],[Department]]="Utilities", Table1[[#This Row],[Department]]="Admin &amp; Operations"), "Essential", "Non-Essential")</f>
        <v>Essential</v>
      </c>
      <c r="F195" t="s">
        <v>23</v>
      </c>
      <c r="G195" t="s">
        <v>27</v>
      </c>
      <c r="H195" t="s">
        <v>218</v>
      </c>
      <c r="I195" s="7">
        <v>399591.51</v>
      </c>
      <c r="J195" t="str">
        <f>TEXT(Table1[[#This Row],[Date]], "mmmm")</f>
        <v>June</v>
      </c>
      <c r="K195">
        <f>YEAR(Table1[[#This Row],[Date]])</f>
        <v>2024</v>
      </c>
      <c r="L195" t="str">
        <f>TEXT(Table1[[#This Row],[Date]],"DDDD")</f>
        <v>Friday</v>
      </c>
      <c r="M195">
        <f>ROUNDUP(MONTH(Table1[[#This Row],[Date]])/3,0)</f>
        <v>2</v>
      </c>
    </row>
    <row r="196" spans="2:13">
      <c r="B196" s="2">
        <v>45313</v>
      </c>
      <c r="C196" t="s">
        <v>12</v>
      </c>
      <c r="D196" t="s">
        <v>17</v>
      </c>
      <c r="E196" t="str">
        <f>IF(OR(Table1[[#This Row],[Department]]="HR", Table1[[#This Row],[Department]]="IT &amp; Infrastructure", Table1[[#This Row],[Department]]="Finance &amp; Legal", Table1[[#This Row],[Department]]="Utilities", Table1[[#This Row],[Department]]="Admin &amp; Operations"), "Essential", "Non-Essential")</f>
        <v>Essential</v>
      </c>
      <c r="F196" t="s">
        <v>21</v>
      </c>
      <c r="G196" t="s">
        <v>25</v>
      </c>
      <c r="H196" t="s">
        <v>219</v>
      </c>
      <c r="I196" s="7">
        <v>365392.16</v>
      </c>
      <c r="J196" t="str">
        <f>TEXT(Table1[[#This Row],[Date]], "mmmm")</f>
        <v>January</v>
      </c>
      <c r="K196">
        <f>YEAR(Table1[[#This Row],[Date]])</f>
        <v>2024</v>
      </c>
      <c r="L196" t="str">
        <f>TEXT(Table1[[#This Row],[Date]],"DDDD")</f>
        <v>Monday</v>
      </c>
      <c r="M196">
        <f>ROUNDUP(MONTH(Table1[[#This Row],[Date]])/3,0)</f>
        <v>1</v>
      </c>
    </row>
    <row r="197" spans="2:13">
      <c r="B197" s="2">
        <v>44993</v>
      </c>
      <c r="C197" t="s">
        <v>11</v>
      </c>
      <c r="D197" t="s">
        <v>18</v>
      </c>
      <c r="E197" t="str">
        <f>IF(OR(Table1[[#This Row],[Department]]="HR", Table1[[#This Row],[Department]]="IT &amp; Infrastructure", Table1[[#This Row],[Department]]="Finance &amp; Legal", Table1[[#This Row],[Department]]="Utilities", Table1[[#This Row],[Department]]="Admin &amp; Operations"), "Essential", "Non-Essential")</f>
        <v>Non-Essential</v>
      </c>
      <c r="F197" t="s">
        <v>21</v>
      </c>
      <c r="G197" t="s">
        <v>24</v>
      </c>
      <c r="H197" t="s">
        <v>220</v>
      </c>
      <c r="I197" s="7">
        <v>284704.7</v>
      </c>
      <c r="J197" t="str">
        <f>TEXT(Table1[[#This Row],[Date]], "mmmm")</f>
        <v>March</v>
      </c>
      <c r="K197">
        <f>YEAR(Table1[[#This Row],[Date]])</f>
        <v>2023</v>
      </c>
      <c r="L197" t="str">
        <f>TEXT(Table1[[#This Row],[Date]],"DDDD")</f>
        <v>Wednesday</v>
      </c>
      <c r="M197">
        <f>ROUNDUP(MONTH(Table1[[#This Row],[Date]])/3,0)</f>
        <v>1</v>
      </c>
    </row>
    <row r="198" spans="2:13">
      <c r="B198" s="2">
        <v>45465</v>
      </c>
      <c r="C198" t="s">
        <v>10</v>
      </c>
      <c r="D198" t="s">
        <v>18</v>
      </c>
      <c r="E198" t="str">
        <f>IF(OR(Table1[[#This Row],[Department]]="HR", Table1[[#This Row],[Department]]="IT &amp; Infrastructure", Table1[[#This Row],[Department]]="Finance &amp; Legal", Table1[[#This Row],[Department]]="Utilities", Table1[[#This Row],[Department]]="Admin &amp; Operations"), "Essential", "Non-Essential")</f>
        <v>Non-Essential</v>
      </c>
      <c r="F198" t="s">
        <v>23</v>
      </c>
      <c r="G198" t="s">
        <v>26</v>
      </c>
      <c r="H198" t="s">
        <v>221</v>
      </c>
      <c r="I198" s="7">
        <v>342181.43</v>
      </c>
      <c r="J198" t="str">
        <f>TEXT(Table1[[#This Row],[Date]], "mmmm")</f>
        <v>June</v>
      </c>
      <c r="K198">
        <f>YEAR(Table1[[#This Row],[Date]])</f>
        <v>2024</v>
      </c>
      <c r="L198" t="str">
        <f>TEXT(Table1[[#This Row],[Date]],"DDDD")</f>
        <v>Saturday</v>
      </c>
      <c r="M198">
        <f>ROUNDUP(MONTH(Table1[[#This Row],[Date]])/3,0)</f>
        <v>2</v>
      </c>
    </row>
    <row r="199" spans="2:13">
      <c r="B199" s="2">
        <v>45188</v>
      </c>
      <c r="C199" t="s">
        <v>8</v>
      </c>
      <c r="D199" t="s">
        <v>17</v>
      </c>
      <c r="E199" t="str">
        <f>IF(OR(Table1[[#This Row],[Department]]="HR", Table1[[#This Row],[Department]]="IT &amp; Infrastructure", Table1[[#This Row],[Department]]="Finance &amp; Legal", Table1[[#This Row],[Department]]="Utilities", Table1[[#This Row],[Department]]="Admin &amp; Operations"), "Essential", "Non-Essential")</f>
        <v>Essential</v>
      </c>
      <c r="F199" t="s">
        <v>19</v>
      </c>
      <c r="G199" t="s">
        <v>27</v>
      </c>
      <c r="H199" t="s">
        <v>222</v>
      </c>
      <c r="I199" s="7">
        <v>498242.57</v>
      </c>
      <c r="J199" t="str">
        <f>TEXT(Table1[[#This Row],[Date]], "mmmm")</f>
        <v>September</v>
      </c>
      <c r="K199">
        <f>YEAR(Table1[[#This Row],[Date]])</f>
        <v>2023</v>
      </c>
      <c r="L199" t="str">
        <f>TEXT(Table1[[#This Row],[Date]],"DDDD")</f>
        <v>Tuesday</v>
      </c>
      <c r="M199">
        <f>ROUNDUP(MONTH(Table1[[#This Row],[Date]])/3,0)</f>
        <v>3</v>
      </c>
    </row>
    <row r="200" spans="2:13">
      <c r="B200" s="2">
        <v>44996</v>
      </c>
      <c r="C200" t="s">
        <v>11</v>
      </c>
      <c r="D200" t="s">
        <v>18</v>
      </c>
      <c r="E200" t="str">
        <f>IF(OR(Table1[[#This Row],[Department]]="HR", Table1[[#This Row],[Department]]="IT &amp; Infrastructure", Table1[[#This Row],[Department]]="Finance &amp; Legal", Table1[[#This Row],[Department]]="Utilities", Table1[[#This Row],[Department]]="Admin &amp; Operations"), "Essential", "Non-Essential")</f>
        <v>Non-Essential</v>
      </c>
      <c r="F200" t="s">
        <v>22</v>
      </c>
      <c r="G200" t="s">
        <v>24</v>
      </c>
      <c r="H200" t="s">
        <v>223</v>
      </c>
      <c r="I200" s="7">
        <v>419417.56</v>
      </c>
      <c r="J200" t="str">
        <f>TEXT(Table1[[#This Row],[Date]], "mmmm")</f>
        <v>March</v>
      </c>
      <c r="K200">
        <f>YEAR(Table1[[#This Row],[Date]])</f>
        <v>2023</v>
      </c>
      <c r="L200" t="str">
        <f>TEXT(Table1[[#This Row],[Date]],"DDDD")</f>
        <v>Saturday</v>
      </c>
      <c r="M200">
        <f>ROUNDUP(MONTH(Table1[[#This Row],[Date]])/3,0)</f>
        <v>1</v>
      </c>
    </row>
    <row r="201" spans="2:13">
      <c r="B201" s="2">
        <v>45325</v>
      </c>
      <c r="C201" t="s">
        <v>15</v>
      </c>
      <c r="D201" t="s">
        <v>17</v>
      </c>
      <c r="E201" t="str">
        <f>IF(OR(Table1[[#This Row],[Department]]="HR", Table1[[#This Row],[Department]]="IT &amp; Infrastructure", Table1[[#This Row],[Department]]="Finance &amp; Legal", Table1[[#This Row],[Department]]="Utilities", Table1[[#This Row],[Department]]="Admin &amp; Operations"), "Essential", "Non-Essential")</f>
        <v>Essential</v>
      </c>
      <c r="F201" t="s">
        <v>21</v>
      </c>
      <c r="G201" t="s">
        <v>26</v>
      </c>
      <c r="H201" t="s">
        <v>224</v>
      </c>
      <c r="I201" s="7">
        <v>378346.28</v>
      </c>
      <c r="J201" t="str">
        <f>TEXT(Table1[[#This Row],[Date]], "mmmm")</f>
        <v>February</v>
      </c>
      <c r="K201">
        <f>YEAR(Table1[[#This Row],[Date]])</f>
        <v>2024</v>
      </c>
      <c r="L201" t="str">
        <f>TEXT(Table1[[#This Row],[Date]],"DDDD")</f>
        <v>Saturday</v>
      </c>
      <c r="M201">
        <f>ROUNDUP(MONTH(Table1[[#This Row],[Date]])/3,0)</f>
        <v>1</v>
      </c>
    </row>
    <row r="202" spans="2:13">
      <c r="B202" s="2">
        <v>45337</v>
      </c>
      <c r="C202" t="s">
        <v>11</v>
      </c>
      <c r="D202" t="s">
        <v>17</v>
      </c>
      <c r="E202" t="str">
        <f>IF(OR(Table1[[#This Row],[Department]]="HR", Table1[[#This Row],[Department]]="IT &amp; Infrastructure", Table1[[#This Row],[Department]]="Finance &amp; Legal", Table1[[#This Row],[Department]]="Utilities", Table1[[#This Row],[Department]]="Admin &amp; Operations"), "Essential", "Non-Essential")</f>
        <v>Non-Essential</v>
      </c>
      <c r="F202" t="s">
        <v>21</v>
      </c>
      <c r="G202" t="s">
        <v>25</v>
      </c>
      <c r="H202" t="s">
        <v>225</v>
      </c>
      <c r="I202" s="7">
        <v>113575.96</v>
      </c>
      <c r="J202" t="str">
        <f>TEXT(Table1[[#This Row],[Date]], "mmmm")</f>
        <v>February</v>
      </c>
      <c r="K202">
        <f>YEAR(Table1[[#This Row],[Date]])</f>
        <v>2024</v>
      </c>
      <c r="L202" t="str">
        <f>TEXT(Table1[[#This Row],[Date]],"DDDD")</f>
        <v>Thursday</v>
      </c>
      <c r="M202">
        <f>ROUNDUP(MONTH(Table1[[#This Row],[Date]])/3,0)</f>
        <v>1</v>
      </c>
    </row>
    <row r="203" spans="2:13">
      <c r="B203" s="2">
        <v>45067</v>
      </c>
      <c r="C203" t="s">
        <v>10</v>
      </c>
      <c r="D203" t="s">
        <v>18</v>
      </c>
      <c r="E203" t="str">
        <f>IF(OR(Table1[[#This Row],[Department]]="HR", Table1[[#This Row],[Department]]="IT &amp; Infrastructure", Table1[[#This Row],[Department]]="Finance &amp; Legal", Table1[[#This Row],[Department]]="Utilities", Table1[[#This Row],[Department]]="Admin &amp; Operations"), "Essential", "Non-Essential")</f>
        <v>Non-Essential</v>
      </c>
      <c r="F203" t="s">
        <v>19</v>
      </c>
      <c r="G203" t="s">
        <v>27</v>
      </c>
      <c r="H203" t="s">
        <v>226</v>
      </c>
      <c r="I203" s="7">
        <v>168786.46</v>
      </c>
      <c r="J203" t="str">
        <f>TEXT(Table1[[#This Row],[Date]], "mmmm")</f>
        <v>May</v>
      </c>
      <c r="K203">
        <f>YEAR(Table1[[#This Row],[Date]])</f>
        <v>2023</v>
      </c>
      <c r="L203" t="str">
        <f>TEXT(Table1[[#This Row],[Date]],"DDDD")</f>
        <v>Sunday</v>
      </c>
      <c r="M203">
        <f>ROUNDUP(MONTH(Table1[[#This Row],[Date]])/3,0)</f>
        <v>2</v>
      </c>
    </row>
    <row r="204" spans="2:13">
      <c r="B204" s="2">
        <v>45393</v>
      </c>
      <c r="C204" t="s">
        <v>14</v>
      </c>
      <c r="D204" t="s">
        <v>17</v>
      </c>
      <c r="E204" t="str">
        <f>IF(OR(Table1[[#This Row],[Department]]="HR", Table1[[#This Row],[Department]]="IT &amp; Infrastructure", Table1[[#This Row],[Department]]="Finance &amp; Legal", Table1[[#This Row],[Department]]="Utilities", Table1[[#This Row],[Department]]="Admin &amp; Operations"), "Essential", "Non-Essential")</f>
        <v>Essential</v>
      </c>
      <c r="F204" t="s">
        <v>21</v>
      </c>
      <c r="G204" t="s">
        <v>26</v>
      </c>
      <c r="H204" t="s">
        <v>227</v>
      </c>
      <c r="I204" s="7">
        <v>271476.36</v>
      </c>
      <c r="J204" t="str">
        <f>TEXT(Table1[[#This Row],[Date]], "mmmm")</f>
        <v>April</v>
      </c>
      <c r="K204">
        <f>YEAR(Table1[[#This Row],[Date]])</f>
        <v>2024</v>
      </c>
      <c r="L204" t="str">
        <f>TEXT(Table1[[#This Row],[Date]],"DDDD")</f>
        <v>Thursday</v>
      </c>
      <c r="M204">
        <f>ROUNDUP(MONTH(Table1[[#This Row],[Date]])/3,0)</f>
        <v>2</v>
      </c>
    </row>
    <row r="205" spans="2:13">
      <c r="B205" s="2">
        <v>45052</v>
      </c>
      <c r="C205" t="s">
        <v>9</v>
      </c>
      <c r="D205" t="s">
        <v>18</v>
      </c>
      <c r="E205" t="str">
        <f>IF(OR(Table1[[#This Row],[Department]]="HR", Table1[[#This Row],[Department]]="IT &amp; Infrastructure", Table1[[#This Row],[Department]]="Finance &amp; Legal", Table1[[#This Row],[Department]]="Utilities", Table1[[#This Row],[Department]]="Admin &amp; Operations"), "Essential", "Non-Essential")</f>
        <v>Non-Essential</v>
      </c>
      <c r="F205" t="s">
        <v>23</v>
      </c>
      <c r="G205" t="s">
        <v>27</v>
      </c>
      <c r="H205" t="s">
        <v>228</v>
      </c>
      <c r="I205" s="7">
        <v>474735.84</v>
      </c>
      <c r="J205" t="str">
        <f>TEXT(Table1[[#This Row],[Date]], "mmmm")</f>
        <v>May</v>
      </c>
      <c r="K205">
        <f>YEAR(Table1[[#This Row],[Date]])</f>
        <v>2023</v>
      </c>
      <c r="L205" t="str">
        <f>TEXT(Table1[[#This Row],[Date]],"DDDD")</f>
        <v>Saturday</v>
      </c>
      <c r="M205">
        <f>ROUNDUP(MONTH(Table1[[#This Row],[Date]])/3,0)</f>
        <v>2</v>
      </c>
    </row>
    <row r="206" spans="2:13">
      <c r="B206" s="2">
        <v>44938</v>
      </c>
      <c r="C206" t="s">
        <v>16</v>
      </c>
      <c r="D206" t="s">
        <v>18</v>
      </c>
      <c r="E206" t="str">
        <f>IF(OR(Table1[[#This Row],[Department]]="HR", Table1[[#This Row],[Department]]="IT &amp; Infrastructure", Table1[[#This Row],[Department]]="Finance &amp; Legal", Table1[[#This Row],[Department]]="Utilities", Table1[[#This Row],[Department]]="Admin &amp; Operations"), "Essential", "Non-Essential")</f>
        <v>Non-Essential</v>
      </c>
      <c r="F206" t="s">
        <v>22</v>
      </c>
      <c r="G206" t="s">
        <v>25</v>
      </c>
      <c r="H206" t="s">
        <v>229</v>
      </c>
      <c r="I206" s="7">
        <v>28409.27</v>
      </c>
      <c r="J206" t="str">
        <f>TEXT(Table1[[#This Row],[Date]], "mmmm")</f>
        <v>January</v>
      </c>
      <c r="K206">
        <f>YEAR(Table1[[#This Row],[Date]])</f>
        <v>2023</v>
      </c>
      <c r="L206" t="str">
        <f>TEXT(Table1[[#This Row],[Date]],"DDDD")</f>
        <v>Thursday</v>
      </c>
      <c r="M206">
        <f>ROUNDUP(MONTH(Table1[[#This Row],[Date]])/3,0)</f>
        <v>1</v>
      </c>
    </row>
    <row r="207" spans="2:13">
      <c r="B207" s="2">
        <v>45653</v>
      </c>
      <c r="C207" t="s">
        <v>10</v>
      </c>
      <c r="D207" t="s">
        <v>17</v>
      </c>
      <c r="E207" t="str">
        <f>IF(OR(Table1[[#This Row],[Department]]="HR", Table1[[#This Row],[Department]]="IT &amp; Infrastructure", Table1[[#This Row],[Department]]="Finance &amp; Legal", Table1[[#This Row],[Department]]="Utilities", Table1[[#This Row],[Department]]="Admin &amp; Operations"), "Essential", "Non-Essential")</f>
        <v>Non-Essential</v>
      </c>
      <c r="F207" t="s">
        <v>22</v>
      </c>
      <c r="G207" t="s">
        <v>26</v>
      </c>
      <c r="H207" t="s">
        <v>230</v>
      </c>
      <c r="I207" s="7">
        <v>194492.79</v>
      </c>
      <c r="J207" t="str">
        <f>TEXT(Table1[[#This Row],[Date]], "mmmm")</f>
        <v>December</v>
      </c>
      <c r="K207">
        <f>YEAR(Table1[[#This Row],[Date]])</f>
        <v>2024</v>
      </c>
      <c r="L207" t="str">
        <f>TEXT(Table1[[#This Row],[Date]],"DDDD")</f>
        <v>Friday</v>
      </c>
      <c r="M207">
        <f>ROUNDUP(MONTH(Table1[[#This Row],[Date]])/3,0)</f>
        <v>4</v>
      </c>
    </row>
    <row r="208" spans="2:13">
      <c r="B208" s="2">
        <v>45286</v>
      </c>
      <c r="C208" t="s">
        <v>14</v>
      </c>
      <c r="D208" t="s">
        <v>17</v>
      </c>
      <c r="E208" t="str">
        <f>IF(OR(Table1[[#This Row],[Department]]="HR", Table1[[#This Row],[Department]]="IT &amp; Infrastructure", Table1[[#This Row],[Department]]="Finance &amp; Legal", Table1[[#This Row],[Department]]="Utilities", Table1[[#This Row],[Department]]="Admin &amp; Operations"), "Essential", "Non-Essential")</f>
        <v>Essential</v>
      </c>
      <c r="F208" t="s">
        <v>20</v>
      </c>
      <c r="G208" t="s">
        <v>24</v>
      </c>
      <c r="H208" t="s">
        <v>231</v>
      </c>
      <c r="I208" s="7">
        <v>329200.64000000001</v>
      </c>
      <c r="J208" t="str">
        <f>TEXT(Table1[[#This Row],[Date]], "mmmm")</f>
        <v>December</v>
      </c>
      <c r="K208">
        <f>YEAR(Table1[[#This Row],[Date]])</f>
        <v>2023</v>
      </c>
      <c r="L208" t="str">
        <f>TEXT(Table1[[#This Row],[Date]],"DDDD")</f>
        <v>Tuesday</v>
      </c>
      <c r="M208">
        <f>ROUNDUP(MONTH(Table1[[#This Row],[Date]])/3,0)</f>
        <v>4</v>
      </c>
    </row>
    <row r="209" spans="2:13">
      <c r="B209" s="2">
        <v>45402</v>
      </c>
      <c r="C209" t="s">
        <v>12</v>
      </c>
      <c r="D209" t="s">
        <v>17</v>
      </c>
      <c r="E209" t="str">
        <f>IF(OR(Table1[[#This Row],[Department]]="HR", Table1[[#This Row],[Department]]="IT &amp; Infrastructure", Table1[[#This Row],[Department]]="Finance &amp; Legal", Table1[[#This Row],[Department]]="Utilities", Table1[[#This Row],[Department]]="Admin &amp; Operations"), "Essential", "Non-Essential")</f>
        <v>Essential</v>
      </c>
      <c r="F209" t="s">
        <v>21</v>
      </c>
      <c r="G209" t="s">
        <v>26</v>
      </c>
      <c r="H209" t="s">
        <v>232</v>
      </c>
      <c r="I209" s="7">
        <v>338097.82</v>
      </c>
      <c r="J209" t="str">
        <f>TEXT(Table1[[#This Row],[Date]], "mmmm")</f>
        <v>April</v>
      </c>
      <c r="K209">
        <f>YEAR(Table1[[#This Row],[Date]])</f>
        <v>2024</v>
      </c>
      <c r="L209" t="str">
        <f>TEXT(Table1[[#This Row],[Date]],"DDDD")</f>
        <v>Saturday</v>
      </c>
      <c r="M209">
        <f>ROUNDUP(MONTH(Table1[[#This Row],[Date]])/3,0)</f>
        <v>2</v>
      </c>
    </row>
    <row r="210" spans="2:13">
      <c r="B210" s="2">
        <v>45073</v>
      </c>
      <c r="C210" t="s">
        <v>10</v>
      </c>
      <c r="D210" t="s">
        <v>18</v>
      </c>
      <c r="E210" t="str">
        <f>IF(OR(Table1[[#This Row],[Department]]="HR", Table1[[#This Row],[Department]]="IT &amp; Infrastructure", Table1[[#This Row],[Department]]="Finance &amp; Legal", Table1[[#This Row],[Department]]="Utilities", Table1[[#This Row],[Department]]="Admin &amp; Operations"), "Essential", "Non-Essential")</f>
        <v>Non-Essential</v>
      </c>
      <c r="F210" t="s">
        <v>19</v>
      </c>
      <c r="G210" t="s">
        <v>25</v>
      </c>
      <c r="H210" t="s">
        <v>233</v>
      </c>
      <c r="I210" s="7">
        <v>308770.73</v>
      </c>
      <c r="J210" t="str">
        <f>TEXT(Table1[[#This Row],[Date]], "mmmm")</f>
        <v>May</v>
      </c>
      <c r="K210">
        <f>YEAR(Table1[[#This Row],[Date]])</f>
        <v>2023</v>
      </c>
      <c r="L210" t="str">
        <f>TEXT(Table1[[#This Row],[Date]],"DDDD")</f>
        <v>Saturday</v>
      </c>
      <c r="M210">
        <f>ROUNDUP(MONTH(Table1[[#This Row],[Date]])/3,0)</f>
        <v>2</v>
      </c>
    </row>
    <row r="211" spans="2:13">
      <c r="B211" s="2">
        <v>45521</v>
      </c>
      <c r="C211" t="s">
        <v>12</v>
      </c>
      <c r="D211" t="s">
        <v>18</v>
      </c>
      <c r="E211" t="str">
        <f>IF(OR(Table1[[#This Row],[Department]]="HR", Table1[[#This Row],[Department]]="IT &amp; Infrastructure", Table1[[#This Row],[Department]]="Finance &amp; Legal", Table1[[#This Row],[Department]]="Utilities", Table1[[#This Row],[Department]]="Admin &amp; Operations"), "Essential", "Non-Essential")</f>
        <v>Essential</v>
      </c>
      <c r="F211" t="s">
        <v>22</v>
      </c>
      <c r="G211" t="s">
        <v>24</v>
      </c>
      <c r="H211" t="s">
        <v>234</v>
      </c>
      <c r="I211" s="7">
        <v>129131.7</v>
      </c>
      <c r="J211" t="str">
        <f>TEXT(Table1[[#This Row],[Date]], "mmmm")</f>
        <v>August</v>
      </c>
      <c r="K211">
        <f>YEAR(Table1[[#This Row],[Date]])</f>
        <v>2024</v>
      </c>
      <c r="L211" t="str">
        <f>TEXT(Table1[[#This Row],[Date]],"DDDD")</f>
        <v>Saturday</v>
      </c>
      <c r="M211">
        <f>ROUNDUP(MONTH(Table1[[#This Row],[Date]])/3,0)</f>
        <v>3</v>
      </c>
    </row>
    <row r="212" spans="2:13">
      <c r="B212" s="2">
        <v>45466</v>
      </c>
      <c r="C212" t="s">
        <v>14</v>
      </c>
      <c r="D212" t="s">
        <v>17</v>
      </c>
      <c r="E212" t="str">
        <f>IF(OR(Table1[[#This Row],[Department]]="HR", Table1[[#This Row],[Department]]="IT &amp; Infrastructure", Table1[[#This Row],[Department]]="Finance &amp; Legal", Table1[[#This Row],[Department]]="Utilities", Table1[[#This Row],[Department]]="Admin &amp; Operations"), "Essential", "Non-Essential")</f>
        <v>Essential</v>
      </c>
      <c r="F212" t="s">
        <v>19</v>
      </c>
      <c r="G212" t="s">
        <v>26</v>
      </c>
      <c r="H212" t="s">
        <v>235</v>
      </c>
      <c r="I212" s="7">
        <v>269738.78000000003</v>
      </c>
      <c r="J212" t="str">
        <f>TEXT(Table1[[#This Row],[Date]], "mmmm")</f>
        <v>June</v>
      </c>
      <c r="K212">
        <f>YEAR(Table1[[#This Row],[Date]])</f>
        <v>2024</v>
      </c>
      <c r="L212" t="str">
        <f>TEXT(Table1[[#This Row],[Date]],"DDDD")</f>
        <v>Sunday</v>
      </c>
      <c r="M212">
        <f>ROUNDUP(MONTH(Table1[[#This Row],[Date]])/3,0)</f>
        <v>2</v>
      </c>
    </row>
    <row r="213" spans="2:13">
      <c r="B213" s="2">
        <v>45399</v>
      </c>
      <c r="C213" t="s">
        <v>8</v>
      </c>
      <c r="D213" t="s">
        <v>18</v>
      </c>
      <c r="E213" t="str">
        <f>IF(OR(Table1[[#This Row],[Department]]="HR", Table1[[#This Row],[Department]]="IT &amp; Infrastructure", Table1[[#This Row],[Department]]="Finance &amp; Legal", Table1[[#This Row],[Department]]="Utilities", Table1[[#This Row],[Department]]="Admin &amp; Operations"), "Essential", "Non-Essential")</f>
        <v>Essential</v>
      </c>
      <c r="F213" t="s">
        <v>23</v>
      </c>
      <c r="G213" t="s">
        <v>27</v>
      </c>
      <c r="H213" t="s">
        <v>236</v>
      </c>
      <c r="I213" s="7">
        <v>254650.44</v>
      </c>
      <c r="J213" t="str">
        <f>TEXT(Table1[[#This Row],[Date]], "mmmm")</f>
        <v>April</v>
      </c>
      <c r="K213">
        <f>YEAR(Table1[[#This Row],[Date]])</f>
        <v>2024</v>
      </c>
      <c r="L213" t="str">
        <f>TEXT(Table1[[#This Row],[Date]],"DDDD")</f>
        <v>Wednesday</v>
      </c>
      <c r="M213">
        <f>ROUNDUP(MONTH(Table1[[#This Row],[Date]])/3,0)</f>
        <v>2</v>
      </c>
    </row>
    <row r="214" spans="2:13">
      <c r="B214" s="2">
        <v>45230</v>
      </c>
      <c r="C214" t="s">
        <v>10</v>
      </c>
      <c r="D214" t="s">
        <v>18</v>
      </c>
      <c r="E214" t="str">
        <f>IF(OR(Table1[[#This Row],[Department]]="HR", Table1[[#This Row],[Department]]="IT &amp; Infrastructure", Table1[[#This Row],[Department]]="Finance &amp; Legal", Table1[[#This Row],[Department]]="Utilities", Table1[[#This Row],[Department]]="Admin &amp; Operations"), "Essential", "Non-Essential")</f>
        <v>Non-Essential</v>
      </c>
      <c r="F214" t="s">
        <v>19</v>
      </c>
      <c r="G214" t="s">
        <v>25</v>
      </c>
      <c r="H214" t="s">
        <v>237</v>
      </c>
      <c r="I214" s="7">
        <v>106579.52</v>
      </c>
      <c r="J214" t="str">
        <f>TEXT(Table1[[#This Row],[Date]], "mmmm")</f>
        <v>October</v>
      </c>
      <c r="K214">
        <f>YEAR(Table1[[#This Row],[Date]])</f>
        <v>2023</v>
      </c>
      <c r="L214" t="str">
        <f>TEXT(Table1[[#This Row],[Date]],"DDDD")</f>
        <v>Tuesday</v>
      </c>
      <c r="M214">
        <f>ROUNDUP(MONTH(Table1[[#This Row],[Date]])/3,0)</f>
        <v>4</v>
      </c>
    </row>
    <row r="215" spans="2:13">
      <c r="B215" s="2">
        <v>45183</v>
      </c>
      <c r="C215" t="s">
        <v>14</v>
      </c>
      <c r="D215" t="s">
        <v>18</v>
      </c>
      <c r="E215" t="str">
        <f>IF(OR(Table1[[#This Row],[Department]]="HR", Table1[[#This Row],[Department]]="IT &amp; Infrastructure", Table1[[#This Row],[Department]]="Finance &amp; Legal", Table1[[#This Row],[Department]]="Utilities", Table1[[#This Row],[Department]]="Admin &amp; Operations"), "Essential", "Non-Essential")</f>
        <v>Essential</v>
      </c>
      <c r="F215" t="s">
        <v>21</v>
      </c>
      <c r="G215" t="s">
        <v>26</v>
      </c>
      <c r="H215" t="s">
        <v>238</v>
      </c>
      <c r="I215" s="7">
        <v>427229.74</v>
      </c>
      <c r="J215" t="str">
        <f>TEXT(Table1[[#This Row],[Date]], "mmmm")</f>
        <v>September</v>
      </c>
      <c r="K215">
        <f>YEAR(Table1[[#This Row],[Date]])</f>
        <v>2023</v>
      </c>
      <c r="L215" t="str">
        <f>TEXT(Table1[[#This Row],[Date]],"DDDD")</f>
        <v>Thursday</v>
      </c>
      <c r="M215">
        <f>ROUNDUP(MONTH(Table1[[#This Row],[Date]])/3,0)</f>
        <v>3</v>
      </c>
    </row>
    <row r="216" spans="2:13">
      <c r="B216" s="2">
        <v>45019</v>
      </c>
      <c r="C216" t="s">
        <v>8</v>
      </c>
      <c r="D216" t="s">
        <v>17</v>
      </c>
      <c r="E216" t="str">
        <f>IF(OR(Table1[[#This Row],[Department]]="HR", Table1[[#This Row],[Department]]="IT &amp; Infrastructure", Table1[[#This Row],[Department]]="Finance &amp; Legal", Table1[[#This Row],[Department]]="Utilities", Table1[[#This Row],[Department]]="Admin &amp; Operations"), "Essential", "Non-Essential")</f>
        <v>Essential</v>
      </c>
      <c r="F216" t="s">
        <v>21</v>
      </c>
      <c r="G216" t="s">
        <v>25</v>
      </c>
      <c r="H216" t="s">
        <v>239</v>
      </c>
      <c r="I216" s="7">
        <v>320370.94</v>
      </c>
      <c r="J216" t="str">
        <f>TEXT(Table1[[#This Row],[Date]], "mmmm")</f>
        <v>April</v>
      </c>
      <c r="K216">
        <f>YEAR(Table1[[#This Row],[Date]])</f>
        <v>2023</v>
      </c>
      <c r="L216" t="str">
        <f>TEXT(Table1[[#This Row],[Date]],"DDDD")</f>
        <v>Monday</v>
      </c>
      <c r="M216">
        <f>ROUNDUP(MONTH(Table1[[#This Row],[Date]])/3,0)</f>
        <v>2</v>
      </c>
    </row>
    <row r="217" spans="2:13">
      <c r="B217" s="2">
        <v>45249</v>
      </c>
      <c r="C217" t="s">
        <v>9</v>
      </c>
      <c r="D217" t="s">
        <v>18</v>
      </c>
      <c r="E217" t="str">
        <f>IF(OR(Table1[[#This Row],[Department]]="HR", Table1[[#This Row],[Department]]="IT &amp; Infrastructure", Table1[[#This Row],[Department]]="Finance &amp; Legal", Table1[[#This Row],[Department]]="Utilities", Table1[[#This Row],[Department]]="Admin &amp; Operations"), "Essential", "Non-Essential")</f>
        <v>Non-Essential</v>
      </c>
      <c r="F217" t="s">
        <v>21</v>
      </c>
      <c r="G217" t="s">
        <v>25</v>
      </c>
      <c r="H217" t="s">
        <v>240</v>
      </c>
      <c r="I217" s="7">
        <v>109750.14</v>
      </c>
      <c r="J217" t="str">
        <f>TEXT(Table1[[#This Row],[Date]], "mmmm")</f>
        <v>November</v>
      </c>
      <c r="K217">
        <f>YEAR(Table1[[#This Row],[Date]])</f>
        <v>2023</v>
      </c>
      <c r="L217" t="str">
        <f>TEXT(Table1[[#This Row],[Date]],"DDDD")</f>
        <v>Sunday</v>
      </c>
      <c r="M217">
        <f>ROUNDUP(MONTH(Table1[[#This Row],[Date]])/3,0)</f>
        <v>4</v>
      </c>
    </row>
    <row r="218" spans="2:13">
      <c r="B218" s="2">
        <v>45446</v>
      </c>
      <c r="C218" t="s">
        <v>14</v>
      </c>
      <c r="D218" t="s">
        <v>18</v>
      </c>
      <c r="E218" t="str">
        <f>IF(OR(Table1[[#This Row],[Department]]="HR", Table1[[#This Row],[Department]]="IT &amp; Infrastructure", Table1[[#This Row],[Department]]="Finance &amp; Legal", Table1[[#This Row],[Department]]="Utilities", Table1[[#This Row],[Department]]="Admin &amp; Operations"), "Essential", "Non-Essential")</f>
        <v>Essential</v>
      </c>
      <c r="F218" t="s">
        <v>20</v>
      </c>
      <c r="G218" t="s">
        <v>27</v>
      </c>
      <c r="H218" t="s">
        <v>241</v>
      </c>
      <c r="I218" s="7">
        <v>257041.15</v>
      </c>
      <c r="J218" t="str">
        <f>TEXT(Table1[[#This Row],[Date]], "mmmm")</f>
        <v>June</v>
      </c>
      <c r="K218">
        <f>YEAR(Table1[[#This Row],[Date]])</f>
        <v>2024</v>
      </c>
      <c r="L218" t="str">
        <f>TEXT(Table1[[#This Row],[Date]],"DDDD")</f>
        <v>Monday</v>
      </c>
      <c r="M218">
        <f>ROUNDUP(MONTH(Table1[[#This Row],[Date]])/3,0)</f>
        <v>2</v>
      </c>
    </row>
    <row r="219" spans="2:13">
      <c r="B219" s="2">
        <v>44993</v>
      </c>
      <c r="C219" t="s">
        <v>8</v>
      </c>
      <c r="D219" t="s">
        <v>18</v>
      </c>
      <c r="E219" t="str">
        <f>IF(OR(Table1[[#This Row],[Department]]="HR", Table1[[#This Row],[Department]]="IT &amp; Infrastructure", Table1[[#This Row],[Department]]="Finance &amp; Legal", Table1[[#This Row],[Department]]="Utilities", Table1[[#This Row],[Department]]="Admin &amp; Operations"), "Essential", "Non-Essential")</f>
        <v>Essential</v>
      </c>
      <c r="F219" t="s">
        <v>23</v>
      </c>
      <c r="G219" t="s">
        <v>25</v>
      </c>
      <c r="H219" t="s">
        <v>242</v>
      </c>
      <c r="I219" s="7">
        <v>270133.05</v>
      </c>
      <c r="J219" t="str">
        <f>TEXT(Table1[[#This Row],[Date]], "mmmm")</f>
        <v>March</v>
      </c>
      <c r="K219">
        <f>YEAR(Table1[[#This Row],[Date]])</f>
        <v>2023</v>
      </c>
      <c r="L219" t="str">
        <f>TEXT(Table1[[#This Row],[Date]],"DDDD")</f>
        <v>Wednesday</v>
      </c>
      <c r="M219">
        <f>ROUNDUP(MONTH(Table1[[#This Row],[Date]])/3,0)</f>
        <v>1</v>
      </c>
    </row>
    <row r="220" spans="2:13">
      <c r="B220" s="2">
        <v>45271</v>
      </c>
      <c r="C220" t="s">
        <v>7</v>
      </c>
      <c r="D220" t="s">
        <v>18</v>
      </c>
      <c r="E220" t="str">
        <f>IF(OR(Table1[[#This Row],[Department]]="HR", Table1[[#This Row],[Department]]="IT &amp; Infrastructure", Table1[[#This Row],[Department]]="Finance &amp; Legal", Table1[[#This Row],[Department]]="Utilities", Table1[[#This Row],[Department]]="Admin &amp; Operations"), "Essential", "Non-Essential")</f>
        <v>Essential</v>
      </c>
      <c r="F220" t="s">
        <v>21</v>
      </c>
      <c r="G220" t="s">
        <v>27</v>
      </c>
      <c r="H220" t="s">
        <v>243</v>
      </c>
      <c r="I220" s="7">
        <v>307126.83</v>
      </c>
      <c r="J220" t="str">
        <f>TEXT(Table1[[#This Row],[Date]], "mmmm")</f>
        <v>December</v>
      </c>
      <c r="K220">
        <f>YEAR(Table1[[#This Row],[Date]])</f>
        <v>2023</v>
      </c>
      <c r="L220" t="str">
        <f>TEXT(Table1[[#This Row],[Date]],"DDDD")</f>
        <v>Monday</v>
      </c>
      <c r="M220">
        <f>ROUNDUP(MONTH(Table1[[#This Row],[Date]])/3,0)</f>
        <v>4</v>
      </c>
    </row>
    <row r="221" spans="2:13">
      <c r="B221" s="2">
        <v>45295</v>
      </c>
      <c r="C221" t="s">
        <v>7</v>
      </c>
      <c r="D221" t="s">
        <v>18</v>
      </c>
      <c r="E221" t="str">
        <f>IF(OR(Table1[[#This Row],[Department]]="HR", Table1[[#This Row],[Department]]="IT &amp; Infrastructure", Table1[[#This Row],[Department]]="Finance &amp; Legal", Table1[[#This Row],[Department]]="Utilities", Table1[[#This Row],[Department]]="Admin &amp; Operations"), "Essential", "Non-Essential")</f>
        <v>Essential</v>
      </c>
      <c r="F221" t="s">
        <v>20</v>
      </c>
      <c r="G221" t="s">
        <v>24</v>
      </c>
      <c r="H221" t="s">
        <v>244</v>
      </c>
      <c r="I221" s="7">
        <v>493530.53</v>
      </c>
      <c r="J221" t="str">
        <f>TEXT(Table1[[#This Row],[Date]], "mmmm")</f>
        <v>January</v>
      </c>
      <c r="K221">
        <f>YEAR(Table1[[#This Row],[Date]])</f>
        <v>2024</v>
      </c>
      <c r="L221" t="str">
        <f>TEXT(Table1[[#This Row],[Date]],"DDDD")</f>
        <v>Thursday</v>
      </c>
      <c r="M221">
        <f>ROUNDUP(MONTH(Table1[[#This Row],[Date]])/3,0)</f>
        <v>1</v>
      </c>
    </row>
    <row r="222" spans="2:13">
      <c r="B222" s="2">
        <v>45123</v>
      </c>
      <c r="C222" t="s">
        <v>7</v>
      </c>
      <c r="D222" t="s">
        <v>17</v>
      </c>
      <c r="E222" t="str">
        <f>IF(OR(Table1[[#This Row],[Department]]="HR", Table1[[#This Row],[Department]]="IT &amp; Infrastructure", Table1[[#This Row],[Department]]="Finance &amp; Legal", Table1[[#This Row],[Department]]="Utilities", Table1[[#This Row],[Department]]="Admin &amp; Operations"), "Essential", "Non-Essential")</f>
        <v>Essential</v>
      </c>
      <c r="F222" t="s">
        <v>23</v>
      </c>
      <c r="G222" t="s">
        <v>24</v>
      </c>
      <c r="H222" t="s">
        <v>245</v>
      </c>
      <c r="I222" s="7">
        <v>54904.49</v>
      </c>
      <c r="J222" t="str">
        <f>TEXT(Table1[[#This Row],[Date]], "mmmm")</f>
        <v>July</v>
      </c>
      <c r="K222">
        <f>YEAR(Table1[[#This Row],[Date]])</f>
        <v>2023</v>
      </c>
      <c r="L222" t="str">
        <f>TEXT(Table1[[#This Row],[Date]],"DDDD")</f>
        <v>Sunday</v>
      </c>
      <c r="M222">
        <f>ROUNDUP(MONTH(Table1[[#This Row],[Date]])/3,0)</f>
        <v>3</v>
      </c>
    </row>
    <row r="223" spans="2:13">
      <c r="B223" s="2">
        <v>45422</v>
      </c>
      <c r="C223" t="s">
        <v>10</v>
      </c>
      <c r="D223" t="s">
        <v>17</v>
      </c>
      <c r="E223" t="str">
        <f>IF(OR(Table1[[#This Row],[Department]]="HR", Table1[[#This Row],[Department]]="IT &amp; Infrastructure", Table1[[#This Row],[Department]]="Finance &amp; Legal", Table1[[#This Row],[Department]]="Utilities", Table1[[#This Row],[Department]]="Admin &amp; Operations"), "Essential", "Non-Essential")</f>
        <v>Non-Essential</v>
      </c>
      <c r="F223" t="s">
        <v>20</v>
      </c>
      <c r="G223" t="s">
        <v>24</v>
      </c>
      <c r="H223" t="s">
        <v>246</v>
      </c>
      <c r="I223" s="7">
        <v>279326.06</v>
      </c>
      <c r="J223" t="str">
        <f>TEXT(Table1[[#This Row],[Date]], "mmmm")</f>
        <v>May</v>
      </c>
      <c r="K223">
        <f>YEAR(Table1[[#This Row],[Date]])</f>
        <v>2024</v>
      </c>
      <c r="L223" t="str">
        <f>TEXT(Table1[[#This Row],[Date]],"DDDD")</f>
        <v>Friday</v>
      </c>
      <c r="M223">
        <f>ROUNDUP(MONTH(Table1[[#This Row],[Date]])/3,0)</f>
        <v>2</v>
      </c>
    </row>
    <row r="224" spans="2:13">
      <c r="B224" s="2">
        <v>45032</v>
      </c>
      <c r="C224" t="s">
        <v>8</v>
      </c>
      <c r="D224" t="s">
        <v>17</v>
      </c>
      <c r="E224" t="str">
        <f>IF(OR(Table1[[#This Row],[Department]]="HR", Table1[[#This Row],[Department]]="IT &amp; Infrastructure", Table1[[#This Row],[Department]]="Finance &amp; Legal", Table1[[#This Row],[Department]]="Utilities", Table1[[#This Row],[Department]]="Admin &amp; Operations"), "Essential", "Non-Essential")</f>
        <v>Essential</v>
      </c>
      <c r="F224" t="s">
        <v>19</v>
      </c>
      <c r="G224" t="s">
        <v>24</v>
      </c>
      <c r="H224" t="s">
        <v>247</v>
      </c>
      <c r="I224" s="7">
        <v>384432.72</v>
      </c>
      <c r="J224" t="str">
        <f>TEXT(Table1[[#This Row],[Date]], "mmmm")</f>
        <v>April</v>
      </c>
      <c r="K224">
        <f>YEAR(Table1[[#This Row],[Date]])</f>
        <v>2023</v>
      </c>
      <c r="L224" t="str">
        <f>TEXT(Table1[[#This Row],[Date]],"DDDD")</f>
        <v>Sunday</v>
      </c>
      <c r="M224">
        <f>ROUNDUP(MONTH(Table1[[#This Row],[Date]])/3,0)</f>
        <v>2</v>
      </c>
    </row>
    <row r="225" spans="2:13">
      <c r="B225" s="2">
        <v>45308</v>
      </c>
      <c r="C225" t="s">
        <v>12</v>
      </c>
      <c r="D225" t="s">
        <v>17</v>
      </c>
      <c r="E225" t="str">
        <f>IF(OR(Table1[[#This Row],[Department]]="HR", Table1[[#This Row],[Department]]="IT &amp; Infrastructure", Table1[[#This Row],[Department]]="Finance &amp; Legal", Table1[[#This Row],[Department]]="Utilities", Table1[[#This Row],[Department]]="Admin &amp; Operations"), "Essential", "Non-Essential")</f>
        <v>Essential</v>
      </c>
      <c r="F225" t="s">
        <v>23</v>
      </c>
      <c r="G225" t="s">
        <v>24</v>
      </c>
      <c r="H225" t="s">
        <v>248</v>
      </c>
      <c r="I225" s="7">
        <v>89397.18</v>
      </c>
      <c r="J225" t="str">
        <f>TEXT(Table1[[#This Row],[Date]], "mmmm")</f>
        <v>January</v>
      </c>
      <c r="K225">
        <f>YEAR(Table1[[#This Row],[Date]])</f>
        <v>2024</v>
      </c>
      <c r="L225" t="str">
        <f>TEXT(Table1[[#This Row],[Date]],"DDDD")</f>
        <v>Wednesday</v>
      </c>
      <c r="M225">
        <f>ROUNDUP(MONTH(Table1[[#This Row],[Date]])/3,0)</f>
        <v>1</v>
      </c>
    </row>
    <row r="226" spans="2:13">
      <c r="B226" s="2">
        <v>45647</v>
      </c>
      <c r="C226" t="s">
        <v>15</v>
      </c>
      <c r="D226" t="s">
        <v>17</v>
      </c>
      <c r="E226" t="str">
        <f>IF(OR(Table1[[#This Row],[Department]]="HR", Table1[[#This Row],[Department]]="IT &amp; Infrastructure", Table1[[#This Row],[Department]]="Finance &amp; Legal", Table1[[#This Row],[Department]]="Utilities", Table1[[#This Row],[Department]]="Admin &amp; Operations"), "Essential", "Non-Essential")</f>
        <v>Essential</v>
      </c>
      <c r="F226" t="s">
        <v>22</v>
      </c>
      <c r="G226" t="s">
        <v>26</v>
      </c>
      <c r="H226" t="s">
        <v>249</v>
      </c>
      <c r="I226" s="7">
        <v>82416.87</v>
      </c>
      <c r="J226" t="str">
        <f>TEXT(Table1[[#This Row],[Date]], "mmmm")</f>
        <v>December</v>
      </c>
      <c r="K226">
        <f>YEAR(Table1[[#This Row],[Date]])</f>
        <v>2024</v>
      </c>
      <c r="L226" t="str">
        <f>TEXT(Table1[[#This Row],[Date]],"DDDD")</f>
        <v>Saturday</v>
      </c>
      <c r="M226">
        <f>ROUNDUP(MONTH(Table1[[#This Row],[Date]])/3,0)</f>
        <v>4</v>
      </c>
    </row>
    <row r="227" spans="2:13">
      <c r="B227" s="2">
        <v>45092</v>
      </c>
      <c r="C227" t="s">
        <v>14</v>
      </c>
      <c r="D227" t="s">
        <v>17</v>
      </c>
      <c r="E227" t="str">
        <f>IF(OR(Table1[[#This Row],[Department]]="HR", Table1[[#This Row],[Department]]="IT &amp; Infrastructure", Table1[[#This Row],[Department]]="Finance &amp; Legal", Table1[[#This Row],[Department]]="Utilities", Table1[[#This Row],[Department]]="Admin &amp; Operations"), "Essential", "Non-Essential")</f>
        <v>Essential</v>
      </c>
      <c r="F227" t="s">
        <v>21</v>
      </c>
      <c r="G227" t="s">
        <v>25</v>
      </c>
      <c r="H227" t="s">
        <v>128</v>
      </c>
      <c r="I227" s="7">
        <v>432572.29</v>
      </c>
      <c r="J227" t="str">
        <f>TEXT(Table1[[#This Row],[Date]], "mmmm")</f>
        <v>June</v>
      </c>
      <c r="K227">
        <f>YEAR(Table1[[#This Row],[Date]])</f>
        <v>2023</v>
      </c>
      <c r="L227" t="str">
        <f>TEXT(Table1[[#This Row],[Date]],"DDDD")</f>
        <v>Thursday</v>
      </c>
      <c r="M227">
        <f>ROUNDUP(MONTH(Table1[[#This Row],[Date]])/3,0)</f>
        <v>2</v>
      </c>
    </row>
    <row r="228" spans="2:13">
      <c r="B228" s="2">
        <v>45543</v>
      </c>
      <c r="C228" t="s">
        <v>13</v>
      </c>
      <c r="D228" t="s">
        <v>18</v>
      </c>
      <c r="E228" t="str">
        <f>IF(OR(Table1[[#This Row],[Department]]="HR", Table1[[#This Row],[Department]]="IT &amp; Infrastructure", Table1[[#This Row],[Department]]="Finance &amp; Legal", Table1[[#This Row],[Department]]="Utilities", Table1[[#This Row],[Department]]="Admin &amp; Operations"), "Essential", "Non-Essential")</f>
        <v>Non-Essential</v>
      </c>
      <c r="F228" t="s">
        <v>23</v>
      </c>
      <c r="G228" t="s">
        <v>26</v>
      </c>
      <c r="H228" t="s">
        <v>250</v>
      </c>
      <c r="I228" s="7">
        <v>335935.87</v>
      </c>
      <c r="J228" t="str">
        <f>TEXT(Table1[[#This Row],[Date]], "mmmm")</f>
        <v>September</v>
      </c>
      <c r="K228">
        <f>YEAR(Table1[[#This Row],[Date]])</f>
        <v>2024</v>
      </c>
      <c r="L228" t="str">
        <f>TEXT(Table1[[#This Row],[Date]],"DDDD")</f>
        <v>Sunday</v>
      </c>
      <c r="M228">
        <f>ROUNDUP(MONTH(Table1[[#This Row],[Date]])/3,0)</f>
        <v>3</v>
      </c>
    </row>
    <row r="229" spans="2:13">
      <c r="B229" s="2">
        <v>45063</v>
      </c>
      <c r="C229" t="s">
        <v>7</v>
      </c>
      <c r="D229" t="s">
        <v>18</v>
      </c>
      <c r="E229" t="str">
        <f>IF(OR(Table1[[#This Row],[Department]]="HR", Table1[[#This Row],[Department]]="IT &amp; Infrastructure", Table1[[#This Row],[Department]]="Finance &amp; Legal", Table1[[#This Row],[Department]]="Utilities", Table1[[#This Row],[Department]]="Admin &amp; Operations"), "Essential", "Non-Essential")</f>
        <v>Essential</v>
      </c>
      <c r="F229" t="s">
        <v>22</v>
      </c>
      <c r="G229" t="s">
        <v>25</v>
      </c>
      <c r="H229" t="s">
        <v>251</v>
      </c>
      <c r="I229" s="7">
        <v>121053.72</v>
      </c>
      <c r="J229" t="str">
        <f>TEXT(Table1[[#This Row],[Date]], "mmmm")</f>
        <v>May</v>
      </c>
      <c r="K229">
        <f>YEAR(Table1[[#This Row],[Date]])</f>
        <v>2023</v>
      </c>
      <c r="L229" t="str">
        <f>TEXT(Table1[[#This Row],[Date]],"DDDD")</f>
        <v>Wednesday</v>
      </c>
      <c r="M229">
        <f>ROUNDUP(MONTH(Table1[[#This Row],[Date]])/3,0)</f>
        <v>2</v>
      </c>
    </row>
    <row r="230" spans="2:13">
      <c r="B230" s="2">
        <v>45074</v>
      </c>
      <c r="C230" t="s">
        <v>11</v>
      </c>
      <c r="D230" t="s">
        <v>18</v>
      </c>
      <c r="E230" t="str">
        <f>IF(OR(Table1[[#This Row],[Department]]="HR", Table1[[#This Row],[Department]]="IT &amp; Infrastructure", Table1[[#This Row],[Department]]="Finance &amp; Legal", Table1[[#This Row],[Department]]="Utilities", Table1[[#This Row],[Department]]="Admin &amp; Operations"), "Essential", "Non-Essential")</f>
        <v>Non-Essential</v>
      </c>
      <c r="F230" t="s">
        <v>21</v>
      </c>
      <c r="G230" t="s">
        <v>26</v>
      </c>
      <c r="H230" t="s">
        <v>252</v>
      </c>
      <c r="I230" s="7">
        <v>420315.05</v>
      </c>
      <c r="J230" t="str">
        <f>TEXT(Table1[[#This Row],[Date]], "mmmm")</f>
        <v>May</v>
      </c>
      <c r="K230">
        <f>YEAR(Table1[[#This Row],[Date]])</f>
        <v>2023</v>
      </c>
      <c r="L230" t="str">
        <f>TEXT(Table1[[#This Row],[Date]],"DDDD")</f>
        <v>Sunday</v>
      </c>
      <c r="M230">
        <f>ROUNDUP(MONTH(Table1[[#This Row],[Date]])/3,0)</f>
        <v>2</v>
      </c>
    </row>
    <row r="231" spans="2:13">
      <c r="B231" s="2">
        <v>45594</v>
      </c>
      <c r="C231" t="s">
        <v>13</v>
      </c>
      <c r="D231" t="s">
        <v>17</v>
      </c>
      <c r="E231" t="str">
        <f>IF(OR(Table1[[#This Row],[Department]]="HR", Table1[[#This Row],[Department]]="IT &amp; Infrastructure", Table1[[#This Row],[Department]]="Finance &amp; Legal", Table1[[#This Row],[Department]]="Utilities", Table1[[#This Row],[Department]]="Admin &amp; Operations"), "Essential", "Non-Essential")</f>
        <v>Non-Essential</v>
      </c>
      <c r="F231" t="s">
        <v>19</v>
      </c>
      <c r="G231" t="s">
        <v>25</v>
      </c>
      <c r="H231" t="s">
        <v>253</v>
      </c>
      <c r="I231" s="7">
        <v>367300.77</v>
      </c>
      <c r="J231" t="str">
        <f>TEXT(Table1[[#This Row],[Date]], "mmmm")</f>
        <v>October</v>
      </c>
      <c r="K231">
        <f>YEAR(Table1[[#This Row],[Date]])</f>
        <v>2024</v>
      </c>
      <c r="L231" t="str">
        <f>TEXT(Table1[[#This Row],[Date]],"DDDD")</f>
        <v>Tuesday</v>
      </c>
      <c r="M231">
        <f>ROUNDUP(MONTH(Table1[[#This Row],[Date]])/3,0)</f>
        <v>4</v>
      </c>
    </row>
    <row r="232" spans="2:13">
      <c r="B232" s="2">
        <v>45505</v>
      </c>
      <c r="C232" t="s">
        <v>10</v>
      </c>
      <c r="D232" t="s">
        <v>18</v>
      </c>
      <c r="E232" t="str">
        <f>IF(OR(Table1[[#This Row],[Department]]="HR", Table1[[#This Row],[Department]]="IT &amp; Infrastructure", Table1[[#This Row],[Department]]="Finance &amp; Legal", Table1[[#This Row],[Department]]="Utilities", Table1[[#This Row],[Department]]="Admin &amp; Operations"), "Essential", "Non-Essential")</f>
        <v>Non-Essential</v>
      </c>
      <c r="F232" t="s">
        <v>23</v>
      </c>
      <c r="G232" t="s">
        <v>25</v>
      </c>
      <c r="H232" t="s">
        <v>254</v>
      </c>
      <c r="I232" s="7">
        <v>474786.5</v>
      </c>
      <c r="J232" t="str">
        <f>TEXT(Table1[[#This Row],[Date]], "mmmm")</f>
        <v>August</v>
      </c>
      <c r="K232">
        <f>YEAR(Table1[[#This Row],[Date]])</f>
        <v>2024</v>
      </c>
      <c r="L232" t="str">
        <f>TEXT(Table1[[#This Row],[Date]],"DDDD")</f>
        <v>Thursday</v>
      </c>
      <c r="M232">
        <f>ROUNDUP(MONTH(Table1[[#This Row],[Date]])/3,0)</f>
        <v>3</v>
      </c>
    </row>
    <row r="233" spans="2:13">
      <c r="B233" s="2">
        <v>45521</v>
      </c>
      <c r="C233" t="s">
        <v>11</v>
      </c>
      <c r="D233" t="s">
        <v>17</v>
      </c>
      <c r="E233" t="str">
        <f>IF(OR(Table1[[#This Row],[Department]]="HR", Table1[[#This Row],[Department]]="IT &amp; Infrastructure", Table1[[#This Row],[Department]]="Finance &amp; Legal", Table1[[#This Row],[Department]]="Utilities", Table1[[#This Row],[Department]]="Admin &amp; Operations"), "Essential", "Non-Essential")</f>
        <v>Non-Essential</v>
      </c>
      <c r="F233" t="s">
        <v>22</v>
      </c>
      <c r="G233" t="s">
        <v>27</v>
      </c>
      <c r="H233" t="s">
        <v>255</v>
      </c>
      <c r="I233" s="7">
        <v>171672.36</v>
      </c>
      <c r="J233" t="str">
        <f>TEXT(Table1[[#This Row],[Date]], "mmmm")</f>
        <v>August</v>
      </c>
      <c r="K233">
        <f>YEAR(Table1[[#This Row],[Date]])</f>
        <v>2024</v>
      </c>
      <c r="L233" t="str">
        <f>TEXT(Table1[[#This Row],[Date]],"DDDD")</f>
        <v>Saturday</v>
      </c>
      <c r="M233">
        <f>ROUNDUP(MONTH(Table1[[#This Row],[Date]])/3,0)</f>
        <v>3</v>
      </c>
    </row>
    <row r="234" spans="2:13">
      <c r="B234" s="2">
        <v>45101</v>
      </c>
      <c r="C234" t="s">
        <v>8</v>
      </c>
      <c r="D234" t="s">
        <v>18</v>
      </c>
      <c r="E234" t="str">
        <f>IF(OR(Table1[[#This Row],[Department]]="HR", Table1[[#This Row],[Department]]="IT &amp; Infrastructure", Table1[[#This Row],[Department]]="Finance &amp; Legal", Table1[[#This Row],[Department]]="Utilities", Table1[[#This Row],[Department]]="Admin &amp; Operations"), "Essential", "Non-Essential")</f>
        <v>Essential</v>
      </c>
      <c r="F234" t="s">
        <v>22</v>
      </c>
      <c r="G234" t="s">
        <v>24</v>
      </c>
      <c r="H234" t="s">
        <v>256</v>
      </c>
      <c r="I234" s="7">
        <v>365751.2</v>
      </c>
      <c r="J234" t="str">
        <f>TEXT(Table1[[#This Row],[Date]], "mmmm")</f>
        <v>June</v>
      </c>
      <c r="K234">
        <f>YEAR(Table1[[#This Row],[Date]])</f>
        <v>2023</v>
      </c>
      <c r="L234" t="str">
        <f>TEXT(Table1[[#This Row],[Date]],"DDDD")</f>
        <v>Saturday</v>
      </c>
      <c r="M234">
        <f>ROUNDUP(MONTH(Table1[[#This Row],[Date]])/3,0)</f>
        <v>2</v>
      </c>
    </row>
    <row r="235" spans="2:13">
      <c r="B235" s="2">
        <v>45261</v>
      </c>
      <c r="C235" t="s">
        <v>9</v>
      </c>
      <c r="D235" t="s">
        <v>18</v>
      </c>
      <c r="E235" t="str">
        <f>IF(OR(Table1[[#This Row],[Department]]="HR", Table1[[#This Row],[Department]]="IT &amp; Infrastructure", Table1[[#This Row],[Department]]="Finance &amp; Legal", Table1[[#This Row],[Department]]="Utilities", Table1[[#This Row],[Department]]="Admin &amp; Operations"), "Essential", "Non-Essential")</f>
        <v>Non-Essential</v>
      </c>
      <c r="F235" t="s">
        <v>20</v>
      </c>
      <c r="G235" t="s">
        <v>25</v>
      </c>
      <c r="H235" t="s">
        <v>257</v>
      </c>
      <c r="I235" s="7">
        <v>84501.06</v>
      </c>
      <c r="J235" t="str">
        <f>TEXT(Table1[[#This Row],[Date]], "mmmm")</f>
        <v>December</v>
      </c>
      <c r="K235">
        <f>YEAR(Table1[[#This Row],[Date]])</f>
        <v>2023</v>
      </c>
      <c r="L235" t="str">
        <f>TEXT(Table1[[#This Row],[Date]],"DDDD")</f>
        <v>Friday</v>
      </c>
      <c r="M235">
        <f>ROUNDUP(MONTH(Table1[[#This Row],[Date]])/3,0)</f>
        <v>4</v>
      </c>
    </row>
    <row r="236" spans="2:13">
      <c r="B236" s="2">
        <v>45523</v>
      </c>
      <c r="C236" t="s">
        <v>10</v>
      </c>
      <c r="D236" t="s">
        <v>18</v>
      </c>
      <c r="E236" t="str">
        <f>IF(OR(Table1[[#This Row],[Department]]="HR", Table1[[#This Row],[Department]]="IT &amp; Infrastructure", Table1[[#This Row],[Department]]="Finance &amp; Legal", Table1[[#This Row],[Department]]="Utilities", Table1[[#This Row],[Department]]="Admin &amp; Operations"), "Essential", "Non-Essential")</f>
        <v>Non-Essential</v>
      </c>
      <c r="F236" t="s">
        <v>22</v>
      </c>
      <c r="G236" t="s">
        <v>25</v>
      </c>
      <c r="H236" t="s">
        <v>258</v>
      </c>
      <c r="I236" s="7">
        <v>105035.67</v>
      </c>
      <c r="J236" t="str">
        <f>TEXT(Table1[[#This Row],[Date]], "mmmm")</f>
        <v>August</v>
      </c>
      <c r="K236">
        <f>YEAR(Table1[[#This Row],[Date]])</f>
        <v>2024</v>
      </c>
      <c r="L236" t="str">
        <f>TEXT(Table1[[#This Row],[Date]],"DDDD")</f>
        <v>Monday</v>
      </c>
      <c r="M236">
        <f>ROUNDUP(MONTH(Table1[[#This Row],[Date]])/3,0)</f>
        <v>3</v>
      </c>
    </row>
    <row r="237" spans="2:13">
      <c r="B237" s="2">
        <v>45084</v>
      </c>
      <c r="C237" t="s">
        <v>7</v>
      </c>
      <c r="D237" t="s">
        <v>18</v>
      </c>
      <c r="E237" t="str">
        <f>IF(OR(Table1[[#This Row],[Department]]="HR", Table1[[#This Row],[Department]]="IT &amp; Infrastructure", Table1[[#This Row],[Department]]="Finance &amp; Legal", Table1[[#This Row],[Department]]="Utilities", Table1[[#This Row],[Department]]="Admin &amp; Operations"), "Essential", "Non-Essential")</f>
        <v>Essential</v>
      </c>
      <c r="F237" t="s">
        <v>23</v>
      </c>
      <c r="G237" t="s">
        <v>26</v>
      </c>
      <c r="H237" t="s">
        <v>259</v>
      </c>
      <c r="I237" s="7">
        <v>63682.33</v>
      </c>
      <c r="J237" t="str">
        <f>TEXT(Table1[[#This Row],[Date]], "mmmm")</f>
        <v>June</v>
      </c>
      <c r="K237">
        <f>YEAR(Table1[[#This Row],[Date]])</f>
        <v>2023</v>
      </c>
      <c r="L237" t="str">
        <f>TEXT(Table1[[#This Row],[Date]],"DDDD")</f>
        <v>Wednesday</v>
      </c>
      <c r="M237">
        <f>ROUNDUP(MONTH(Table1[[#This Row],[Date]])/3,0)</f>
        <v>2</v>
      </c>
    </row>
    <row r="238" spans="2:13">
      <c r="B238" s="2">
        <v>45547</v>
      </c>
      <c r="C238" t="s">
        <v>16</v>
      </c>
      <c r="D238" t="s">
        <v>18</v>
      </c>
      <c r="E238" t="str">
        <f>IF(OR(Table1[[#This Row],[Department]]="HR", Table1[[#This Row],[Department]]="IT &amp; Infrastructure", Table1[[#This Row],[Department]]="Finance &amp; Legal", Table1[[#This Row],[Department]]="Utilities", Table1[[#This Row],[Department]]="Admin &amp; Operations"), "Essential", "Non-Essential")</f>
        <v>Non-Essential</v>
      </c>
      <c r="F238" t="s">
        <v>23</v>
      </c>
      <c r="G238" t="s">
        <v>27</v>
      </c>
      <c r="H238" t="s">
        <v>260</v>
      </c>
      <c r="I238" s="7">
        <v>196936.13</v>
      </c>
      <c r="J238" t="str">
        <f>TEXT(Table1[[#This Row],[Date]], "mmmm")</f>
        <v>September</v>
      </c>
      <c r="K238">
        <f>YEAR(Table1[[#This Row],[Date]])</f>
        <v>2024</v>
      </c>
      <c r="L238" t="str">
        <f>TEXT(Table1[[#This Row],[Date]],"DDDD")</f>
        <v>Thursday</v>
      </c>
      <c r="M238">
        <f>ROUNDUP(MONTH(Table1[[#This Row],[Date]])/3,0)</f>
        <v>3</v>
      </c>
    </row>
    <row r="239" spans="2:13">
      <c r="B239" s="2">
        <v>45611</v>
      </c>
      <c r="C239" t="s">
        <v>11</v>
      </c>
      <c r="D239" t="s">
        <v>18</v>
      </c>
      <c r="E239" t="str">
        <f>IF(OR(Table1[[#This Row],[Department]]="HR", Table1[[#This Row],[Department]]="IT &amp; Infrastructure", Table1[[#This Row],[Department]]="Finance &amp; Legal", Table1[[#This Row],[Department]]="Utilities", Table1[[#This Row],[Department]]="Admin &amp; Operations"), "Essential", "Non-Essential")</f>
        <v>Non-Essential</v>
      </c>
      <c r="F239" t="s">
        <v>23</v>
      </c>
      <c r="G239" t="s">
        <v>27</v>
      </c>
      <c r="H239" t="s">
        <v>261</v>
      </c>
      <c r="I239" s="7">
        <v>380665.28</v>
      </c>
      <c r="J239" t="str">
        <f>TEXT(Table1[[#This Row],[Date]], "mmmm")</f>
        <v>November</v>
      </c>
      <c r="K239">
        <f>YEAR(Table1[[#This Row],[Date]])</f>
        <v>2024</v>
      </c>
      <c r="L239" t="str">
        <f>TEXT(Table1[[#This Row],[Date]],"DDDD")</f>
        <v>Friday</v>
      </c>
      <c r="M239">
        <f>ROUNDUP(MONTH(Table1[[#This Row],[Date]])/3,0)</f>
        <v>4</v>
      </c>
    </row>
    <row r="240" spans="2:13">
      <c r="B240" s="2">
        <v>45268</v>
      </c>
      <c r="C240" t="s">
        <v>14</v>
      </c>
      <c r="D240" t="s">
        <v>17</v>
      </c>
      <c r="E240" t="str">
        <f>IF(OR(Table1[[#This Row],[Department]]="HR", Table1[[#This Row],[Department]]="IT &amp; Infrastructure", Table1[[#This Row],[Department]]="Finance &amp; Legal", Table1[[#This Row],[Department]]="Utilities", Table1[[#This Row],[Department]]="Admin &amp; Operations"), "Essential", "Non-Essential")</f>
        <v>Essential</v>
      </c>
      <c r="F240" t="s">
        <v>20</v>
      </c>
      <c r="G240" t="s">
        <v>24</v>
      </c>
      <c r="H240" t="s">
        <v>262</v>
      </c>
      <c r="I240" s="7">
        <v>88894.12</v>
      </c>
      <c r="J240" t="str">
        <f>TEXT(Table1[[#This Row],[Date]], "mmmm")</f>
        <v>December</v>
      </c>
      <c r="K240">
        <f>YEAR(Table1[[#This Row],[Date]])</f>
        <v>2023</v>
      </c>
      <c r="L240" t="str">
        <f>TEXT(Table1[[#This Row],[Date]],"DDDD")</f>
        <v>Friday</v>
      </c>
      <c r="M240">
        <f>ROUNDUP(MONTH(Table1[[#This Row],[Date]])/3,0)</f>
        <v>4</v>
      </c>
    </row>
    <row r="241" spans="2:13">
      <c r="B241" s="2">
        <v>45087</v>
      </c>
      <c r="C241" t="s">
        <v>12</v>
      </c>
      <c r="D241" t="s">
        <v>17</v>
      </c>
      <c r="E241" t="str">
        <f>IF(OR(Table1[[#This Row],[Department]]="HR", Table1[[#This Row],[Department]]="IT &amp; Infrastructure", Table1[[#This Row],[Department]]="Finance &amp; Legal", Table1[[#This Row],[Department]]="Utilities", Table1[[#This Row],[Department]]="Admin &amp; Operations"), "Essential", "Non-Essential")</f>
        <v>Essential</v>
      </c>
      <c r="F241" t="s">
        <v>19</v>
      </c>
      <c r="G241" t="s">
        <v>24</v>
      </c>
      <c r="H241" t="s">
        <v>263</v>
      </c>
      <c r="I241" s="7">
        <v>7148.82</v>
      </c>
      <c r="J241" t="str">
        <f>TEXT(Table1[[#This Row],[Date]], "mmmm")</f>
        <v>June</v>
      </c>
      <c r="K241">
        <f>YEAR(Table1[[#This Row],[Date]])</f>
        <v>2023</v>
      </c>
      <c r="L241" t="str">
        <f>TEXT(Table1[[#This Row],[Date]],"DDDD")</f>
        <v>Saturday</v>
      </c>
      <c r="M241">
        <f>ROUNDUP(MONTH(Table1[[#This Row],[Date]])/3,0)</f>
        <v>2</v>
      </c>
    </row>
    <row r="242" spans="2:13">
      <c r="B242" s="2">
        <v>45590</v>
      </c>
      <c r="C242" t="s">
        <v>10</v>
      </c>
      <c r="D242" t="s">
        <v>17</v>
      </c>
      <c r="E242" t="str">
        <f>IF(OR(Table1[[#This Row],[Department]]="HR", Table1[[#This Row],[Department]]="IT &amp; Infrastructure", Table1[[#This Row],[Department]]="Finance &amp; Legal", Table1[[#This Row],[Department]]="Utilities", Table1[[#This Row],[Department]]="Admin &amp; Operations"), "Essential", "Non-Essential")</f>
        <v>Non-Essential</v>
      </c>
      <c r="F242" t="s">
        <v>20</v>
      </c>
      <c r="G242" t="s">
        <v>27</v>
      </c>
      <c r="H242" t="s">
        <v>264</v>
      </c>
      <c r="I242" s="7">
        <v>390200.09</v>
      </c>
      <c r="J242" t="str">
        <f>TEXT(Table1[[#This Row],[Date]], "mmmm")</f>
        <v>October</v>
      </c>
      <c r="K242">
        <f>YEAR(Table1[[#This Row],[Date]])</f>
        <v>2024</v>
      </c>
      <c r="L242" t="str">
        <f>TEXT(Table1[[#This Row],[Date]],"DDDD")</f>
        <v>Friday</v>
      </c>
      <c r="M242">
        <f>ROUNDUP(MONTH(Table1[[#This Row],[Date]])/3,0)</f>
        <v>4</v>
      </c>
    </row>
    <row r="243" spans="2:13">
      <c r="B243" s="2">
        <v>45297</v>
      </c>
      <c r="C243" t="s">
        <v>15</v>
      </c>
      <c r="D243" t="s">
        <v>17</v>
      </c>
      <c r="E243" t="str">
        <f>IF(OR(Table1[[#This Row],[Department]]="HR", Table1[[#This Row],[Department]]="IT &amp; Infrastructure", Table1[[#This Row],[Department]]="Finance &amp; Legal", Table1[[#This Row],[Department]]="Utilities", Table1[[#This Row],[Department]]="Admin &amp; Operations"), "Essential", "Non-Essential")</f>
        <v>Essential</v>
      </c>
      <c r="F243" t="s">
        <v>22</v>
      </c>
      <c r="G243" t="s">
        <v>26</v>
      </c>
      <c r="H243" t="s">
        <v>265</v>
      </c>
      <c r="I243" s="7">
        <v>126262.37</v>
      </c>
      <c r="J243" t="str">
        <f>TEXT(Table1[[#This Row],[Date]], "mmmm")</f>
        <v>January</v>
      </c>
      <c r="K243">
        <f>YEAR(Table1[[#This Row],[Date]])</f>
        <v>2024</v>
      </c>
      <c r="L243" t="str">
        <f>TEXT(Table1[[#This Row],[Date]],"DDDD")</f>
        <v>Saturday</v>
      </c>
      <c r="M243">
        <f>ROUNDUP(MONTH(Table1[[#This Row],[Date]])/3,0)</f>
        <v>1</v>
      </c>
    </row>
    <row r="244" spans="2:13">
      <c r="B244" s="2">
        <v>44991</v>
      </c>
      <c r="C244" t="s">
        <v>13</v>
      </c>
      <c r="D244" t="s">
        <v>17</v>
      </c>
      <c r="E244" t="str">
        <f>IF(OR(Table1[[#This Row],[Department]]="HR", Table1[[#This Row],[Department]]="IT &amp; Infrastructure", Table1[[#This Row],[Department]]="Finance &amp; Legal", Table1[[#This Row],[Department]]="Utilities", Table1[[#This Row],[Department]]="Admin &amp; Operations"), "Essential", "Non-Essential")</f>
        <v>Non-Essential</v>
      </c>
      <c r="F244" t="s">
        <v>19</v>
      </c>
      <c r="G244" t="s">
        <v>25</v>
      </c>
      <c r="H244" t="s">
        <v>266</v>
      </c>
      <c r="I244" s="7">
        <v>42880.160000000003</v>
      </c>
      <c r="J244" t="str">
        <f>TEXT(Table1[[#This Row],[Date]], "mmmm")</f>
        <v>March</v>
      </c>
      <c r="K244">
        <f>YEAR(Table1[[#This Row],[Date]])</f>
        <v>2023</v>
      </c>
      <c r="L244" t="str">
        <f>TEXT(Table1[[#This Row],[Date]],"DDDD")</f>
        <v>Monday</v>
      </c>
      <c r="M244">
        <f>ROUNDUP(MONTH(Table1[[#This Row],[Date]])/3,0)</f>
        <v>1</v>
      </c>
    </row>
    <row r="245" spans="2:13">
      <c r="B245" s="2">
        <v>45422</v>
      </c>
      <c r="C245" t="s">
        <v>13</v>
      </c>
      <c r="D245" t="s">
        <v>17</v>
      </c>
      <c r="E245" t="str">
        <f>IF(OR(Table1[[#This Row],[Department]]="HR", Table1[[#This Row],[Department]]="IT &amp; Infrastructure", Table1[[#This Row],[Department]]="Finance &amp; Legal", Table1[[#This Row],[Department]]="Utilities", Table1[[#This Row],[Department]]="Admin &amp; Operations"), "Essential", "Non-Essential")</f>
        <v>Non-Essential</v>
      </c>
      <c r="F245" t="s">
        <v>21</v>
      </c>
      <c r="G245" t="s">
        <v>27</v>
      </c>
      <c r="H245" t="s">
        <v>267</v>
      </c>
      <c r="I245" s="7">
        <v>259668.9</v>
      </c>
      <c r="J245" t="str">
        <f>TEXT(Table1[[#This Row],[Date]], "mmmm")</f>
        <v>May</v>
      </c>
      <c r="K245">
        <f>YEAR(Table1[[#This Row],[Date]])</f>
        <v>2024</v>
      </c>
      <c r="L245" t="str">
        <f>TEXT(Table1[[#This Row],[Date]],"DDDD")</f>
        <v>Friday</v>
      </c>
      <c r="M245">
        <f>ROUNDUP(MONTH(Table1[[#This Row],[Date]])/3,0)</f>
        <v>2</v>
      </c>
    </row>
    <row r="246" spans="2:13">
      <c r="B246" s="2">
        <v>45482</v>
      </c>
      <c r="C246" t="s">
        <v>13</v>
      </c>
      <c r="D246" t="s">
        <v>17</v>
      </c>
      <c r="E246" t="str">
        <f>IF(OR(Table1[[#This Row],[Department]]="HR", Table1[[#This Row],[Department]]="IT &amp; Infrastructure", Table1[[#This Row],[Department]]="Finance &amp; Legal", Table1[[#This Row],[Department]]="Utilities", Table1[[#This Row],[Department]]="Admin &amp; Operations"), "Essential", "Non-Essential")</f>
        <v>Non-Essential</v>
      </c>
      <c r="F246" t="s">
        <v>20</v>
      </c>
      <c r="G246" t="s">
        <v>25</v>
      </c>
      <c r="H246" t="s">
        <v>268</v>
      </c>
      <c r="I246" s="7">
        <v>97020.32</v>
      </c>
      <c r="J246" t="str">
        <f>TEXT(Table1[[#This Row],[Date]], "mmmm")</f>
        <v>July</v>
      </c>
      <c r="K246">
        <f>YEAR(Table1[[#This Row],[Date]])</f>
        <v>2024</v>
      </c>
      <c r="L246" t="str">
        <f>TEXT(Table1[[#This Row],[Date]],"DDDD")</f>
        <v>Tuesday</v>
      </c>
      <c r="M246">
        <f>ROUNDUP(MONTH(Table1[[#This Row],[Date]])/3,0)</f>
        <v>3</v>
      </c>
    </row>
    <row r="247" spans="2:13">
      <c r="B247" s="2">
        <v>45185</v>
      </c>
      <c r="C247" t="s">
        <v>14</v>
      </c>
      <c r="D247" t="s">
        <v>18</v>
      </c>
      <c r="E247" t="str">
        <f>IF(OR(Table1[[#This Row],[Department]]="HR", Table1[[#This Row],[Department]]="IT &amp; Infrastructure", Table1[[#This Row],[Department]]="Finance &amp; Legal", Table1[[#This Row],[Department]]="Utilities", Table1[[#This Row],[Department]]="Admin &amp; Operations"), "Essential", "Non-Essential")</f>
        <v>Essential</v>
      </c>
      <c r="F247" t="s">
        <v>21</v>
      </c>
      <c r="G247" t="s">
        <v>27</v>
      </c>
      <c r="H247" t="s">
        <v>269</v>
      </c>
      <c r="I247" s="7">
        <v>212577.75</v>
      </c>
      <c r="J247" t="str">
        <f>TEXT(Table1[[#This Row],[Date]], "mmmm")</f>
        <v>September</v>
      </c>
      <c r="K247">
        <f>YEAR(Table1[[#This Row],[Date]])</f>
        <v>2023</v>
      </c>
      <c r="L247" t="str">
        <f>TEXT(Table1[[#This Row],[Date]],"DDDD")</f>
        <v>Saturday</v>
      </c>
      <c r="M247">
        <f>ROUNDUP(MONTH(Table1[[#This Row],[Date]])/3,0)</f>
        <v>3</v>
      </c>
    </row>
    <row r="248" spans="2:13">
      <c r="B248" s="2">
        <v>45355</v>
      </c>
      <c r="C248" t="s">
        <v>14</v>
      </c>
      <c r="D248" t="s">
        <v>17</v>
      </c>
      <c r="E248" t="str">
        <f>IF(OR(Table1[[#This Row],[Department]]="HR", Table1[[#This Row],[Department]]="IT &amp; Infrastructure", Table1[[#This Row],[Department]]="Finance &amp; Legal", Table1[[#This Row],[Department]]="Utilities", Table1[[#This Row],[Department]]="Admin &amp; Operations"), "Essential", "Non-Essential")</f>
        <v>Essential</v>
      </c>
      <c r="F248" t="s">
        <v>22</v>
      </c>
      <c r="G248" t="s">
        <v>27</v>
      </c>
      <c r="H248" t="s">
        <v>270</v>
      </c>
      <c r="I248" s="7">
        <v>32943.86</v>
      </c>
      <c r="J248" t="str">
        <f>TEXT(Table1[[#This Row],[Date]], "mmmm")</f>
        <v>March</v>
      </c>
      <c r="K248">
        <f>YEAR(Table1[[#This Row],[Date]])</f>
        <v>2024</v>
      </c>
      <c r="L248" t="str">
        <f>TEXT(Table1[[#This Row],[Date]],"DDDD")</f>
        <v>Monday</v>
      </c>
      <c r="M248">
        <f>ROUNDUP(MONTH(Table1[[#This Row],[Date]])/3,0)</f>
        <v>1</v>
      </c>
    </row>
    <row r="249" spans="2:13">
      <c r="B249" s="2">
        <v>45530</v>
      </c>
      <c r="C249" t="s">
        <v>15</v>
      </c>
      <c r="D249" t="s">
        <v>18</v>
      </c>
      <c r="E249" t="str">
        <f>IF(OR(Table1[[#This Row],[Department]]="HR", Table1[[#This Row],[Department]]="IT &amp; Infrastructure", Table1[[#This Row],[Department]]="Finance &amp; Legal", Table1[[#This Row],[Department]]="Utilities", Table1[[#This Row],[Department]]="Admin &amp; Operations"), "Essential", "Non-Essential")</f>
        <v>Essential</v>
      </c>
      <c r="F249" t="s">
        <v>20</v>
      </c>
      <c r="G249" t="s">
        <v>26</v>
      </c>
      <c r="H249" t="s">
        <v>271</v>
      </c>
      <c r="I249" s="7">
        <v>314469.95</v>
      </c>
      <c r="J249" t="str">
        <f>TEXT(Table1[[#This Row],[Date]], "mmmm")</f>
        <v>August</v>
      </c>
      <c r="K249">
        <f>YEAR(Table1[[#This Row],[Date]])</f>
        <v>2024</v>
      </c>
      <c r="L249" t="str">
        <f>TEXT(Table1[[#This Row],[Date]],"DDDD")</f>
        <v>Monday</v>
      </c>
      <c r="M249">
        <f>ROUNDUP(MONTH(Table1[[#This Row],[Date]])/3,0)</f>
        <v>3</v>
      </c>
    </row>
    <row r="250" spans="2:13">
      <c r="B250" s="2">
        <v>45115</v>
      </c>
      <c r="C250" t="s">
        <v>9</v>
      </c>
      <c r="D250" t="s">
        <v>17</v>
      </c>
      <c r="E250" t="str">
        <f>IF(OR(Table1[[#This Row],[Department]]="HR", Table1[[#This Row],[Department]]="IT &amp; Infrastructure", Table1[[#This Row],[Department]]="Finance &amp; Legal", Table1[[#This Row],[Department]]="Utilities", Table1[[#This Row],[Department]]="Admin &amp; Operations"), "Essential", "Non-Essential")</f>
        <v>Non-Essential</v>
      </c>
      <c r="F250" t="s">
        <v>19</v>
      </c>
      <c r="G250" t="s">
        <v>24</v>
      </c>
      <c r="H250" t="s">
        <v>272</v>
      </c>
      <c r="I250" s="7">
        <v>250044.17</v>
      </c>
      <c r="J250" t="str">
        <f>TEXT(Table1[[#This Row],[Date]], "mmmm")</f>
        <v>July</v>
      </c>
      <c r="K250">
        <f>YEAR(Table1[[#This Row],[Date]])</f>
        <v>2023</v>
      </c>
      <c r="L250" t="str">
        <f>TEXT(Table1[[#This Row],[Date]],"DDDD")</f>
        <v>Saturday</v>
      </c>
      <c r="M250">
        <f>ROUNDUP(MONTH(Table1[[#This Row],[Date]])/3,0)</f>
        <v>3</v>
      </c>
    </row>
    <row r="251" spans="2:13">
      <c r="B251" s="2">
        <v>45626</v>
      </c>
      <c r="C251" t="s">
        <v>15</v>
      </c>
      <c r="D251" t="s">
        <v>18</v>
      </c>
      <c r="E251" t="str">
        <f>IF(OR(Table1[[#This Row],[Department]]="HR", Table1[[#This Row],[Department]]="IT &amp; Infrastructure", Table1[[#This Row],[Department]]="Finance &amp; Legal", Table1[[#This Row],[Department]]="Utilities", Table1[[#This Row],[Department]]="Admin &amp; Operations"), "Essential", "Non-Essential")</f>
        <v>Essential</v>
      </c>
      <c r="F251" t="s">
        <v>22</v>
      </c>
      <c r="G251" t="s">
        <v>27</v>
      </c>
      <c r="H251" t="s">
        <v>273</v>
      </c>
      <c r="I251" s="7">
        <v>106278.29</v>
      </c>
      <c r="J251" t="str">
        <f>TEXT(Table1[[#This Row],[Date]], "mmmm")</f>
        <v>November</v>
      </c>
      <c r="K251">
        <f>YEAR(Table1[[#This Row],[Date]])</f>
        <v>2024</v>
      </c>
      <c r="L251" t="str">
        <f>TEXT(Table1[[#This Row],[Date]],"DDDD")</f>
        <v>Saturday</v>
      </c>
      <c r="M251">
        <f>ROUNDUP(MONTH(Table1[[#This Row],[Date]])/3,0)</f>
        <v>4</v>
      </c>
    </row>
    <row r="252" spans="2:13">
      <c r="B252" s="2">
        <v>45022</v>
      </c>
      <c r="C252" t="s">
        <v>14</v>
      </c>
      <c r="D252" t="s">
        <v>18</v>
      </c>
      <c r="E252" t="str">
        <f>IF(OR(Table1[[#This Row],[Department]]="HR", Table1[[#This Row],[Department]]="IT &amp; Infrastructure", Table1[[#This Row],[Department]]="Finance &amp; Legal", Table1[[#This Row],[Department]]="Utilities", Table1[[#This Row],[Department]]="Admin &amp; Operations"), "Essential", "Non-Essential")</f>
        <v>Essential</v>
      </c>
      <c r="F252" t="s">
        <v>21</v>
      </c>
      <c r="G252" t="s">
        <v>25</v>
      </c>
      <c r="H252" t="s">
        <v>274</v>
      </c>
      <c r="I252" s="7">
        <v>252908.69</v>
      </c>
      <c r="J252" t="str">
        <f>TEXT(Table1[[#This Row],[Date]], "mmmm")</f>
        <v>April</v>
      </c>
      <c r="K252">
        <f>YEAR(Table1[[#This Row],[Date]])</f>
        <v>2023</v>
      </c>
      <c r="L252" t="str">
        <f>TEXT(Table1[[#This Row],[Date]],"DDDD")</f>
        <v>Thursday</v>
      </c>
      <c r="M252">
        <f>ROUNDUP(MONTH(Table1[[#This Row],[Date]])/3,0)</f>
        <v>2</v>
      </c>
    </row>
    <row r="253" spans="2:13">
      <c r="B253" s="2">
        <v>45140</v>
      </c>
      <c r="C253" t="s">
        <v>8</v>
      </c>
      <c r="D253" t="s">
        <v>17</v>
      </c>
      <c r="E253" t="str">
        <f>IF(OR(Table1[[#This Row],[Department]]="HR", Table1[[#This Row],[Department]]="IT &amp; Infrastructure", Table1[[#This Row],[Department]]="Finance &amp; Legal", Table1[[#This Row],[Department]]="Utilities", Table1[[#This Row],[Department]]="Admin &amp; Operations"), "Essential", "Non-Essential")</f>
        <v>Essential</v>
      </c>
      <c r="F253" t="s">
        <v>22</v>
      </c>
      <c r="G253" t="s">
        <v>27</v>
      </c>
      <c r="H253" t="s">
        <v>275</v>
      </c>
      <c r="I253" s="7">
        <v>485962.73</v>
      </c>
      <c r="J253" t="str">
        <f>TEXT(Table1[[#This Row],[Date]], "mmmm")</f>
        <v>August</v>
      </c>
      <c r="K253">
        <f>YEAR(Table1[[#This Row],[Date]])</f>
        <v>2023</v>
      </c>
      <c r="L253" t="str">
        <f>TEXT(Table1[[#This Row],[Date]],"DDDD")</f>
        <v>Wednesday</v>
      </c>
      <c r="M253">
        <f>ROUNDUP(MONTH(Table1[[#This Row],[Date]])/3,0)</f>
        <v>3</v>
      </c>
    </row>
    <row r="254" spans="2:13">
      <c r="B254" s="2">
        <v>45028</v>
      </c>
      <c r="C254" t="s">
        <v>13</v>
      </c>
      <c r="D254" t="s">
        <v>17</v>
      </c>
      <c r="E254" t="str">
        <f>IF(OR(Table1[[#This Row],[Department]]="HR", Table1[[#This Row],[Department]]="IT &amp; Infrastructure", Table1[[#This Row],[Department]]="Finance &amp; Legal", Table1[[#This Row],[Department]]="Utilities", Table1[[#This Row],[Department]]="Admin &amp; Operations"), "Essential", "Non-Essential")</f>
        <v>Non-Essential</v>
      </c>
      <c r="F254" t="s">
        <v>20</v>
      </c>
      <c r="G254" t="s">
        <v>24</v>
      </c>
      <c r="H254" t="s">
        <v>276</v>
      </c>
      <c r="I254" s="7">
        <v>264654</v>
      </c>
      <c r="J254" t="str">
        <f>TEXT(Table1[[#This Row],[Date]], "mmmm")</f>
        <v>April</v>
      </c>
      <c r="K254">
        <f>YEAR(Table1[[#This Row],[Date]])</f>
        <v>2023</v>
      </c>
      <c r="L254" t="str">
        <f>TEXT(Table1[[#This Row],[Date]],"DDDD")</f>
        <v>Wednesday</v>
      </c>
      <c r="M254">
        <f>ROUNDUP(MONTH(Table1[[#This Row],[Date]])/3,0)</f>
        <v>2</v>
      </c>
    </row>
    <row r="255" spans="2:13">
      <c r="B255" s="2">
        <v>44955</v>
      </c>
      <c r="C255" t="s">
        <v>16</v>
      </c>
      <c r="D255" t="s">
        <v>18</v>
      </c>
      <c r="E255" t="str">
        <f>IF(OR(Table1[[#This Row],[Department]]="HR", Table1[[#This Row],[Department]]="IT &amp; Infrastructure", Table1[[#This Row],[Department]]="Finance &amp; Legal", Table1[[#This Row],[Department]]="Utilities", Table1[[#This Row],[Department]]="Admin &amp; Operations"), "Essential", "Non-Essential")</f>
        <v>Non-Essential</v>
      </c>
      <c r="F255" t="s">
        <v>23</v>
      </c>
      <c r="G255" t="s">
        <v>26</v>
      </c>
      <c r="H255" t="s">
        <v>277</v>
      </c>
      <c r="I255" s="7">
        <v>395454.69</v>
      </c>
      <c r="J255" t="str">
        <f>TEXT(Table1[[#This Row],[Date]], "mmmm")</f>
        <v>January</v>
      </c>
      <c r="K255">
        <f>YEAR(Table1[[#This Row],[Date]])</f>
        <v>2023</v>
      </c>
      <c r="L255" t="str">
        <f>TEXT(Table1[[#This Row],[Date]],"DDDD")</f>
        <v>Sunday</v>
      </c>
      <c r="M255">
        <f>ROUNDUP(MONTH(Table1[[#This Row],[Date]])/3,0)</f>
        <v>1</v>
      </c>
    </row>
    <row r="256" spans="2:13">
      <c r="B256" s="2">
        <v>45345</v>
      </c>
      <c r="C256" t="s">
        <v>11</v>
      </c>
      <c r="D256" t="s">
        <v>18</v>
      </c>
      <c r="E256" t="str">
        <f>IF(OR(Table1[[#This Row],[Department]]="HR", Table1[[#This Row],[Department]]="IT &amp; Infrastructure", Table1[[#This Row],[Department]]="Finance &amp; Legal", Table1[[#This Row],[Department]]="Utilities", Table1[[#This Row],[Department]]="Admin &amp; Operations"), "Essential", "Non-Essential")</f>
        <v>Non-Essential</v>
      </c>
      <c r="F256" t="s">
        <v>20</v>
      </c>
      <c r="G256" t="s">
        <v>24</v>
      </c>
      <c r="H256" t="s">
        <v>278</v>
      </c>
      <c r="I256" s="7">
        <v>393555.29</v>
      </c>
      <c r="J256" t="str">
        <f>TEXT(Table1[[#This Row],[Date]], "mmmm")</f>
        <v>February</v>
      </c>
      <c r="K256">
        <f>YEAR(Table1[[#This Row],[Date]])</f>
        <v>2024</v>
      </c>
      <c r="L256" t="str">
        <f>TEXT(Table1[[#This Row],[Date]],"DDDD")</f>
        <v>Friday</v>
      </c>
      <c r="M256">
        <f>ROUNDUP(MONTH(Table1[[#This Row],[Date]])/3,0)</f>
        <v>1</v>
      </c>
    </row>
    <row r="257" spans="2:13">
      <c r="B257" s="2">
        <v>45652</v>
      </c>
      <c r="C257" t="s">
        <v>15</v>
      </c>
      <c r="D257" t="s">
        <v>17</v>
      </c>
      <c r="E257" t="str">
        <f>IF(OR(Table1[[#This Row],[Department]]="HR", Table1[[#This Row],[Department]]="IT &amp; Infrastructure", Table1[[#This Row],[Department]]="Finance &amp; Legal", Table1[[#This Row],[Department]]="Utilities", Table1[[#This Row],[Department]]="Admin &amp; Operations"), "Essential", "Non-Essential")</f>
        <v>Essential</v>
      </c>
      <c r="F257" t="s">
        <v>19</v>
      </c>
      <c r="G257" t="s">
        <v>27</v>
      </c>
      <c r="H257" t="s">
        <v>279</v>
      </c>
      <c r="I257" s="7">
        <v>319994.90000000002</v>
      </c>
      <c r="J257" t="str">
        <f>TEXT(Table1[[#This Row],[Date]], "mmmm")</f>
        <v>December</v>
      </c>
      <c r="K257">
        <f>YEAR(Table1[[#This Row],[Date]])</f>
        <v>2024</v>
      </c>
      <c r="L257" t="str">
        <f>TEXT(Table1[[#This Row],[Date]],"DDDD")</f>
        <v>Thursday</v>
      </c>
      <c r="M257">
        <f>ROUNDUP(MONTH(Table1[[#This Row],[Date]])/3,0)</f>
        <v>4</v>
      </c>
    </row>
    <row r="258" spans="2:13">
      <c r="B258" s="2">
        <v>45596</v>
      </c>
      <c r="C258" t="s">
        <v>9</v>
      </c>
      <c r="D258" t="s">
        <v>17</v>
      </c>
      <c r="E258" t="str">
        <f>IF(OR(Table1[[#This Row],[Department]]="HR", Table1[[#This Row],[Department]]="IT &amp; Infrastructure", Table1[[#This Row],[Department]]="Finance &amp; Legal", Table1[[#This Row],[Department]]="Utilities", Table1[[#This Row],[Department]]="Admin &amp; Operations"), "Essential", "Non-Essential")</f>
        <v>Non-Essential</v>
      </c>
      <c r="F258" t="s">
        <v>22</v>
      </c>
      <c r="G258" t="s">
        <v>27</v>
      </c>
      <c r="H258" t="s">
        <v>280</v>
      </c>
      <c r="I258" s="7">
        <v>363757.72</v>
      </c>
      <c r="J258" t="str">
        <f>TEXT(Table1[[#This Row],[Date]], "mmmm")</f>
        <v>October</v>
      </c>
      <c r="K258">
        <f>YEAR(Table1[[#This Row],[Date]])</f>
        <v>2024</v>
      </c>
      <c r="L258" t="str">
        <f>TEXT(Table1[[#This Row],[Date]],"DDDD")</f>
        <v>Thursday</v>
      </c>
      <c r="M258">
        <f>ROUNDUP(MONTH(Table1[[#This Row],[Date]])/3,0)</f>
        <v>4</v>
      </c>
    </row>
    <row r="259" spans="2:13">
      <c r="B259" s="2">
        <v>45161</v>
      </c>
      <c r="C259" t="s">
        <v>7</v>
      </c>
      <c r="D259" t="s">
        <v>18</v>
      </c>
      <c r="E259" t="str">
        <f>IF(OR(Table1[[#This Row],[Department]]="HR", Table1[[#This Row],[Department]]="IT &amp; Infrastructure", Table1[[#This Row],[Department]]="Finance &amp; Legal", Table1[[#This Row],[Department]]="Utilities", Table1[[#This Row],[Department]]="Admin &amp; Operations"), "Essential", "Non-Essential")</f>
        <v>Essential</v>
      </c>
      <c r="F259" t="s">
        <v>22</v>
      </c>
      <c r="G259" t="s">
        <v>25</v>
      </c>
      <c r="H259" t="s">
        <v>281</v>
      </c>
      <c r="I259" s="7">
        <v>456011.46</v>
      </c>
      <c r="J259" t="str">
        <f>TEXT(Table1[[#This Row],[Date]], "mmmm")</f>
        <v>August</v>
      </c>
      <c r="K259">
        <f>YEAR(Table1[[#This Row],[Date]])</f>
        <v>2023</v>
      </c>
      <c r="L259" t="str">
        <f>TEXT(Table1[[#This Row],[Date]],"DDDD")</f>
        <v>Wednesday</v>
      </c>
      <c r="M259">
        <f>ROUNDUP(MONTH(Table1[[#This Row],[Date]])/3,0)</f>
        <v>3</v>
      </c>
    </row>
    <row r="260" spans="2:13">
      <c r="B260" s="2">
        <v>45497</v>
      </c>
      <c r="C260" t="s">
        <v>15</v>
      </c>
      <c r="D260" t="s">
        <v>17</v>
      </c>
      <c r="E260" t="str">
        <f>IF(OR(Table1[[#This Row],[Department]]="HR", Table1[[#This Row],[Department]]="IT &amp; Infrastructure", Table1[[#This Row],[Department]]="Finance &amp; Legal", Table1[[#This Row],[Department]]="Utilities", Table1[[#This Row],[Department]]="Admin &amp; Operations"), "Essential", "Non-Essential")</f>
        <v>Essential</v>
      </c>
      <c r="F260" t="s">
        <v>21</v>
      </c>
      <c r="G260" t="s">
        <v>26</v>
      </c>
      <c r="H260" t="s">
        <v>282</v>
      </c>
      <c r="I260" s="7">
        <v>475337.85</v>
      </c>
      <c r="J260" t="str">
        <f>TEXT(Table1[[#This Row],[Date]], "mmmm")</f>
        <v>July</v>
      </c>
      <c r="K260">
        <f>YEAR(Table1[[#This Row],[Date]])</f>
        <v>2024</v>
      </c>
      <c r="L260" t="str">
        <f>TEXT(Table1[[#This Row],[Date]],"DDDD")</f>
        <v>Wednesday</v>
      </c>
      <c r="M260">
        <f>ROUNDUP(MONTH(Table1[[#This Row],[Date]])/3,0)</f>
        <v>3</v>
      </c>
    </row>
    <row r="261" spans="2:13">
      <c r="B261" s="2">
        <v>45404</v>
      </c>
      <c r="C261" t="s">
        <v>9</v>
      </c>
      <c r="D261" t="s">
        <v>17</v>
      </c>
      <c r="E261" t="str">
        <f>IF(OR(Table1[[#This Row],[Department]]="HR", Table1[[#This Row],[Department]]="IT &amp; Infrastructure", Table1[[#This Row],[Department]]="Finance &amp; Legal", Table1[[#This Row],[Department]]="Utilities", Table1[[#This Row],[Department]]="Admin &amp; Operations"), "Essential", "Non-Essential")</f>
        <v>Non-Essential</v>
      </c>
      <c r="F261" t="s">
        <v>21</v>
      </c>
      <c r="G261" t="s">
        <v>25</v>
      </c>
      <c r="H261" t="s">
        <v>283</v>
      </c>
      <c r="I261" s="7">
        <v>431711.19</v>
      </c>
      <c r="J261" t="str">
        <f>TEXT(Table1[[#This Row],[Date]], "mmmm")</f>
        <v>April</v>
      </c>
      <c r="K261">
        <f>YEAR(Table1[[#This Row],[Date]])</f>
        <v>2024</v>
      </c>
      <c r="L261" t="str">
        <f>TEXT(Table1[[#This Row],[Date]],"DDDD")</f>
        <v>Monday</v>
      </c>
      <c r="M261">
        <f>ROUNDUP(MONTH(Table1[[#This Row],[Date]])/3,0)</f>
        <v>2</v>
      </c>
    </row>
    <row r="262" spans="2:13">
      <c r="B262" s="2">
        <v>45418</v>
      </c>
      <c r="C262" t="s">
        <v>13</v>
      </c>
      <c r="D262" t="s">
        <v>17</v>
      </c>
      <c r="E262" t="str">
        <f>IF(OR(Table1[[#This Row],[Department]]="HR", Table1[[#This Row],[Department]]="IT &amp; Infrastructure", Table1[[#This Row],[Department]]="Finance &amp; Legal", Table1[[#This Row],[Department]]="Utilities", Table1[[#This Row],[Department]]="Admin &amp; Operations"), "Essential", "Non-Essential")</f>
        <v>Non-Essential</v>
      </c>
      <c r="F262" t="s">
        <v>22</v>
      </c>
      <c r="G262" t="s">
        <v>25</v>
      </c>
      <c r="H262" t="s">
        <v>284</v>
      </c>
      <c r="I262" s="7">
        <v>395284.24</v>
      </c>
      <c r="J262" t="str">
        <f>TEXT(Table1[[#This Row],[Date]], "mmmm")</f>
        <v>May</v>
      </c>
      <c r="K262">
        <f>YEAR(Table1[[#This Row],[Date]])</f>
        <v>2024</v>
      </c>
      <c r="L262" t="str">
        <f>TEXT(Table1[[#This Row],[Date]],"DDDD")</f>
        <v>Monday</v>
      </c>
      <c r="M262">
        <f>ROUNDUP(MONTH(Table1[[#This Row],[Date]])/3,0)</f>
        <v>2</v>
      </c>
    </row>
    <row r="263" spans="2:13">
      <c r="B263" s="2">
        <v>45075</v>
      </c>
      <c r="C263" t="s">
        <v>9</v>
      </c>
      <c r="D263" t="s">
        <v>17</v>
      </c>
      <c r="E263" t="str">
        <f>IF(OR(Table1[[#This Row],[Department]]="HR", Table1[[#This Row],[Department]]="IT &amp; Infrastructure", Table1[[#This Row],[Department]]="Finance &amp; Legal", Table1[[#This Row],[Department]]="Utilities", Table1[[#This Row],[Department]]="Admin &amp; Operations"), "Essential", "Non-Essential")</f>
        <v>Non-Essential</v>
      </c>
      <c r="F263" t="s">
        <v>21</v>
      </c>
      <c r="G263" t="s">
        <v>27</v>
      </c>
      <c r="H263" t="s">
        <v>285</v>
      </c>
      <c r="I263" s="7">
        <v>7115.65</v>
      </c>
      <c r="J263" t="str">
        <f>TEXT(Table1[[#This Row],[Date]], "mmmm")</f>
        <v>May</v>
      </c>
      <c r="K263">
        <f>YEAR(Table1[[#This Row],[Date]])</f>
        <v>2023</v>
      </c>
      <c r="L263" t="str">
        <f>TEXT(Table1[[#This Row],[Date]],"DDDD")</f>
        <v>Monday</v>
      </c>
      <c r="M263">
        <f>ROUNDUP(MONTH(Table1[[#This Row],[Date]])/3,0)</f>
        <v>2</v>
      </c>
    </row>
    <row r="264" spans="2:13">
      <c r="B264" s="2">
        <v>45061</v>
      </c>
      <c r="C264" t="s">
        <v>12</v>
      </c>
      <c r="D264" t="s">
        <v>18</v>
      </c>
      <c r="E264" t="str">
        <f>IF(OR(Table1[[#This Row],[Department]]="HR", Table1[[#This Row],[Department]]="IT &amp; Infrastructure", Table1[[#This Row],[Department]]="Finance &amp; Legal", Table1[[#This Row],[Department]]="Utilities", Table1[[#This Row],[Department]]="Admin &amp; Operations"), "Essential", "Non-Essential")</f>
        <v>Essential</v>
      </c>
      <c r="F264" t="s">
        <v>22</v>
      </c>
      <c r="G264" t="s">
        <v>26</v>
      </c>
      <c r="H264" t="s">
        <v>286</v>
      </c>
      <c r="I264" s="7">
        <v>432118.32</v>
      </c>
      <c r="J264" t="str">
        <f>TEXT(Table1[[#This Row],[Date]], "mmmm")</f>
        <v>May</v>
      </c>
      <c r="K264">
        <f>YEAR(Table1[[#This Row],[Date]])</f>
        <v>2023</v>
      </c>
      <c r="L264" t="str">
        <f>TEXT(Table1[[#This Row],[Date]],"DDDD")</f>
        <v>Monday</v>
      </c>
      <c r="M264">
        <f>ROUNDUP(MONTH(Table1[[#This Row],[Date]])/3,0)</f>
        <v>2</v>
      </c>
    </row>
    <row r="265" spans="2:13">
      <c r="B265" s="2">
        <v>45587</v>
      </c>
      <c r="C265" t="s">
        <v>14</v>
      </c>
      <c r="D265" t="s">
        <v>18</v>
      </c>
      <c r="E265" t="str">
        <f>IF(OR(Table1[[#This Row],[Department]]="HR", Table1[[#This Row],[Department]]="IT &amp; Infrastructure", Table1[[#This Row],[Department]]="Finance &amp; Legal", Table1[[#This Row],[Department]]="Utilities", Table1[[#This Row],[Department]]="Admin &amp; Operations"), "Essential", "Non-Essential")</f>
        <v>Essential</v>
      </c>
      <c r="F265" t="s">
        <v>23</v>
      </c>
      <c r="G265" t="s">
        <v>27</v>
      </c>
      <c r="H265" t="s">
        <v>287</v>
      </c>
      <c r="I265" s="7">
        <v>453547.97</v>
      </c>
      <c r="J265" t="str">
        <f>TEXT(Table1[[#This Row],[Date]], "mmmm")</f>
        <v>October</v>
      </c>
      <c r="K265">
        <f>YEAR(Table1[[#This Row],[Date]])</f>
        <v>2024</v>
      </c>
      <c r="L265" t="str">
        <f>TEXT(Table1[[#This Row],[Date]],"DDDD")</f>
        <v>Tuesday</v>
      </c>
      <c r="M265">
        <f>ROUNDUP(MONTH(Table1[[#This Row],[Date]])/3,0)</f>
        <v>4</v>
      </c>
    </row>
    <row r="266" spans="2:13">
      <c r="B266" s="2">
        <v>45281</v>
      </c>
      <c r="C266" t="s">
        <v>10</v>
      </c>
      <c r="D266" t="s">
        <v>18</v>
      </c>
      <c r="E266" t="str">
        <f>IF(OR(Table1[[#This Row],[Department]]="HR", Table1[[#This Row],[Department]]="IT &amp; Infrastructure", Table1[[#This Row],[Department]]="Finance &amp; Legal", Table1[[#This Row],[Department]]="Utilities", Table1[[#This Row],[Department]]="Admin &amp; Operations"), "Essential", "Non-Essential")</f>
        <v>Non-Essential</v>
      </c>
      <c r="F266" t="s">
        <v>20</v>
      </c>
      <c r="G266" t="s">
        <v>26</v>
      </c>
      <c r="H266" t="s">
        <v>288</v>
      </c>
      <c r="I266" s="7">
        <v>117210.3</v>
      </c>
      <c r="J266" t="str">
        <f>TEXT(Table1[[#This Row],[Date]], "mmmm")</f>
        <v>December</v>
      </c>
      <c r="K266">
        <f>YEAR(Table1[[#This Row],[Date]])</f>
        <v>2023</v>
      </c>
      <c r="L266" t="str">
        <f>TEXT(Table1[[#This Row],[Date]],"DDDD")</f>
        <v>Thursday</v>
      </c>
      <c r="M266">
        <f>ROUNDUP(MONTH(Table1[[#This Row],[Date]])/3,0)</f>
        <v>4</v>
      </c>
    </row>
    <row r="267" spans="2:13">
      <c r="B267" s="2">
        <v>45298</v>
      </c>
      <c r="C267" t="s">
        <v>9</v>
      </c>
      <c r="D267" t="s">
        <v>18</v>
      </c>
      <c r="E267" t="str">
        <f>IF(OR(Table1[[#This Row],[Department]]="HR", Table1[[#This Row],[Department]]="IT &amp; Infrastructure", Table1[[#This Row],[Department]]="Finance &amp; Legal", Table1[[#This Row],[Department]]="Utilities", Table1[[#This Row],[Department]]="Admin &amp; Operations"), "Essential", "Non-Essential")</f>
        <v>Non-Essential</v>
      </c>
      <c r="F267" t="s">
        <v>22</v>
      </c>
      <c r="G267" t="s">
        <v>24</v>
      </c>
      <c r="H267" t="s">
        <v>289</v>
      </c>
      <c r="I267" s="7">
        <v>409416.32</v>
      </c>
      <c r="J267" t="str">
        <f>TEXT(Table1[[#This Row],[Date]], "mmmm")</f>
        <v>January</v>
      </c>
      <c r="K267">
        <f>YEAR(Table1[[#This Row],[Date]])</f>
        <v>2024</v>
      </c>
      <c r="L267" t="str">
        <f>TEXT(Table1[[#This Row],[Date]],"DDDD")</f>
        <v>Sunday</v>
      </c>
      <c r="M267">
        <f>ROUNDUP(MONTH(Table1[[#This Row],[Date]])/3,0)</f>
        <v>1</v>
      </c>
    </row>
    <row r="268" spans="2:13">
      <c r="B268" s="2">
        <v>45157</v>
      </c>
      <c r="C268" t="s">
        <v>9</v>
      </c>
      <c r="D268" t="s">
        <v>17</v>
      </c>
      <c r="E268" t="str">
        <f>IF(OR(Table1[[#This Row],[Department]]="HR", Table1[[#This Row],[Department]]="IT &amp; Infrastructure", Table1[[#This Row],[Department]]="Finance &amp; Legal", Table1[[#This Row],[Department]]="Utilities", Table1[[#This Row],[Department]]="Admin &amp; Operations"), "Essential", "Non-Essential")</f>
        <v>Non-Essential</v>
      </c>
      <c r="F268" t="s">
        <v>23</v>
      </c>
      <c r="G268" t="s">
        <v>26</v>
      </c>
      <c r="H268" t="s">
        <v>290</v>
      </c>
      <c r="I268" s="7">
        <v>485985.65</v>
      </c>
      <c r="J268" t="str">
        <f>TEXT(Table1[[#This Row],[Date]], "mmmm")</f>
        <v>August</v>
      </c>
      <c r="K268">
        <f>YEAR(Table1[[#This Row],[Date]])</f>
        <v>2023</v>
      </c>
      <c r="L268" t="str">
        <f>TEXT(Table1[[#This Row],[Date]],"DDDD")</f>
        <v>Saturday</v>
      </c>
      <c r="M268">
        <f>ROUNDUP(MONTH(Table1[[#This Row],[Date]])/3,0)</f>
        <v>3</v>
      </c>
    </row>
    <row r="269" spans="2:13">
      <c r="B269" s="2">
        <v>45639</v>
      </c>
      <c r="C269" t="s">
        <v>14</v>
      </c>
      <c r="D269" t="s">
        <v>18</v>
      </c>
      <c r="E269" t="str">
        <f>IF(OR(Table1[[#This Row],[Department]]="HR", Table1[[#This Row],[Department]]="IT &amp; Infrastructure", Table1[[#This Row],[Department]]="Finance &amp; Legal", Table1[[#This Row],[Department]]="Utilities", Table1[[#This Row],[Department]]="Admin &amp; Operations"), "Essential", "Non-Essential")</f>
        <v>Essential</v>
      </c>
      <c r="F269" t="s">
        <v>20</v>
      </c>
      <c r="G269" t="s">
        <v>25</v>
      </c>
      <c r="H269" t="s">
        <v>291</v>
      </c>
      <c r="I269" s="7">
        <v>90823.28</v>
      </c>
      <c r="J269" t="str">
        <f>TEXT(Table1[[#This Row],[Date]], "mmmm")</f>
        <v>December</v>
      </c>
      <c r="K269">
        <f>YEAR(Table1[[#This Row],[Date]])</f>
        <v>2024</v>
      </c>
      <c r="L269" t="str">
        <f>TEXT(Table1[[#This Row],[Date]],"DDDD")</f>
        <v>Friday</v>
      </c>
      <c r="M269">
        <f>ROUNDUP(MONTH(Table1[[#This Row],[Date]])/3,0)</f>
        <v>4</v>
      </c>
    </row>
    <row r="270" spans="2:13">
      <c r="B270" s="2">
        <v>45512</v>
      </c>
      <c r="C270" t="s">
        <v>15</v>
      </c>
      <c r="D270" t="s">
        <v>17</v>
      </c>
      <c r="E270" t="str">
        <f>IF(OR(Table1[[#This Row],[Department]]="HR", Table1[[#This Row],[Department]]="IT &amp; Infrastructure", Table1[[#This Row],[Department]]="Finance &amp; Legal", Table1[[#This Row],[Department]]="Utilities", Table1[[#This Row],[Department]]="Admin &amp; Operations"), "Essential", "Non-Essential")</f>
        <v>Essential</v>
      </c>
      <c r="F270" t="s">
        <v>23</v>
      </c>
      <c r="G270" t="s">
        <v>24</v>
      </c>
      <c r="H270" t="s">
        <v>292</v>
      </c>
      <c r="I270" s="7">
        <v>222899.8</v>
      </c>
      <c r="J270" t="str">
        <f>TEXT(Table1[[#This Row],[Date]], "mmmm")</f>
        <v>August</v>
      </c>
      <c r="K270">
        <f>YEAR(Table1[[#This Row],[Date]])</f>
        <v>2024</v>
      </c>
      <c r="L270" t="str">
        <f>TEXT(Table1[[#This Row],[Date]],"DDDD")</f>
        <v>Thursday</v>
      </c>
      <c r="M270">
        <f>ROUNDUP(MONTH(Table1[[#This Row],[Date]])/3,0)</f>
        <v>3</v>
      </c>
    </row>
    <row r="271" spans="2:13">
      <c r="B271" s="2">
        <v>45522</v>
      </c>
      <c r="C271" t="s">
        <v>12</v>
      </c>
      <c r="D271" t="s">
        <v>18</v>
      </c>
      <c r="E271" t="str">
        <f>IF(OR(Table1[[#This Row],[Department]]="HR", Table1[[#This Row],[Department]]="IT &amp; Infrastructure", Table1[[#This Row],[Department]]="Finance &amp; Legal", Table1[[#This Row],[Department]]="Utilities", Table1[[#This Row],[Department]]="Admin &amp; Operations"), "Essential", "Non-Essential")</f>
        <v>Essential</v>
      </c>
      <c r="F271" t="s">
        <v>21</v>
      </c>
      <c r="G271" t="s">
        <v>26</v>
      </c>
      <c r="H271" t="s">
        <v>293</v>
      </c>
      <c r="I271" s="7">
        <v>322373.59000000003</v>
      </c>
      <c r="J271" t="str">
        <f>TEXT(Table1[[#This Row],[Date]], "mmmm")</f>
        <v>August</v>
      </c>
      <c r="K271">
        <f>YEAR(Table1[[#This Row],[Date]])</f>
        <v>2024</v>
      </c>
      <c r="L271" t="str">
        <f>TEXT(Table1[[#This Row],[Date]],"DDDD")</f>
        <v>Sunday</v>
      </c>
      <c r="M271">
        <f>ROUNDUP(MONTH(Table1[[#This Row],[Date]])/3,0)</f>
        <v>3</v>
      </c>
    </row>
    <row r="272" spans="2:13">
      <c r="B272" s="2">
        <v>45282</v>
      </c>
      <c r="C272" t="s">
        <v>9</v>
      </c>
      <c r="D272" t="s">
        <v>18</v>
      </c>
      <c r="E272" t="str">
        <f>IF(OR(Table1[[#This Row],[Department]]="HR", Table1[[#This Row],[Department]]="IT &amp; Infrastructure", Table1[[#This Row],[Department]]="Finance &amp; Legal", Table1[[#This Row],[Department]]="Utilities", Table1[[#This Row],[Department]]="Admin &amp; Operations"), "Essential", "Non-Essential")</f>
        <v>Non-Essential</v>
      </c>
      <c r="F272" t="s">
        <v>22</v>
      </c>
      <c r="G272" t="s">
        <v>24</v>
      </c>
      <c r="H272" t="s">
        <v>294</v>
      </c>
      <c r="I272" s="7">
        <v>356245.36</v>
      </c>
      <c r="J272" t="str">
        <f>TEXT(Table1[[#This Row],[Date]], "mmmm")</f>
        <v>December</v>
      </c>
      <c r="K272">
        <f>YEAR(Table1[[#This Row],[Date]])</f>
        <v>2023</v>
      </c>
      <c r="L272" t="str">
        <f>TEXT(Table1[[#This Row],[Date]],"DDDD")</f>
        <v>Friday</v>
      </c>
      <c r="M272">
        <f>ROUNDUP(MONTH(Table1[[#This Row],[Date]])/3,0)</f>
        <v>4</v>
      </c>
    </row>
    <row r="273" spans="2:13">
      <c r="B273" s="2">
        <v>45561</v>
      </c>
      <c r="C273" t="s">
        <v>13</v>
      </c>
      <c r="D273" t="s">
        <v>18</v>
      </c>
      <c r="E273" t="str">
        <f>IF(OR(Table1[[#This Row],[Department]]="HR", Table1[[#This Row],[Department]]="IT &amp; Infrastructure", Table1[[#This Row],[Department]]="Finance &amp; Legal", Table1[[#This Row],[Department]]="Utilities", Table1[[#This Row],[Department]]="Admin &amp; Operations"), "Essential", "Non-Essential")</f>
        <v>Non-Essential</v>
      </c>
      <c r="F273" t="s">
        <v>21</v>
      </c>
      <c r="G273" t="s">
        <v>24</v>
      </c>
      <c r="H273" t="s">
        <v>295</v>
      </c>
      <c r="I273" s="7">
        <v>89641.7</v>
      </c>
      <c r="J273" t="str">
        <f>TEXT(Table1[[#This Row],[Date]], "mmmm")</f>
        <v>September</v>
      </c>
      <c r="K273">
        <f>YEAR(Table1[[#This Row],[Date]])</f>
        <v>2024</v>
      </c>
      <c r="L273" t="str">
        <f>TEXT(Table1[[#This Row],[Date]],"DDDD")</f>
        <v>Thursday</v>
      </c>
      <c r="M273">
        <f>ROUNDUP(MONTH(Table1[[#This Row],[Date]])/3,0)</f>
        <v>3</v>
      </c>
    </row>
    <row r="274" spans="2:13">
      <c r="B274" s="2">
        <v>45630</v>
      </c>
      <c r="C274" t="s">
        <v>10</v>
      </c>
      <c r="D274" t="s">
        <v>17</v>
      </c>
      <c r="E274" t="str">
        <f>IF(OR(Table1[[#This Row],[Department]]="HR", Table1[[#This Row],[Department]]="IT &amp; Infrastructure", Table1[[#This Row],[Department]]="Finance &amp; Legal", Table1[[#This Row],[Department]]="Utilities", Table1[[#This Row],[Department]]="Admin &amp; Operations"), "Essential", "Non-Essential")</f>
        <v>Non-Essential</v>
      </c>
      <c r="F274" t="s">
        <v>19</v>
      </c>
      <c r="G274" t="s">
        <v>27</v>
      </c>
      <c r="H274" t="s">
        <v>296</v>
      </c>
      <c r="I274" s="7">
        <v>73596.160000000003</v>
      </c>
      <c r="J274" t="str">
        <f>TEXT(Table1[[#This Row],[Date]], "mmmm")</f>
        <v>December</v>
      </c>
      <c r="K274">
        <f>YEAR(Table1[[#This Row],[Date]])</f>
        <v>2024</v>
      </c>
      <c r="L274" t="str">
        <f>TEXT(Table1[[#This Row],[Date]],"DDDD")</f>
        <v>Wednesday</v>
      </c>
      <c r="M274">
        <f>ROUNDUP(MONTH(Table1[[#This Row],[Date]])/3,0)</f>
        <v>4</v>
      </c>
    </row>
    <row r="275" spans="2:13">
      <c r="B275" s="2">
        <v>45041</v>
      </c>
      <c r="C275" t="s">
        <v>11</v>
      </c>
      <c r="D275" t="s">
        <v>18</v>
      </c>
      <c r="E275" t="str">
        <f>IF(OR(Table1[[#This Row],[Department]]="HR", Table1[[#This Row],[Department]]="IT &amp; Infrastructure", Table1[[#This Row],[Department]]="Finance &amp; Legal", Table1[[#This Row],[Department]]="Utilities", Table1[[#This Row],[Department]]="Admin &amp; Operations"), "Essential", "Non-Essential")</f>
        <v>Non-Essential</v>
      </c>
      <c r="F275" t="s">
        <v>22</v>
      </c>
      <c r="G275" t="s">
        <v>27</v>
      </c>
      <c r="H275" t="s">
        <v>297</v>
      </c>
      <c r="I275" s="7">
        <v>321344.61</v>
      </c>
      <c r="J275" t="str">
        <f>TEXT(Table1[[#This Row],[Date]], "mmmm")</f>
        <v>April</v>
      </c>
      <c r="K275">
        <f>YEAR(Table1[[#This Row],[Date]])</f>
        <v>2023</v>
      </c>
      <c r="L275" t="str">
        <f>TEXT(Table1[[#This Row],[Date]],"DDDD")</f>
        <v>Tuesday</v>
      </c>
      <c r="M275">
        <f>ROUNDUP(MONTH(Table1[[#This Row],[Date]])/3,0)</f>
        <v>2</v>
      </c>
    </row>
    <row r="276" spans="2:13">
      <c r="B276" s="2">
        <v>45566</v>
      </c>
      <c r="C276" t="s">
        <v>15</v>
      </c>
      <c r="D276" t="s">
        <v>17</v>
      </c>
      <c r="E276" t="str">
        <f>IF(OR(Table1[[#This Row],[Department]]="HR", Table1[[#This Row],[Department]]="IT &amp; Infrastructure", Table1[[#This Row],[Department]]="Finance &amp; Legal", Table1[[#This Row],[Department]]="Utilities", Table1[[#This Row],[Department]]="Admin &amp; Operations"), "Essential", "Non-Essential")</f>
        <v>Essential</v>
      </c>
      <c r="F276" t="s">
        <v>22</v>
      </c>
      <c r="G276" t="s">
        <v>27</v>
      </c>
      <c r="H276" t="s">
        <v>298</v>
      </c>
      <c r="I276" s="7">
        <v>188242.28</v>
      </c>
      <c r="J276" t="str">
        <f>TEXT(Table1[[#This Row],[Date]], "mmmm")</f>
        <v>October</v>
      </c>
      <c r="K276">
        <f>YEAR(Table1[[#This Row],[Date]])</f>
        <v>2024</v>
      </c>
      <c r="L276" t="str">
        <f>TEXT(Table1[[#This Row],[Date]],"DDDD")</f>
        <v>Tuesday</v>
      </c>
      <c r="M276">
        <f>ROUNDUP(MONTH(Table1[[#This Row],[Date]])/3,0)</f>
        <v>4</v>
      </c>
    </row>
    <row r="277" spans="2:13">
      <c r="B277" s="2">
        <v>45204</v>
      </c>
      <c r="C277" t="s">
        <v>11</v>
      </c>
      <c r="D277" t="s">
        <v>17</v>
      </c>
      <c r="E277" t="str">
        <f>IF(OR(Table1[[#This Row],[Department]]="HR", Table1[[#This Row],[Department]]="IT &amp; Infrastructure", Table1[[#This Row],[Department]]="Finance &amp; Legal", Table1[[#This Row],[Department]]="Utilities", Table1[[#This Row],[Department]]="Admin &amp; Operations"), "Essential", "Non-Essential")</f>
        <v>Non-Essential</v>
      </c>
      <c r="F277" t="s">
        <v>21</v>
      </c>
      <c r="G277" t="s">
        <v>26</v>
      </c>
      <c r="H277" t="s">
        <v>299</v>
      </c>
      <c r="I277" s="7">
        <v>413509.53</v>
      </c>
      <c r="J277" t="str">
        <f>TEXT(Table1[[#This Row],[Date]], "mmmm")</f>
        <v>October</v>
      </c>
      <c r="K277">
        <f>YEAR(Table1[[#This Row],[Date]])</f>
        <v>2023</v>
      </c>
      <c r="L277" t="str">
        <f>TEXT(Table1[[#This Row],[Date]],"DDDD")</f>
        <v>Thursday</v>
      </c>
      <c r="M277">
        <f>ROUNDUP(MONTH(Table1[[#This Row],[Date]])/3,0)</f>
        <v>4</v>
      </c>
    </row>
    <row r="278" spans="2:13">
      <c r="B278" s="2">
        <v>45354</v>
      </c>
      <c r="C278" t="s">
        <v>14</v>
      </c>
      <c r="D278" t="s">
        <v>17</v>
      </c>
      <c r="E278" t="str">
        <f>IF(OR(Table1[[#This Row],[Department]]="HR", Table1[[#This Row],[Department]]="IT &amp; Infrastructure", Table1[[#This Row],[Department]]="Finance &amp; Legal", Table1[[#This Row],[Department]]="Utilities", Table1[[#This Row],[Department]]="Admin &amp; Operations"), "Essential", "Non-Essential")</f>
        <v>Essential</v>
      </c>
      <c r="F278" t="s">
        <v>20</v>
      </c>
      <c r="G278" t="s">
        <v>27</v>
      </c>
      <c r="H278" t="s">
        <v>300</v>
      </c>
      <c r="I278" s="7">
        <v>68412.09</v>
      </c>
      <c r="J278" t="str">
        <f>TEXT(Table1[[#This Row],[Date]], "mmmm")</f>
        <v>March</v>
      </c>
      <c r="K278">
        <f>YEAR(Table1[[#This Row],[Date]])</f>
        <v>2024</v>
      </c>
      <c r="L278" t="str">
        <f>TEXT(Table1[[#This Row],[Date]],"DDDD")</f>
        <v>Sunday</v>
      </c>
      <c r="M278">
        <f>ROUNDUP(MONTH(Table1[[#This Row],[Date]])/3,0)</f>
        <v>1</v>
      </c>
    </row>
    <row r="279" spans="2:13">
      <c r="B279" s="2">
        <v>45121</v>
      </c>
      <c r="C279" t="s">
        <v>13</v>
      </c>
      <c r="D279" t="s">
        <v>18</v>
      </c>
      <c r="E279" t="str">
        <f>IF(OR(Table1[[#This Row],[Department]]="HR", Table1[[#This Row],[Department]]="IT &amp; Infrastructure", Table1[[#This Row],[Department]]="Finance &amp; Legal", Table1[[#This Row],[Department]]="Utilities", Table1[[#This Row],[Department]]="Admin &amp; Operations"), "Essential", "Non-Essential")</f>
        <v>Non-Essential</v>
      </c>
      <c r="F279" t="s">
        <v>23</v>
      </c>
      <c r="G279" t="s">
        <v>26</v>
      </c>
      <c r="H279" t="s">
        <v>301</v>
      </c>
      <c r="I279" s="7">
        <v>295949.86</v>
      </c>
      <c r="J279" t="str">
        <f>TEXT(Table1[[#This Row],[Date]], "mmmm")</f>
        <v>July</v>
      </c>
      <c r="K279">
        <f>YEAR(Table1[[#This Row],[Date]])</f>
        <v>2023</v>
      </c>
      <c r="L279" t="str">
        <f>TEXT(Table1[[#This Row],[Date]],"DDDD")</f>
        <v>Friday</v>
      </c>
      <c r="M279">
        <f>ROUNDUP(MONTH(Table1[[#This Row],[Date]])/3,0)</f>
        <v>3</v>
      </c>
    </row>
    <row r="280" spans="2:13">
      <c r="B280" s="2">
        <v>45151</v>
      </c>
      <c r="C280" t="s">
        <v>14</v>
      </c>
      <c r="D280" t="s">
        <v>17</v>
      </c>
      <c r="E280" t="str">
        <f>IF(OR(Table1[[#This Row],[Department]]="HR", Table1[[#This Row],[Department]]="IT &amp; Infrastructure", Table1[[#This Row],[Department]]="Finance &amp; Legal", Table1[[#This Row],[Department]]="Utilities", Table1[[#This Row],[Department]]="Admin &amp; Operations"), "Essential", "Non-Essential")</f>
        <v>Essential</v>
      </c>
      <c r="F280" t="s">
        <v>23</v>
      </c>
      <c r="G280" t="s">
        <v>27</v>
      </c>
      <c r="H280" t="s">
        <v>302</v>
      </c>
      <c r="I280" s="7">
        <v>237511.62</v>
      </c>
      <c r="J280" t="str">
        <f>TEXT(Table1[[#This Row],[Date]], "mmmm")</f>
        <v>August</v>
      </c>
      <c r="K280">
        <f>YEAR(Table1[[#This Row],[Date]])</f>
        <v>2023</v>
      </c>
      <c r="L280" t="str">
        <f>TEXT(Table1[[#This Row],[Date]],"DDDD")</f>
        <v>Sunday</v>
      </c>
      <c r="M280">
        <f>ROUNDUP(MONTH(Table1[[#This Row],[Date]])/3,0)</f>
        <v>3</v>
      </c>
    </row>
    <row r="281" spans="2:13">
      <c r="B281" s="2">
        <v>45063</v>
      </c>
      <c r="C281" t="s">
        <v>9</v>
      </c>
      <c r="D281" t="s">
        <v>18</v>
      </c>
      <c r="E281" t="str">
        <f>IF(OR(Table1[[#This Row],[Department]]="HR", Table1[[#This Row],[Department]]="IT &amp; Infrastructure", Table1[[#This Row],[Department]]="Finance &amp; Legal", Table1[[#This Row],[Department]]="Utilities", Table1[[#This Row],[Department]]="Admin &amp; Operations"), "Essential", "Non-Essential")</f>
        <v>Non-Essential</v>
      </c>
      <c r="F281" t="s">
        <v>22</v>
      </c>
      <c r="G281" t="s">
        <v>24</v>
      </c>
      <c r="H281" t="s">
        <v>303</v>
      </c>
      <c r="I281" s="7">
        <v>203279.6</v>
      </c>
      <c r="J281" t="str">
        <f>TEXT(Table1[[#This Row],[Date]], "mmmm")</f>
        <v>May</v>
      </c>
      <c r="K281">
        <f>YEAR(Table1[[#This Row],[Date]])</f>
        <v>2023</v>
      </c>
      <c r="L281" t="str">
        <f>TEXT(Table1[[#This Row],[Date]],"DDDD")</f>
        <v>Wednesday</v>
      </c>
      <c r="M281">
        <f>ROUNDUP(MONTH(Table1[[#This Row],[Date]])/3,0)</f>
        <v>2</v>
      </c>
    </row>
    <row r="282" spans="2:13">
      <c r="B282" s="2">
        <v>45338</v>
      </c>
      <c r="C282" t="s">
        <v>7</v>
      </c>
      <c r="D282" t="s">
        <v>18</v>
      </c>
      <c r="E282" t="str">
        <f>IF(OR(Table1[[#This Row],[Department]]="HR", Table1[[#This Row],[Department]]="IT &amp; Infrastructure", Table1[[#This Row],[Department]]="Finance &amp; Legal", Table1[[#This Row],[Department]]="Utilities", Table1[[#This Row],[Department]]="Admin &amp; Operations"), "Essential", "Non-Essential")</f>
        <v>Essential</v>
      </c>
      <c r="F282" t="s">
        <v>19</v>
      </c>
      <c r="G282" t="s">
        <v>26</v>
      </c>
      <c r="H282" t="s">
        <v>304</v>
      </c>
      <c r="I282" s="7">
        <v>23598.84</v>
      </c>
      <c r="J282" t="str">
        <f>TEXT(Table1[[#This Row],[Date]], "mmmm")</f>
        <v>February</v>
      </c>
      <c r="K282">
        <f>YEAR(Table1[[#This Row],[Date]])</f>
        <v>2024</v>
      </c>
      <c r="L282" t="str">
        <f>TEXT(Table1[[#This Row],[Date]],"DDDD")</f>
        <v>Friday</v>
      </c>
      <c r="M282">
        <f>ROUNDUP(MONTH(Table1[[#This Row],[Date]])/3,0)</f>
        <v>1</v>
      </c>
    </row>
    <row r="283" spans="2:13">
      <c r="B283" s="2">
        <v>45149</v>
      </c>
      <c r="C283" t="s">
        <v>13</v>
      </c>
      <c r="D283" t="s">
        <v>17</v>
      </c>
      <c r="E283" t="str">
        <f>IF(OR(Table1[[#This Row],[Department]]="HR", Table1[[#This Row],[Department]]="IT &amp; Infrastructure", Table1[[#This Row],[Department]]="Finance &amp; Legal", Table1[[#This Row],[Department]]="Utilities", Table1[[#This Row],[Department]]="Admin &amp; Operations"), "Essential", "Non-Essential")</f>
        <v>Non-Essential</v>
      </c>
      <c r="F283" t="s">
        <v>20</v>
      </c>
      <c r="G283" t="s">
        <v>24</v>
      </c>
      <c r="H283" t="s">
        <v>305</v>
      </c>
      <c r="I283" s="7">
        <v>102877.04</v>
      </c>
      <c r="J283" t="str">
        <f>TEXT(Table1[[#This Row],[Date]], "mmmm")</f>
        <v>August</v>
      </c>
      <c r="K283">
        <f>YEAR(Table1[[#This Row],[Date]])</f>
        <v>2023</v>
      </c>
      <c r="L283" t="str">
        <f>TEXT(Table1[[#This Row],[Date]],"DDDD")</f>
        <v>Friday</v>
      </c>
      <c r="M283">
        <f>ROUNDUP(MONTH(Table1[[#This Row],[Date]])/3,0)</f>
        <v>3</v>
      </c>
    </row>
    <row r="284" spans="2:13">
      <c r="B284" s="2">
        <v>45457</v>
      </c>
      <c r="C284" t="s">
        <v>15</v>
      </c>
      <c r="D284" t="s">
        <v>18</v>
      </c>
      <c r="E284" t="str">
        <f>IF(OR(Table1[[#This Row],[Department]]="HR", Table1[[#This Row],[Department]]="IT &amp; Infrastructure", Table1[[#This Row],[Department]]="Finance &amp; Legal", Table1[[#This Row],[Department]]="Utilities", Table1[[#This Row],[Department]]="Admin &amp; Operations"), "Essential", "Non-Essential")</f>
        <v>Essential</v>
      </c>
      <c r="F284" t="s">
        <v>21</v>
      </c>
      <c r="G284" t="s">
        <v>24</v>
      </c>
      <c r="H284" t="s">
        <v>86</v>
      </c>
      <c r="I284" s="7">
        <v>96970.34</v>
      </c>
      <c r="J284" t="str">
        <f>TEXT(Table1[[#This Row],[Date]], "mmmm")</f>
        <v>June</v>
      </c>
      <c r="K284">
        <f>YEAR(Table1[[#This Row],[Date]])</f>
        <v>2024</v>
      </c>
      <c r="L284" t="str">
        <f>TEXT(Table1[[#This Row],[Date]],"DDDD")</f>
        <v>Friday</v>
      </c>
      <c r="M284">
        <f>ROUNDUP(MONTH(Table1[[#This Row],[Date]])/3,0)</f>
        <v>2</v>
      </c>
    </row>
    <row r="285" spans="2:13">
      <c r="B285" s="2">
        <v>45033</v>
      </c>
      <c r="C285" t="s">
        <v>7</v>
      </c>
      <c r="D285" t="s">
        <v>18</v>
      </c>
      <c r="E285" t="str">
        <f>IF(OR(Table1[[#This Row],[Department]]="HR", Table1[[#This Row],[Department]]="IT &amp; Infrastructure", Table1[[#This Row],[Department]]="Finance &amp; Legal", Table1[[#This Row],[Department]]="Utilities", Table1[[#This Row],[Department]]="Admin &amp; Operations"), "Essential", "Non-Essential")</f>
        <v>Essential</v>
      </c>
      <c r="F285" t="s">
        <v>22</v>
      </c>
      <c r="G285" t="s">
        <v>27</v>
      </c>
      <c r="H285" t="s">
        <v>306</v>
      </c>
      <c r="I285" s="7">
        <v>405637.57</v>
      </c>
      <c r="J285" t="str">
        <f>TEXT(Table1[[#This Row],[Date]], "mmmm")</f>
        <v>April</v>
      </c>
      <c r="K285">
        <f>YEAR(Table1[[#This Row],[Date]])</f>
        <v>2023</v>
      </c>
      <c r="L285" t="str">
        <f>TEXT(Table1[[#This Row],[Date]],"DDDD")</f>
        <v>Monday</v>
      </c>
      <c r="M285">
        <f>ROUNDUP(MONTH(Table1[[#This Row],[Date]])/3,0)</f>
        <v>2</v>
      </c>
    </row>
    <row r="286" spans="2:13">
      <c r="B286" s="2">
        <v>45586</v>
      </c>
      <c r="C286" t="s">
        <v>7</v>
      </c>
      <c r="D286" t="s">
        <v>18</v>
      </c>
      <c r="E286" t="str">
        <f>IF(OR(Table1[[#This Row],[Department]]="HR", Table1[[#This Row],[Department]]="IT &amp; Infrastructure", Table1[[#This Row],[Department]]="Finance &amp; Legal", Table1[[#This Row],[Department]]="Utilities", Table1[[#This Row],[Department]]="Admin &amp; Operations"), "Essential", "Non-Essential")</f>
        <v>Essential</v>
      </c>
      <c r="F286" t="s">
        <v>19</v>
      </c>
      <c r="G286" t="s">
        <v>27</v>
      </c>
      <c r="H286" t="s">
        <v>307</v>
      </c>
      <c r="I286" s="7">
        <v>411698.88</v>
      </c>
      <c r="J286" t="str">
        <f>TEXT(Table1[[#This Row],[Date]], "mmmm")</f>
        <v>October</v>
      </c>
      <c r="K286">
        <f>YEAR(Table1[[#This Row],[Date]])</f>
        <v>2024</v>
      </c>
      <c r="L286" t="str">
        <f>TEXT(Table1[[#This Row],[Date]],"DDDD")</f>
        <v>Monday</v>
      </c>
      <c r="M286">
        <f>ROUNDUP(MONTH(Table1[[#This Row],[Date]])/3,0)</f>
        <v>4</v>
      </c>
    </row>
    <row r="287" spans="2:13">
      <c r="B287" s="2">
        <v>44997</v>
      </c>
      <c r="C287" t="s">
        <v>10</v>
      </c>
      <c r="D287" t="s">
        <v>18</v>
      </c>
      <c r="E287" t="str">
        <f>IF(OR(Table1[[#This Row],[Department]]="HR", Table1[[#This Row],[Department]]="IT &amp; Infrastructure", Table1[[#This Row],[Department]]="Finance &amp; Legal", Table1[[#This Row],[Department]]="Utilities", Table1[[#This Row],[Department]]="Admin &amp; Operations"), "Essential", "Non-Essential")</f>
        <v>Non-Essential</v>
      </c>
      <c r="F287" t="s">
        <v>22</v>
      </c>
      <c r="G287" t="s">
        <v>25</v>
      </c>
      <c r="H287" t="s">
        <v>308</v>
      </c>
      <c r="I287" s="7">
        <v>130502.84</v>
      </c>
      <c r="J287" t="str">
        <f>TEXT(Table1[[#This Row],[Date]], "mmmm")</f>
        <v>March</v>
      </c>
      <c r="K287">
        <f>YEAR(Table1[[#This Row],[Date]])</f>
        <v>2023</v>
      </c>
      <c r="L287" t="str">
        <f>TEXT(Table1[[#This Row],[Date]],"DDDD")</f>
        <v>Sunday</v>
      </c>
      <c r="M287">
        <f>ROUNDUP(MONTH(Table1[[#This Row],[Date]])/3,0)</f>
        <v>1</v>
      </c>
    </row>
    <row r="288" spans="2:13">
      <c r="B288" s="2">
        <v>45315</v>
      </c>
      <c r="C288" t="s">
        <v>11</v>
      </c>
      <c r="D288" t="s">
        <v>18</v>
      </c>
      <c r="E288" t="str">
        <f>IF(OR(Table1[[#This Row],[Department]]="HR", Table1[[#This Row],[Department]]="IT &amp; Infrastructure", Table1[[#This Row],[Department]]="Finance &amp; Legal", Table1[[#This Row],[Department]]="Utilities", Table1[[#This Row],[Department]]="Admin &amp; Operations"), "Essential", "Non-Essential")</f>
        <v>Non-Essential</v>
      </c>
      <c r="F288" t="s">
        <v>19</v>
      </c>
      <c r="G288" t="s">
        <v>24</v>
      </c>
      <c r="H288" t="s">
        <v>309</v>
      </c>
      <c r="I288" s="7">
        <v>322569.12</v>
      </c>
      <c r="J288" t="str">
        <f>TEXT(Table1[[#This Row],[Date]], "mmmm")</f>
        <v>January</v>
      </c>
      <c r="K288">
        <f>YEAR(Table1[[#This Row],[Date]])</f>
        <v>2024</v>
      </c>
      <c r="L288" t="str">
        <f>TEXT(Table1[[#This Row],[Date]],"DDDD")</f>
        <v>Wednesday</v>
      </c>
      <c r="M288">
        <f>ROUNDUP(MONTH(Table1[[#This Row],[Date]])/3,0)</f>
        <v>1</v>
      </c>
    </row>
    <row r="289" spans="2:13">
      <c r="B289" s="2">
        <v>45218</v>
      </c>
      <c r="C289" t="s">
        <v>8</v>
      </c>
      <c r="D289" t="s">
        <v>17</v>
      </c>
      <c r="E289" t="str">
        <f>IF(OR(Table1[[#This Row],[Department]]="HR", Table1[[#This Row],[Department]]="IT &amp; Infrastructure", Table1[[#This Row],[Department]]="Finance &amp; Legal", Table1[[#This Row],[Department]]="Utilities", Table1[[#This Row],[Department]]="Admin &amp; Operations"), "Essential", "Non-Essential")</f>
        <v>Essential</v>
      </c>
      <c r="F289" t="s">
        <v>21</v>
      </c>
      <c r="G289" t="s">
        <v>27</v>
      </c>
      <c r="H289" t="s">
        <v>310</v>
      </c>
      <c r="I289" s="7">
        <v>305226.08</v>
      </c>
      <c r="J289" t="str">
        <f>TEXT(Table1[[#This Row],[Date]], "mmmm")</f>
        <v>October</v>
      </c>
      <c r="K289">
        <f>YEAR(Table1[[#This Row],[Date]])</f>
        <v>2023</v>
      </c>
      <c r="L289" t="str">
        <f>TEXT(Table1[[#This Row],[Date]],"DDDD")</f>
        <v>Thursday</v>
      </c>
      <c r="M289">
        <f>ROUNDUP(MONTH(Table1[[#This Row],[Date]])/3,0)</f>
        <v>4</v>
      </c>
    </row>
    <row r="290" spans="2:13">
      <c r="B290" s="2">
        <v>45110</v>
      </c>
      <c r="C290" t="s">
        <v>9</v>
      </c>
      <c r="D290" t="s">
        <v>17</v>
      </c>
      <c r="E290" t="str">
        <f>IF(OR(Table1[[#This Row],[Department]]="HR", Table1[[#This Row],[Department]]="IT &amp; Infrastructure", Table1[[#This Row],[Department]]="Finance &amp; Legal", Table1[[#This Row],[Department]]="Utilities", Table1[[#This Row],[Department]]="Admin &amp; Operations"), "Essential", "Non-Essential")</f>
        <v>Non-Essential</v>
      </c>
      <c r="F290" t="s">
        <v>19</v>
      </c>
      <c r="G290" t="s">
        <v>25</v>
      </c>
      <c r="H290" t="s">
        <v>311</v>
      </c>
      <c r="I290" s="7">
        <v>445985.22</v>
      </c>
      <c r="J290" t="str">
        <f>TEXT(Table1[[#This Row],[Date]], "mmmm")</f>
        <v>July</v>
      </c>
      <c r="K290">
        <f>YEAR(Table1[[#This Row],[Date]])</f>
        <v>2023</v>
      </c>
      <c r="L290" t="str">
        <f>TEXT(Table1[[#This Row],[Date]],"DDDD")</f>
        <v>Monday</v>
      </c>
      <c r="M290">
        <f>ROUNDUP(MONTH(Table1[[#This Row],[Date]])/3,0)</f>
        <v>3</v>
      </c>
    </row>
    <row r="291" spans="2:13">
      <c r="B291" s="2">
        <v>45168</v>
      </c>
      <c r="C291" t="s">
        <v>9</v>
      </c>
      <c r="D291" t="s">
        <v>18</v>
      </c>
      <c r="E291" t="str">
        <f>IF(OR(Table1[[#This Row],[Department]]="HR", Table1[[#This Row],[Department]]="IT &amp; Infrastructure", Table1[[#This Row],[Department]]="Finance &amp; Legal", Table1[[#This Row],[Department]]="Utilities", Table1[[#This Row],[Department]]="Admin &amp; Operations"), "Essential", "Non-Essential")</f>
        <v>Non-Essential</v>
      </c>
      <c r="F291" t="s">
        <v>20</v>
      </c>
      <c r="G291" t="s">
        <v>26</v>
      </c>
      <c r="H291" t="s">
        <v>312</v>
      </c>
      <c r="I291" s="7">
        <v>85741.13</v>
      </c>
      <c r="J291" t="str">
        <f>TEXT(Table1[[#This Row],[Date]], "mmmm")</f>
        <v>August</v>
      </c>
      <c r="K291">
        <f>YEAR(Table1[[#This Row],[Date]])</f>
        <v>2023</v>
      </c>
      <c r="L291" t="str">
        <f>TEXT(Table1[[#This Row],[Date]],"DDDD")</f>
        <v>Wednesday</v>
      </c>
      <c r="M291">
        <f>ROUNDUP(MONTH(Table1[[#This Row],[Date]])/3,0)</f>
        <v>3</v>
      </c>
    </row>
    <row r="292" spans="2:13">
      <c r="B292" s="2">
        <v>44963</v>
      </c>
      <c r="C292" t="s">
        <v>8</v>
      </c>
      <c r="D292" t="s">
        <v>17</v>
      </c>
      <c r="E292" t="str">
        <f>IF(OR(Table1[[#This Row],[Department]]="HR", Table1[[#This Row],[Department]]="IT &amp; Infrastructure", Table1[[#This Row],[Department]]="Finance &amp; Legal", Table1[[#This Row],[Department]]="Utilities", Table1[[#This Row],[Department]]="Admin &amp; Operations"), "Essential", "Non-Essential")</f>
        <v>Essential</v>
      </c>
      <c r="F292" t="s">
        <v>22</v>
      </c>
      <c r="G292" t="s">
        <v>24</v>
      </c>
      <c r="H292" t="s">
        <v>313</v>
      </c>
      <c r="I292" s="7">
        <v>202740.04</v>
      </c>
      <c r="J292" t="str">
        <f>TEXT(Table1[[#This Row],[Date]], "mmmm")</f>
        <v>February</v>
      </c>
      <c r="K292">
        <f>YEAR(Table1[[#This Row],[Date]])</f>
        <v>2023</v>
      </c>
      <c r="L292" t="str">
        <f>TEXT(Table1[[#This Row],[Date]],"DDDD")</f>
        <v>Monday</v>
      </c>
      <c r="M292">
        <f>ROUNDUP(MONTH(Table1[[#This Row],[Date]])/3,0)</f>
        <v>1</v>
      </c>
    </row>
    <row r="293" spans="2:13">
      <c r="B293" s="2">
        <v>45624</v>
      </c>
      <c r="C293" t="s">
        <v>15</v>
      </c>
      <c r="D293" t="s">
        <v>17</v>
      </c>
      <c r="E293" t="str">
        <f>IF(OR(Table1[[#This Row],[Department]]="HR", Table1[[#This Row],[Department]]="IT &amp; Infrastructure", Table1[[#This Row],[Department]]="Finance &amp; Legal", Table1[[#This Row],[Department]]="Utilities", Table1[[#This Row],[Department]]="Admin &amp; Operations"), "Essential", "Non-Essential")</f>
        <v>Essential</v>
      </c>
      <c r="F293" t="s">
        <v>21</v>
      </c>
      <c r="G293" t="s">
        <v>24</v>
      </c>
      <c r="H293" t="s">
        <v>314</v>
      </c>
      <c r="I293" s="7">
        <v>464364.88</v>
      </c>
      <c r="J293" t="str">
        <f>TEXT(Table1[[#This Row],[Date]], "mmmm")</f>
        <v>November</v>
      </c>
      <c r="K293">
        <f>YEAR(Table1[[#This Row],[Date]])</f>
        <v>2024</v>
      </c>
      <c r="L293" t="str">
        <f>TEXT(Table1[[#This Row],[Date]],"DDDD")</f>
        <v>Thursday</v>
      </c>
      <c r="M293">
        <f>ROUNDUP(MONTH(Table1[[#This Row],[Date]])/3,0)</f>
        <v>4</v>
      </c>
    </row>
    <row r="294" spans="2:13">
      <c r="B294" s="2">
        <v>45451</v>
      </c>
      <c r="C294" t="s">
        <v>11</v>
      </c>
      <c r="D294" t="s">
        <v>18</v>
      </c>
      <c r="E294" t="str">
        <f>IF(OR(Table1[[#This Row],[Department]]="HR", Table1[[#This Row],[Department]]="IT &amp; Infrastructure", Table1[[#This Row],[Department]]="Finance &amp; Legal", Table1[[#This Row],[Department]]="Utilities", Table1[[#This Row],[Department]]="Admin &amp; Operations"), "Essential", "Non-Essential")</f>
        <v>Non-Essential</v>
      </c>
      <c r="F294" t="s">
        <v>20</v>
      </c>
      <c r="G294" t="s">
        <v>25</v>
      </c>
      <c r="H294" t="s">
        <v>315</v>
      </c>
      <c r="I294" s="7">
        <v>397364.82</v>
      </c>
      <c r="J294" t="str">
        <f>TEXT(Table1[[#This Row],[Date]], "mmmm")</f>
        <v>June</v>
      </c>
      <c r="K294">
        <f>YEAR(Table1[[#This Row],[Date]])</f>
        <v>2024</v>
      </c>
      <c r="L294" t="str">
        <f>TEXT(Table1[[#This Row],[Date]],"DDDD")</f>
        <v>Saturday</v>
      </c>
      <c r="M294">
        <f>ROUNDUP(MONTH(Table1[[#This Row],[Date]])/3,0)</f>
        <v>2</v>
      </c>
    </row>
    <row r="295" spans="2:13">
      <c r="B295" s="2">
        <v>45168</v>
      </c>
      <c r="C295" t="s">
        <v>15</v>
      </c>
      <c r="D295" t="s">
        <v>17</v>
      </c>
      <c r="E295" t="str">
        <f>IF(OR(Table1[[#This Row],[Department]]="HR", Table1[[#This Row],[Department]]="IT &amp; Infrastructure", Table1[[#This Row],[Department]]="Finance &amp; Legal", Table1[[#This Row],[Department]]="Utilities", Table1[[#This Row],[Department]]="Admin &amp; Operations"), "Essential", "Non-Essential")</f>
        <v>Essential</v>
      </c>
      <c r="F295" t="s">
        <v>19</v>
      </c>
      <c r="G295" t="s">
        <v>25</v>
      </c>
      <c r="H295" t="s">
        <v>316</v>
      </c>
      <c r="I295" s="7">
        <v>274848.02</v>
      </c>
      <c r="J295" t="str">
        <f>TEXT(Table1[[#This Row],[Date]], "mmmm")</f>
        <v>August</v>
      </c>
      <c r="K295">
        <f>YEAR(Table1[[#This Row],[Date]])</f>
        <v>2023</v>
      </c>
      <c r="L295" t="str">
        <f>TEXT(Table1[[#This Row],[Date]],"DDDD")</f>
        <v>Wednesday</v>
      </c>
      <c r="M295">
        <f>ROUNDUP(MONTH(Table1[[#This Row],[Date]])/3,0)</f>
        <v>3</v>
      </c>
    </row>
    <row r="296" spans="2:13">
      <c r="B296" s="2">
        <v>45141</v>
      </c>
      <c r="C296" t="s">
        <v>14</v>
      </c>
      <c r="D296" t="s">
        <v>17</v>
      </c>
      <c r="E296" t="str">
        <f>IF(OR(Table1[[#This Row],[Department]]="HR", Table1[[#This Row],[Department]]="IT &amp; Infrastructure", Table1[[#This Row],[Department]]="Finance &amp; Legal", Table1[[#This Row],[Department]]="Utilities", Table1[[#This Row],[Department]]="Admin &amp; Operations"), "Essential", "Non-Essential")</f>
        <v>Essential</v>
      </c>
      <c r="F296" t="s">
        <v>22</v>
      </c>
      <c r="G296" t="s">
        <v>27</v>
      </c>
      <c r="H296" t="s">
        <v>317</v>
      </c>
      <c r="I296" s="7">
        <v>247191.4</v>
      </c>
      <c r="J296" t="str">
        <f>TEXT(Table1[[#This Row],[Date]], "mmmm")</f>
        <v>August</v>
      </c>
      <c r="K296">
        <f>YEAR(Table1[[#This Row],[Date]])</f>
        <v>2023</v>
      </c>
      <c r="L296" t="str">
        <f>TEXT(Table1[[#This Row],[Date]],"DDDD")</f>
        <v>Thursday</v>
      </c>
      <c r="M296">
        <f>ROUNDUP(MONTH(Table1[[#This Row],[Date]])/3,0)</f>
        <v>3</v>
      </c>
    </row>
    <row r="297" spans="2:13">
      <c r="B297" s="2">
        <v>45465</v>
      </c>
      <c r="C297" t="s">
        <v>8</v>
      </c>
      <c r="D297" t="s">
        <v>18</v>
      </c>
      <c r="E297" t="str">
        <f>IF(OR(Table1[[#This Row],[Department]]="HR", Table1[[#This Row],[Department]]="IT &amp; Infrastructure", Table1[[#This Row],[Department]]="Finance &amp; Legal", Table1[[#This Row],[Department]]="Utilities", Table1[[#This Row],[Department]]="Admin &amp; Operations"), "Essential", "Non-Essential")</f>
        <v>Essential</v>
      </c>
      <c r="F297" t="s">
        <v>23</v>
      </c>
      <c r="G297" t="s">
        <v>25</v>
      </c>
      <c r="H297" t="s">
        <v>318</v>
      </c>
      <c r="I297" s="7">
        <v>110630.64</v>
      </c>
      <c r="J297" t="str">
        <f>TEXT(Table1[[#This Row],[Date]], "mmmm")</f>
        <v>June</v>
      </c>
      <c r="K297">
        <f>YEAR(Table1[[#This Row],[Date]])</f>
        <v>2024</v>
      </c>
      <c r="L297" t="str">
        <f>TEXT(Table1[[#This Row],[Date]],"DDDD")</f>
        <v>Saturday</v>
      </c>
      <c r="M297">
        <f>ROUNDUP(MONTH(Table1[[#This Row],[Date]])/3,0)</f>
        <v>2</v>
      </c>
    </row>
    <row r="298" spans="2:13">
      <c r="B298" s="2">
        <v>45402</v>
      </c>
      <c r="C298" t="s">
        <v>10</v>
      </c>
      <c r="D298" t="s">
        <v>17</v>
      </c>
      <c r="E298" t="str">
        <f>IF(OR(Table1[[#This Row],[Department]]="HR", Table1[[#This Row],[Department]]="IT &amp; Infrastructure", Table1[[#This Row],[Department]]="Finance &amp; Legal", Table1[[#This Row],[Department]]="Utilities", Table1[[#This Row],[Department]]="Admin &amp; Operations"), "Essential", "Non-Essential")</f>
        <v>Non-Essential</v>
      </c>
      <c r="F298" t="s">
        <v>22</v>
      </c>
      <c r="G298" t="s">
        <v>25</v>
      </c>
      <c r="H298" t="s">
        <v>319</v>
      </c>
      <c r="I298" s="7">
        <v>326999.98</v>
      </c>
      <c r="J298" t="str">
        <f>TEXT(Table1[[#This Row],[Date]], "mmmm")</f>
        <v>April</v>
      </c>
      <c r="K298">
        <f>YEAR(Table1[[#This Row],[Date]])</f>
        <v>2024</v>
      </c>
      <c r="L298" t="str">
        <f>TEXT(Table1[[#This Row],[Date]],"DDDD")</f>
        <v>Saturday</v>
      </c>
      <c r="M298">
        <f>ROUNDUP(MONTH(Table1[[#This Row],[Date]])/3,0)</f>
        <v>2</v>
      </c>
    </row>
    <row r="299" spans="2:13">
      <c r="B299" s="2">
        <v>45533</v>
      </c>
      <c r="C299" t="s">
        <v>15</v>
      </c>
      <c r="D299" t="s">
        <v>17</v>
      </c>
      <c r="E299" t="str">
        <f>IF(OR(Table1[[#This Row],[Department]]="HR", Table1[[#This Row],[Department]]="IT &amp; Infrastructure", Table1[[#This Row],[Department]]="Finance &amp; Legal", Table1[[#This Row],[Department]]="Utilities", Table1[[#This Row],[Department]]="Admin &amp; Operations"), "Essential", "Non-Essential")</f>
        <v>Essential</v>
      </c>
      <c r="F299" t="s">
        <v>23</v>
      </c>
      <c r="G299" t="s">
        <v>27</v>
      </c>
      <c r="H299" t="s">
        <v>320</v>
      </c>
      <c r="I299" s="7">
        <v>449826.01</v>
      </c>
      <c r="J299" t="str">
        <f>TEXT(Table1[[#This Row],[Date]], "mmmm")</f>
        <v>August</v>
      </c>
      <c r="K299">
        <f>YEAR(Table1[[#This Row],[Date]])</f>
        <v>2024</v>
      </c>
      <c r="L299" t="str">
        <f>TEXT(Table1[[#This Row],[Date]],"DDDD")</f>
        <v>Thursday</v>
      </c>
      <c r="M299">
        <f>ROUNDUP(MONTH(Table1[[#This Row],[Date]])/3,0)</f>
        <v>3</v>
      </c>
    </row>
    <row r="300" spans="2:13">
      <c r="B300" s="2">
        <v>45104</v>
      </c>
      <c r="C300" t="s">
        <v>11</v>
      </c>
      <c r="D300" t="s">
        <v>18</v>
      </c>
      <c r="E300" t="str">
        <f>IF(OR(Table1[[#This Row],[Department]]="HR", Table1[[#This Row],[Department]]="IT &amp; Infrastructure", Table1[[#This Row],[Department]]="Finance &amp; Legal", Table1[[#This Row],[Department]]="Utilities", Table1[[#This Row],[Department]]="Admin &amp; Operations"), "Essential", "Non-Essential")</f>
        <v>Non-Essential</v>
      </c>
      <c r="F300" t="s">
        <v>22</v>
      </c>
      <c r="G300" t="s">
        <v>27</v>
      </c>
      <c r="H300" t="s">
        <v>321</v>
      </c>
      <c r="I300" s="7">
        <v>54115.05</v>
      </c>
      <c r="J300" t="str">
        <f>TEXT(Table1[[#This Row],[Date]], "mmmm")</f>
        <v>June</v>
      </c>
      <c r="K300">
        <f>YEAR(Table1[[#This Row],[Date]])</f>
        <v>2023</v>
      </c>
      <c r="L300" t="str">
        <f>TEXT(Table1[[#This Row],[Date]],"DDDD")</f>
        <v>Tuesday</v>
      </c>
      <c r="M300">
        <f>ROUNDUP(MONTH(Table1[[#This Row],[Date]])/3,0)</f>
        <v>2</v>
      </c>
    </row>
    <row r="301" spans="2:13">
      <c r="B301" s="2">
        <v>45613</v>
      </c>
      <c r="C301" t="s">
        <v>12</v>
      </c>
      <c r="D301" t="s">
        <v>17</v>
      </c>
      <c r="E301" t="str">
        <f>IF(OR(Table1[[#This Row],[Department]]="HR", Table1[[#This Row],[Department]]="IT &amp; Infrastructure", Table1[[#This Row],[Department]]="Finance &amp; Legal", Table1[[#This Row],[Department]]="Utilities", Table1[[#This Row],[Department]]="Admin &amp; Operations"), "Essential", "Non-Essential")</f>
        <v>Essential</v>
      </c>
      <c r="F301" t="s">
        <v>22</v>
      </c>
      <c r="G301" t="s">
        <v>27</v>
      </c>
      <c r="H301" t="s">
        <v>322</v>
      </c>
      <c r="I301" s="7">
        <v>369987.75</v>
      </c>
      <c r="J301" t="str">
        <f>TEXT(Table1[[#This Row],[Date]], "mmmm")</f>
        <v>November</v>
      </c>
      <c r="K301">
        <f>YEAR(Table1[[#This Row],[Date]])</f>
        <v>2024</v>
      </c>
      <c r="L301" t="str">
        <f>TEXT(Table1[[#This Row],[Date]],"DDDD")</f>
        <v>Sunday</v>
      </c>
      <c r="M301">
        <f>ROUNDUP(MONTH(Table1[[#This Row],[Date]])/3,0)</f>
        <v>4</v>
      </c>
    </row>
    <row r="302" spans="2:13">
      <c r="B302" s="2">
        <v>45569</v>
      </c>
      <c r="C302" t="s">
        <v>16</v>
      </c>
      <c r="D302" t="s">
        <v>17</v>
      </c>
      <c r="E302" t="str">
        <f>IF(OR(Table1[[#This Row],[Department]]="HR", Table1[[#This Row],[Department]]="IT &amp; Infrastructure", Table1[[#This Row],[Department]]="Finance &amp; Legal", Table1[[#This Row],[Department]]="Utilities", Table1[[#This Row],[Department]]="Admin &amp; Operations"), "Essential", "Non-Essential")</f>
        <v>Non-Essential</v>
      </c>
      <c r="F302" t="s">
        <v>21</v>
      </c>
      <c r="G302" t="s">
        <v>26</v>
      </c>
      <c r="H302" t="s">
        <v>323</v>
      </c>
      <c r="I302" s="7">
        <v>460476.03</v>
      </c>
      <c r="J302" t="str">
        <f>TEXT(Table1[[#This Row],[Date]], "mmmm")</f>
        <v>October</v>
      </c>
      <c r="K302">
        <f>YEAR(Table1[[#This Row],[Date]])</f>
        <v>2024</v>
      </c>
      <c r="L302" t="str">
        <f>TEXT(Table1[[#This Row],[Date]],"DDDD")</f>
        <v>Friday</v>
      </c>
      <c r="M302">
        <f>ROUNDUP(MONTH(Table1[[#This Row],[Date]])/3,0)</f>
        <v>4</v>
      </c>
    </row>
    <row r="303" spans="2:13">
      <c r="B303" s="2">
        <v>45239</v>
      </c>
      <c r="C303" t="s">
        <v>8</v>
      </c>
      <c r="D303" t="s">
        <v>17</v>
      </c>
      <c r="E303" t="str">
        <f>IF(OR(Table1[[#This Row],[Department]]="HR", Table1[[#This Row],[Department]]="IT &amp; Infrastructure", Table1[[#This Row],[Department]]="Finance &amp; Legal", Table1[[#This Row],[Department]]="Utilities", Table1[[#This Row],[Department]]="Admin &amp; Operations"), "Essential", "Non-Essential")</f>
        <v>Essential</v>
      </c>
      <c r="F303" t="s">
        <v>22</v>
      </c>
      <c r="G303" t="s">
        <v>26</v>
      </c>
      <c r="H303" t="s">
        <v>324</v>
      </c>
      <c r="I303" s="7">
        <v>34905.74</v>
      </c>
      <c r="J303" t="str">
        <f>TEXT(Table1[[#This Row],[Date]], "mmmm")</f>
        <v>November</v>
      </c>
      <c r="K303">
        <f>YEAR(Table1[[#This Row],[Date]])</f>
        <v>2023</v>
      </c>
      <c r="L303" t="str">
        <f>TEXT(Table1[[#This Row],[Date]],"DDDD")</f>
        <v>Thursday</v>
      </c>
      <c r="M303">
        <f>ROUNDUP(MONTH(Table1[[#This Row],[Date]])/3,0)</f>
        <v>4</v>
      </c>
    </row>
    <row r="304" spans="2:13">
      <c r="B304" s="2">
        <v>45637</v>
      </c>
      <c r="C304" t="s">
        <v>9</v>
      </c>
      <c r="D304" t="s">
        <v>17</v>
      </c>
      <c r="E304" t="str">
        <f>IF(OR(Table1[[#This Row],[Department]]="HR", Table1[[#This Row],[Department]]="IT &amp; Infrastructure", Table1[[#This Row],[Department]]="Finance &amp; Legal", Table1[[#This Row],[Department]]="Utilities", Table1[[#This Row],[Department]]="Admin &amp; Operations"), "Essential", "Non-Essential")</f>
        <v>Non-Essential</v>
      </c>
      <c r="F304" t="s">
        <v>23</v>
      </c>
      <c r="G304" t="s">
        <v>26</v>
      </c>
      <c r="H304" t="s">
        <v>325</v>
      </c>
      <c r="I304" s="7">
        <v>401375.06</v>
      </c>
      <c r="J304" t="str">
        <f>TEXT(Table1[[#This Row],[Date]], "mmmm")</f>
        <v>December</v>
      </c>
      <c r="K304">
        <f>YEAR(Table1[[#This Row],[Date]])</f>
        <v>2024</v>
      </c>
      <c r="L304" t="str">
        <f>TEXT(Table1[[#This Row],[Date]],"DDDD")</f>
        <v>Wednesday</v>
      </c>
      <c r="M304">
        <f>ROUNDUP(MONTH(Table1[[#This Row],[Date]])/3,0)</f>
        <v>4</v>
      </c>
    </row>
    <row r="305" spans="2:13">
      <c r="B305" s="2">
        <v>45109</v>
      </c>
      <c r="C305" t="s">
        <v>12</v>
      </c>
      <c r="D305" t="s">
        <v>18</v>
      </c>
      <c r="E305" t="str">
        <f>IF(OR(Table1[[#This Row],[Department]]="HR", Table1[[#This Row],[Department]]="IT &amp; Infrastructure", Table1[[#This Row],[Department]]="Finance &amp; Legal", Table1[[#This Row],[Department]]="Utilities", Table1[[#This Row],[Department]]="Admin &amp; Operations"), "Essential", "Non-Essential")</f>
        <v>Essential</v>
      </c>
      <c r="F305" t="s">
        <v>23</v>
      </c>
      <c r="G305" t="s">
        <v>25</v>
      </c>
      <c r="H305" t="s">
        <v>326</v>
      </c>
      <c r="I305" s="7">
        <v>422693.02</v>
      </c>
      <c r="J305" t="str">
        <f>TEXT(Table1[[#This Row],[Date]], "mmmm")</f>
        <v>July</v>
      </c>
      <c r="K305">
        <f>YEAR(Table1[[#This Row],[Date]])</f>
        <v>2023</v>
      </c>
      <c r="L305" t="str">
        <f>TEXT(Table1[[#This Row],[Date]],"DDDD")</f>
        <v>Sunday</v>
      </c>
      <c r="M305">
        <f>ROUNDUP(MONTH(Table1[[#This Row],[Date]])/3,0)</f>
        <v>3</v>
      </c>
    </row>
    <row r="306" spans="2:13">
      <c r="B306" s="2">
        <v>45610</v>
      </c>
      <c r="C306" t="s">
        <v>13</v>
      </c>
      <c r="D306" t="s">
        <v>17</v>
      </c>
      <c r="E306" t="str">
        <f>IF(OR(Table1[[#This Row],[Department]]="HR", Table1[[#This Row],[Department]]="IT &amp; Infrastructure", Table1[[#This Row],[Department]]="Finance &amp; Legal", Table1[[#This Row],[Department]]="Utilities", Table1[[#This Row],[Department]]="Admin &amp; Operations"), "Essential", "Non-Essential")</f>
        <v>Non-Essential</v>
      </c>
      <c r="F306" t="s">
        <v>20</v>
      </c>
      <c r="G306" t="s">
        <v>26</v>
      </c>
      <c r="H306" t="s">
        <v>327</v>
      </c>
      <c r="I306" s="7">
        <v>364850.17</v>
      </c>
      <c r="J306" t="str">
        <f>TEXT(Table1[[#This Row],[Date]], "mmmm")</f>
        <v>November</v>
      </c>
      <c r="K306">
        <f>YEAR(Table1[[#This Row],[Date]])</f>
        <v>2024</v>
      </c>
      <c r="L306" t="str">
        <f>TEXT(Table1[[#This Row],[Date]],"DDDD")</f>
        <v>Thursday</v>
      </c>
      <c r="M306">
        <f>ROUNDUP(MONTH(Table1[[#This Row],[Date]])/3,0)</f>
        <v>4</v>
      </c>
    </row>
    <row r="307" spans="2:13">
      <c r="B307" s="2">
        <v>45474</v>
      </c>
      <c r="C307" t="s">
        <v>11</v>
      </c>
      <c r="D307" t="s">
        <v>18</v>
      </c>
      <c r="E307" t="str">
        <f>IF(OR(Table1[[#This Row],[Department]]="HR", Table1[[#This Row],[Department]]="IT &amp; Infrastructure", Table1[[#This Row],[Department]]="Finance &amp; Legal", Table1[[#This Row],[Department]]="Utilities", Table1[[#This Row],[Department]]="Admin &amp; Operations"), "Essential", "Non-Essential")</f>
        <v>Non-Essential</v>
      </c>
      <c r="F307" t="s">
        <v>21</v>
      </c>
      <c r="G307" t="s">
        <v>27</v>
      </c>
      <c r="H307" t="s">
        <v>328</v>
      </c>
      <c r="I307" s="7">
        <v>343163.67</v>
      </c>
      <c r="J307" t="str">
        <f>TEXT(Table1[[#This Row],[Date]], "mmmm")</f>
        <v>July</v>
      </c>
      <c r="K307">
        <f>YEAR(Table1[[#This Row],[Date]])</f>
        <v>2024</v>
      </c>
      <c r="L307" t="str">
        <f>TEXT(Table1[[#This Row],[Date]],"DDDD")</f>
        <v>Monday</v>
      </c>
      <c r="M307">
        <f>ROUNDUP(MONTH(Table1[[#This Row],[Date]])/3,0)</f>
        <v>3</v>
      </c>
    </row>
    <row r="308" spans="2:13">
      <c r="B308" s="2">
        <v>45493</v>
      </c>
      <c r="C308" t="s">
        <v>8</v>
      </c>
      <c r="D308" t="s">
        <v>18</v>
      </c>
      <c r="E308" t="str">
        <f>IF(OR(Table1[[#This Row],[Department]]="HR", Table1[[#This Row],[Department]]="IT &amp; Infrastructure", Table1[[#This Row],[Department]]="Finance &amp; Legal", Table1[[#This Row],[Department]]="Utilities", Table1[[#This Row],[Department]]="Admin &amp; Operations"), "Essential", "Non-Essential")</f>
        <v>Essential</v>
      </c>
      <c r="F308" t="s">
        <v>19</v>
      </c>
      <c r="G308" t="s">
        <v>25</v>
      </c>
      <c r="H308" t="s">
        <v>329</v>
      </c>
      <c r="I308" s="7">
        <v>190623.74</v>
      </c>
      <c r="J308" t="str">
        <f>TEXT(Table1[[#This Row],[Date]], "mmmm")</f>
        <v>July</v>
      </c>
      <c r="K308">
        <f>YEAR(Table1[[#This Row],[Date]])</f>
        <v>2024</v>
      </c>
      <c r="L308" t="str">
        <f>TEXT(Table1[[#This Row],[Date]],"DDDD")</f>
        <v>Saturday</v>
      </c>
      <c r="M308">
        <f>ROUNDUP(MONTH(Table1[[#This Row],[Date]])/3,0)</f>
        <v>3</v>
      </c>
    </row>
    <row r="309" spans="2:13">
      <c r="B309" s="2">
        <v>45609</v>
      </c>
      <c r="C309" t="s">
        <v>15</v>
      </c>
      <c r="D309" t="s">
        <v>17</v>
      </c>
      <c r="E309" t="str">
        <f>IF(OR(Table1[[#This Row],[Department]]="HR", Table1[[#This Row],[Department]]="IT &amp; Infrastructure", Table1[[#This Row],[Department]]="Finance &amp; Legal", Table1[[#This Row],[Department]]="Utilities", Table1[[#This Row],[Department]]="Admin &amp; Operations"), "Essential", "Non-Essential")</f>
        <v>Essential</v>
      </c>
      <c r="F309" t="s">
        <v>19</v>
      </c>
      <c r="G309" t="s">
        <v>24</v>
      </c>
      <c r="H309" t="s">
        <v>330</v>
      </c>
      <c r="I309" s="7">
        <v>363472.85</v>
      </c>
      <c r="J309" t="str">
        <f>TEXT(Table1[[#This Row],[Date]], "mmmm")</f>
        <v>November</v>
      </c>
      <c r="K309">
        <f>YEAR(Table1[[#This Row],[Date]])</f>
        <v>2024</v>
      </c>
      <c r="L309" t="str">
        <f>TEXT(Table1[[#This Row],[Date]],"DDDD")</f>
        <v>Wednesday</v>
      </c>
      <c r="M309">
        <f>ROUNDUP(MONTH(Table1[[#This Row],[Date]])/3,0)</f>
        <v>4</v>
      </c>
    </row>
    <row r="310" spans="2:13">
      <c r="B310" s="2">
        <v>45366</v>
      </c>
      <c r="C310" t="s">
        <v>13</v>
      </c>
      <c r="D310" t="s">
        <v>18</v>
      </c>
      <c r="E310" t="str">
        <f>IF(OR(Table1[[#This Row],[Department]]="HR", Table1[[#This Row],[Department]]="IT &amp; Infrastructure", Table1[[#This Row],[Department]]="Finance &amp; Legal", Table1[[#This Row],[Department]]="Utilities", Table1[[#This Row],[Department]]="Admin &amp; Operations"), "Essential", "Non-Essential")</f>
        <v>Non-Essential</v>
      </c>
      <c r="F310" t="s">
        <v>19</v>
      </c>
      <c r="G310" t="s">
        <v>25</v>
      </c>
      <c r="H310" t="s">
        <v>331</v>
      </c>
      <c r="I310" s="7">
        <v>367158.29</v>
      </c>
      <c r="J310" t="str">
        <f>TEXT(Table1[[#This Row],[Date]], "mmmm")</f>
        <v>March</v>
      </c>
      <c r="K310">
        <f>YEAR(Table1[[#This Row],[Date]])</f>
        <v>2024</v>
      </c>
      <c r="L310" t="str">
        <f>TEXT(Table1[[#This Row],[Date]],"DDDD")</f>
        <v>Friday</v>
      </c>
      <c r="M310">
        <f>ROUNDUP(MONTH(Table1[[#This Row],[Date]])/3,0)</f>
        <v>1</v>
      </c>
    </row>
    <row r="311" spans="2:13">
      <c r="B311" s="2">
        <v>45209</v>
      </c>
      <c r="C311" t="s">
        <v>10</v>
      </c>
      <c r="D311" t="s">
        <v>18</v>
      </c>
      <c r="E311" t="str">
        <f>IF(OR(Table1[[#This Row],[Department]]="HR", Table1[[#This Row],[Department]]="IT &amp; Infrastructure", Table1[[#This Row],[Department]]="Finance &amp; Legal", Table1[[#This Row],[Department]]="Utilities", Table1[[#This Row],[Department]]="Admin &amp; Operations"), "Essential", "Non-Essential")</f>
        <v>Non-Essential</v>
      </c>
      <c r="F311" t="s">
        <v>21</v>
      </c>
      <c r="G311" t="s">
        <v>25</v>
      </c>
      <c r="H311" t="s">
        <v>332</v>
      </c>
      <c r="I311" s="7">
        <v>227819.8</v>
      </c>
      <c r="J311" t="str">
        <f>TEXT(Table1[[#This Row],[Date]], "mmmm")</f>
        <v>October</v>
      </c>
      <c r="K311">
        <f>YEAR(Table1[[#This Row],[Date]])</f>
        <v>2023</v>
      </c>
      <c r="L311" t="str">
        <f>TEXT(Table1[[#This Row],[Date]],"DDDD")</f>
        <v>Tuesday</v>
      </c>
      <c r="M311">
        <f>ROUNDUP(MONTH(Table1[[#This Row],[Date]])/3,0)</f>
        <v>4</v>
      </c>
    </row>
    <row r="312" spans="2:13">
      <c r="B312" s="2">
        <v>45405</v>
      </c>
      <c r="C312" t="s">
        <v>7</v>
      </c>
      <c r="D312" t="s">
        <v>17</v>
      </c>
      <c r="E312" t="str">
        <f>IF(OR(Table1[[#This Row],[Department]]="HR", Table1[[#This Row],[Department]]="IT &amp; Infrastructure", Table1[[#This Row],[Department]]="Finance &amp; Legal", Table1[[#This Row],[Department]]="Utilities", Table1[[#This Row],[Department]]="Admin &amp; Operations"), "Essential", "Non-Essential")</f>
        <v>Essential</v>
      </c>
      <c r="F312" t="s">
        <v>22</v>
      </c>
      <c r="G312" t="s">
        <v>25</v>
      </c>
      <c r="H312" t="s">
        <v>333</v>
      </c>
      <c r="I312" s="7">
        <v>30743.8</v>
      </c>
      <c r="J312" t="str">
        <f>TEXT(Table1[[#This Row],[Date]], "mmmm")</f>
        <v>April</v>
      </c>
      <c r="K312">
        <f>YEAR(Table1[[#This Row],[Date]])</f>
        <v>2024</v>
      </c>
      <c r="L312" t="str">
        <f>TEXT(Table1[[#This Row],[Date]],"DDDD")</f>
        <v>Tuesday</v>
      </c>
      <c r="M312">
        <f>ROUNDUP(MONTH(Table1[[#This Row],[Date]])/3,0)</f>
        <v>2</v>
      </c>
    </row>
    <row r="313" spans="2:13">
      <c r="B313" s="2">
        <v>45481</v>
      </c>
      <c r="C313" t="s">
        <v>11</v>
      </c>
      <c r="D313" t="s">
        <v>18</v>
      </c>
      <c r="E313" t="str">
        <f>IF(OR(Table1[[#This Row],[Department]]="HR", Table1[[#This Row],[Department]]="IT &amp; Infrastructure", Table1[[#This Row],[Department]]="Finance &amp; Legal", Table1[[#This Row],[Department]]="Utilities", Table1[[#This Row],[Department]]="Admin &amp; Operations"), "Essential", "Non-Essential")</f>
        <v>Non-Essential</v>
      </c>
      <c r="F313" t="s">
        <v>22</v>
      </c>
      <c r="G313" t="s">
        <v>27</v>
      </c>
      <c r="H313" t="s">
        <v>334</v>
      </c>
      <c r="I313" s="7">
        <v>326635.03999999998</v>
      </c>
      <c r="J313" t="str">
        <f>TEXT(Table1[[#This Row],[Date]], "mmmm")</f>
        <v>July</v>
      </c>
      <c r="K313">
        <f>YEAR(Table1[[#This Row],[Date]])</f>
        <v>2024</v>
      </c>
      <c r="L313" t="str">
        <f>TEXT(Table1[[#This Row],[Date]],"DDDD")</f>
        <v>Monday</v>
      </c>
      <c r="M313">
        <f>ROUNDUP(MONTH(Table1[[#This Row],[Date]])/3,0)</f>
        <v>3</v>
      </c>
    </row>
    <row r="314" spans="2:13">
      <c r="B314" s="2">
        <v>45255</v>
      </c>
      <c r="C314" t="s">
        <v>13</v>
      </c>
      <c r="D314" t="s">
        <v>18</v>
      </c>
      <c r="E314" t="str">
        <f>IF(OR(Table1[[#This Row],[Department]]="HR", Table1[[#This Row],[Department]]="IT &amp; Infrastructure", Table1[[#This Row],[Department]]="Finance &amp; Legal", Table1[[#This Row],[Department]]="Utilities", Table1[[#This Row],[Department]]="Admin &amp; Operations"), "Essential", "Non-Essential")</f>
        <v>Non-Essential</v>
      </c>
      <c r="F314" t="s">
        <v>21</v>
      </c>
      <c r="G314" t="s">
        <v>24</v>
      </c>
      <c r="H314" t="s">
        <v>335</v>
      </c>
      <c r="I314" s="7">
        <v>62970.19</v>
      </c>
      <c r="J314" t="str">
        <f>TEXT(Table1[[#This Row],[Date]], "mmmm")</f>
        <v>November</v>
      </c>
      <c r="K314">
        <f>YEAR(Table1[[#This Row],[Date]])</f>
        <v>2023</v>
      </c>
      <c r="L314" t="str">
        <f>TEXT(Table1[[#This Row],[Date]],"DDDD")</f>
        <v>Saturday</v>
      </c>
      <c r="M314">
        <f>ROUNDUP(MONTH(Table1[[#This Row],[Date]])/3,0)</f>
        <v>4</v>
      </c>
    </row>
    <row r="315" spans="2:13">
      <c r="B315" s="2">
        <v>44999</v>
      </c>
      <c r="C315" t="s">
        <v>8</v>
      </c>
      <c r="D315" t="s">
        <v>17</v>
      </c>
      <c r="E315" t="str">
        <f>IF(OR(Table1[[#This Row],[Department]]="HR", Table1[[#This Row],[Department]]="IT &amp; Infrastructure", Table1[[#This Row],[Department]]="Finance &amp; Legal", Table1[[#This Row],[Department]]="Utilities", Table1[[#This Row],[Department]]="Admin &amp; Operations"), "Essential", "Non-Essential")</f>
        <v>Essential</v>
      </c>
      <c r="F315" t="s">
        <v>22</v>
      </c>
      <c r="G315" t="s">
        <v>27</v>
      </c>
      <c r="H315" t="s">
        <v>336</v>
      </c>
      <c r="I315" s="7">
        <v>99619.44</v>
      </c>
      <c r="J315" t="str">
        <f>TEXT(Table1[[#This Row],[Date]], "mmmm")</f>
        <v>March</v>
      </c>
      <c r="K315">
        <f>YEAR(Table1[[#This Row],[Date]])</f>
        <v>2023</v>
      </c>
      <c r="L315" t="str">
        <f>TEXT(Table1[[#This Row],[Date]],"DDDD")</f>
        <v>Tuesday</v>
      </c>
      <c r="M315">
        <f>ROUNDUP(MONTH(Table1[[#This Row],[Date]])/3,0)</f>
        <v>1</v>
      </c>
    </row>
    <row r="316" spans="2:13">
      <c r="B316" s="2">
        <v>45613</v>
      </c>
      <c r="C316" t="s">
        <v>11</v>
      </c>
      <c r="D316" t="s">
        <v>18</v>
      </c>
      <c r="E316" t="str">
        <f>IF(OR(Table1[[#This Row],[Department]]="HR", Table1[[#This Row],[Department]]="IT &amp; Infrastructure", Table1[[#This Row],[Department]]="Finance &amp; Legal", Table1[[#This Row],[Department]]="Utilities", Table1[[#This Row],[Department]]="Admin &amp; Operations"), "Essential", "Non-Essential")</f>
        <v>Non-Essential</v>
      </c>
      <c r="F316" t="s">
        <v>20</v>
      </c>
      <c r="G316" t="s">
        <v>26</v>
      </c>
      <c r="H316" t="s">
        <v>337</v>
      </c>
      <c r="I316" s="7">
        <v>266176.02</v>
      </c>
      <c r="J316" t="str">
        <f>TEXT(Table1[[#This Row],[Date]], "mmmm")</f>
        <v>November</v>
      </c>
      <c r="K316">
        <f>YEAR(Table1[[#This Row],[Date]])</f>
        <v>2024</v>
      </c>
      <c r="L316" t="str">
        <f>TEXT(Table1[[#This Row],[Date]],"DDDD")</f>
        <v>Sunday</v>
      </c>
      <c r="M316">
        <f>ROUNDUP(MONTH(Table1[[#This Row],[Date]])/3,0)</f>
        <v>4</v>
      </c>
    </row>
    <row r="317" spans="2:13">
      <c r="B317" s="2">
        <v>44952</v>
      </c>
      <c r="C317" t="s">
        <v>7</v>
      </c>
      <c r="D317" t="s">
        <v>17</v>
      </c>
      <c r="E317" t="str">
        <f>IF(OR(Table1[[#This Row],[Department]]="HR", Table1[[#This Row],[Department]]="IT &amp; Infrastructure", Table1[[#This Row],[Department]]="Finance &amp; Legal", Table1[[#This Row],[Department]]="Utilities", Table1[[#This Row],[Department]]="Admin &amp; Operations"), "Essential", "Non-Essential")</f>
        <v>Essential</v>
      </c>
      <c r="F317" t="s">
        <v>21</v>
      </c>
      <c r="G317" t="s">
        <v>26</v>
      </c>
      <c r="H317" t="s">
        <v>338</v>
      </c>
      <c r="I317" s="7">
        <v>14346.12</v>
      </c>
      <c r="J317" t="str">
        <f>TEXT(Table1[[#This Row],[Date]], "mmmm")</f>
        <v>January</v>
      </c>
      <c r="K317">
        <f>YEAR(Table1[[#This Row],[Date]])</f>
        <v>2023</v>
      </c>
      <c r="L317" t="str">
        <f>TEXT(Table1[[#This Row],[Date]],"DDDD")</f>
        <v>Thursday</v>
      </c>
      <c r="M317">
        <f>ROUNDUP(MONTH(Table1[[#This Row],[Date]])/3,0)</f>
        <v>1</v>
      </c>
    </row>
    <row r="318" spans="2:13">
      <c r="B318" s="2">
        <v>45647</v>
      </c>
      <c r="C318" t="s">
        <v>16</v>
      </c>
      <c r="D318" t="s">
        <v>17</v>
      </c>
      <c r="E318" t="str">
        <f>IF(OR(Table1[[#This Row],[Department]]="HR", Table1[[#This Row],[Department]]="IT &amp; Infrastructure", Table1[[#This Row],[Department]]="Finance &amp; Legal", Table1[[#This Row],[Department]]="Utilities", Table1[[#This Row],[Department]]="Admin &amp; Operations"), "Essential", "Non-Essential")</f>
        <v>Non-Essential</v>
      </c>
      <c r="F318" t="s">
        <v>20</v>
      </c>
      <c r="G318" t="s">
        <v>27</v>
      </c>
      <c r="H318" t="s">
        <v>339</v>
      </c>
      <c r="I318" s="7">
        <v>85805.14</v>
      </c>
      <c r="J318" t="str">
        <f>TEXT(Table1[[#This Row],[Date]], "mmmm")</f>
        <v>December</v>
      </c>
      <c r="K318">
        <f>YEAR(Table1[[#This Row],[Date]])</f>
        <v>2024</v>
      </c>
      <c r="L318" t="str">
        <f>TEXT(Table1[[#This Row],[Date]],"DDDD")</f>
        <v>Saturday</v>
      </c>
      <c r="M318">
        <f>ROUNDUP(MONTH(Table1[[#This Row],[Date]])/3,0)</f>
        <v>4</v>
      </c>
    </row>
    <row r="319" spans="2:13">
      <c r="B319" s="2">
        <v>45085</v>
      </c>
      <c r="C319" t="s">
        <v>15</v>
      </c>
      <c r="D319" t="s">
        <v>18</v>
      </c>
      <c r="E319" t="str">
        <f>IF(OR(Table1[[#This Row],[Department]]="HR", Table1[[#This Row],[Department]]="IT &amp; Infrastructure", Table1[[#This Row],[Department]]="Finance &amp; Legal", Table1[[#This Row],[Department]]="Utilities", Table1[[#This Row],[Department]]="Admin &amp; Operations"), "Essential", "Non-Essential")</f>
        <v>Essential</v>
      </c>
      <c r="F319" t="s">
        <v>23</v>
      </c>
      <c r="G319" t="s">
        <v>27</v>
      </c>
      <c r="H319" t="s">
        <v>340</v>
      </c>
      <c r="I319" s="7">
        <v>78017.009999999995</v>
      </c>
      <c r="J319" t="str">
        <f>TEXT(Table1[[#This Row],[Date]], "mmmm")</f>
        <v>June</v>
      </c>
      <c r="K319">
        <f>YEAR(Table1[[#This Row],[Date]])</f>
        <v>2023</v>
      </c>
      <c r="L319" t="str">
        <f>TEXT(Table1[[#This Row],[Date]],"DDDD")</f>
        <v>Thursday</v>
      </c>
      <c r="M319">
        <f>ROUNDUP(MONTH(Table1[[#This Row],[Date]])/3,0)</f>
        <v>2</v>
      </c>
    </row>
    <row r="320" spans="2:13">
      <c r="B320" s="2">
        <v>44956</v>
      </c>
      <c r="C320" t="s">
        <v>9</v>
      </c>
      <c r="D320" t="s">
        <v>17</v>
      </c>
      <c r="E320" t="str">
        <f>IF(OR(Table1[[#This Row],[Department]]="HR", Table1[[#This Row],[Department]]="IT &amp; Infrastructure", Table1[[#This Row],[Department]]="Finance &amp; Legal", Table1[[#This Row],[Department]]="Utilities", Table1[[#This Row],[Department]]="Admin &amp; Operations"), "Essential", "Non-Essential")</f>
        <v>Non-Essential</v>
      </c>
      <c r="F320" t="s">
        <v>21</v>
      </c>
      <c r="G320" t="s">
        <v>26</v>
      </c>
      <c r="H320" t="s">
        <v>341</v>
      </c>
      <c r="I320" s="7">
        <v>44249.61</v>
      </c>
      <c r="J320" t="str">
        <f>TEXT(Table1[[#This Row],[Date]], "mmmm")</f>
        <v>January</v>
      </c>
      <c r="K320">
        <f>YEAR(Table1[[#This Row],[Date]])</f>
        <v>2023</v>
      </c>
      <c r="L320" t="str">
        <f>TEXT(Table1[[#This Row],[Date]],"DDDD")</f>
        <v>Monday</v>
      </c>
      <c r="M320">
        <f>ROUNDUP(MONTH(Table1[[#This Row],[Date]])/3,0)</f>
        <v>1</v>
      </c>
    </row>
    <row r="321" spans="2:13">
      <c r="B321" s="2">
        <v>45413</v>
      </c>
      <c r="C321" t="s">
        <v>13</v>
      </c>
      <c r="D321" t="s">
        <v>18</v>
      </c>
      <c r="E321" t="str">
        <f>IF(OR(Table1[[#This Row],[Department]]="HR", Table1[[#This Row],[Department]]="IT &amp; Infrastructure", Table1[[#This Row],[Department]]="Finance &amp; Legal", Table1[[#This Row],[Department]]="Utilities", Table1[[#This Row],[Department]]="Admin &amp; Operations"), "Essential", "Non-Essential")</f>
        <v>Non-Essential</v>
      </c>
      <c r="F321" t="s">
        <v>22</v>
      </c>
      <c r="G321" t="s">
        <v>25</v>
      </c>
      <c r="H321" t="s">
        <v>342</v>
      </c>
      <c r="I321" s="7">
        <v>359486.01</v>
      </c>
      <c r="J321" t="str">
        <f>TEXT(Table1[[#This Row],[Date]], "mmmm")</f>
        <v>May</v>
      </c>
      <c r="K321">
        <f>YEAR(Table1[[#This Row],[Date]])</f>
        <v>2024</v>
      </c>
      <c r="L321" t="str">
        <f>TEXT(Table1[[#This Row],[Date]],"DDDD")</f>
        <v>Wednesday</v>
      </c>
      <c r="M321">
        <f>ROUNDUP(MONTH(Table1[[#This Row],[Date]])/3,0)</f>
        <v>2</v>
      </c>
    </row>
    <row r="322" spans="2:13">
      <c r="B322" s="2">
        <v>45150</v>
      </c>
      <c r="C322" t="s">
        <v>8</v>
      </c>
      <c r="D322" t="s">
        <v>17</v>
      </c>
      <c r="E322" t="str">
        <f>IF(OR(Table1[[#This Row],[Department]]="HR", Table1[[#This Row],[Department]]="IT &amp; Infrastructure", Table1[[#This Row],[Department]]="Finance &amp; Legal", Table1[[#This Row],[Department]]="Utilities", Table1[[#This Row],[Department]]="Admin &amp; Operations"), "Essential", "Non-Essential")</f>
        <v>Essential</v>
      </c>
      <c r="F322" t="s">
        <v>20</v>
      </c>
      <c r="G322" t="s">
        <v>25</v>
      </c>
      <c r="H322" t="s">
        <v>343</v>
      </c>
      <c r="I322" s="7">
        <v>215627.27</v>
      </c>
      <c r="J322" t="str">
        <f>TEXT(Table1[[#This Row],[Date]], "mmmm")</f>
        <v>August</v>
      </c>
      <c r="K322">
        <f>YEAR(Table1[[#This Row],[Date]])</f>
        <v>2023</v>
      </c>
      <c r="L322" t="str">
        <f>TEXT(Table1[[#This Row],[Date]],"DDDD")</f>
        <v>Saturday</v>
      </c>
      <c r="M322">
        <f>ROUNDUP(MONTH(Table1[[#This Row],[Date]])/3,0)</f>
        <v>3</v>
      </c>
    </row>
    <row r="323" spans="2:13">
      <c r="B323" s="2">
        <v>45035</v>
      </c>
      <c r="C323" t="s">
        <v>7</v>
      </c>
      <c r="D323" t="s">
        <v>17</v>
      </c>
      <c r="E323" t="str">
        <f>IF(OR(Table1[[#This Row],[Department]]="HR", Table1[[#This Row],[Department]]="IT &amp; Infrastructure", Table1[[#This Row],[Department]]="Finance &amp; Legal", Table1[[#This Row],[Department]]="Utilities", Table1[[#This Row],[Department]]="Admin &amp; Operations"), "Essential", "Non-Essential")</f>
        <v>Essential</v>
      </c>
      <c r="F323" t="s">
        <v>19</v>
      </c>
      <c r="G323" t="s">
        <v>27</v>
      </c>
      <c r="H323" t="s">
        <v>344</v>
      </c>
      <c r="I323" s="7">
        <v>197759.03</v>
      </c>
      <c r="J323" t="str">
        <f>TEXT(Table1[[#This Row],[Date]], "mmmm")</f>
        <v>April</v>
      </c>
      <c r="K323">
        <f>YEAR(Table1[[#This Row],[Date]])</f>
        <v>2023</v>
      </c>
      <c r="L323" t="str">
        <f>TEXT(Table1[[#This Row],[Date]],"DDDD")</f>
        <v>Wednesday</v>
      </c>
      <c r="M323">
        <f>ROUNDUP(MONTH(Table1[[#This Row],[Date]])/3,0)</f>
        <v>2</v>
      </c>
    </row>
    <row r="324" spans="2:13">
      <c r="B324" s="2">
        <v>45479</v>
      </c>
      <c r="C324" t="s">
        <v>11</v>
      </c>
      <c r="D324" t="s">
        <v>18</v>
      </c>
      <c r="E324" t="str">
        <f>IF(OR(Table1[[#This Row],[Department]]="HR", Table1[[#This Row],[Department]]="IT &amp; Infrastructure", Table1[[#This Row],[Department]]="Finance &amp; Legal", Table1[[#This Row],[Department]]="Utilities", Table1[[#This Row],[Department]]="Admin &amp; Operations"), "Essential", "Non-Essential")</f>
        <v>Non-Essential</v>
      </c>
      <c r="F324" t="s">
        <v>23</v>
      </c>
      <c r="G324" t="s">
        <v>24</v>
      </c>
      <c r="H324" t="s">
        <v>345</v>
      </c>
      <c r="I324" s="7">
        <v>70850.58</v>
      </c>
      <c r="J324" t="str">
        <f>TEXT(Table1[[#This Row],[Date]], "mmmm")</f>
        <v>July</v>
      </c>
      <c r="K324">
        <f>YEAR(Table1[[#This Row],[Date]])</f>
        <v>2024</v>
      </c>
      <c r="L324" t="str">
        <f>TEXT(Table1[[#This Row],[Date]],"DDDD")</f>
        <v>Saturday</v>
      </c>
      <c r="M324">
        <f>ROUNDUP(MONTH(Table1[[#This Row],[Date]])/3,0)</f>
        <v>3</v>
      </c>
    </row>
    <row r="325" spans="2:13">
      <c r="B325" s="2">
        <v>45626</v>
      </c>
      <c r="C325" t="s">
        <v>11</v>
      </c>
      <c r="D325" t="s">
        <v>17</v>
      </c>
      <c r="E325" t="str">
        <f>IF(OR(Table1[[#This Row],[Department]]="HR", Table1[[#This Row],[Department]]="IT &amp; Infrastructure", Table1[[#This Row],[Department]]="Finance &amp; Legal", Table1[[#This Row],[Department]]="Utilities", Table1[[#This Row],[Department]]="Admin &amp; Operations"), "Essential", "Non-Essential")</f>
        <v>Non-Essential</v>
      </c>
      <c r="F325" t="s">
        <v>21</v>
      </c>
      <c r="G325" t="s">
        <v>24</v>
      </c>
      <c r="H325" t="s">
        <v>346</v>
      </c>
      <c r="I325" s="7">
        <v>429327.63</v>
      </c>
      <c r="J325" t="str">
        <f>TEXT(Table1[[#This Row],[Date]], "mmmm")</f>
        <v>November</v>
      </c>
      <c r="K325">
        <f>YEAR(Table1[[#This Row],[Date]])</f>
        <v>2024</v>
      </c>
      <c r="L325" t="str">
        <f>TEXT(Table1[[#This Row],[Date]],"DDDD")</f>
        <v>Saturday</v>
      </c>
      <c r="M325">
        <f>ROUNDUP(MONTH(Table1[[#This Row],[Date]])/3,0)</f>
        <v>4</v>
      </c>
    </row>
    <row r="326" spans="2:13">
      <c r="B326" s="2">
        <v>44963</v>
      </c>
      <c r="C326" t="s">
        <v>8</v>
      </c>
      <c r="D326" t="s">
        <v>17</v>
      </c>
      <c r="E326" t="str">
        <f>IF(OR(Table1[[#This Row],[Department]]="HR", Table1[[#This Row],[Department]]="IT &amp; Infrastructure", Table1[[#This Row],[Department]]="Finance &amp; Legal", Table1[[#This Row],[Department]]="Utilities", Table1[[#This Row],[Department]]="Admin &amp; Operations"), "Essential", "Non-Essential")</f>
        <v>Essential</v>
      </c>
      <c r="F326" t="s">
        <v>21</v>
      </c>
      <c r="G326" t="s">
        <v>25</v>
      </c>
      <c r="H326" t="s">
        <v>347</v>
      </c>
      <c r="I326" s="7">
        <v>222255.3</v>
      </c>
      <c r="J326" t="str">
        <f>TEXT(Table1[[#This Row],[Date]], "mmmm")</f>
        <v>February</v>
      </c>
      <c r="K326">
        <f>YEAR(Table1[[#This Row],[Date]])</f>
        <v>2023</v>
      </c>
      <c r="L326" t="str">
        <f>TEXT(Table1[[#This Row],[Date]],"DDDD")</f>
        <v>Monday</v>
      </c>
      <c r="M326">
        <f>ROUNDUP(MONTH(Table1[[#This Row],[Date]])/3,0)</f>
        <v>1</v>
      </c>
    </row>
    <row r="327" spans="2:13">
      <c r="B327" s="2">
        <v>45614</v>
      </c>
      <c r="C327" t="s">
        <v>10</v>
      </c>
      <c r="D327" t="s">
        <v>18</v>
      </c>
      <c r="E327" t="str">
        <f>IF(OR(Table1[[#This Row],[Department]]="HR", Table1[[#This Row],[Department]]="IT &amp; Infrastructure", Table1[[#This Row],[Department]]="Finance &amp; Legal", Table1[[#This Row],[Department]]="Utilities", Table1[[#This Row],[Department]]="Admin &amp; Operations"), "Essential", "Non-Essential")</f>
        <v>Non-Essential</v>
      </c>
      <c r="F327" t="s">
        <v>23</v>
      </c>
      <c r="G327" t="s">
        <v>25</v>
      </c>
      <c r="H327" t="s">
        <v>348</v>
      </c>
      <c r="I327" s="7">
        <v>160766.6</v>
      </c>
      <c r="J327" t="str">
        <f>TEXT(Table1[[#This Row],[Date]], "mmmm")</f>
        <v>November</v>
      </c>
      <c r="K327">
        <f>YEAR(Table1[[#This Row],[Date]])</f>
        <v>2024</v>
      </c>
      <c r="L327" t="str">
        <f>TEXT(Table1[[#This Row],[Date]],"DDDD")</f>
        <v>Monday</v>
      </c>
      <c r="M327">
        <f>ROUNDUP(MONTH(Table1[[#This Row],[Date]])/3,0)</f>
        <v>4</v>
      </c>
    </row>
    <row r="328" spans="2:13">
      <c r="B328" s="2">
        <v>45315</v>
      </c>
      <c r="C328" t="s">
        <v>14</v>
      </c>
      <c r="D328" t="s">
        <v>18</v>
      </c>
      <c r="E328" t="str">
        <f>IF(OR(Table1[[#This Row],[Department]]="HR", Table1[[#This Row],[Department]]="IT &amp; Infrastructure", Table1[[#This Row],[Department]]="Finance &amp; Legal", Table1[[#This Row],[Department]]="Utilities", Table1[[#This Row],[Department]]="Admin &amp; Operations"), "Essential", "Non-Essential")</f>
        <v>Essential</v>
      </c>
      <c r="F328" t="s">
        <v>19</v>
      </c>
      <c r="G328" t="s">
        <v>24</v>
      </c>
      <c r="H328" t="s">
        <v>349</v>
      </c>
      <c r="I328" s="7">
        <v>115103.17</v>
      </c>
      <c r="J328" t="str">
        <f>TEXT(Table1[[#This Row],[Date]], "mmmm")</f>
        <v>January</v>
      </c>
      <c r="K328">
        <f>YEAR(Table1[[#This Row],[Date]])</f>
        <v>2024</v>
      </c>
      <c r="L328" t="str">
        <f>TEXT(Table1[[#This Row],[Date]],"DDDD")</f>
        <v>Wednesday</v>
      </c>
      <c r="M328">
        <f>ROUNDUP(MONTH(Table1[[#This Row],[Date]])/3,0)</f>
        <v>1</v>
      </c>
    </row>
    <row r="329" spans="2:13">
      <c r="B329" s="2">
        <v>45547</v>
      </c>
      <c r="C329" t="s">
        <v>7</v>
      </c>
      <c r="D329" t="s">
        <v>18</v>
      </c>
      <c r="E329" t="str">
        <f>IF(OR(Table1[[#This Row],[Department]]="HR", Table1[[#This Row],[Department]]="IT &amp; Infrastructure", Table1[[#This Row],[Department]]="Finance &amp; Legal", Table1[[#This Row],[Department]]="Utilities", Table1[[#This Row],[Department]]="Admin &amp; Operations"), "Essential", "Non-Essential")</f>
        <v>Essential</v>
      </c>
      <c r="F329" t="s">
        <v>23</v>
      </c>
      <c r="G329" t="s">
        <v>27</v>
      </c>
      <c r="H329" t="s">
        <v>350</v>
      </c>
      <c r="I329" s="7">
        <v>339651.95</v>
      </c>
      <c r="J329" t="str">
        <f>TEXT(Table1[[#This Row],[Date]], "mmmm")</f>
        <v>September</v>
      </c>
      <c r="K329">
        <f>YEAR(Table1[[#This Row],[Date]])</f>
        <v>2024</v>
      </c>
      <c r="L329" t="str">
        <f>TEXT(Table1[[#This Row],[Date]],"DDDD")</f>
        <v>Thursday</v>
      </c>
      <c r="M329">
        <f>ROUNDUP(MONTH(Table1[[#This Row],[Date]])/3,0)</f>
        <v>3</v>
      </c>
    </row>
    <row r="330" spans="2:13">
      <c r="B330" s="2">
        <v>45333</v>
      </c>
      <c r="C330" t="s">
        <v>15</v>
      </c>
      <c r="D330" t="s">
        <v>18</v>
      </c>
      <c r="E330" t="str">
        <f>IF(OR(Table1[[#This Row],[Department]]="HR", Table1[[#This Row],[Department]]="IT &amp; Infrastructure", Table1[[#This Row],[Department]]="Finance &amp; Legal", Table1[[#This Row],[Department]]="Utilities", Table1[[#This Row],[Department]]="Admin &amp; Operations"), "Essential", "Non-Essential")</f>
        <v>Essential</v>
      </c>
      <c r="F330" t="s">
        <v>21</v>
      </c>
      <c r="G330" t="s">
        <v>25</v>
      </c>
      <c r="H330" t="s">
        <v>351</v>
      </c>
      <c r="I330" s="7">
        <v>459916.63</v>
      </c>
      <c r="J330" t="str">
        <f>TEXT(Table1[[#This Row],[Date]], "mmmm")</f>
        <v>February</v>
      </c>
      <c r="K330">
        <f>YEAR(Table1[[#This Row],[Date]])</f>
        <v>2024</v>
      </c>
      <c r="L330" t="str">
        <f>TEXT(Table1[[#This Row],[Date]],"DDDD")</f>
        <v>Sunday</v>
      </c>
      <c r="M330">
        <f>ROUNDUP(MONTH(Table1[[#This Row],[Date]])/3,0)</f>
        <v>1</v>
      </c>
    </row>
    <row r="331" spans="2:13">
      <c r="B331" s="2">
        <v>45556</v>
      </c>
      <c r="C331" t="s">
        <v>10</v>
      </c>
      <c r="D331" t="s">
        <v>18</v>
      </c>
      <c r="E331" t="str">
        <f>IF(OR(Table1[[#This Row],[Department]]="HR", Table1[[#This Row],[Department]]="IT &amp; Infrastructure", Table1[[#This Row],[Department]]="Finance &amp; Legal", Table1[[#This Row],[Department]]="Utilities", Table1[[#This Row],[Department]]="Admin &amp; Operations"), "Essential", "Non-Essential")</f>
        <v>Non-Essential</v>
      </c>
      <c r="F331" t="s">
        <v>23</v>
      </c>
      <c r="G331" t="s">
        <v>24</v>
      </c>
      <c r="H331" t="s">
        <v>352</v>
      </c>
      <c r="I331" s="7">
        <v>436518.04</v>
      </c>
      <c r="J331" t="str">
        <f>TEXT(Table1[[#This Row],[Date]], "mmmm")</f>
        <v>September</v>
      </c>
      <c r="K331">
        <f>YEAR(Table1[[#This Row],[Date]])</f>
        <v>2024</v>
      </c>
      <c r="L331" t="str">
        <f>TEXT(Table1[[#This Row],[Date]],"DDDD")</f>
        <v>Saturday</v>
      </c>
      <c r="M331">
        <f>ROUNDUP(MONTH(Table1[[#This Row],[Date]])/3,0)</f>
        <v>3</v>
      </c>
    </row>
    <row r="332" spans="2:13">
      <c r="B332" s="2">
        <v>45472</v>
      </c>
      <c r="C332" t="s">
        <v>16</v>
      </c>
      <c r="D332" t="s">
        <v>17</v>
      </c>
      <c r="E332" t="str">
        <f>IF(OR(Table1[[#This Row],[Department]]="HR", Table1[[#This Row],[Department]]="IT &amp; Infrastructure", Table1[[#This Row],[Department]]="Finance &amp; Legal", Table1[[#This Row],[Department]]="Utilities", Table1[[#This Row],[Department]]="Admin &amp; Operations"), "Essential", "Non-Essential")</f>
        <v>Non-Essential</v>
      </c>
      <c r="F332" t="s">
        <v>21</v>
      </c>
      <c r="G332" t="s">
        <v>26</v>
      </c>
      <c r="H332" t="s">
        <v>353</v>
      </c>
      <c r="I332" s="7">
        <v>188364.42</v>
      </c>
      <c r="J332" t="str">
        <f>TEXT(Table1[[#This Row],[Date]], "mmmm")</f>
        <v>June</v>
      </c>
      <c r="K332">
        <f>YEAR(Table1[[#This Row],[Date]])</f>
        <v>2024</v>
      </c>
      <c r="L332" t="str">
        <f>TEXT(Table1[[#This Row],[Date]],"DDDD")</f>
        <v>Saturday</v>
      </c>
      <c r="M332">
        <f>ROUNDUP(MONTH(Table1[[#This Row],[Date]])/3,0)</f>
        <v>2</v>
      </c>
    </row>
    <row r="333" spans="2:13">
      <c r="B333" s="2">
        <v>45193</v>
      </c>
      <c r="C333" t="s">
        <v>11</v>
      </c>
      <c r="D333" t="s">
        <v>18</v>
      </c>
      <c r="E333" t="str">
        <f>IF(OR(Table1[[#This Row],[Department]]="HR", Table1[[#This Row],[Department]]="IT &amp; Infrastructure", Table1[[#This Row],[Department]]="Finance &amp; Legal", Table1[[#This Row],[Department]]="Utilities", Table1[[#This Row],[Department]]="Admin &amp; Operations"), "Essential", "Non-Essential")</f>
        <v>Non-Essential</v>
      </c>
      <c r="F333" t="s">
        <v>21</v>
      </c>
      <c r="G333" t="s">
        <v>25</v>
      </c>
      <c r="H333" t="s">
        <v>354</v>
      </c>
      <c r="I333" s="7">
        <v>285149.88</v>
      </c>
      <c r="J333" t="str">
        <f>TEXT(Table1[[#This Row],[Date]], "mmmm")</f>
        <v>September</v>
      </c>
      <c r="K333">
        <f>YEAR(Table1[[#This Row],[Date]])</f>
        <v>2023</v>
      </c>
      <c r="L333" t="str">
        <f>TEXT(Table1[[#This Row],[Date]],"DDDD")</f>
        <v>Sunday</v>
      </c>
      <c r="M333">
        <f>ROUNDUP(MONTH(Table1[[#This Row],[Date]])/3,0)</f>
        <v>3</v>
      </c>
    </row>
    <row r="334" spans="2:13">
      <c r="B334" s="2">
        <v>45098</v>
      </c>
      <c r="C334" t="s">
        <v>16</v>
      </c>
      <c r="D334" t="s">
        <v>18</v>
      </c>
      <c r="E334" t="str">
        <f>IF(OR(Table1[[#This Row],[Department]]="HR", Table1[[#This Row],[Department]]="IT &amp; Infrastructure", Table1[[#This Row],[Department]]="Finance &amp; Legal", Table1[[#This Row],[Department]]="Utilities", Table1[[#This Row],[Department]]="Admin &amp; Operations"), "Essential", "Non-Essential")</f>
        <v>Non-Essential</v>
      </c>
      <c r="F334" t="s">
        <v>23</v>
      </c>
      <c r="G334" t="s">
        <v>25</v>
      </c>
      <c r="H334" t="s">
        <v>355</v>
      </c>
      <c r="I334" s="7">
        <v>47072.87</v>
      </c>
      <c r="J334" t="str">
        <f>TEXT(Table1[[#This Row],[Date]], "mmmm")</f>
        <v>June</v>
      </c>
      <c r="K334">
        <f>YEAR(Table1[[#This Row],[Date]])</f>
        <v>2023</v>
      </c>
      <c r="L334" t="str">
        <f>TEXT(Table1[[#This Row],[Date]],"DDDD")</f>
        <v>Wednesday</v>
      </c>
      <c r="M334">
        <f>ROUNDUP(MONTH(Table1[[#This Row],[Date]])/3,0)</f>
        <v>2</v>
      </c>
    </row>
    <row r="335" spans="2:13">
      <c r="B335" s="2">
        <v>45126</v>
      </c>
      <c r="C335" t="s">
        <v>11</v>
      </c>
      <c r="D335" t="s">
        <v>17</v>
      </c>
      <c r="E335" t="str">
        <f>IF(OR(Table1[[#This Row],[Department]]="HR", Table1[[#This Row],[Department]]="IT &amp; Infrastructure", Table1[[#This Row],[Department]]="Finance &amp; Legal", Table1[[#This Row],[Department]]="Utilities", Table1[[#This Row],[Department]]="Admin &amp; Operations"), "Essential", "Non-Essential")</f>
        <v>Non-Essential</v>
      </c>
      <c r="F335" t="s">
        <v>22</v>
      </c>
      <c r="G335" t="s">
        <v>24</v>
      </c>
      <c r="H335" t="s">
        <v>356</v>
      </c>
      <c r="I335" s="7">
        <v>498662.57</v>
      </c>
      <c r="J335" t="str">
        <f>TEXT(Table1[[#This Row],[Date]], "mmmm")</f>
        <v>July</v>
      </c>
      <c r="K335">
        <f>YEAR(Table1[[#This Row],[Date]])</f>
        <v>2023</v>
      </c>
      <c r="L335" t="str">
        <f>TEXT(Table1[[#This Row],[Date]],"DDDD")</f>
        <v>Wednesday</v>
      </c>
      <c r="M335">
        <f>ROUNDUP(MONTH(Table1[[#This Row],[Date]])/3,0)</f>
        <v>3</v>
      </c>
    </row>
    <row r="336" spans="2:13">
      <c r="B336" s="2">
        <v>45295</v>
      </c>
      <c r="C336" t="s">
        <v>8</v>
      </c>
      <c r="D336" t="s">
        <v>17</v>
      </c>
      <c r="E336" t="str">
        <f>IF(OR(Table1[[#This Row],[Department]]="HR", Table1[[#This Row],[Department]]="IT &amp; Infrastructure", Table1[[#This Row],[Department]]="Finance &amp; Legal", Table1[[#This Row],[Department]]="Utilities", Table1[[#This Row],[Department]]="Admin &amp; Operations"), "Essential", "Non-Essential")</f>
        <v>Essential</v>
      </c>
      <c r="F336" t="s">
        <v>23</v>
      </c>
      <c r="G336" t="s">
        <v>24</v>
      </c>
      <c r="H336" t="s">
        <v>357</v>
      </c>
      <c r="I336" s="7">
        <v>422309.52</v>
      </c>
      <c r="J336" t="str">
        <f>TEXT(Table1[[#This Row],[Date]], "mmmm")</f>
        <v>January</v>
      </c>
      <c r="K336">
        <f>YEAR(Table1[[#This Row],[Date]])</f>
        <v>2024</v>
      </c>
      <c r="L336" t="str">
        <f>TEXT(Table1[[#This Row],[Date]],"DDDD")</f>
        <v>Thursday</v>
      </c>
      <c r="M336">
        <f>ROUNDUP(MONTH(Table1[[#This Row],[Date]])/3,0)</f>
        <v>1</v>
      </c>
    </row>
    <row r="337" spans="2:13">
      <c r="B337" s="2">
        <v>44938</v>
      </c>
      <c r="C337" t="s">
        <v>11</v>
      </c>
      <c r="D337" t="s">
        <v>18</v>
      </c>
      <c r="E337" t="str">
        <f>IF(OR(Table1[[#This Row],[Department]]="HR", Table1[[#This Row],[Department]]="IT &amp; Infrastructure", Table1[[#This Row],[Department]]="Finance &amp; Legal", Table1[[#This Row],[Department]]="Utilities", Table1[[#This Row],[Department]]="Admin &amp; Operations"), "Essential", "Non-Essential")</f>
        <v>Non-Essential</v>
      </c>
      <c r="F337" t="s">
        <v>20</v>
      </c>
      <c r="G337" t="s">
        <v>25</v>
      </c>
      <c r="H337" t="s">
        <v>358</v>
      </c>
      <c r="I337" s="7">
        <v>186822.75</v>
      </c>
      <c r="J337" t="str">
        <f>TEXT(Table1[[#This Row],[Date]], "mmmm")</f>
        <v>January</v>
      </c>
      <c r="K337">
        <f>YEAR(Table1[[#This Row],[Date]])</f>
        <v>2023</v>
      </c>
      <c r="L337" t="str">
        <f>TEXT(Table1[[#This Row],[Date]],"DDDD")</f>
        <v>Thursday</v>
      </c>
      <c r="M337">
        <f>ROUNDUP(MONTH(Table1[[#This Row],[Date]])/3,0)</f>
        <v>1</v>
      </c>
    </row>
    <row r="338" spans="2:13">
      <c r="B338" s="2">
        <v>44979</v>
      </c>
      <c r="C338" t="s">
        <v>7</v>
      </c>
      <c r="D338" t="s">
        <v>17</v>
      </c>
      <c r="E338" t="str">
        <f>IF(OR(Table1[[#This Row],[Department]]="HR", Table1[[#This Row],[Department]]="IT &amp; Infrastructure", Table1[[#This Row],[Department]]="Finance &amp; Legal", Table1[[#This Row],[Department]]="Utilities", Table1[[#This Row],[Department]]="Admin &amp; Operations"), "Essential", "Non-Essential")</f>
        <v>Essential</v>
      </c>
      <c r="F338" t="s">
        <v>22</v>
      </c>
      <c r="G338" t="s">
        <v>24</v>
      </c>
      <c r="H338" t="s">
        <v>359</v>
      </c>
      <c r="I338" s="7">
        <v>284095.65000000002</v>
      </c>
      <c r="J338" t="str">
        <f>TEXT(Table1[[#This Row],[Date]], "mmmm")</f>
        <v>February</v>
      </c>
      <c r="K338">
        <f>YEAR(Table1[[#This Row],[Date]])</f>
        <v>2023</v>
      </c>
      <c r="L338" t="str">
        <f>TEXT(Table1[[#This Row],[Date]],"DDDD")</f>
        <v>Wednesday</v>
      </c>
      <c r="M338">
        <f>ROUNDUP(MONTH(Table1[[#This Row],[Date]])/3,0)</f>
        <v>1</v>
      </c>
    </row>
    <row r="339" spans="2:13">
      <c r="B339" s="2">
        <v>45483</v>
      </c>
      <c r="C339" t="s">
        <v>12</v>
      </c>
      <c r="D339" t="s">
        <v>17</v>
      </c>
      <c r="E339" t="str">
        <f>IF(OR(Table1[[#This Row],[Department]]="HR", Table1[[#This Row],[Department]]="IT &amp; Infrastructure", Table1[[#This Row],[Department]]="Finance &amp; Legal", Table1[[#This Row],[Department]]="Utilities", Table1[[#This Row],[Department]]="Admin &amp; Operations"), "Essential", "Non-Essential")</f>
        <v>Essential</v>
      </c>
      <c r="F339" t="s">
        <v>21</v>
      </c>
      <c r="G339" t="s">
        <v>25</v>
      </c>
      <c r="H339" t="s">
        <v>360</v>
      </c>
      <c r="I339" s="7">
        <v>41062.879999999997</v>
      </c>
      <c r="J339" t="str">
        <f>TEXT(Table1[[#This Row],[Date]], "mmmm")</f>
        <v>July</v>
      </c>
      <c r="K339">
        <f>YEAR(Table1[[#This Row],[Date]])</f>
        <v>2024</v>
      </c>
      <c r="L339" t="str">
        <f>TEXT(Table1[[#This Row],[Date]],"DDDD")</f>
        <v>Wednesday</v>
      </c>
      <c r="M339">
        <f>ROUNDUP(MONTH(Table1[[#This Row],[Date]])/3,0)</f>
        <v>3</v>
      </c>
    </row>
    <row r="340" spans="2:13">
      <c r="B340" s="2">
        <v>45537</v>
      </c>
      <c r="C340" t="s">
        <v>7</v>
      </c>
      <c r="D340" t="s">
        <v>17</v>
      </c>
      <c r="E340" t="str">
        <f>IF(OR(Table1[[#This Row],[Department]]="HR", Table1[[#This Row],[Department]]="IT &amp; Infrastructure", Table1[[#This Row],[Department]]="Finance &amp; Legal", Table1[[#This Row],[Department]]="Utilities", Table1[[#This Row],[Department]]="Admin &amp; Operations"), "Essential", "Non-Essential")</f>
        <v>Essential</v>
      </c>
      <c r="F340" t="s">
        <v>23</v>
      </c>
      <c r="G340" t="s">
        <v>25</v>
      </c>
      <c r="H340" t="s">
        <v>361</v>
      </c>
      <c r="I340" s="7">
        <v>378426.81</v>
      </c>
      <c r="J340" t="str">
        <f>TEXT(Table1[[#This Row],[Date]], "mmmm")</f>
        <v>September</v>
      </c>
      <c r="K340">
        <f>YEAR(Table1[[#This Row],[Date]])</f>
        <v>2024</v>
      </c>
      <c r="L340" t="str">
        <f>TEXT(Table1[[#This Row],[Date]],"DDDD")</f>
        <v>Monday</v>
      </c>
      <c r="M340">
        <f>ROUNDUP(MONTH(Table1[[#This Row],[Date]])/3,0)</f>
        <v>3</v>
      </c>
    </row>
    <row r="341" spans="2:13">
      <c r="B341" s="2">
        <v>45213</v>
      </c>
      <c r="C341" t="s">
        <v>13</v>
      </c>
      <c r="D341" t="s">
        <v>18</v>
      </c>
      <c r="E341" t="str">
        <f>IF(OR(Table1[[#This Row],[Department]]="HR", Table1[[#This Row],[Department]]="IT &amp; Infrastructure", Table1[[#This Row],[Department]]="Finance &amp; Legal", Table1[[#This Row],[Department]]="Utilities", Table1[[#This Row],[Department]]="Admin &amp; Operations"), "Essential", "Non-Essential")</f>
        <v>Non-Essential</v>
      </c>
      <c r="F341" t="s">
        <v>20</v>
      </c>
      <c r="G341" t="s">
        <v>27</v>
      </c>
      <c r="H341" t="s">
        <v>362</v>
      </c>
      <c r="I341" s="7">
        <v>353401.82</v>
      </c>
      <c r="J341" t="str">
        <f>TEXT(Table1[[#This Row],[Date]], "mmmm")</f>
        <v>October</v>
      </c>
      <c r="K341">
        <f>YEAR(Table1[[#This Row],[Date]])</f>
        <v>2023</v>
      </c>
      <c r="L341" t="str">
        <f>TEXT(Table1[[#This Row],[Date]],"DDDD")</f>
        <v>Saturday</v>
      </c>
      <c r="M341">
        <f>ROUNDUP(MONTH(Table1[[#This Row],[Date]])/3,0)</f>
        <v>4</v>
      </c>
    </row>
    <row r="342" spans="2:13">
      <c r="B342" s="2">
        <v>45335</v>
      </c>
      <c r="C342" t="s">
        <v>10</v>
      </c>
      <c r="D342" t="s">
        <v>18</v>
      </c>
      <c r="E342" t="str">
        <f>IF(OR(Table1[[#This Row],[Department]]="HR", Table1[[#This Row],[Department]]="IT &amp; Infrastructure", Table1[[#This Row],[Department]]="Finance &amp; Legal", Table1[[#This Row],[Department]]="Utilities", Table1[[#This Row],[Department]]="Admin &amp; Operations"), "Essential", "Non-Essential")</f>
        <v>Non-Essential</v>
      </c>
      <c r="F342" t="s">
        <v>23</v>
      </c>
      <c r="G342" t="s">
        <v>27</v>
      </c>
      <c r="H342" t="s">
        <v>363</v>
      </c>
      <c r="I342" s="7">
        <v>342152.48</v>
      </c>
      <c r="J342" t="str">
        <f>TEXT(Table1[[#This Row],[Date]], "mmmm")</f>
        <v>February</v>
      </c>
      <c r="K342">
        <f>YEAR(Table1[[#This Row],[Date]])</f>
        <v>2024</v>
      </c>
      <c r="L342" t="str">
        <f>TEXT(Table1[[#This Row],[Date]],"DDDD")</f>
        <v>Tuesday</v>
      </c>
      <c r="M342">
        <f>ROUNDUP(MONTH(Table1[[#This Row],[Date]])/3,0)</f>
        <v>1</v>
      </c>
    </row>
    <row r="343" spans="2:13">
      <c r="B343" s="2">
        <v>45518</v>
      </c>
      <c r="C343" t="s">
        <v>14</v>
      </c>
      <c r="D343" t="s">
        <v>18</v>
      </c>
      <c r="E343" t="str">
        <f>IF(OR(Table1[[#This Row],[Department]]="HR", Table1[[#This Row],[Department]]="IT &amp; Infrastructure", Table1[[#This Row],[Department]]="Finance &amp; Legal", Table1[[#This Row],[Department]]="Utilities", Table1[[#This Row],[Department]]="Admin &amp; Operations"), "Essential", "Non-Essential")</f>
        <v>Essential</v>
      </c>
      <c r="F343" t="s">
        <v>19</v>
      </c>
      <c r="G343" t="s">
        <v>26</v>
      </c>
      <c r="H343" t="s">
        <v>217</v>
      </c>
      <c r="I343" s="7">
        <v>423422.52</v>
      </c>
      <c r="J343" t="str">
        <f>TEXT(Table1[[#This Row],[Date]], "mmmm")</f>
        <v>August</v>
      </c>
      <c r="K343">
        <f>YEAR(Table1[[#This Row],[Date]])</f>
        <v>2024</v>
      </c>
      <c r="L343" t="str">
        <f>TEXT(Table1[[#This Row],[Date]],"DDDD")</f>
        <v>Wednesday</v>
      </c>
      <c r="M343">
        <f>ROUNDUP(MONTH(Table1[[#This Row],[Date]])/3,0)</f>
        <v>3</v>
      </c>
    </row>
    <row r="344" spans="2:13">
      <c r="B344" s="2">
        <v>45103</v>
      </c>
      <c r="C344" t="s">
        <v>7</v>
      </c>
      <c r="D344" t="s">
        <v>17</v>
      </c>
      <c r="E344" t="str">
        <f>IF(OR(Table1[[#This Row],[Department]]="HR", Table1[[#This Row],[Department]]="IT &amp; Infrastructure", Table1[[#This Row],[Department]]="Finance &amp; Legal", Table1[[#This Row],[Department]]="Utilities", Table1[[#This Row],[Department]]="Admin &amp; Operations"), "Essential", "Non-Essential")</f>
        <v>Essential</v>
      </c>
      <c r="F344" t="s">
        <v>20</v>
      </c>
      <c r="G344" t="s">
        <v>25</v>
      </c>
      <c r="H344" t="s">
        <v>364</v>
      </c>
      <c r="I344" s="7">
        <v>485262.57</v>
      </c>
      <c r="J344" t="str">
        <f>TEXT(Table1[[#This Row],[Date]], "mmmm")</f>
        <v>June</v>
      </c>
      <c r="K344">
        <f>YEAR(Table1[[#This Row],[Date]])</f>
        <v>2023</v>
      </c>
      <c r="L344" t="str">
        <f>TEXT(Table1[[#This Row],[Date]],"DDDD")</f>
        <v>Monday</v>
      </c>
      <c r="M344">
        <f>ROUNDUP(MONTH(Table1[[#This Row],[Date]])/3,0)</f>
        <v>2</v>
      </c>
    </row>
    <row r="345" spans="2:13">
      <c r="B345" s="2">
        <v>44947</v>
      </c>
      <c r="C345" t="s">
        <v>12</v>
      </c>
      <c r="D345" t="s">
        <v>18</v>
      </c>
      <c r="E345" t="str">
        <f>IF(OR(Table1[[#This Row],[Department]]="HR", Table1[[#This Row],[Department]]="IT &amp; Infrastructure", Table1[[#This Row],[Department]]="Finance &amp; Legal", Table1[[#This Row],[Department]]="Utilities", Table1[[#This Row],[Department]]="Admin &amp; Operations"), "Essential", "Non-Essential")</f>
        <v>Essential</v>
      </c>
      <c r="F345" t="s">
        <v>23</v>
      </c>
      <c r="G345" t="s">
        <v>24</v>
      </c>
      <c r="H345" t="s">
        <v>365</v>
      </c>
      <c r="I345" s="7">
        <v>31993.74</v>
      </c>
      <c r="J345" t="str">
        <f>TEXT(Table1[[#This Row],[Date]], "mmmm")</f>
        <v>January</v>
      </c>
      <c r="K345">
        <f>YEAR(Table1[[#This Row],[Date]])</f>
        <v>2023</v>
      </c>
      <c r="L345" t="str">
        <f>TEXT(Table1[[#This Row],[Date]],"DDDD")</f>
        <v>Saturday</v>
      </c>
      <c r="M345">
        <f>ROUNDUP(MONTH(Table1[[#This Row],[Date]])/3,0)</f>
        <v>1</v>
      </c>
    </row>
    <row r="346" spans="2:13">
      <c r="B346" s="2">
        <v>45612</v>
      </c>
      <c r="C346" t="s">
        <v>8</v>
      </c>
      <c r="D346" t="s">
        <v>17</v>
      </c>
      <c r="E346" t="str">
        <f>IF(OR(Table1[[#This Row],[Department]]="HR", Table1[[#This Row],[Department]]="IT &amp; Infrastructure", Table1[[#This Row],[Department]]="Finance &amp; Legal", Table1[[#This Row],[Department]]="Utilities", Table1[[#This Row],[Department]]="Admin &amp; Operations"), "Essential", "Non-Essential")</f>
        <v>Essential</v>
      </c>
      <c r="F346" t="s">
        <v>22</v>
      </c>
      <c r="G346" t="s">
        <v>27</v>
      </c>
      <c r="H346" t="s">
        <v>366</v>
      </c>
      <c r="I346" s="7">
        <v>464771</v>
      </c>
      <c r="J346" t="str">
        <f>TEXT(Table1[[#This Row],[Date]], "mmmm")</f>
        <v>November</v>
      </c>
      <c r="K346">
        <f>YEAR(Table1[[#This Row],[Date]])</f>
        <v>2024</v>
      </c>
      <c r="L346" t="str">
        <f>TEXT(Table1[[#This Row],[Date]],"DDDD")</f>
        <v>Saturday</v>
      </c>
      <c r="M346">
        <f>ROUNDUP(MONTH(Table1[[#This Row],[Date]])/3,0)</f>
        <v>4</v>
      </c>
    </row>
    <row r="347" spans="2:13">
      <c r="B347" s="2">
        <v>45441</v>
      </c>
      <c r="C347" t="s">
        <v>16</v>
      </c>
      <c r="D347" t="s">
        <v>17</v>
      </c>
      <c r="E347" t="str">
        <f>IF(OR(Table1[[#This Row],[Department]]="HR", Table1[[#This Row],[Department]]="IT &amp; Infrastructure", Table1[[#This Row],[Department]]="Finance &amp; Legal", Table1[[#This Row],[Department]]="Utilities", Table1[[#This Row],[Department]]="Admin &amp; Operations"), "Essential", "Non-Essential")</f>
        <v>Non-Essential</v>
      </c>
      <c r="F347" t="s">
        <v>23</v>
      </c>
      <c r="G347" t="s">
        <v>24</v>
      </c>
      <c r="H347" t="s">
        <v>367</v>
      </c>
      <c r="I347" s="7">
        <v>278835.76</v>
      </c>
      <c r="J347" t="str">
        <f>TEXT(Table1[[#This Row],[Date]], "mmmm")</f>
        <v>May</v>
      </c>
      <c r="K347">
        <f>YEAR(Table1[[#This Row],[Date]])</f>
        <v>2024</v>
      </c>
      <c r="L347" t="str">
        <f>TEXT(Table1[[#This Row],[Date]],"DDDD")</f>
        <v>Wednesday</v>
      </c>
      <c r="M347">
        <f>ROUNDUP(MONTH(Table1[[#This Row],[Date]])/3,0)</f>
        <v>2</v>
      </c>
    </row>
    <row r="348" spans="2:13">
      <c r="B348" s="2">
        <v>45586</v>
      </c>
      <c r="C348" t="s">
        <v>9</v>
      </c>
      <c r="D348" t="s">
        <v>17</v>
      </c>
      <c r="E348" t="str">
        <f>IF(OR(Table1[[#This Row],[Department]]="HR", Table1[[#This Row],[Department]]="IT &amp; Infrastructure", Table1[[#This Row],[Department]]="Finance &amp; Legal", Table1[[#This Row],[Department]]="Utilities", Table1[[#This Row],[Department]]="Admin &amp; Operations"), "Essential", "Non-Essential")</f>
        <v>Non-Essential</v>
      </c>
      <c r="F348" t="s">
        <v>23</v>
      </c>
      <c r="G348" t="s">
        <v>25</v>
      </c>
      <c r="H348" t="s">
        <v>368</v>
      </c>
      <c r="I348" s="7">
        <v>453257.6</v>
      </c>
      <c r="J348" t="str">
        <f>TEXT(Table1[[#This Row],[Date]], "mmmm")</f>
        <v>October</v>
      </c>
      <c r="K348">
        <f>YEAR(Table1[[#This Row],[Date]])</f>
        <v>2024</v>
      </c>
      <c r="L348" t="str">
        <f>TEXT(Table1[[#This Row],[Date]],"DDDD")</f>
        <v>Monday</v>
      </c>
      <c r="M348">
        <f>ROUNDUP(MONTH(Table1[[#This Row],[Date]])/3,0)</f>
        <v>4</v>
      </c>
    </row>
    <row r="349" spans="2:13">
      <c r="B349" s="2">
        <v>45214</v>
      </c>
      <c r="C349" t="s">
        <v>15</v>
      </c>
      <c r="D349" t="s">
        <v>17</v>
      </c>
      <c r="E349" t="str">
        <f>IF(OR(Table1[[#This Row],[Department]]="HR", Table1[[#This Row],[Department]]="IT &amp; Infrastructure", Table1[[#This Row],[Department]]="Finance &amp; Legal", Table1[[#This Row],[Department]]="Utilities", Table1[[#This Row],[Department]]="Admin &amp; Operations"), "Essential", "Non-Essential")</f>
        <v>Essential</v>
      </c>
      <c r="F349" t="s">
        <v>19</v>
      </c>
      <c r="G349" t="s">
        <v>27</v>
      </c>
      <c r="H349" t="s">
        <v>369</v>
      </c>
      <c r="I349" s="7">
        <v>66324.160000000003</v>
      </c>
      <c r="J349" t="str">
        <f>TEXT(Table1[[#This Row],[Date]], "mmmm")</f>
        <v>October</v>
      </c>
      <c r="K349">
        <f>YEAR(Table1[[#This Row],[Date]])</f>
        <v>2023</v>
      </c>
      <c r="L349" t="str">
        <f>TEXT(Table1[[#This Row],[Date]],"DDDD")</f>
        <v>Sunday</v>
      </c>
      <c r="M349">
        <f>ROUNDUP(MONTH(Table1[[#This Row],[Date]])/3,0)</f>
        <v>4</v>
      </c>
    </row>
    <row r="350" spans="2:13">
      <c r="B350" s="2">
        <v>44939</v>
      </c>
      <c r="C350" t="s">
        <v>11</v>
      </c>
      <c r="D350" t="s">
        <v>17</v>
      </c>
      <c r="E350" t="str">
        <f>IF(OR(Table1[[#This Row],[Department]]="HR", Table1[[#This Row],[Department]]="IT &amp; Infrastructure", Table1[[#This Row],[Department]]="Finance &amp; Legal", Table1[[#This Row],[Department]]="Utilities", Table1[[#This Row],[Department]]="Admin &amp; Operations"), "Essential", "Non-Essential")</f>
        <v>Non-Essential</v>
      </c>
      <c r="F350" t="s">
        <v>19</v>
      </c>
      <c r="G350" t="s">
        <v>26</v>
      </c>
      <c r="H350" t="s">
        <v>370</v>
      </c>
      <c r="I350" s="7">
        <v>70898.91</v>
      </c>
      <c r="J350" t="str">
        <f>TEXT(Table1[[#This Row],[Date]], "mmmm")</f>
        <v>January</v>
      </c>
      <c r="K350">
        <f>YEAR(Table1[[#This Row],[Date]])</f>
        <v>2023</v>
      </c>
      <c r="L350" t="str">
        <f>TEXT(Table1[[#This Row],[Date]],"DDDD")</f>
        <v>Friday</v>
      </c>
      <c r="M350">
        <f>ROUNDUP(MONTH(Table1[[#This Row],[Date]])/3,0)</f>
        <v>1</v>
      </c>
    </row>
    <row r="351" spans="2:13">
      <c r="B351" s="2">
        <v>45018</v>
      </c>
      <c r="C351" t="s">
        <v>8</v>
      </c>
      <c r="D351" t="s">
        <v>18</v>
      </c>
      <c r="E351" t="str">
        <f>IF(OR(Table1[[#This Row],[Department]]="HR", Table1[[#This Row],[Department]]="IT &amp; Infrastructure", Table1[[#This Row],[Department]]="Finance &amp; Legal", Table1[[#This Row],[Department]]="Utilities", Table1[[#This Row],[Department]]="Admin &amp; Operations"), "Essential", "Non-Essential")</f>
        <v>Essential</v>
      </c>
      <c r="F351" t="s">
        <v>23</v>
      </c>
      <c r="G351" t="s">
        <v>26</v>
      </c>
      <c r="H351" t="s">
        <v>371</v>
      </c>
      <c r="I351" s="7">
        <v>59186.51</v>
      </c>
      <c r="J351" t="str">
        <f>TEXT(Table1[[#This Row],[Date]], "mmmm")</f>
        <v>April</v>
      </c>
      <c r="K351">
        <f>YEAR(Table1[[#This Row],[Date]])</f>
        <v>2023</v>
      </c>
      <c r="L351" t="str">
        <f>TEXT(Table1[[#This Row],[Date]],"DDDD")</f>
        <v>Sunday</v>
      </c>
      <c r="M351">
        <f>ROUNDUP(MONTH(Table1[[#This Row],[Date]])/3,0)</f>
        <v>2</v>
      </c>
    </row>
    <row r="352" spans="2:13">
      <c r="B352" s="2">
        <v>45319</v>
      </c>
      <c r="C352" t="s">
        <v>10</v>
      </c>
      <c r="D352" t="s">
        <v>18</v>
      </c>
      <c r="E352" t="str">
        <f>IF(OR(Table1[[#This Row],[Department]]="HR", Table1[[#This Row],[Department]]="IT &amp; Infrastructure", Table1[[#This Row],[Department]]="Finance &amp; Legal", Table1[[#This Row],[Department]]="Utilities", Table1[[#This Row],[Department]]="Admin &amp; Operations"), "Essential", "Non-Essential")</f>
        <v>Non-Essential</v>
      </c>
      <c r="F352" t="s">
        <v>23</v>
      </c>
      <c r="G352" t="s">
        <v>24</v>
      </c>
      <c r="H352" t="s">
        <v>372</v>
      </c>
      <c r="I352" s="7">
        <v>129547.76</v>
      </c>
      <c r="J352" t="str">
        <f>TEXT(Table1[[#This Row],[Date]], "mmmm")</f>
        <v>January</v>
      </c>
      <c r="K352">
        <f>YEAR(Table1[[#This Row],[Date]])</f>
        <v>2024</v>
      </c>
      <c r="L352" t="str">
        <f>TEXT(Table1[[#This Row],[Date]],"DDDD")</f>
        <v>Sunday</v>
      </c>
      <c r="M352">
        <f>ROUNDUP(MONTH(Table1[[#This Row],[Date]])/3,0)</f>
        <v>1</v>
      </c>
    </row>
    <row r="353" spans="2:13">
      <c r="B353" s="2">
        <v>45344</v>
      </c>
      <c r="C353" t="s">
        <v>12</v>
      </c>
      <c r="D353" t="s">
        <v>17</v>
      </c>
      <c r="E353" t="str">
        <f>IF(OR(Table1[[#This Row],[Department]]="HR", Table1[[#This Row],[Department]]="IT &amp; Infrastructure", Table1[[#This Row],[Department]]="Finance &amp; Legal", Table1[[#This Row],[Department]]="Utilities", Table1[[#This Row],[Department]]="Admin &amp; Operations"), "Essential", "Non-Essential")</f>
        <v>Essential</v>
      </c>
      <c r="F353" t="s">
        <v>20</v>
      </c>
      <c r="G353" t="s">
        <v>25</v>
      </c>
      <c r="H353" t="s">
        <v>373</v>
      </c>
      <c r="I353" s="7">
        <v>495297.28000000003</v>
      </c>
      <c r="J353" t="str">
        <f>TEXT(Table1[[#This Row],[Date]], "mmmm")</f>
        <v>February</v>
      </c>
      <c r="K353">
        <f>YEAR(Table1[[#This Row],[Date]])</f>
        <v>2024</v>
      </c>
      <c r="L353" t="str">
        <f>TEXT(Table1[[#This Row],[Date]],"DDDD")</f>
        <v>Thursday</v>
      </c>
      <c r="M353">
        <f>ROUNDUP(MONTH(Table1[[#This Row],[Date]])/3,0)</f>
        <v>1</v>
      </c>
    </row>
    <row r="354" spans="2:13">
      <c r="B354" s="2">
        <v>45570</v>
      </c>
      <c r="C354" t="s">
        <v>7</v>
      </c>
      <c r="D354" t="s">
        <v>18</v>
      </c>
      <c r="E354" t="str">
        <f>IF(OR(Table1[[#This Row],[Department]]="HR", Table1[[#This Row],[Department]]="IT &amp; Infrastructure", Table1[[#This Row],[Department]]="Finance &amp; Legal", Table1[[#This Row],[Department]]="Utilities", Table1[[#This Row],[Department]]="Admin &amp; Operations"), "Essential", "Non-Essential")</f>
        <v>Essential</v>
      </c>
      <c r="F354" t="s">
        <v>22</v>
      </c>
      <c r="G354" t="s">
        <v>25</v>
      </c>
      <c r="H354" t="s">
        <v>374</v>
      </c>
      <c r="I354" s="7">
        <v>339495.37</v>
      </c>
      <c r="J354" t="str">
        <f>TEXT(Table1[[#This Row],[Date]], "mmmm")</f>
        <v>October</v>
      </c>
      <c r="K354">
        <f>YEAR(Table1[[#This Row],[Date]])</f>
        <v>2024</v>
      </c>
      <c r="L354" t="str">
        <f>TEXT(Table1[[#This Row],[Date]],"DDDD")</f>
        <v>Saturday</v>
      </c>
      <c r="M354">
        <f>ROUNDUP(MONTH(Table1[[#This Row],[Date]])/3,0)</f>
        <v>4</v>
      </c>
    </row>
    <row r="355" spans="2:13">
      <c r="B355" s="2">
        <v>45469</v>
      </c>
      <c r="C355" t="s">
        <v>7</v>
      </c>
      <c r="D355" t="s">
        <v>18</v>
      </c>
      <c r="E355" t="str">
        <f>IF(OR(Table1[[#This Row],[Department]]="HR", Table1[[#This Row],[Department]]="IT &amp; Infrastructure", Table1[[#This Row],[Department]]="Finance &amp; Legal", Table1[[#This Row],[Department]]="Utilities", Table1[[#This Row],[Department]]="Admin &amp; Operations"), "Essential", "Non-Essential")</f>
        <v>Essential</v>
      </c>
      <c r="F355" t="s">
        <v>21</v>
      </c>
      <c r="G355" t="s">
        <v>27</v>
      </c>
      <c r="H355" t="s">
        <v>375</v>
      </c>
      <c r="I355" s="7">
        <v>205667.04</v>
      </c>
      <c r="J355" t="str">
        <f>TEXT(Table1[[#This Row],[Date]], "mmmm")</f>
        <v>June</v>
      </c>
      <c r="K355">
        <f>YEAR(Table1[[#This Row],[Date]])</f>
        <v>2024</v>
      </c>
      <c r="L355" t="str">
        <f>TEXT(Table1[[#This Row],[Date]],"DDDD")</f>
        <v>Wednesday</v>
      </c>
      <c r="M355">
        <f>ROUNDUP(MONTH(Table1[[#This Row],[Date]])/3,0)</f>
        <v>2</v>
      </c>
    </row>
    <row r="356" spans="2:13">
      <c r="B356" s="2">
        <v>45358</v>
      </c>
      <c r="C356" t="s">
        <v>14</v>
      </c>
      <c r="D356" t="s">
        <v>17</v>
      </c>
      <c r="E356" t="str">
        <f>IF(OR(Table1[[#This Row],[Department]]="HR", Table1[[#This Row],[Department]]="IT &amp; Infrastructure", Table1[[#This Row],[Department]]="Finance &amp; Legal", Table1[[#This Row],[Department]]="Utilities", Table1[[#This Row],[Department]]="Admin &amp; Operations"), "Essential", "Non-Essential")</f>
        <v>Essential</v>
      </c>
      <c r="F356" t="s">
        <v>19</v>
      </c>
      <c r="G356" t="s">
        <v>24</v>
      </c>
      <c r="H356" t="s">
        <v>376</v>
      </c>
      <c r="I356" s="7">
        <v>136711.99</v>
      </c>
      <c r="J356" t="str">
        <f>TEXT(Table1[[#This Row],[Date]], "mmmm")</f>
        <v>March</v>
      </c>
      <c r="K356">
        <f>YEAR(Table1[[#This Row],[Date]])</f>
        <v>2024</v>
      </c>
      <c r="L356" t="str">
        <f>TEXT(Table1[[#This Row],[Date]],"DDDD")</f>
        <v>Thursday</v>
      </c>
      <c r="M356">
        <f>ROUNDUP(MONTH(Table1[[#This Row],[Date]])/3,0)</f>
        <v>1</v>
      </c>
    </row>
    <row r="357" spans="2:13">
      <c r="B357" s="2">
        <v>45298</v>
      </c>
      <c r="C357" t="s">
        <v>16</v>
      </c>
      <c r="D357" t="s">
        <v>18</v>
      </c>
      <c r="E357" t="str">
        <f>IF(OR(Table1[[#This Row],[Department]]="HR", Table1[[#This Row],[Department]]="IT &amp; Infrastructure", Table1[[#This Row],[Department]]="Finance &amp; Legal", Table1[[#This Row],[Department]]="Utilities", Table1[[#This Row],[Department]]="Admin &amp; Operations"), "Essential", "Non-Essential")</f>
        <v>Non-Essential</v>
      </c>
      <c r="F357" t="s">
        <v>23</v>
      </c>
      <c r="G357" t="s">
        <v>24</v>
      </c>
      <c r="H357" t="s">
        <v>377</v>
      </c>
      <c r="I357" s="7">
        <v>295699.95</v>
      </c>
      <c r="J357" t="str">
        <f>TEXT(Table1[[#This Row],[Date]], "mmmm")</f>
        <v>January</v>
      </c>
      <c r="K357">
        <f>YEAR(Table1[[#This Row],[Date]])</f>
        <v>2024</v>
      </c>
      <c r="L357" t="str">
        <f>TEXT(Table1[[#This Row],[Date]],"DDDD")</f>
        <v>Sunday</v>
      </c>
      <c r="M357">
        <f>ROUNDUP(MONTH(Table1[[#This Row],[Date]])/3,0)</f>
        <v>1</v>
      </c>
    </row>
    <row r="358" spans="2:13">
      <c r="B358" s="2">
        <v>45531</v>
      </c>
      <c r="C358" t="s">
        <v>13</v>
      </c>
      <c r="D358" t="s">
        <v>18</v>
      </c>
      <c r="E358" t="str">
        <f>IF(OR(Table1[[#This Row],[Department]]="HR", Table1[[#This Row],[Department]]="IT &amp; Infrastructure", Table1[[#This Row],[Department]]="Finance &amp; Legal", Table1[[#This Row],[Department]]="Utilities", Table1[[#This Row],[Department]]="Admin &amp; Operations"), "Essential", "Non-Essential")</f>
        <v>Non-Essential</v>
      </c>
      <c r="F358" t="s">
        <v>23</v>
      </c>
      <c r="G358" t="s">
        <v>26</v>
      </c>
      <c r="H358" t="s">
        <v>378</v>
      </c>
      <c r="I358" s="7">
        <v>145382.67000000001</v>
      </c>
      <c r="J358" t="str">
        <f>TEXT(Table1[[#This Row],[Date]], "mmmm")</f>
        <v>August</v>
      </c>
      <c r="K358">
        <f>YEAR(Table1[[#This Row],[Date]])</f>
        <v>2024</v>
      </c>
      <c r="L358" t="str">
        <f>TEXT(Table1[[#This Row],[Date]],"DDDD")</f>
        <v>Tuesday</v>
      </c>
      <c r="M358">
        <f>ROUNDUP(MONTH(Table1[[#This Row],[Date]])/3,0)</f>
        <v>3</v>
      </c>
    </row>
    <row r="359" spans="2:13">
      <c r="B359" s="2">
        <v>45539</v>
      </c>
      <c r="C359" t="s">
        <v>16</v>
      </c>
      <c r="D359" t="s">
        <v>18</v>
      </c>
      <c r="E359" t="str">
        <f>IF(OR(Table1[[#This Row],[Department]]="HR", Table1[[#This Row],[Department]]="IT &amp; Infrastructure", Table1[[#This Row],[Department]]="Finance &amp; Legal", Table1[[#This Row],[Department]]="Utilities", Table1[[#This Row],[Department]]="Admin &amp; Operations"), "Essential", "Non-Essential")</f>
        <v>Non-Essential</v>
      </c>
      <c r="F359" t="s">
        <v>20</v>
      </c>
      <c r="G359" t="s">
        <v>26</v>
      </c>
      <c r="H359" t="s">
        <v>379</v>
      </c>
      <c r="I359" s="7">
        <v>84980.19</v>
      </c>
      <c r="J359" t="str">
        <f>TEXT(Table1[[#This Row],[Date]], "mmmm")</f>
        <v>September</v>
      </c>
      <c r="K359">
        <f>YEAR(Table1[[#This Row],[Date]])</f>
        <v>2024</v>
      </c>
      <c r="L359" t="str">
        <f>TEXT(Table1[[#This Row],[Date]],"DDDD")</f>
        <v>Wednesday</v>
      </c>
      <c r="M359">
        <f>ROUNDUP(MONTH(Table1[[#This Row],[Date]])/3,0)</f>
        <v>3</v>
      </c>
    </row>
    <row r="360" spans="2:13">
      <c r="B360" s="2">
        <v>44962</v>
      </c>
      <c r="C360" t="s">
        <v>7</v>
      </c>
      <c r="D360" t="s">
        <v>17</v>
      </c>
      <c r="E360" t="str">
        <f>IF(OR(Table1[[#This Row],[Department]]="HR", Table1[[#This Row],[Department]]="IT &amp; Infrastructure", Table1[[#This Row],[Department]]="Finance &amp; Legal", Table1[[#This Row],[Department]]="Utilities", Table1[[#This Row],[Department]]="Admin &amp; Operations"), "Essential", "Non-Essential")</f>
        <v>Essential</v>
      </c>
      <c r="F360" t="s">
        <v>20</v>
      </c>
      <c r="G360" t="s">
        <v>27</v>
      </c>
      <c r="H360" t="s">
        <v>380</v>
      </c>
      <c r="I360" s="7">
        <v>394245.31</v>
      </c>
      <c r="J360" t="str">
        <f>TEXT(Table1[[#This Row],[Date]], "mmmm")</f>
        <v>February</v>
      </c>
      <c r="K360">
        <f>YEAR(Table1[[#This Row],[Date]])</f>
        <v>2023</v>
      </c>
      <c r="L360" t="str">
        <f>TEXT(Table1[[#This Row],[Date]],"DDDD")</f>
        <v>Sunday</v>
      </c>
      <c r="M360">
        <f>ROUNDUP(MONTH(Table1[[#This Row],[Date]])/3,0)</f>
        <v>1</v>
      </c>
    </row>
    <row r="361" spans="2:13">
      <c r="B361" s="2">
        <v>45163</v>
      </c>
      <c r="C361" t="s">
        <v>8</v>
      </c>
      <c r="D361" t="s">
        <v>18</v>
      </c>
      <c r="E361" t="str">
        <f>IF(OR(Table1[[#This Row],[Department]]="HR", Table1[[#This Row],[Department]]="IT &amp; Infrastructure", Table1[[#This Row],[Department]]="Finance &amp; Legal", Table1[[#This Row],[Department]]="Utilities", Table1[[#This Row],[Department]]="Admin &amp; Operations"), "Essential", "Non-Essential")</f>
        <v>Essential</v>
      </c>
      <c r="F361" t="s">
        <v>23</v>
      </c>
      <c r="G361" t="s">
        <v>27</v>
      </c>
      <c r="H361" t="s">
        <v>381</v>
      </c>
      <c r="I361" s="7">
        <v>79116.69</v>
      </c>
      <c r="J361" t="str">
        <f>TEXT(Table1[[#This Row],[Date]], "mmmm")</f>
        <v>August</v>
      </c>
      <c r="K361">
        <f>YEAR(Table1[[#This Row],[Date]])</f>
        <v>2023</v>
      </c>
      <c r="L361" t="str">
        <f>TEXT(Table1[[#This Row],[Date]],"DDDD")</f>
        <v>Friday</v>
      </c>
      <c r="M361">
        <f>ROUNDUP(MONTH(Table1[[#This Row],[Date]])/3,0)</f>
        <v>3</v>
      </c>
    </row>
    <row r="362" spans="2:13">
      <c r="B362" s="2">
        <v>45048</v>
      </c>
      <c r="C362" t="s">
        <v>14</v>
      </c>
      <c r="D362" t="s">
        <v>17</v>
      </c>
      <c r="E362" t="str">
        <f>IF(OR(Table1[[#This Row],[Department]]="HR", Table1[[#This Row],[Department]]="IT &amp; Infrastructure", Table1[[#This Row],[Department]]="Finance &amp; Legal", Table1[[#This Row],[Department]]="Utilities", Table1[[#This Row],[Department]]="Admin &amp; Operations"), "Essential", "Non-Essential")</f>
        <v>Essential</v>
      </c>
      <c r="F362" t="s">
        <v>20</v>
      </c>
      <c r="G362" t="s">
        <v>24</v>
      </c>
      <c r="H362" t="s">
        <v>382</v>
      </c>
      <c r="I362" s="7">
        <v>235730.43</v>
      </c>
      <c r="J362" t="str">
        <f>TEXT(Table1[[#This Row],[Date]], "mmmm")</f>
        <v>May</v>
      </c>
      <c r="K362">
        <f>YEAR(Table1[[#This Row],[Date]])</f>
        <v>2023</v>
      </c>
      <c r="L362" t="str">
        <f>TEXT(Table1[[#This Row],[Date]],"DDDD")</f>
        <v>Tuesday</v>
      </c>
      <c r="M362">
        <f>ROUNDUP(MONTH(Table1[[#This Row],[Date]])/3,0)</f>
        <v>2</v>
      </c>
    </row>
    <row r="363" spans="2:13">
      <c r="B363" s="2">
        <v>45385</v>
      </c>
      <c r="C363" t="s">
        <v>11</v>
      </c>
      <c r="D363" t="s">
        <v>17</v>
      </c>
      <c r="E363" t="str">
        <f>IF(OR(Table1[[#This Row],[Department]]="HR", Table1[[#This Row],[Department]]="IT &amp; Infrastructure", Table1[[#This Row],[Department]]="Finance &amp; Legal", Table1[[#This Row],[Department]]="Utilities", Table1[[#This Row],[Department]]="Admin &amp; Operations"), "Essential", "Non-Essential")</f>
        <v>Non-Essential</v>
      </c>
      <c r="F363" t="s">
        <v>23</v>
      </c>
      <c r="G363" t="s">
        <v>27</v>
      </c>
      <c r="H363" t="s">
        <v>383</v>
      </c>
      <c r="I363" s="7">
        <v>9199.82</v>
      </c>
      <c r="J363" t="str">
        <f>TEXT(Table1[[#This Row],[Date]], "mmmm")</f>
        <v>April</v>
      </c>
      <c r="K363">
        <f>YEAR(Table1[[#This Row],[Date]])</f>
        <v>2024</v>
      </c>
      <c r="L363" t="str">
        <f>TEXT(Table1[[#This Row],[Date]],"DDDD")</f>
        <v>Wednesday</v>
      </c>
      <c r="M363">
        <f>ROUNDUP(MONTH(Table1[[#This Row],[Date]])/3,0)</f>
        <v>2</v>
      </c>
    </row>
    <row r="364" spans="2:13">
      <c r="B364" s="2">
        <v>45268</v>
      </c>
      <c r="C364" t="s">
        <v>11</v>
      </c>
      <c r="D364" t="s">
        <v>18</v>
      </c>
      <c r="E364" t="str">
        <f>IF(OR(Table1[[#This Row],[Department]]="HR", Table1[[#This Row],[Department]]="IT &amp; Infrastructure", Table1[[#This Row],[Department]]="Finance &amp; Legal", Table1[[#This Row],[Department]]="Utilities", Table1[[#This Row],[Department]]="Admin &amp; Operations"), "Essential", "Non-Essential")</f>
        <v>Non-Essential</v>
      </c>
      <c r="F364" t="s">
        <v>20</v>
      </c>
      <c r="G364" t="s">
        <v>24</v>
      </c>
      <c r="H364" t="s">
        <v>384</v>
      </c>
      <c r="I364" s="7">
        <v>147050.41</v>
      </c>
      <c r="J364" t="str">
        <f>TEXT(Table1[[#This Row],[Date]], "mmmm")</f>
        <v>December</v>
      </c>
      <c r="K364">
        <f>YEAR(Table1[[#This Row],[Date]])</f>
        <v>2023</v>
      </c>
      <c r="L364" t="str">
        <f>TEXT(Table1[[#This Row],[Date]],"DDDD")</f>
        <v>Friday</v>
      </c>
      <c r="M364">
        <f>ROUNDUP(MONTH(Table1[[#This Row],[Date]])/3,0)</f>
        <v>4</v>
      </c>
    </row>
    <row r="365" spans="2:13">
      <c r="B365" s="2">
        <v>45509</v>
      </c>
      <c r="C365" t="s">
        <v>11</v>
      </c>
      <c r="D365" t="s">
        <v>18</v>
      </c>
      <c r="E365" t="str">
        <f>IF(OR(Table1[[#This Row],[Department]]="HR", Table1[[#This Row],[Department]]="IT &amp; Infrastructure", Table1[[#This Row],[Department]]="Finance &amp; Legal", Table1[[#This Row],[Department]]="Utilities", Table1[[#This Row],[Department]]="Admin &amp; Operations"), "Essential", "Non-Essential")</f>
        <v>Non-Essential</v>
      </c>
      <c r="F365" t="s">
        <v>21</v>
      </c>
      <c r="G365" t="s">
        <v>27</v>
      </c>
      <c r="H365" t="s">
        <v>385</v>
      </c>
      <c r="I365" s="7">
        <v>112495.9</v>
      </c>
      <c r="J365" t="str">
        <f>TEXT(Table1[[#This Row],[Date]], "mmmm")</f>
        <v>August</v>
      </c>
      <c r="K365">
        <f>YEAR(Table1[[#This Row],[Date]])</f>
        <v>2024</v>
      </c>
      <c r="L365" t="str">
        <f>TEXT(Table1[[#This Row],[Date]],"DDDD")</f>
        <v>Monday</v>
      </c>
      <c r="M365">
        <f>ROUNDUP(MONTH(Table1[[#This Row],[Date]])/3,0)</f>
        <v>3</v>
      </c>
    </row>
    <row r="366" spans="2:13">
      <c r="B366" s="2">
        <v>45044</v>
      </c>
      <c r="C366" t="s">
        <v>8</v>
      </c>
      <c r="D366" t="s">
        <v>18</v>
      </c>
      <c r="E366" t="str">
        <f>IF(OR(Table1[[#This Row],[Department]]="HR", Table1[[#This Row],[Department]]="IT &amp; Infrastructure", Table1[[#This Row],[Department]]="Finance &amp; Legal", Table1[[#This Row],[Department]]="Utilities", Table1[[#This Row],[Department]]="Admin &amp; Operations"), "Essential", "Non-Essential")</f>
        <v>Essential</v>
      </c>
      <c r="F366" t="s">
        <v>23</v>
      </c>
      <c r="G366" t="s">
        <v>24</v>
      </c>
      <c r="H366" t="s">
        <v>386</v>
      </c>
      <c r="I366" s="7">
        <v>128617.56</v>
      </c>
      <c r="J366" t="str">
        <f>TEXT(Table1[[#This Row],[Date]], "mmmm")</f>
        <v>April</v>
      </c>
      <c r="K366">
        <f>YEAR(Table1[[#This Row],[Date]])</f>
        <v>2023</v>
      </c>
      <c r="L366" t="str">
        <f>TEXT(Table1[[#This Row],[Date]],"DDDD")</f>
        <v>Friday</v>
      </c>
      <c r="M366">
        <f>ROUNDUP(MONTH(Table1[[#This Row],[Date]])/3,0)</f>
        <v>2</v>
      </c>
    </row>
    <row r="367" spans="2:13">
      <c r="B367" s="2">
        <v>45002</v>
      </c>
      <c r="C367" t="s">
        <v>10</v>
      </c>
      <c r="D367" t="s">
        <v>17</v>
      </c>
      <c r="E367" t="str">
        <f>IF(OR(Table1[[#This Row],[Department]]="HR", Table1[[#This Row],[Department]]="IT &amp; Infrastructure", Table1[[#This Row],[Department]]="Finance &amp; Legal", Table1[[#This Row],[Department]]="Utilities", Table1[[#This Row],[Department]]="Admin &amp; Operations"), "Essential", "Non-Essential")</f>
        <v>Non-Essential</v>
      </c>
      <c r="F367" t="s">
        <v>20</v>
      </c>
      <c r="G367" t="s">
        <v>26</v>
      </c>
      <c r="H367" t="s">
        <v>387</v>
      </c>
      <c r="I367" s="7">
        <v>359194.75</v>
      </c>
      <c r="J367" t="str">
        <f>TEXT(Table1[[#This Row],[Date]], "mmmm")</f>
        <v>March</v>
      </c>
      <c r="K367">
        <f>YEAR(Table1[[#This Row],[Date]])</f>
        <v>2023</v>
      </c>
      <c r="L367" t="str">
        <f>TEXT(Table1[[#This Row],[Date]],"DDDD")</f>
        <v>Friday</v>
      </c>
      <c r="M367">
        <f>ROUNDUP(MONTH(Table1[[#This Row],[Date]])/3,0)</f>
        <v>1</v>
      </c>
    </row>
    <row r="368" spans="2:13">
      <c r="B368" s="2">
        <v>45385</v>
      </c>
      <c r="C368" t="s">
        <v>13</v>
      </c>
      <c r="D368" t="s">
        <v>17</v>
      </c>
      <c r="E368" t="str">
        <f>IF(OR(Table1[[#This Row],[Department]]="HR", Table1[[#This Row],[Department]]="IT &amp; Infrastructure", Table1[[#This Row],[Department]]="Finance &amp; Legal", Table1[[#This Row],[Department]]="Utilities", Table1[[#This Row],[Department]]="Admin &amp; Operations"), "Essential", "Non-Essential")</f>
        <v>Non-Essential</v>
      </c>
      <c r="F368" t="s">
        <v>21</v>
      </c>
      <c r="G368" t="s">
        <v>25</v>
      </c>
      <c r="H368" t="s">
        <v>388</v>
      </c>
      <c r="I368" s="7">
        <v>155730.16</v>
      </c>
      <c r="J368" t="str">
        <f>TEXT(Table1[[#This Row],[Date]], "mmmm")</f>
        <v>April</v>
      </c>
      <c r="K368">
        <f>YEAR(Table1[[#This Row],[Date]])</f>
        <v>2024</v>
      </c>
      <c r="L368" t="str">
        <f>TEXT(Table1[[#This Row],[Date]],"DDDD")</f>
        <v>Wednesday</v>
      </c>
      <c r="M368">
        <f>ROUNDUP(MONTH(Table1[[#This Row],[Date]])/3,0)</f>
        <v>2</v>
      </c>
    </row>
    <row r="369" spans="2:13">
      <c r="B369" s="2">
        <v>45023</v>
      </c>
      <c r="C369" t="s">
        <v>14</v>
      </c>
      <c r="D369" t="s">
        <v>17</v>
      </c>
      <c r="E369" t="str">
        <f>IF(OR(Table1[[#This Row],[Department]]="HR", Table1[[#This Row],[Department]]="IT &amp; Infrastructure", Table1[[#This Row],[Department]]="Finance &amp; Legal", Table1[[#This Row],[Department]]="Utilities", Table1[[#This Row],[Department]]="Admin &amp; Operations"), "Essential", "Non-Essential")</f>
        <v>Essential</v>
      </c>
      <c r="F369" t="s">
        <v>22</v>
      </c>
      <c r="G369" t="s">
        <v>27</v>
      </c>
      <c r="H369" t="s">
        <v>389</v>
      </c>
      <c r="I369" s="7">
        <v>448480.35</v>
      </c>
      <c r="J369" t="str">
        <f>TEXT(Table1[[#This Row],[Date]], "mmmm")</f>
        <v>April</v>
      </c>
      <c r="K369">
        <f>YEAR(Table1[[#This Row],[Date]])</f>
        <v>2023</v>
      </c>
      <c r="L369" t="str">
        <f>TEXT(Table1[[#This Row],[Date]],"DDDD")</f>
        <v>Friday</v>
      </c>
      <c r="M369">
        <f>ROUNDUP(MONTH(Table1[[#This Row],[Date]])/3,0)</f>
        <v>2</v>
      </c>
    </row>
    <row r="370" spans="2:13">
      <c r="B370" s="2">
        <v>45420</v>
      </c>
      <c r="C370" t="s">
        <v>12</v>
      </c>
      <c r="D370" t="s">
        <v>17</v>
      </c>
      <c r="E370" t="str">
        <f>IF(OR(Table1[[#This Row],[Department]]="HR", Table1[[#This Row],[Department]]="IT &amp; Infrastructure", Table1[[#This Row],[Department]]="Finance &amp; Legal", Table1[[#This Row],[Department]]="Utilities", Table1[[#This Row],[Department]]="Admin &amp; Operations"), "Essential", "Non-Essential")</f>
        <v>Essential</v>
      </c>
      <c r="F370" t="s">
        <v>21</v>
      </c>
      <c r="G370" t="s">
        <v>26</v>
      </c>
      <c r="H370" t="s">
        <v>390</v>
      </c>
      <c r="I370" s="7">
        <v>166496.76</v>
      </c>
      <c r="J370" t="str">
        <f>TEXT(Table1[[#This Row],[Date]], "mmmm")</f>
        <v>May</v>
      </c>
      <c r="K370">
        <f>YEAR(Table1[[#This Row],[Date]])</f>
        <v>2024</v>
      </c>
      <c r="L370" t="str">
        <f>TEXT(Table1[[#This Row],[Date]],"DDDD")</f>
        <v>Wednesday</v>
      </c>
      <c r="M370">
        <f>ROUNDUP(MONTH(Table1[[#This Row],[Date]])/3,0)</f>
        <v>2</v>
      </c>
    </row>
    <row r="371" spans="2:13">
      <c r="B371" s="2">
        <v>45586</v>
      </c>
      <c r="C371" t="s">
        <v>8</v>
      </c>
      <c r="D371" t="s">
        <v>18</v>
      </c>
      <c r="E371" t="str">
        <f>IF(OR(Table1[[#This Row],[Department]]="HR", Table1[[#This Row],[Department]]="IT &amp; Infrastructure", Table1[[#This Row],[Department]]="Finance &amp; Legal", Table1[[#This Row],[Department]]="Utilities", Table1[[#This Row],[Department]]="Admin &amp; Operations"), "Essential", "Non-Essential")</f>
        <v>Essential</v>
      </c>
      <c r="F371" t="s">
        <v>21</v>
      </c>
      <c r="G371" t="s">
        <v>25</v>
      </c>
      <c r="H371" t="s">
        <v>391</v>
      </c>
      <c r="I371" s="7">
        <v>296397.46000000002</v>
      </c>
      <c r="J371" t="str">
        <f>TEXT(Table1[[#This Row],[Date]], "mmmm")</f>
        <v>October</v>
      </c>
      <c r="K371">
        <f>YEAR(Table1[[#This Row],[Date]])</f>
        <v>2024</v>
      </c>
      <c r="L371" t="str">
        <f>TEXT(Table1[[#This Row],[Date]],"DDDD")</f>
        <v>Monday</v>
      </c>
      <c r="M371">
        <f>ROUNDUP(MONTH(Table1[[#This Row],[Date]])/3,0)</f>
        <v>4</v>
      </c>
    </row>
    <row r="372" spans="2:13">
      <c r="B372" s="2">
        <v>45181</v>
      </c>
      <c r="C372" t="s">
        <v>15</v>
      </c>
      <c r="D372" t="s">
        <v>17</v>
      </c>
      <c r="E372" t="str">
        <f>IF(OR(Table1[[#This Row],[Department]]="HR", Table1[[#This Row],[Department]]="IT &amp; Infrastructure", Table1[[#This Row],[Department]]="Finance &amp; Legal", Table1[[#This Row],[Department]]="Utilities", Table1[[#This Row],[Department]]="Admin &amp; Operations"), "Essential", "Non-Essential")</f>
        <v>Essential</v>
      </c>
      <c r="F372" t="s">
        <v>20</v>
      </c>
      <c r="G372" t="s">
        <v>26</v>
      </c>
      <c r="H372" t="s">
        <v>392</v>
      </c>
      <c r="I372" s="7">
        <v>205525.14</v>
      </c>
      <c r="J372" t="str">
        <f>TEXT(Table1[[#This Row],[Date]], "mmmm")</f>
        <v>September</v>
      </c>
      <c r="K372">
        <f>YEAR(Table1[[#This Row],[Date]])</f>
        <v>2023</v>
      </c>
      <c r="L372" t="str">
        <f>TEXT(Table1[[#This Row],[Date]],"DDDD")</f>
        <v>Tuesday</v>
      </c>
      <c r="M372">
        <f>ROUNDUP(MONTH(Table1[[#This Row],[Date]])/3,0)</f>
        <v>3</v>
      </c>
    </row>
    <row r="373" spans="2:13">
      <c r="B373" s="2">
        <v>44928</v>
      </c>
      <c r="C373" t="s">
        <v>16</v>
      </c>
      <c r="D373" t="s">
        <v>17</v>
      </c>
      <c r="E373" t="str">
        <f>IF(OR(Table1[[#This Row],[Department]]="HR", Table1[[#This Row],[Department]]="IT &amp; Infrastructure", Table1[[#This Row],[Department]]="Finance &amp; Legal", Table1[[#This Row],[Department]]="Utilities", Table1[[#This Row],[Department]]="Admin &amp; Operations"), "Essential", "Non-Essential")</f>
        <v>Non-Essential</v>
      </c>
      <c r="F373" t="s">
        <v>20</v>
      </c>
      <c r="G373" t="s">
        <v>25</v>
      </c>
      <c r="H373" t="s">
        <v>393</v>
      </c>
      <c r="I373" s="7">
        <v>23132.62</v>
      </c>
      <c r="J373" t="str">
        <f>TEXT(Table1[[#This Row],[Date]], "mmmm")</f>
        <v>January</v>
      </c>
      <c r="K373">
        <f>YEAR(Table1[[#This Row],[Date]])</f>
        <v>2023</v>
      </c>
      <c r="L373" t="str">
        <f>TEXT(Table1[[#This Row],[Date]],"DDDD")</f>
        <v>Monday</v>
      </c>
      <c r="M373">
        <f>ROUNDUP(MONTH(Table1[[#This Row],[Date]])/3,0)</f>
        <v>1</v>
      </c>
    </row>
    <row r="374" spans="2:13">
      <c r="B374" s="2">
        <v>45332</v>
      </c>
      <c r="C374" t="s">
        <v>11</v>
      </c>
      <c r="D374" t="s">
        <v>18</v>
      </c>
      <c r="E374" t="str">
        <f>IF(OR(Table1[[#This Row],[Department]]="HR", Table1[[#This Row],[Department]]="IT &amp; Infrastructure", Table1[[#This Row],[Department]]="Finance &amp; Legal", Table1[[#This Row],[Department]]="Utilities", Table1[[#This Row],[Department]]="Admin &amp; Operations"), "Essential", "Non-Essential")</f>
        <v>Non-Essential</v>
      </c>
      <c r="F374" t="s">
        <v>19</v>
      </c>
      <c r="G374" t="s">
        <v>24</v>
      </c>
      <c r="H374" t="s">
        <v>394</v>
      </c>
      <c r="I374" s="7">
        <v>190559.52</v>
      </c>
      <c r="J374" t="str">
        <f>TEXT(Table1[[#This Row],[Date]], "mmmm")</f>
        <v>February</v>
      </c>
      <c r="K374">
        <f>YEAR(Table1[[#This Row],[Date]])</f>
        <v>2024</v>
      </c>
      <c r="L374" t="str">
        <f>TEXT(Table1[[#This Row],[Date]],"DDDD")</f>
        <v>Saturday</v>
      </c>
      <c r="M374">
        <f>ROUNDUP(MONTH(Table1[[#This Row],[Date]])/3,0)</f>
        <v>1</v>
      </c>
    </row>
    <row r="375" spans="2:13">
      <c r="B375" s="2">
        <v>45007</v>
      </c>
      <c r="C375" t="s">
        <v>14</v>
      </c>
      <c r="D375" t="s">
        <v>18</v>
      </c>
      <c r="E375" t="str">
        <f>IF(OR(Table1[[#This Row],[Department]]="HR", Table1[[#This Row],[Department]]="IT &amp; Infrastructure", Table1[[#This Row],[Department]]="Finance &amp; Legal", Table1[[#This Row],[Department]]="Utilities", Table1[[#This Row],[Department]]="Admin &amp; Operations"), "Essential", "Non-Essential")</f>
        <v>Essential</v>
      </c>
      <c r="F375" t="s">
        <v>22</v>
      </c>
      <c r="G375" t="s">
        <v>26</v>
      </c>
      <c r="H375" t="s">
        <v>395</v>
      </c>
      <c r="I375" s="7">
        <v>134858.48000000001</v>
      </c>
      <c r="J375" t="str">
        <f>TEXT(Table1[[#This Row],[Date]], "mmmm")</f>
        <v>March</v>
      </c>
      <c r="K375">
        <f>YEAR(Table1[[#This Row],[Date]])</f>
        <v>2023</v>
      </c>
      <c r="L375" t="str">
        <f>TEXT(Table1[[#This Row],[Date]],"DDDD")</f>
        <v>Wednesday</v>
      </c>
      <c r="M375">
        <f>ROUNDUP(MONTH(Table1[[#This Row],[Date]])/3,0)</f>
        <v>1</v>
      </c>
    </row>
    <row r="376" spans="2:13">
      <c r="B376" s="2">
        <v>45221</v>
      </c>
      <c r="C376" t="s">
        <v>16</v>
      </c>
      <c r="D376" t="s">
        <v>18</v>
      </c>
      <c r="E376" t="str">
        <f>IF(OR(Table1[[#This Row],[Department]]="HR", Table1[[#This Row],[Department]]="IT &amp; Infrastructure", Table1[[#This Row],[Department]]="Finance &amp; Legal", Table1[[#This Row],[Department]]="Utilities", Table1[[#This Row],[Department]]="Admin &amp; Operations"), "Essential", "Non-Essential")</f>
        <v>Non-Essential</v>
      </c>
      <c r="F376" t="s">
        <v>20</v>
      </c>
      <c r="G376" t="s">
        <v>27</v>
      </c>
      <c r="H376" t="s">
        <v>396</v>
      </c>
      <c r="I376" s="7">
        <v>151047.6</v>
      </c>
      <c r="J376" t="str">
        <f>TEXT(Table1[[#This Row],[Date]], "mmmm")</f>
        <v>October</v>
      </c>
      <c r="K376">
        <f>YEAR(Table1[[#This Row],[Date]])</f>
        <v>2023</v>
      </c>
      <c r="L376" t="str">
        <f>TEXT(Table1[[#This Row],[Date]],"DDDD")</f>
        <v>Sunday</v>
      </c>
      <c r="M376">
        <f>ROUNDUP(MONTH(Table1[[#This Row],[Date]])/3,0)</f>
        <v>4</v>
      </c>
    </row>
    <row r="377" spans="2:13">
      <c r="B377" s="2">
        <v>45086</v>
      </c>
      <c r="C377" t="s">
        <v>8</v>
      </c>
      <c r="D377" t="s">
        <v>17</v>
      </c>
      <c r="E377" t="str">
        <f>IF(OR(Table1[[#This Row],[Department]]="HR", Table1[[#This Row],[Department]]="IT &amp; Infrastructure", Table1[[#This Row],[Department]]="Finance &amp; Legal", Table1[[#This Row],[Department]]="Utilities", Table1[[#This Row],[Department]]="Admin &amp; Operations"), "Essential", "Non-Essential")</f>
        <v>Essential</v>
      </c>
      <c r="F377" t="s">
        <v>23</v>
      </c>
      <c r="G377" t="s">
        <v>27</v>
      </c>
      <c r="H377" t="s">
        <v>397</v>
      </c>
      <c r="I377" s="7">
        <v>335839.06</v>
      </c>
      <c r="J377" t="str">
        <f>TEXT(Table1[[#This Row],[Date]], "mmmm")</f>
        <v>June</v>
      </c>
      <c r="K377">
        <f>YEAR(Table1[[#This Row],[Date]])</f>
        <v>2023</v>
      </c>
      <c r="L377" t="str">
        <f>TEXT(Table1[[#This Row],[Date]],"DDDD")</f>
        <v>Friday</v>
      </c>
      <c r="M377">
        <f>ROUNDUP(MONTH(Table1[[#This Row],[Date]])/3,0)</f>
        <v>2</v>
      </c>
    </row>
    <row r="378" spans="2:13">
      <c r="B378" s="2">
        <v>45413</v>
      </c>
      <c r="C378" t="s">
        <v>9</v>
      </c>
      <c r="D378" t="s">
        <v>17</v>
      </c>
      <c r="E378" t="str">
        <f>IF(OR(Table1[[#This Row],[Department]]="HR", Table1[[#This Row],[Department]]="IT &amp; Infrastructure", Table1[[#This Row],[Department]]="Finance &amp; Legal", Table1[[#This Row],[Department]]="Utilities", Table1[[#This Row],[Department]]="Admin &amp; Operations"), "Essential", "Non-Essential")</f>
        <v>Non-Essential</v>
      </c>
      <c r="F378" t="s">
        <v>22</v>
      </c>
      <c r="G378" t="s">
        <v>26</v>
      </c>
      <c r="H378" t="s">
        <v>398</v>
      </c>
      <c r="I378" s="7">
        <v>104387.37</v>
      </c>
      <c r="J378" t="str">
        <f>TEXT(Table1[[#This Row],[Date]], "mmmm")</f>
        <v>May</v>
      </c>
      <c r="K378">
        <f>YEAR(Table1[[#This Row],[Date]])</f>
        <v>2024</v>
      </c>
      <c r="L378" t="str">
        <f>TEXT(Table1[[#This Row],[Date]],"DDDD")</f>
        <v>Wednesday</v>
      </c>
      <c r="M378">
        <f>ROUNDUP(MONTH(Table1[[#This Row],[Date]])/3,0)</f>
        <v>2</v>
      </c>
    </row>
    <row r="379" spans="2:13">
      <c r="B379" s="2">
        <v>44935</v>
      </c>
      <c r="C379" t="s">
        <v>14</v>
      </c>
      <c r="D379" t="s">
        <v>17</v>
      </c>
      <c r="E379" t="str">
        <f>IF(OR(Table1[[#This Row],[Department]]="HR", Table1[[#This Row],[Department]]="IT &amp; Infrastructure", Table1[[#This Row],[Department]]="Finance &amp; Legal", Table1[[#This Row],[Department]]="Utilities", Table1[[#This Row],[Department]]="Admin &amp; Operations"), "Essential", "Non-Essential")</f>
        <v>Essential</v>
      </c>
      <c r="F379" t="s">
        <v>22</v>
      </c>
      <c r="G379" t="s">
        <v>27</v>
      </c>
      <c r="H379" t="s">
        <v>399</v>
      </c>
      <c r="I379" s="7">
        <v>482512.86</v>
      </c>
      <c r="J379" t="str">
        <f>TEXT(Table1[[#This Row],[Date]], "mmmm")</f>
        <v>January</v>
      </c>
      <c r="K379">
        <f>YEAR(Table1[[#This Row],[Date]])</f>
        <v>2023</v>
      </c>
      <c r="L379" t="str">
        <f>TEXT(Table1[[#This Row],[Date]],"DDDD")</f>
        <v>Monday</v>
      </c>
      <c r="M379">
        <f>ROUNDUP(MONTH(Table1[[#This Row],[Date]])/3,0)</f>
        <v>1</v>
      </c>
    </row>
    <row r="380" spans="2:13">
      <c r="B380" s="2">
        <v>44937</v>
      </c>
      <c r="C380" t="s">
        <v>9</v>
      </c>
      <c r="D380" t="s">
        <v>17</v>
      </c>
      <c r="E380" t="str">
        <f>IF(OR(Table1[[#This Row],[Department]]="HR", Table1[[#This Row],[Department]]="IT &amp; Infrastructure", Table1[[#This Row],[Department]]="Finance &amp; Legal", Table1[[#This Row],[Department]]="Utilities", Table1[[#This Row],[Department]]="Admin &amp; Operations"), "Essential", "Non-Essential")</f>
        <v>Non-Essential</v>
      </c>
      <c r="F380" t="s">
        <v>20</v>
      </c>
      <c r="G380" t="s">
        <v>25</v>
      </c>
      <c r="H380" t="s">
        <v>400</v>
      </c>
      <c r="I380" s="7">
        <v>288082.17</v>
      </c>
      <c r="J380" t="str">
        <f>TEXT(Table1[[#This Row],[Date]], "mmmm")</f>
        <v>January</v>
      </c>
      <c r="K380">
        <f>YEAR(Table1[[#This Row],[Date]])</f>
        <v>2023</v>
      </c>
      <c r="L380" t="str">
        <f>TEXT(Table1[[#This Row],[Date]],"DDDD")</f>
        <v>Wednesday</v>
      </c>
      <c r="M380">
        <f>ROUNDUP(MONTH(Table1[[#This Row],[Date]])/3,0)</f>
        <v>1</v>
      </c>
    </row>
    <row r="381" spans="2:13">
      <c r="B381" s="2">
        <v>45325</v>
      </c>
      <c r="C381" t="s">
        <v>11</v>
      </c>
      <c r="D381" t="s">
        <v>18</v>
      </c>
      <c r="E381" t="str">
        <f>IF(OR(Table1[[#This Row],[Department]]="HR", Table1[[#This Row],[Department]]="IT &amp; Infrastructure", Table1[[#This Row],[Department]]="Finance &amp; Legal", Table1[[#This Row],[Department]]="Utilities", Table1[[#This Row],[Department]]="Admin &amp; Operations"), "Essential", "Non-Essential")</f>
        <v>Non-Essential</v>
      </c>
      <c r="F381" t="s">
        <v>21</v>
      </c>
      <c r="G381" t="s">
        <v>26</v>
      </c>
      <c r="H381" t="s">
        <v>401</v>
      </c>
      <c r="I381" s="7">
        <v>452998.04</v>
      </c>
      <c r="J381" t="str">
        <f>TEXT(Table1[[#This Row],[Date]], "mmmm")</f>
        <v>February</v>
      </c>
      <c r="K381">
        <f>YEAR(Table1[[#This Row],[Date]])</f>
        <v>2024</v>
      </c>
      <c r="L381" t="str">
        <f>TEXT(Table1[[#This Row],[Date]],"DDDD")</f>
        <v>Saturday</v>
      </c>
      <c r="M381">
        <f>ROUNDUP(MONTH(Table1[[#This Row],[Date]])/3,0)</f>
        <v>1</v>
      </c>
    </row>
    <row r="382" spans="2:13">
      <c r="B382" s="2">
        <v>45019</v>
      </c>
      <c r="C382" t="s">
        <v>9</v>
      </c>
      <c r="D382" t="s">
        <v>17</v>
      </c>
      <c r="E382" t="str">
        <f>IF(OR(Table1[[#This Row],[Department]]="HR", Table1[[#This Row],[Department]]="IT &amp; Infrastructure", Table1[[#This Row],[Department]]="Finance &amp; Legal", Table1[[#This Row],[Department]]="Utilities", Table1[[#This Row],[Department]]="Admin &amp; Operations"), "Essential", "Non-Essential")</f>
        <v>Non-Essential</v>
      </c>
      <c r="F382" t="s">
        <v>23</v>
      </c>
      <c r="G382" t="s">
        <v>24</v>
      </c>
      <c r="H382" t="s">
        <v>402</v>
      </c>
      <c r="I382" s="7">
        <v>21435.93</v>
      </c>
      <c r="J382" t="str">
        <f>TEXT(Table1[[#This Row],[Date]], "mmmm")</f>
        <v>April</v>
      </c>
      <c r="K382">
        <f>YEAR(Table1[[#This Row],[Date]])</f>
        <v>2023</v>
      </c>
      <c r="L382" t="str">
        <f>TEXT(Table1[[#This Row],[Date]],"DDDD")</f>
        <v>Monday</v>
      </c>
      <c r="M382">
        <f>ROUNDUP(MONTH(Table1[[#This Row],[Date]])/3,0)</f>
        <v>2</v>
      </c>
    </row>
    <row r="383" spans="2:13">
      <c r="B383" s="2">
        <v>45273</v>
      </c>
      <c r="C383" t="s">
        <v>7</v>
      </c>
      <c r="D383" t="s">
        <v>17</v>
      </c>
      <c r="E383" t="str">
        <f>IF(OR(Table1[[#This Row],[Department]]="HR", Table1[[#This Row],[Department]]="IT &amp; Infrastructure", Table1[[#This Row],[Department]]="Finance &amp; Legal", Table1[[#This Row],[Department]]="Utilities", Table1[[#This Row],[Department]]="Admin &amp; Operations"), "Essential", "Non-Essential")</f>
        <v>Essential</v>
      </c>
      <c r="F383" t="s">
        <v>21</v>
      </c>
      <c r="G383" t="s">
        <v>26</v>
      </c>
      <c r="H383" t="s">
        <v>403</v>
      </c>
      <c r="I383" s="7">
        <v>307339.84999999998</v>
      </c>
      <c r="J383" t="str">
        <f>TEXT(Table1[[#This Row],[Date]], "mmmm")</f>
        <v>December</v>
      </c>
      <c r="K383">
        <f>YEAR(Table1[[#This Row],[Date]])</f>
        <v>2023</v>
      </c>
      <c r="L383" t="str">
        <f>TEXT(Table1[[#This Row],[Date]],"DDDD")</f>
        <v>Wednesday</v>
      </c>
      <c r="M383">
        <f>ROUNDUP(MONTH(Table1[[#This Row],[Date]])/3,0)</f>
        <v>4</v>
      </c>
    </row>
    <row r="384" spans="2:13">
      <c r="B384" s="2">
        <v>45517</v>
      </c>
      <c r="C384" t="s">
        <v>9</v>
      </c>
      <c r="D384" t="s">
        <v>17</v>
      </c>
      <c r="E384" t="str">
        <f>IF(OR(Table1[[#This Row],[Department]]="HR", Table1[[#This Row],[Department]]="IT &amp; Infrastructure", Table1[[#This Row],[Department]]="Finance &amp; Legal", Table1[[#This Row],[Department]]="Utilities", Table1[[#This Row],[Department]]="Admin &amp; Operations"), "Essential", "Non-Essential")</f>
        <v>Non-Essential</v>
      </c>
      <c r="F384" t="s">
        <v>19</v>
      </c>
      <c r="G384" t="s">
        <v>25</v>
      </c>
      <c r="H384" t="s">
        <v>404</v>
      </c>
      <c r="I384" s="7">
        <v>499325.58</v>
      </c>
      <c r="J384" t="str">
        <f>TEXT(Table1[[#This Row],[Date]], "mmmm")</f>
        <v>August</v>
      </c>
      <c r="K384">
        <f>YEAR(Table1[[#This Row],[Date]])</f>
        <v>2024</v>
      </c>
      <c r="L384" t="str">
        <f>TEXT(Table1[[#This Row],[Date]],"DDDD")</f>
        <v>Tuesday</v>
      </c>
      <c r="M384">
        <f>ROUNDUP(MONTH(Table1[[#This Row],[Date]])/3,0)</f>
        <v>3</v>
      </c>
    </row>
    <row r="385" spans="2:13">
      <c r="B385" s="2">
        <v>45161</v>
      </c>
      <c r="C385" t="s">
        <v>14</v>
      </c>
      <c r="D385" t="s">
        <v>18</v>
      </c>
      <c r="E385" t="str">
        <f>IF(OR(Table1[[#This Row],[Department]]="HR", Table1[[#This Row],[Department]]="IT &amp; Infrastructure", Table1[[#This Row],[Department]]="Finance &amp; Legal", Table1[[#This Row],[Department]]="Utilities", Table1[[#This Row],[Department]]="Admin &amp; Operations"), "Essential", "Non-Essential")</f>
        <v>Essential</v>
      </c>
      <c r="F385" t="s">
        <v>22</v>
      </c>
      <c r="G385" t="s">
        <v>27</v>
      </c>
      <c r="H385" t="s">
        <v>405</v>
      </c>
      <c r="I385" s="7">
        <v>342787.62</v>
      </c>
      <c r="J385" t="str">
        <f>TEXT(Table1[[#This Row],[Date]], "mmmm")</f>
        <v>August</v>
      </c>
      <c r="K385">
        <f>YEAR(Table1[[#This Row],[Date]])</f>
        <v>2023</v>
      </c>
      <c r="L385" t="str">
        <f>TEXT(Table1[[#This Row],[Date]],"DDDD")</f>
        <v>Wednesday</v>
      </c>
      <c r="M385">
        <f>ROUNDUP(MONTH(Table1[[#This Row],[Date]])/3,0)</f>
        <v>3</v>
      </c>
    </row>
    <row r="386" spans="2:13">
      <c r="B386" s="2">
        <v>45391</v>
      </c>
      <c r="C386" t="s">
        <v>15</v>
      </c>
      <c r="D386" t="s">
        <v>18</v>
      </c>
      <c r="E386" t="str">
        <f>IF(OR(Table1[[#This Row],[Department]]="HR", Table1[[#This Row],[Department]]="IT &amp; Infrastructure", Table1[[#This Row],[Department]]="Finance &amp; Legal", Table1[[#This Row],[Department]]="Utilities", Table1[[#This Row],[Department]]="Admin &amp; Operations"), "Essential", "Non-Essential")</f>
        <v>Essential</v>
      </c>
      <c r="F386" t="s">
        <v>22</v>
      </c>
      <c r="G386" t="s">
        <v>26</v>
      </c>
      <c r="H386" t="s">
        <v>406</v>
      </c>
      <c r="I386" s="7">
        <v>23693.59</v>
      </c>
      <c r="J386" t="str">
        <f>TEXT(Table1[[#This Row],[Date]], "mmmm")</f>
        <v>April</v>
      </c>
      <c r="K386">
        <f>YEAR(Table1[[#This Row],[Date]])</f>
        <v>2024</v>
      </c>
      <c r="L386" t="str">
        <f>TEXT(Table1[[#This Row],[Date]],"DDDD")</f>
        <v>Tuesday</v>
      </c>
      <c r="M386">
        <f>ROUNDUP(MONTH(Table1[[#This Row],[Date]])/3,0)</f>
        <v>2</v>
      </c>
    </row>
    <row r="387" spans="2:13">
      <c r="B387" s="2">
        <v>45526</v>
      </c>
      <c r="C387" t="s">
        <v>9</v>
      </c>
      <c r="D387" t="s">
        <v>17</v>
      </c>
      <c r="E387" t="str">
        <f>IF(OR(Table1[[#This Row],[Department]]="HR", Table1[[#This Row],[Department]]="IT &amp; Infrastructure", Table1[[#This Row],[Department]]="Finance &amp; Legal", Table1[[#This Row],[Department]]="Utilities", Table1[[#This Row],[Department]]="Admin &amp; Operations"), "Essential", "Non-Essential")</f>
        <v>Non-Essential</v>
      </c>
      <c r="F387" t="s">
        <v>23</v>
      </c>
      <c r="G387" t="s">
        <v>26</v>
      </c>
      <c r="H387" t="s">
        <v>407</v>
      </c>
      <c r="I387" s="7">
        <v>409436.36</v>
      </c>
      <c r="J387" t="str">
        <f>TEXT(Table1[[#This Row],[Date]], "mmmm")</f>
        <v>August</v>
      </c>
      <c r="K387">
        <f>YEAR(Table1[[#This Row],[Date]])</f>
        <v>2024</v>
      </c>
      <c r="L387" t="str">
        <f>TEXT(Table1[[#This Row],[Date]],"DDDD")</f>
        <v>Thursday</v>
      </c>
      <c r="M387">
        <f>ROUNDUP(MONTH(Table1[[#This Row],[Date]])/3,0)</f>
        <v>3</v>
      </c>
    </row>
    <row r="388" spans="2:13">
      <c r="B388" s="2">
        <v>45459</v>
      </c>
      <c r="C388" t="s">
        <v>11</v>
      </c>
      <c r="D388" t="s">
        <v>18</v>
      </c>
      <c r="E388" t="str">
        <f>IF(OR(Table1[[#This Row],[Department]]="HR", Table1[[#This Row],[Department]]="IT &amp; Infrastructure", Table1[[#This Row],[Department]]="Finance &amp; Legal", Table1[[#This Row],[Department]]="Utilities", Table1[[#This Row],[Department]]="Admin &amp; Operations"), "Essential", "Non-Essential")</f>
        <v>Non-Essential</v>
      </c>
      <c r="F388" t="s">
        <v>20</v>
      </c>
      <c r="G388" t="s">
        <v>26</v>
      </c>
      <c r="H388" t="s">
        <v>408</v>
      </c>
      <c r="I388" s="7">
        <v>367516.66</v>
      </c>
      <c r="J388" t="str">
        <f>TEXT(Table1[[#This Row],[Date]], "mmmm")</f>
        <v>June</v>
      </c>
      <c r="K388">
        <f>YEAR(Table1[[#This Row],[Date]])</f>
        <v>2024</v>
      </c>
      <c r="L388" t="str">
        <f>TEXT(Table1[[#This Row],[Date]],"DDDD")</f>
        <v>Sunday</v>
      </c>
      <c r="M388">
        <f>ROUNDUP(MONTH(Table1[[#This Row],[Date]])/3,0)</f>
        <v>2</v>
      </c>
    </row>
    <row r="389" spans="2:13">
      <c r="B389" s="2">
        <v>45485</v>
      </c>
      <c r="C389" t="s">
        <v>14</v>
      </c>
      <c r="D389" t="s">
        <v>18</v>
      </c>
      <c r="E389" t="str">
        <f>IF(OR(Table1[[#This Row],[Department]]="HR", Table1[[#This Row],[Department]]="IT &amp; Infrastructure", Table1[[#This Row],[Department]]="Finance &amp; Legal", Table1[[#This Row],[Department]]="Utilities", Table1[[#This Row],[Department]]="Admin &amp; Operations"), "Essential", "Non-Essential")</f>
        <v>Essential</v>
      </c>
      <c r="F389" t="s">
        <v>19</v>
      </c>
      <c r="G389" t="s">
        <v>24</v>
      </c>
      <c r="H389" t="s">
        <v>409</v>
      </c>
      <c r="I389" s="7">
        <v>403043.78</v>
      </c>
      <c r="J389" t="str">
        <f>TEXT(Table1[[#This Row],[Date]], "mmmm")</f>
        <v>July</v>
      </c>
      <c r="K389">
        <f>YEAR(Table1[[#This Row],[Date]])</f>
        <v>2024</v>
      </c>
      <c r="L389" t="str">
        <f>TEXT(Table1[[#This Row],[Date]],"DDDD")</f>
        <v>Friday</v>
      </c>
      <c r="M389">
        <f>ROUNDUP(MONTH(Table1[[#This Row],[Date]])/3,0)</f>
        <v>3</v>
      </c>
    </row>
    <row r="390" spans="2:13">
      <c r="B390" s="2">
        <v>45459</v>
      </c>
      <c r="C390" t="s">
        <v>10</v>
      </c>
      <c r="D390" t="s">
        <v>17</v>
      </c>
      <c r="E390" t="str">
        <f>IF(OR(Table1[[#This Row],[Department]]="HR", Table1[[#This Row],[Department]]="IT &amp; Infrastructure", Table1[[#This Row],[Department]]="Finance &amp; Legal", Table1[[#This Row],[Department]]="Utilities", Table1[[#This Row],[Department]]="Admin &amp; Operations"), "Essential", "Non-Essential")</f>
        <v>Non-Essential</v>
      </c>
      <c r="F390" t="s">
        <v>21</v>
      </c>
      <c r="G390" t="s">
        <v>25</v>
      </c>
      <c r="H390" t="s">
        <v>410</v>
      </c>
      <c r="I390" s="7">
        <v>384820.06</v>
      </c>
      <c r="J390" t="str">
        <f>TEXT(Table1[[#This Row],[Date]], "mmmm")</f>
        <v>June</v>
      </c>
      <c r="K390">
        <f>YEAR(Table1[[#This Row],[Date]])</f>
        <v>2024</v>
      </c>
      <c r="L390" t="str">
        <f>TEXT(Table1[[#This Row],[Date]],"DDDD")</f>
        <v>Sunday</v>
      </c>
      <c r="M390">
        <f>ROUNDUP(MONTH(Table1[[#This Row],[Date]])/3,0)</f>
        <v>2</v>
      </c>
    </row>
    <row r="391" spans="2:13">
      <c r="B391" s="2">
        <v>44984</v>
      </c>
      <c r="C391" t="s">
        <v>10</v>
      </c>
      <c r="D391" t="s">
        <v>18</v>
      </c>
      <c r="E391" t="str">
        <f>IF(OR(Table1[[#This Row],[Department]]="HR", Table1[[#This Row],[Department]]="IT &amp; Infrastructure", Table1[[#This Row],[Department]]="Finance &amp; Legal", Table1[[#This Row],[Department]]="Utilities", Table1[[#This Row],[Department]]="Admin &amp; Operations"), "Essential", "Non-Essential")</f>
        <v>Non-Essential</v>
      </c>
      <c r="F391" t="s">
        <v>21</v>
      </c>
      <c r="G391" t="s">
        <v>24</v>
      </c>
      <c r="H391" t="s">
        <v>411</v>
      </c>
      <c r="I391" s="7">
        <v>196020.16</v>
      </c>
      <c r="J391" t="str">
        <f>TEXT(Table1[[#This Row],[Date]], "mmmm")</f>
        <v>February</v>
      </c>
      <c r="K391">
        <f>YEAR(Table1[[#This Row],[Date]])</f>
        <v>2023</v>
      </c>
      <c r="L391" t="str">
        <f>TEXT(Table1[[#This Row],[Date]],"DDDD")</f>
        <v>Monday</v>
      </c>
      <c r="M391">
        <f>ROUNDUP(MONTH(Table1[[#This Row],[Date]])/3,0)</f>
        <v>1</v>
      </c>
    </row>
    <row r="392" spans="2:13">
      <c r="B392" s="2">
        <v>45338</v>
      </c>
      <c r="C392" t="s">
        <v>8</v>
      </c>
      <c r="D392" t="s">
        <v>18</v>
      </c>
      <c r="E392" t="str">
        <f>IF(OR(Table1[[#This Row],[Department]]="HR", Table1[[#This Row],[Department]]="IT &amp; Infrastructure", Table1[[#This Row],[Department]]="Finance &amp; Legal", Table1[[#This Row],[Department]]="Utilities", Table1[[#This Row],[Department]]="Admin &amp; Operations"), "Essential", "Non-Essential")</f>
        <v>Essential</v>
      </c>
      <c r="F392" t="s">
        <v>19</v>
      </c>
      <c r="G392" t="s">
        <v>25</v>
      </c>
      <c r="H392" t="s">
        <v>412</v>
      </c>
      <c r="I392" s="7">
        <v>100455.85</v>
      </c>
      <c r="J392" t="str">
        <f>TEXT(Table1[[#This Row],[Date]], "mmmm")</f>
        <v>February</v>
      </c>
      <c r="K392">
        <f>YEAR(Table1[[#This Row],[Date]])</f>
        <v>2024</v>
      </c>
      <c r="L392" t="str">
        <f>TEXT(Table1[[#This Row],[Date]],"DDDD")</f>
        <v>Friday</v>
      </c>
      <c r="M392">
        <f>ROUNDUP(MONTH(Table1[[#This Row],[Date]])/3,0)</f>
        <v>1</v>
      </c>
    </row>
    <row r="393" spans="2:13">
      <c r="B393" s="2">
        <v>44929</v>
      </c>
      <c r="C393" t="s">
        <v>13</v>
      </c>
      <c r="D393" t="s">
        <v>17</v>
      </c>
      <c r="E393" t="str">
        <f>IF(OR(Table1[[#This Row],[Department]]="HR", Table1[[#This Row],[Department]]="IT &amp; Infrastructure", Table1[[#This Row],[Department]]="Finance &amp; Legal", Table1[[#This Row],[Department]]="Utilities", Table1[[#This Row],[Department]]="Admin &amp; Operations"), "Essential", "Non-Essential")</f>
        <v>Non-Essential</v>
      </c>
      <c r="F393" t="s">
        <v>23</v>
      </c>
      <c r="G393" t="s">
        <v>24</v>
      </c>
      <c r="H393" t="s">
        <v>413</v>
      </c>
      <c r="I393" s="7">
        <v>465003.2</v>
      </c>
      <c r="J393" t="str">
        <f>TEXT(Table1[[#This Row],[Date]], "mmmm")</f>
        <v>January</v>
      </c>
      <c r="K393">
        <f>YEAR(Table1[[#This Row],[Date]])</f>
        <v>2023</v>
      </c>
      <c r="L393" t="str">
        <f>TEXT(Table1[[#This Row],[Date]],"DDDD")</f>
        <v>Tuesday</v>
      </c>
      <c r="M393">
        <f>ROUNDUP(MONTH(Table1[[#This Row],[Date]])/3,0)</f>
        <v>1</v>
      </c>
    </row>
    <row r="394" spans="2:13">
      <c r="B394" s="2">
        <v>45341</v>
      </c>
      <c r="C394" t="s">
        <v>8</v>
      </c>
      <c r="D394" t="s">
        <v>17</v>
      </c>
      <c r="E394" t="str">
        <f>IF(OR(Table1[[#This Row],[Department]]="HR", Table1[[#This Row],[Department]]="IT &amp; Infrastructure", Table1[[#This Row],[Department]]="Finance &amp; Legal", Table1[[#This Row],[Department]]="Utilities", Table1[[#This Row],[Department]]="Admin &amp; Operations"), "Essential", "Non-Essential")</f>
        <v>Essential</v>
      </c>
      <c r="F394" t="s">
        <v>20</v>
      </c>
      <c r="G394" t="s">
        <v>25</v>
      </c>
      <c r="H394" t="s">
        <v>414</v>
      </c>
      <c r="I394" s="7">
        <v>99126.31</v>
      </c>
      <c r="J394" t="str">
        <f>TEXT(Table1[[#This Row],[Date]], "mmmm")</f>
        <v>February</v>
      </c>
      <c r="K394">
        <f>YEAR(Table1[[#This Row],[Date]])</f>
        <v>2024</v>
      </c>
      <c r="L394" t="str">
        <f>TEXT(Table1[[#This Row],[Date]],"DDDD")</f>
        <v>Monday</v>
      </c>
      <c r="M394">
        <f>ROUNDUP(MONTH(Table1[[#This Row],[Date]])/3,0)</f>
        <v>1</v>
      </c>
    </row>
    <row r="395" spans="2:13">
      <c r="B395" s="2">
        <v>45337</v>
      </c>
      <c r="C395" t="s">
        <v>7</v>
      </c>
      <c r="D395" t="s">
        <v>18</v>
      </c>
      <c r="E395" t="str">
        <f>IF(OR(Table1[[#This Row],[Department]]="HR", Table1[[#This Row],[Department]]="IT &amp; Infrastructure", Table1[[#This Row],[Department]]="Finance &amp; Legal", Table1[[#This Row],[Department]]="Utilities", Table1[[#This Row],[Department]]="Admin &amp; Operations"), "Essential", "Non-Essential")</f>
        <v>Essential</v>
      </c>
      <c r="F395" t="s">
        <v>21</v>
      </c>
      <c r="G395" t="s">
        <v>24</v>
      </c>
      <c r="H395" t="s">
        <v>415</v>
      </c>
      <c r="I395" s="7">
        <v>336830.57</v>
      </c>
      <c r="J395" t="str">
        <f>TEXT(Table1[[#This Row],[Date]], "mmmm")</f>
        <v>February</v>
      </c>
      <c r="K395">
        <f>YEAR(Table1[[#This Row],[Date]])</f>
        <v>2024</v>
      </c>
      <c r="L395" t="str">
        <f>TEXT(Table1[[#This Row],[Date]],"DDDD")</f>
        <v>Thursday</v>
      </c>
      <c r="M395">
        <f>ROUNDUP(MONTH(Table1[[#This Row],[Date]])/3,0)</f>
        <v>1</v>
      </c>
    </row>
    <row r="396" spans="2:13">
      <c r="B396" s="2">
        <v>45539</v>
      </c>
      <c r="C396" t="s">
        <v>10</v>
      </c>
      <c r="D396" t="s">
        <v>17</v>
      </c>
      <c r="E396" t="str">
        <f>IF(OR(Table1[[#This Row],[Department]]="HR", Table1[[#This Row],[Department]]="IT &amp; Infrastructure", Table1[[#This Row],[Department]]="Finance &amp; Legal", Table1[[#This Row],[Department]]="Utilities", Table1[[#This Row],[Department]]="Admin &amp; Operations"), "Essential", "Non-Essential")</f>
        <v>Non-Essential</v>
      </c>
      <c r="F396" t="s">
        <v>19</v>
      </c>
      <c r="G396" t="s">
        <v>27</v>
      </c>
      <c r="H396" t="s">
        <v>416</v>
      </c>
      <c r="I396" s="7">
        <v>127008.54</v>
      </c>
      <c r="J396" t="str">
        <f>TEXT(Table1[[#This Row],[Date]], "mmmm")</f>
        <v>September</v>
      </c>
      <c r="K396">
        <f>YEAR(Table1[[#This Row],[Date]])</f>
        <v>2024</v>
      </c>
      <c r="L396" t="str">
        <f>TEXT(Table1[[#This Row],[Date]],"DDDD")</f>
        <v>Wednesday</v>
      </c>
      <c r="M396">
        <f>ROUNDUP(MONTH(Table1[[#This Row],[Date]])/3,0)</f>
        <v>3</v>
      </c>
    </row>
    <row r="397" spans="2:13">
      <c r="B397" s="2">
        <v>45123</v>
      </c>
      <c r="C397" t="s">
        <v>13</v>
      </c>
      <c r="D397" t="s">
        <v>17</v>
      </c>
      <c r="E397" t="str">
        <f>IF(OR(Table1[[#This Row],[Department]]="HR", Table1[[#This Row],[Department]]="IT &amp; Infrastructure", Table1[[#This Row],[Department]]="Finance &amp; Legal", Table1[[#This Row],[Department]]="Utilities", Table1[[#This Row],[Department]]="Admin &amp; Operations"), "Essential", "Non-Essential")</f>
        <v>Non-Essential</v>
      </c>
      <c r="F397" t="s">
        <v>23</v>
      </c>
      <c r="G397" t="s">
        <v>27</v>
      </c>
      <c r="H397" t="s">
        <v>417</v>
      </c>
      <c r="I397" s="7">
        <v>416628.4</v>
      </c>
      <c r="J397" t="str">
        <f>TEXT(Table1[[#This Row],[Date]], "mmmm")</f>
        <v>July</v>
      </c>
      <c r="K397">
        <f>YEAR(Table1[[#This Row],[Date]])</f>
        <v>2023</v>
      </c>
      <c r="L397" t="str">
        <f>TEXT(Table1[[#This Row],[Date]],"DDDD")</f>
        <v>Sunday</v>
      </c>
      <c r="M397">
        <f>ROUNDUP(MONTH(Table1[[#This Row],[Date]])/3,0)</f>
        <v>3</v>
      </c>
    </row>
    <row r="398" spans="2:13">
      <c r="B398" s="2">
        <v>45131</v>
      </c>
      <c r="C398" t="s">
        <v>14</v>
      </c>
      <c r="D398" t="s">
        <v>17</v>
      </c>
      <c r="E398" t="str">
        <f>IF(OR(Table1[[#This Row],[Department]]="HR", Table1[[#This Row],[Department]]="IT &amp; Infrastructure", Table1[[#This Row],[Department]]="Finance &amp; Legal", Table1[[#This Row],[Department]]="Utilities", Table1[[#This Row],[Department]]="Admin &amp; Operations"), "Essential", "Non-Essential")</f>
        <v>Essential</v>
      </c>
      <c r="F398" t="s">
        <v>19</v>
      </c>
      <c r="G398" t="s">
        <v>27</v>
      </c>
      <c r="H398" t="s">
        <v>418</v>
      </c>
      <c r="I398" s="7">
        <v>134597.04</v>
      </c>
      <c r="J398" t="str">
        <f>TEXT(Table1[[#This Row],[Date]], "mmmm")</f>
        <v>July</v>
      </c>
      <c r="K398">
        <f>YEAR(Table1[[#This Row],[Date]])</f>
        <v>2023</v>
      </c>
      <c r="L398" t="str">
        <f>TEXT(Table1[[#This Row],[Date]],"DDDD")</f>
        <v>Monday</v>
      </c>
      <c r="M398">
        <f>ROUNDUP(MONTH(Table1[[#This Row],[Date]])/3,0)</f>
        <v>3</v>
      </c>
    </row>
    <row r="399" spans="2:13">
      <c r="B399" s="2">
        <v>45445</v>
      </c>
      <c r="C399" t="s">
        <v>14</v>
      </c>
      <c r="D399" t="s">
        <v>17</v>
      </c>
      <c r="E399" t="str">
        <f>IF(OR(Table1[[#This Row],[Department]]="HR", Table1[[#This Row],[Department]]="IT &amp; Infrastructure", Table1[[#This Row],[Department]]="Finance &amp; Legal", Table1[[#This Row],[Department]]="Utilities", Table1[[#This Row],[Department]]="Admin &amp; Operations"), "Essential", "Non-Essential")</f>
        <v>Essential</v>
      </c>
      <c r="F399" t="s">
        <v>19</v>
      </c>
      <c r="G399" t="s">
        <v>24</v>
      </c>
      <c r="H399" t="s">
        <v>419</v>
      </c>
      <c r="I399" s="7">
        <v>270447.5</v>
      </c>
      <c r="J399" t="str">
        <f>TEXT(Table1[[#This Row],[Date]], "mmmm")</f>
        <v>June</v>
      </c>
      <c r="K399">
        <f>YEAR(Table1[[#This Row],[Date]])</f>
        <v>2024</v>
      </c>
      <c r="L399" t="str">
        <f>TEXT(Table1[[#This Row],[Date]],"DDDD")</f>
        <v>Sunday</v>
      </c>
      <c r="M399">
        <f>ROUNDUP(MONTH(Table1[[#This Row],[Date]])/3,0)</f>
        <v>2</v>
      </c>
    </row>
    <row r="400" spans="2:13">
      <c r="B400" s="2">
        <v>45411</v>
      </c>
      <c r="C400" t="s">
        <v>11</v>
      </c>
      <c r="D400" t="s">
        <v>17</v>
      </c>
      <c r="E400" t="str">
        <f>IF(OR(Table1[[#This Row],[Department]]="HR", Table1[[#This Row],[Department]]="IT &amp; Infrastructure", Table1[[#This Row],[Department]]="Finance &amp; Legal", Table1[[#This Row],[Department]]="Utilities", Table1[[#This Row],[Department]]="Admin &amp; Operations"), "Essential", "Non-Essential")</f>
        <v>Non-Essential</v>
      </c>
      <c r="F400" t="s">
        <v>22</v>
      </c>
      <c r="G400" t="s">
        <v>26</v>
      </c>
      <c r="H400" t="s">
        <v>420</v>
      </c>
      <c r="I400" s="7">
        <v>435309.09</v>
      </c>
      <c r="J400" t="str">
        <f>TEXT(Table1[[#This Row],[Date]], "mmmm")</f>
        <v>April</v>
      </c>
      <c r="K400">
        <f>YEAR(Table1[[#This Row],[Date]])</f>
        <v>2024</v>
      </c>
      <c r="L400" t="str">
        <f>TEXT(Table1[[#This Row],[Date]],"DDDD")</f>
        <v>Monday</v>
      </c>
      <c r="M400">
        <f>ROUNDUP(MONTH(Table1[[#This Row],[Date]])/3,0)</f>
        <v>2</v>
      </c>
    </row>
    <row r="401" spans="2:13">
      <c r="B401" s="2">
        <v>45613</v>
      </c>
      <c r="C401" t="s">
        <v>11</v>
      </c>
      <c r="D401" t="s">
        <v>17</v>
      </c>
      <c r="E401" t="str">
        <f>IF(OR(Table1[[#This Row],[Department]]="HR", Table1[[#This Row],[Department]]="IT &amp; Infrastructure", Table1[[#This Row],[Department]]="Finance &amp; Legal", Table1[[#This Row],[Department]]="Utilities", Table1[[#This Row],[Department]]="Admin &amp; Operations"), "Essential", "Non-Essential")</f>
        <v>Non-Essential</v>
      </c>
      <c r="F401" t="s">
        <v>19</v>
      </c>
      <c r="G401" t="s">
        <v>27</v>
      </c>
      <c r="H401" t="s">
        <v>421</v>
      </c>
      <c r="I401" s="7">
        <v>103120.67</v>
      </c>
      <c r="J401" t="str">
        <f>TEXT(Table1[[#This Row],[Date]], "mmmm")</f>
        <v>November</v>
      </c>
      <c r="K401">
        <f>YEAR(Table1[[#This Row],[Date]])</f>
        <v>2024</v>
      </c>
      <c r="L401" t="str">
        <f>TEXT(Table1[[#This Row],[Date]],"DDDD")</f>
        <v>Sunday</v>
      </c>
      <c r="M401">
        <f>ROUNDUP(MONTH(Table1[[#This Row],[Date]])/3,0)</f>
        <v>4</v>
      </c>
    </row>
    <row r="402" spans="2:13">
      <c r="B402" s="2">
        <v>45260</v>
      </c>
      <c r="C402" t="s">
        <v>11</v>
      </c>
      <c r="D402" t="s">
        <v>17</v>
      </c>
      <c r="E402" t="str">
        <f>IF(OR(Table1[[#This Row],[Department]]="HR", Table1[[#This Row],[Department]]="IT &amp; Infrastructure", Table1[[#This Row],[Department]]="Finance &amp; Legal", Table1[[#This Row],[Department]]="Utilities", Table1[[#This Row],[Department]]="Admin &amp; Operations"), "Essential", "Non-Essential")</f>
        <v>Non-Essential</v>
      </c>
      <c r="F402" t="s">
        <v>23</v>
      </c>
      <c r="G402" t="s">
        <v>27</v>
      </c>
      <c r="H402" t="s">
        <v>422</v>
      </c>
      <c r="I402" s="7">
        <v>35228.25</v>
      </c>
      <c r="J402" t="str">
        <f>TEXT(Table1[[#This Row],[Date]], "mmmm")</f>
        <v>November</v>
      </c>
      <c r="K402">
        <f>YEAR(Table1[[#This Row],[Date]])</f>
        <v>2023</v>
      </c>
      <c r="L402" t="str">
        <f>TEXT(Table1[[#This Row],[Date]],"DDDD")</f>
        <v>Thursday</v>
      </c>
      <c r="M402">
        <f>ROUNDUP(MONTH(Table1[[#This Row],[Date]])/3,0)</f>
        <v>4</v>
      </c>
    </row>
    <row r="403" spans="2:13">
      <c r="B403" s="2">
        <v>44949</v>
      </c>
      <c r="C403" t="s">
        <v>8</v>
      </c>
      <c r="D403" t="s">
        <v>18</v>
      </c>
      <c r="E403" t="str">
        <f>IF(OR(Table1[[#This Row],[Department]]="HR", Table1[[#This Row],[Department]]="IT &amp; Infrastructure", Table1[[#This Row],[Department]]="Finance &amp; Legal", Table1[[#This Row],[Department]]="Utilities", Table1[[#This Row],[Department]]="Admin &amp; Operations"), "Essential", "Non-Essential")</f>
        <v>Essential</v>
      </c>
      <c r="F403" t="s">
        <v>19</v>
      </c>
      <c r="G403" t="s">
        <v>25</v>
      </c>
      <c r="H403" t="s">
        <v>423</v>
      </c>
      <c r="I403" s="7">
        <v>499739.79</v>
      </c>
      <c r="J403" t="str">
        <f>TEXT(Table1[[#This Row],[Date]], "mmmm")</f>
        <v>January</v>
      </c>
      <c r="K403">
        <f>YEAR(Table1[[#This Row],[Date]])</f>
        <v>2023</v>
      </c>
      <c r="L403" t="str">
        <f>TEXT(Table1[[#This Row],[Date]],"DDDD")</f>
        <v>Monday</v>
      </c>
      <c r="M403">
        <f>ROUNDUP(MONTH(Table1[[#This Row],[Date]])/3,0)</f>
        <v>1</v>
      </c>
    </row>
    <row r="404" spans="2:13">
      <c r="B404" s="2">
        <v>45400</v>
      </c>
      <c r="C404" t="s">
        <v>12</v>
      </c>
      <c r="D404" t="s">
        <v>18</v>
      </c>
      <c r="E404" t="str">
        <f>IF(OR(Table1[[#This Row],[Department]]="HR", Table1[[#This Row],[Department]]="IT &amp; Infrastructure", Table1[[#This Row],[Department]]="Finance &amp; Legal", Table1[[#This Row],[Department]]="Utilities", Table1[[#This Row],[Department]]="Admin &amp; Operations"), "Essential", "Non-Essential")</f>
        <v>Essential</v>
      </c>
      <c r="F404" t="s">
        <v>22</v>
      </c>
      <c r="G404" t="s">
        <v>24</v>
      </c>
      <c r="H404" t="s">
        <v>424</v>
      </c>
      <c r="I404" s="7">
        <v>314843.3</v>
      </c>
      <c r="J404" t="str">
        <f>TEXT(Table1[[#This Row],[Date]], "mmmm")</f>
        <v>April</v>
      </c>
      <c r="K404">
        <f>YEAR(Table1[[#This Row],[Date]])</f>
        <v>2024</v>
      </c>
      <c r="L404" t="str">
        <f>TEXT(Table1[[#This Row],[Date]],"DDDD")</f>
        <v>Thursday</v>
      </c>
      <c r="M404">
        <f>ROUNDUP(MONTH(Table1[[#This Row],[Date]])/3,0)</f>
        <v>2</v>
      </c>
    </row>
    <row r="405" spans="2:13">
      <c r="B405" s="2">
        <v>45587</v>
      </c>
      <c r="C405" t="s">
        <v>10</v>
      </c>
      <c r="D405" t="s">
        <v>18</v>
      </c>
      <c r="E405" t="str">
        <f>IF(OR(Table1[[#This Row],[Department]]="HR", Table1[[#This Row],[Department]]="IT &amp; Infrastructure", Table1[[#This Row],[Department]]="Finance &amp; Legal", Table1[[#This Row],[Department]]="Utilities", Table1[[#This Row],[Department]]="Admin &amp; Operations"), "Essential", "Non-Essential")</f>
        <v>Non-Essential</v>
      </c>
      <c r="F405" t="s">
        <v>21</v>
      </c>
      <c r="G405" t="s">
        <v>25</v>
      </c>
      <c r="H405" t="s">
        <v>425</v>
      </c>
      <c r="I405" s="7">
        <v>80271.929999999993</v>
      </c>
      <c r="J405" t="str">
        <f>TEXT(Table1[[#This Row],[Date]], "mmmm")</f>
        <v>October</v>
      </c>
      <c r="K405">
        <f>YEAR(Table1[[#This Row],[Date]])</f>
        <v>2024</v>
      </c>
      <c r="L405" t="str">
        <f>TEXT(Table1[[#This Row],[Date]],"DDDD")</f>
        <v>Tuesday</v>
      </c>
      <c r="M405">
        <f>ROUNDUP(MONTH(Table1[[#This Row],[Date]])/3,0)</f>
        <v>4</v>
      </c>
    </row>
    <row r="406" spans="2:13">
      <c r="B406" s="2">
        <v>45155</v>
      </c>
      <c r="C406" t="s">
        <v>14</v>
      </c>
      <c r="D406" t="s">
        <v>17</v>
      </c>
      <c r="E406" t="str">
        <f>IF(OR(Table1[[#This Row],[Department]]="HR", Table1[[#This Row],[Department]]="IT &amp; Infrastructure", Table1[[#This Row],[Department]]="Finance &amp; Legal", Table1[[#This Row],[Department]]="Utilities", Table1[[#This Row],[Department]]="Admin &amp; Operations"), "Essential", "Non-Essential")</f>
        <v>Essential</v>
      </c>
      <c r="F406" t="s">
        <v>23</v>
      </c>
      <c r="G406" t="s">
        <v>26</v>
      </c>
      <c r="H406" t="s">
        <v>426</v>
      </c>
      <c r="I406" s="7">
        <v>20718.75</v>
      </c>
      <c r="J406" t="str">
        <f>TEXT(Table1[[#This Row],[Date]], "mmmm")</f>
        <v>August</v>
      </c>
      <c r="K406">
        <f>YEAR(Table1[[#This Row],[Date]])</f>
        <v>2023</v>
      </c>
      <c r="L406" t="str">
        <f>TEXT(Table1[[#This Row],[Date]],"DDDD")</f>
        <v>Thursday</v>
      </c>
      <c r="M406">
        <f>ROUNDUP(MONTH(Table1[[#This Row],[Date]])/3,0)</f>
        <v>3</v>
      </c>
    </row>
    <row r="407" spans="2:13">
      <c r="B407" s="2">
        <v>45442</v>
      </c>
      <c r="C407" t="s">
        <v>14</v>
      </c>
      <c r="D407" t="s">
        <v>17</v>
      </c>
      <c r="E407" t="str">
        <f>IF(OR(Table1[[#This Row],[Department]]="HR", Table1[[#This Row],[Department]]="IT &amp; Infrastructure", Table1[[#This Row],[Department]]="Finance &amp; Legal", Table1[[#This Row],[Department]]="Utilities", Table1[[#This Row],[Department]]="Admin &amp; Operations"), "Essential", "Non-Essential")</f>
        <v>Essential</v>
      </c>
      <c r="F407" t="s">
        <v>22</v>
      </c>
      <c r="G407" t="s">
        <v>27</v>
      </c>
      <c r="H407" t="s">
        <v>427</v>
      </c>
      <c r="I407" s="7">
        <v>445244.24</v>
      </c>
      <c r="J407" t="str">
        <f>TEXT(Table1[[#This Row],[Date]], "mmmm")</f>
        <v>May</v>
      </c>
      <c r="K407">
        <f>YEAR(Table1[[#This Row],[Date]])</f>
        <v>2024</v>
      </c>
      <c r="L407" t="str">
        <f>TEXT(Table1[[#This Row],[Date]],"DDDD")</f>
        <v>Thursday</v>
      </c>
      <c r="M407">
        <f>ROUNDUP(MONTH(Table1[[#This Row],[Date]])/3,0)</f>
        <v>2</v>
      </c>
    </row>
    <row r="408" spans="2:13">
      <c r="B408" s="2">
        <v>45599</v>
      </c>
      <c r="C408" t="s">
        <v>14</v>
      </c>
      <c r="D408" t="s">
        <v>18</v>
      </c>
      <c r="E408" t="str">
        <f>IF(OR(Table1[[#This Row],[Department]]="HR", Table1[[#This Row],[Department]]="IT &amp; Infrastructure", Table1[[#This Row],[Department]]="Finance &amp; Legal", Table1[[#This Row],[Department]]="Utilities", Table1[[#This Row],[Department]]="Admin &amp; Operations"), "Essential", "Non-Essential")</f>
        <v>Essential</v>
      </c>
      <c r="F408" t="s">
        <v>20</v>
      </c>
      <c r="G408" t="s">
        <v>27</v>
      </c>
      <c r="H408" t="s">
        <v>428</v>
      </c>
      <c r="I408" s="7">
        <v>313034.82</v>
      </c>
      <c r="J408" t="str">
        <f>TEXT(Table1[[#This Row],[Date]], "mmmm")</f>
        <v>November</v>
      </c>
      <c r="K408">
        <f>YEAR(Table1[[#This Row],[Date]])</f>
        <v>2024</v>
      </c>
      <c r="L408" t="str">
        <f>TEXT(Table1[[#This Row],[Date]],"DDDD")</f>
        <v>Sunday</v>
      </c>
      <c r="M408">
        <f>ROUNDUP(MONTH(Table1[[#This Row],[Date]])/3,0)</f>
        <v>4</v>
      </c>
    </row>
    <row r="409" spans="2:13">
      <c r="B409" s="2">
        <v>45166</v>
      </c>
      <c r="C409" t="s">
        <v>10</v>
      </c>
      <c r="D409" t="s">
        <v>17</v>
      </c>
      <c r="E409" t="str">
        <f>IF(OR(Table1[[#This Row],[Department]]="HR", Table1[[#This Row],[Department]]="IT &amp; Infrastructure", Table1[[#This Row],[Department]]="Finance &amp; Legal", Table1[[#This Row],[Department]]="Utilities", Table1[[#This Row],[Department]]="Admin &amp; Operations"), "Essential", "Non-Essential")</f>
        <v>Non-Essential</v>
      </c>
      <c r="F409" t="s">
        <v>19</v>
      </c>
      <c r="G409" t="s">
        <v>27</v>
      </c>
      <c r="H409" t="s">
        <v>429</v>
      </c>
      <c r="I409" s="7">
        <v>387388.09</v>
      </c>
      <c r="J409" t="str">
        <f>TEXT(Table1[[#This Row],[Date]], "mmmm")</f>
        <v>August</v>
      </c>
      <c r="K409">
        <f>YEAR(Table1[[#This Row],[Date]])</f>
        <v>2023</v>
      </c>
      <c r="L409" t="str">
        <f>TEXT(Table1[[#This Row],[Date]],"DDDD")</f>
        <v>Monday</v>
      </c>
      <c r="M409">
        <f>ROUNDUP(MONTH(Table1[[#This Row],[Date]])/3,0)</f>
        <v>3</v>
      </c>
    </row>
    <row r="410" spans="2:13">
      <c r="B410" s="2">
        <v>45078</v>
      </c>
      <c r="C410" t="s">
        <v>11</v>
      </c>
      <c r="D410" t="s">
        <v>17</v>
      </c>
      <c r="E410" t="str">
        <f>IF(OR(Table1[[#This Row],[Department]]="HR", Table1[[#This Row],[Department]]="IT &amp; Infrastructure", Table1[[#This Row],[Department]]="Finance &amp; Legal", Table1[[#This Row],[Department]]="Utilities", Table1[[#This Row],[Department]]="Admin &amp; Operations"), "Essential", "Non-Essential")</f>
        <v>Non-Essential</v>
      </c>
      <c r="F410" t="s">
        <v>22</v>
      </c>
      <c r="G410" t="s">
        <v>25</v>
      </c>
      <c r="H410" t="s">
        <v>430</v>
      </c>
      <c r="I410" s="7">
        <v>412191.86</v>
      </c>
      <c r="J410" t="str">
        <f>TEXT(Table1[[#This Row],[Date]], "mmmm")</f>
        <v>June</v>
      </c>
      <c r="K410">
        <f>YEAR(Table1[[#This Row],[Date]])</f>
        <v>2023</v>
      </c>
      <c r="L410" t="str">
        <f>TEXT(Table1[[#This Row],[Date]],"DDDD")</f>
        <v>Thursday</v>
      </c>
      <c r="M410">
        <f>ROUNDUP(MONTH(Table1[[#This Row],[Date]])/3,0)</f>
        <v>2</v>
      </c>
    </row>
    <row r="411" spans="2:13">
      <c r="B411" s="2">
        <v>45039</v>
      </c>
      <c r="C411" t="s">
        <v>8</v>
      </c>
      <c r="D411" t="s">
        <v>17</v>
      </c>
      <c r="E411" t="str">
        <f>IF(OR(Table1[[#This Row],[Department]]="HR", Table1[[#This Row],[Department]]="IT &amp; Infrastructure", Table1[[#This Row],[Department]]="Finance &amp; Legal", Table1[[#This Row],[Department]]="Utilities", Table1[[#This Row],[Department]]="Admin &amp; Operations"), "Essential", "Non-Essential")</f>
        <v>Essential</v>
      </c>
      <c r="F411" t="s">
        <v>19</v>
      </c>
      <c r="G411" t="s">
        <v>27</v>
      </c>
      <c r="H411" t="s">
        <v>431</v>
      </c>
      <c r="I411" s="7">
        <v>212795.4</v>
      </c>
      <c r="J411" t="str">
        <f>TEXT(Table1[[#This Row],[Date]], "mmmm")</f>
        <v>April</v>
      </c>
      <c r="K411">
        <f>YEAR(Table1[[#This Row],[Date]])</f>
        <v>2023</v>
      </c>
      <c r="L411" t="str">
        <f>TEXT(Table1[[#This Row],[Date]],"DDDD")</f>
        <v>Sunday</v>
      </c>
      <c r="M411">
        <f>ROUNDUP(MONTH(Table1[[#This Row],[Date]])/3,0)</f>
        <v>2</v>
      </c>
    </row>
    <row r="412" spans="2:13">
      <c r="B412" s="2">
        <v>45071</v>
      </c>
      <c r="C412" t="s">
        <v>15</v>
      </c>
      <c r="D412" t="s">
        <v>17</v>
      </c>
      <c r="E412" t="str">
        <f>IF(OR(Table1[[#This Row],[Department]]="HR", Table1[[#This Row],[Department]]="IT &amp; Infrastructure", Table1[[#This Row],[Department]]="Finance &amp; Legal", Table1[[#This Row],[Department]]="Utilities", Table1[[#This Row],[Department]]="Admin &amp; Operations"), "Essential", "Non-Essential")</f>
        <v>Essential</v>
      </c>
      <c r="F412" t="s">
        <v>19</v>
      </c>
      <c r="G412" t="s">
        <v>27</v>
      </c>
      <c r="H412" t="s">
        <v>432</v>
      </c>
      <c r="I412" s="7">
        <v>53898.23</v>
      </c>
      <c r="J412" t="str">
        <f>TEXT(Table1[[#This Row],[Date]], "mmmm")</f>
        <v>May</v>
      </c>
      <c r="K412">
        <f>YEAR(Table1[[#This Row],[Date]])</f>
        <v>2023</v>
      </c>
      <c r="L412" t="str">
        <f>TEXT(Table1[[#This Row],[Date]],"DDDD")</f>
        <v>Thursday</v>
      </c>
      <c r="M412">
        <f>ROUNDUP(MONTH(Table1[[#This Row],[Date]])/3,0)</f>
        <v>2</v>
      </c>
    </row>
    <row r="413" spans="2:13">
      <c r="B413" s="2">
        <v>45108</v>
      </c>
      <c r="C413" t="s">
        <v>13</v>
      </c>
      <c r="D413" t="s">
        <v>18</v>
      </c>
      <c r="E413" t="str">
        <f>IF(OR(Table1[[#This Row],[Department]]="HR", Table1[[#This Row],[Department]]="IT &amp; Infrastructure", Table1[[#This Row],[Department]]="Finance &amp; Legal", Table1[[#This Row],[Department]]="Utilities", Table1[[#This Row],[Department]]="Admin &amp; Operations"), "Essential", "Non-Essential")</f>
        <v>Non-Essential</v>
      </c>
      <c r="F413" t="s">
        <v>20</v>
      </c>
      <c r="G413" t="s">
        <v>25</v>
      </c>
      <c r="H413" t="s">
        <v>433</v>
      </c>
      <c r="I413" s="7">
        <v>316250.44</v>
      </c>
      <c r="J413" t="str">
        <f>TEXT(Table1[[#This Row],[Date]], "mmmm")</f>
        <v>July</v>
      </c>
      <c r="K413">
        <f>YEAR(Table1[[#This Row],[Date]])</f>
        <v>2023</v>
      </c>
      <c r="L413" t="str">
        <f>TEXT(Table1[[#This Row],[Date]],"DDDD")</f>
        <v>Saturday</v>
      </c>
      <c r="M413">
        <f>ROUNDUP(MONTH(Table1[[#This Row],[Date]])/3,0)</f>
        <v>3</v>
      </c>
    </row>
    <row r="414" spans="2:13">
      <c r="B414" s="2">
        <v>45010</v>
      </c>
      <c r="C414" t="s">
        <v>15</v>
      </c>
      <c r="D414" t="s">
        <v>18</v>
      </c>
      <c r="E414" t="str">
        <f>IF(OR(Table1[[#This Row],[Department]]="HR", Table1[[#This Row],[Department]]="IT &amp; Infrastructure", Table1[[#This Row],[Department]]="Finance &amp; Legal", Table1[[#This Row],[Department]]="Utilities", Table1[[#This Row],[Department]]="Admin &amp; Operations"), "Essential", "Non-Essential")</f>
        <v>Essential</v>
      </c>
      <c r="F414" t="s">
        <v>20</v>
      </c>
      <c r="G414" t="s">
        <v>26</v>
      </c>
      <c r="H414" t="s">
        <v>434</v>
      </c>
      <c r="I414" s="7">
        <v>334783.09999999998</v>
      </c>
      <c r="J414" t="str">
        <f>TEXT(Table1[[#This Row],[Date]], "mmmm")</f>
        <v>March</v>
      </c>
      <c r="K414">
        <f>YEAR(Table1[[#This Row],[Date]])</f>
        <v>2023</v>
      </c>
      <c r="L414" t="str">
        <f>TEXT(Table1[[#This Row],[Date]],"DDDD")</f>
        <v>Saturday</v>
      </c>
      <c r="M414">
        <f>ROUNDUP(MONTH(Table1[[#This Row],[Date]])/3,0)</f>
        <v>1</v>
      </c>
    </row>
    <row r="415" spans="2:13">
      <c r="B415" s="2">
        <v>45283</v>
      </c>
      <c r="C415" t="s">
        <v>16</v>
      </c>
      <c r="D415" t="s">
        <v>18</v>
      </c>
      <c r="E415" t="str">
        <f>IF(OR(Table1[[#This Row],[Department]]="HR", Table1[[#This Row],[Department]]="IT &amp; Infrastructure", Table1[[#This Row],[Department]]="Finance &amp; Legal", Table1[[#This Row],[Department]]="Utilities", Table1[[#This Row],[Department]]="Admin &amp; Operations"), "Essential", "Non-Essential")</f>
        <v>Non-Essential</v>
      </c>
      <c r="F415" t="s">
        <v>23</v>
      </c>
      <c r="G415" t="s">
        <v>26</v>
      </c>
      <c r="H415" t="s">
        <v>435</v>
      </c>
      <c r="I415" s="7">
        <v>124088.8</v>
      </c>
      <c r="J415" t="str">
        <f>TEXT(Table1[[#This Row],[Date]], "mmmm")</f>
        <v>December</v>
      </c>
      <c r="K415">
        <f>YEAR(Table1[[#This Row],[Date]])</f>
        <v>2023</v>
      </c>
      <c r="L415" t="str">
        <f>TEXT(Table1[[#This Row],[Date]],"DDDD")</f>
        <v>Saturday</v>
      </c>
      <c r="M415">
        <f>ROUNDUP(MONTH(Table1[[#This Row],[Date]])/3,0)</f>
        <v>4</v>
      </c>
    </row>
    <row r="416" spans="2:13">
      <c r="B416" s="2">
        <v>45095</v>
      </c>
      <c r="C416" t="s">
        <v>13</v>
      </c>
      <c r="D416" t="s">
        <v>18</v>
      </c>
      <c r="E416" t="str">
        <f>IF(OR(Table1[[#This Row],[Department]]="HR", Table1[[#This Row],[Department]]="IT &amp; Infrastructure", Table1[[#This Row],[Department]]="Finance &amp; Legal", Table1[[#This Row],[Department]]="Utilities", Table1[[#This Row],[Department]]="Admin &amp; Operations"), "Essential", "Non-Essential")</f>
        <v>Non-Essential</v>
      </c>
      <c r="F416" t="s">
        <v>20</v>
      </c>
      <c r="G416" t="s">
        <v>24</v>
      </c>
      <c r="H416" t="s">
        <v>436</v>
      </c>
      <c r="I416" s="7">
        <v>87655.56</v>
      </c>
      <c r="J416" t="str">
        <f>TEXT(Table1[[#This Row],[Date]], "mmmm")</f>
        <v>June</v>
      </c>
      <c r="K416">
        <f>YEAR(Table1[[#This Row],[Date]])</f>
        <v>2023</v>
      </c>
      <c r="L416" t="str">
        <f>TEXT(Table1[[#This Row],[Date]],"DDDD")</f>
        <v>Sunday</v>
      </c>
      <c r="M416">
        <f>ROUNDUP(MONTH(Table1[[#This Row],[Date]])/3,0)</f>
        <v>2</v>
      </c>
    </row>
    <row r="417" spans="2:13">
      <c r="B417" s="2">
        <v>45063</v>
      </c>
      <c r="C417" t="s">
        <v>13</v>
      </c>
      <c r="D417" t="s">
        <v>17</v>
      </c>
      <c r="E417" t="str">
        <f>IF(OR(Table1[[#This Row],[Department]]="HR", Table1[[#This Row],[Department]]="IT &amp; Infrastructure", Table1[[#This Row],[Department]]="Finance &amp; Legal", Table1[[#This Row],[Department]]="Utilities", Table1[[#This Row],[Department]]="Admin &amp; Operations"), "Essential", "Non-Essential")</f>
        <v>Non-Essential</v>
      </c>
      <c r="F417" t="s">
        <v>22</v>
      </c>
      <c r="G417" t="s">
        <v>24</v>
      </c>
      <c r="H417" t="s">
        <v>437</v>
      </c>
      <c r="I417" s="7">
        <v>487166.02</v>
      </c>
      <c r="J417" t="str">
        <f>TEXT(Table1[[#This Row],[Date]], "mmmm")</f>
        <v>May</v>
      </c>
      <c r="K417">
        <f>YEAR(Table1[[#This Row],[Date]])</f>
        <v>2023</v>
      </c>
      <c r="L417" t="str">
        <f>TEXT(Table1[[#This Row],[Date]],"DDDD")</f>
        <v>Wednesday</v>
      </c>
      <c r="M417">
        <f>ROUNDUP(MONTH(Table1[[#This Row],[Date]])/3,0)</f>
        <v>2</v>
      </c>
    </row>
    <row r="418" spans="2:13">
      <c r="B418" s="2">
        <v>45534</v>
      </c>
      <c r="C418" t="s">
        <v>8</v>
      </c>
      <c r="D418" t="s">
        <v>18</v>
      </c>
      <c r="E418" t="str">
        <f>IF(OR(Table1[[#This Row],[Department]]="HR", Table1[[#This Row],[Department]]="IT &amp; Infrastructure", Table1[[#This Row],[Department]]="Finance &amp; Legal", Table1[[#This Row],[Department]]="Utilities", Table1[[#This Row],[Department]]="Admin &amp; Operations"), "Essential", "Non-Essential")</f>
        <v>Essential</v>
      </c>
      <c r="F418" t="s">
        <v>22</v>
      </c>
      <c r="G418" t="s">
        <v>26</v>
      </c>
      <c r="H418" t="s">
        <v>438</v>
      </c>
      <c r="I418" s="7">
        <v>250093.34</v>
      </c>
      <c r="J418" t="str">
        <f>TEXT(Table1[[#This Row],[Date]], "mmmm")</f>
        <v>August</v>
      </c>
      <c r="K418">
        <f>YEAR(Table1[[#This Row],[Date]])</f>
        <v>2024</v>
      </c>
      <c r="L418" t="str">
        <f>TEXT(Table1[[#This Row],[Date]],"DDDD")</f>
        <v>Friday</v>
      </c>
      <c r="M418">
        <f>ROUNDUP(MONTH(Table1[[#This Row],[Date]])/3,0)</f>
        <v>3</v>
      </c>
    </row>
    <row r="419" spans="2:13">
      <c r="B419" s="2">
        <v>45009</v>
      </c>
      <c r="C419" t="s">
        <v>16</v>
      </c>
      <c r="D419" t="s">
        <v>17</v>
      </c>
      <c r="E419" t="str">
        <f>IF(OR(Table1[[#This Row],[Department]]="HR", Table1[[#This Row],[Department]]="IT &amp; Infrastructure", Table1[[#This Row],[Department]]="Finance &amp; Legal", Table1[[#This Row],[Department]]="Utilities", Table1[[#This Row],[Department]]="Admin &amp; Operations"), "Essential", "Non-Essential")</f>
        <v>Non-Essential</v>
      </c>
      <c r="F419" t="s">
        <v>22</v>
      </c>
      <c r="G419" t="s">
        <v>24</v>
      </c>
      <c r="H419" t="s">
        <v>439</v>
      </c>
      <c r="I419" s="7">
        <v>408023.51</v>
      </c>
      <c r="J419" t="str">
        <f>TEXT(Table1[[#This Row],[Date]], "mmmm")</f>
        <v>March</v>
      </c>
      <c r="K419">
        <f>YEAR(Table1[[#This Row],[Date]])</f>
        <v>2023</v>
      </c>
      <c r="L419" t="str">
        <f>TEXT(Table1[[#This Row],[Date]],"DDDD")</f>
        <v>Friday</v>
      </c>
      <c r="M419">
        <f>ROUNDUP(MONTH(Table1[[#This Row],[Date]])/3,0)</f>
        <v>1</v>
      </c>
    </row>
    <row r="420" spans="2:13">
      <c r="B420" s="2">
        <v>45441</v>
      </c>
      <c r="C420" t="s">
        <v>11</v>
      </c>
      <c r="D420" t="s">
        <v>17</v>
      </c>
      <c r="E420" t="str">
        <f>IF(OR(Table1[[#This Row],[Department]]="HR", Table1[[#This Row],[Department]]="IT &amp; Infrastructure", Table1[[#This Row],[Department]]="Finance &amp; Legal", Table1[[#This Row],[Department]]="Utilities", Table1[[#This Row],[Department]]="Admin &amp; Operations"), "Essential", "Non-Essential")</f>
        <v>Non-Essential</v>
      </c>
      <c r="F420" t="s">
        <v>22</v>
      </c>
      <c r="G420" t="s">
        <v>25</v>
      </c>
      <c r="H420" t="s">
        <v>440</v>
      </c>
      <c r="I420" s="7">
        <v>157215.07999999999</v>
      </c>
      <c r="J420" t="str">
        <f>TEXT(Table1[[#This Row],[Date]], "mmmm")</f>
        <v>May</v>
      </c>
      <c r="K420">
        <f>YEAR(Table1[[#This Row],[Date]])</f>
        <v>2024</v>
      </c>
      <c r="L420" t="str">
        <f>TEXT(Table1[[#This Row],[Date]],"DDDD")</f>
        <v>Wednesday</v>
      </c>
      <c r="M420">
        <f>ROUNDUP(MONTH(Table1[[#This Row],[Date]])/3,0)</f>
        <v>2</v>
      </c>
    </row>
    <row r="421" spans="2:13">
      <c r="B421" s="2">
        <v>45325</v>
      </c>
      <c r="C421" t="s">
        <v>12</v>
      </c>
      <c r="D421" t="s">
        <v>18</v>
      </c>
      <c r="E421" t="str">
        <f>IF(OR(Table1[[#This Row],[Department]]="HR", Table1[[#This Row],[Department]]="IT &amp; Infrastructure", Table1[[#This Row],[Department]]="Finance &amp; Legal", Table1[[#This Row],[Department]]="Utilities", Table1[[#This Row],[Department]]="Admin &amp; Operations"), "Essential", "Non-Essential")</f>
        <v>Essential</v>
      </c>
      <c r="F421" t="s">
        <v>21</v>
      </c>
      <c r="G421" t="s">
        <v>26</v>
      </c>
      <c r="H421" t="s">
        <v>441</v>
      </c>
      <c r="I421" s="7">
        <v>107744.96000000001</v>
      </c>
      <c r="J421" t="str">
        <f>TEXT(Table1[[#This Row],[Date]], "mmmm")</f>
        <v>February</v>
      </c>
      <c r="K421">
        <f>YEAR(Table1[[#This Row],[Date]])</f>
        <v>2024</v>
      </c>
      <c r="L421" t="str">
        <f>TEXT(Table1[[#This Row],[Date]],"DDDD")</f>
        <v>Saturday</v>
      </c>
      <c r="M421">
        <f>ROUNDUP(MONTH(Table1[[#This Row],[Date]])/3,0)</f>
        <v>1</v>
      </c>
    </row>
    <row r="422" spans="2:13">
      <c r="B422" s="2">
        <v>45618</v>
      </c>
      <c r="C422" t="s">
        <v>10</v>
      </c>
      <c r="D422" t="s">
        <v>18</v>
      </c>
      <c r="E422" t="str">
        <f>IF(OR(Table1[[#This Row],[Department]]="HR", Table1[[#This Row],[Department]]="IT &amp; Infrastructure", Table1[[#This Row],[Department]]="Finance &amp; Legal", Table1[[#This Row],[Department]]="Utilities", Table1[[#This Row],[Department]]="Admin &amp; Operations"), "Essential", "Non-Essential")</f>
        <v>Non-Essential</v>
      </c>
      <c r="F422" t="s">
        <v>22</v>
      </c>
      <c r="G422" t="s">
        <v>25</v>
      </c>
      <c r="H422" t="s">
        <v>442</v>
      </c>
      <c r="I422" s="7">
        <v>217607.59</v>
      </c>
      <c r="J422" t="str">
        <f>TEXT(Table1[[#This Row],[Date]], "mmmm")</f>
        <v>November</v>
      </c>
      <c r="K422">
        <f>YEAR(Table1[[#This Row],[Date]])</f>
        <v>2024</v>
      </c>
      <c r="L422" t="str">
        <f>TEXT(Table1[[#This Row],[Date]],"DDDD")</f>
        <v>Friday</v>
      </c>
      <c r="M422">
        <f>ROUNDUP(MONTH(Table1[[#This Row],[Date]])/3,0)</f>
        <v>4</v>
      </c>
    </row>
    <row r="423" spans="2:13">
      <c r="B423" s="2">
        <v>45114</v>
      </c>
      <c r="C423" t="s">
        <v>13</v>
      </c>
      <c r="D423" t="s">
        <v>17</v>
      </c>
      <c r="E423" t="str">
        <f>IF(OR(Table1[[#This Row],[Department]]="HR", Table1[[#This Row],[Department]]="IT &amp; Infrastructure", Table1[[#This Row],[Department]]="Finance &amp; Legal", Table1[[#This Row],[Department]]="Utilities", Table1[[#This Row],[Department]]="Admin &amp; Operations"), "Essential", "Non-Essential")</f>
        <v>Non-Essential</v>
      </c>
      <c r="F423" t="s">
        <v>21</v>
      </c>
      <c r="G423" t="s">
        <v>25</v>
      </c>
      <c r="H423" t="s">
        <v>443</v>
      </c>
      <c r="I423" s="7">
        <v>27977.56</v>
      </c>
      <c r="J423" t="str">
        <f>TEXT(Table1[[#This Row],[Date]], "mmmm")</f>
        <v>July</v>
      </c>
      <c r="K423">
        <f>YEAR(Table1[[#This Row],[Date]])</f>
        <v>2023</v>
      </c>
      <c r="L423" t="str">
        <f>TEXT(Table1[[#This Row],[Date]],"DDDD")</f>
        <v>Friday</v>
      </c>
      <c r="M423">
        <f>ROUNDUP(MONTH(Table1[[#This Row],[Date]])/3,0)</f>
        <v>3</v>
      </c>
    </row>
    <row r="424" spans="2:13">
      <c r="B424" s="2">
        <v>45206</v>
      </c>
      <c r="C424" t="s">
        <v>15</v>
      </c>
      <c r="D424" t="s">
        <v>18</v>
      </c>
      <c r="E424" t="str">
        <f>IF(OR(Table1[[#This Row],[Department]]="HR", Table1[[#This Row],[Department]]="IT &amp; Infrastructure", Table1[[#This Row],[Department]]="Finance &amp; Legal", Table1[[#This Row],[Department]]="Utilities", Table1[[#This Row],[Department]]="Admin &amp; Operations"), "Essential", "Non-Essential")</f>
        <v>Essential</v>
      </c>
      <c r="F424" t="s">
        <v>22</v>
      </c>
      <c r="G424" t="s">
        <v>27</v>
      </c>
      <c r="H424" t="s">
        <v>444</v>
      </c>
      <c r="I424" s="7">
        <v>142567.76999999999</v>
      </c>
      <c r="J424" t="str">
        <f>TEXT(Table1[[#This Row],[Date]], "mmmm")</f>
        <v>October</v>
      </c>
      <c r="K424">
        <f>YEAR(Table1[[#This Row],[Date]])</f>
        <v>2023</v>
      </c>
      <c r="L424" t="str">
        <f>TEXT(Table1[[#This Row],[Date]],"DDDD")</f>
        <v>Saturday</v>
      </c>
      <c r="M424">
        <f>ROUNDUP(MONTH(Table1[[#This Row],[Date]])/3,0)</f>
        <v>4</v>
      </c>
    </row>
    <row r="425" spans="2:13">
      <c r="B425" s="2">
        <v>45483</v>
      </c>
      <c r="C425" t="s">
        <v>9</v>
      </c>
      <c r="D425" t="s">
        <v>17</v>
      </c>
      <c r="E425" t="str">
        <f>IF(OR(Table1[[#This Row],[Department]]="HR", Table1[[#This Row],[Department]]="IT &amp; Infrastructure", Table1[[#This Row],[Department]]="Finance &amp; Legal", Table1[[#This Row],[Department]]="Utilities", Table1[[#This Row],[Department]]="Admin &amp; Operations"), "Essential", "Non-Essential")</f>
        <v>Non-Essential</v>
      </c>
      <c r="F425" t="s">
        <v>22</v>
      </c>
      <c r="G425" t="s">
        <v>24</v>
      </c>
      <c r="H425" t="s">
        <v>445</v>
      </c>
      <c r="I425" s="7">
        <v>320614.07</v>
      </c>
      <c r="J425" t="str">
        <f>TEXT(Table1[[#This Row],[Date]], "mmmm")</f>
        <v>July</v>
      </c>
      <c r="K425">
        <f>YEAR(Table1[[#This Row],[Date]])</f>
        <v>2024</v>
      </c>
      <c r="L425" t="str">
        <f>TEXT(Table1[[#This Row],[Date]],"DDDD")</f>
        <v>Wednesday</v>
      </c>
      <c r="M425">
        <f>ROUNDUP(MONTH(Table1[[#This Row],[Date]])/3,0)</f>
        <v>3</v>
      </c>
    </row>
    <row r="426" spans="2:13">
      <c r="B426" s="2">
        <v>45144</v>
      </c>
      <c r="C426" t="s">
        <v>8</v>
      </c>
      <c r="D426" t="s">
        <v>17</v>
      </c>
      <c r="E426" t="str">
        <f>IF(OR(Table1[[#This Row],[Department]]="HR", Table1[[#This Row],[Department]]="IT &amp; Infrastructure", Table1[[#This Row],[Department]]="Finance &amp; Legal", Table1[[#This Row],[Department]]="Utilities", Table1[[#This Row],[Department]]="Admin &amp; Operations"), "Essential", "Non-Essential")</f>
        <v>Essential</v>
      </c>
      <c r="F426" t="s">
        <v>21</v>
      </c>
      <c r="G426" t="s">
        <v>24</v>
      </c>
      <c r="H426" t="s">
        <v>446</v>
      </c>
      <c r="I426" s="7">
        <v>318974.73</v>
      </c>
      <c r="J426" t="str">
        <f>TEXT(Table1[[#This Row],[Date]], "mmmm")</f>
        <v>August</v>
      </c>
      <c r="K426">
        <f>YEAR(Table1[[#This Row],[Date]])</f>
        <v>2023</v>
      </c>
      <c r="L426" t="str">
        <f>TEXT(Table1[[#This Row],[Date]],"DDDD")</f>
        <v>Sunday</v>
      </c>
      <c r="M426">
        <f>ROUNDUP(MONTH(Table1[[#This Row],[Date]])/3,0)</f>
        <v>3</v>
      </c>
    </row>
    <row r="427" spans="2:13">
      <c r="B427" s="2">
        <v>45142</v>
      </c>
      <c r="C427" t="s">
        <v>7</v>
      </c>
      <c r="D427" t="s">
        <v>18</v>
      </c>
      <c r="E427" t="str">
        <f>IF(OR(Table1[[#This Row],[Department]]="HR", Table1[[#This Row],[Department]]="IT &amp; Infrastructure", Table1[[#This Row],[Department]]="Finance &amp; Legal", Table1[[#This Row],[Department]]="Utilities", Table1[[#This Row],[Department]]="Admin &amp; Operations"), "Essential", "Non-Essential")</f>
        <v>Essential</v>
      </c>
      <c r="F427" t="s">
        <v>19</v>
      </c>
      <c r="G427" t="s">
        <v>25</v>
      </c>
      <c r="H427" t="s">
        <v>447</v>
      </c>
      <c r="I427" s="7">
        <v>275727.76</v>
      </c>
      <c r="J427" t="str">
        <f>TEXT(Table1[[#This Row],[Date]], "mmmm")</f>
        <v>August</v>
      </c>
      <c r="K427">
        <f>YEAR(Table1[[#This Row],[Date]])</f>
        <v>2023</v>
      </c>
      <c r="L427" t="str">
        <f>TEXT(Table1[[#This Row],[Date]],"DDDD")</f>
        <v>Friday</v>
      </c>
      <c r="M427">
        <f>ROUNDUP(MONTH(Table1[[#This Row],[Date]])/3,0)</f>
        <v>3</v>
      </c>
    </row>
    <row r="428" spans="2:13">
      <c r="B428" s="2">
        <v>45044</v>
      </c>
      <c r="C428" t="s">
        <v>15</v>
      </c>
      <c r="D428" t="s">
        <v>17</v>
      </c>
      <c r="E428" t="str">
        <f>IF(OR(Table1[[#This Row],[Department]]="HR", Table1[[#This Row],[Department]]="IT &amp; Infrastructure", Table1[[#This Row],[Department]]="Finance &amp; Legal", Table1[[#This Row],[Department]]="Utilities", Table1[[#This Row],[Department]]="Admin &amp; Operations"), "Essential", "Non-Essential")</f>
        <v>Essential</v>
      </c>
      <c r="F428" t="s">
        <v>21</v>
      </c>
      <c r="G428" t="s">
        <v>27</v>
      </c>
      <c r="H428" t="s">
        <v>448</v>
      </c>
      <c r="I428" s="7">
        <v>235843.34</v>
      </c>
      <c r="J428" t="str">
        <f>TEXT(Table1[[#This Row],[Date]], "mmmm")</f>
        <v>April</v>
      </c>
      <c r="K428">
        <f>YEAR(Table1[[#This Row],[Date]])</f>
        <v>2023</v>
      </c>
      <c r="L428" t="str">
        <f>TEXT(Table1[[#This Row],[Date]],"DDDD")</f>
        <v>Friday</v>
      </c>
      <c r="M428">
        <f>ROUNDUP(MONTH(Table1[[#This Row],[Date]])/3,0)</f>
        <v>2</v>
      </c>
    </row>
    <row r="429" spans="2:13">
      <c r="B429" s="2">
        <v>45137</v>
      </c>
      <c r="C429" t="s">
        <v>12</v>
      </c>
      <c r="D429" t="s">
        <v>18</v>
      </c>
      <c r="E429" t="str">
        <f>IF(OR(Table1[[#This Row],[Department]]="HR", Table1[[#This Row],[Department]]="IT &amp; Infrastructure", Table1[[#This Row],[Department]]="Finance &amp; Legal", Table1[[#This Row],[Department]]="Utilities", Table1[[#This Row],[Department]]="Admin &amp; Operations"), "Essential", "Non-Essential")</f>
        <v>Essential</v>
      </c>
      <c r="F429" t="s">
        <v>23</v>
      </c>
      <c r="G429" t="s">
        <v>26</v>
      </c>
      <c r="H429" t="s">
        <v>449</v>
      </c>
      <c r="I429" s="7">
        <v>22741.87</v>
      </c>
      <c r="J429" t="str">
        <f>TEXT(Table1[[#This Row],[Date]], "mmmm")</f>
        <v>July</v>
      </c>
      <c r="K429">
        <f>YEAR(Table1[[#This Row],[Date]])</f>
        <v>2023</v>
      </c>
      <c r="L429" t="str">
        <f>TEXT(Table1[[#This Row],[Date]],"DDDD")</f>
        <v>Sunday</v>
      </c>
      <c r="M429">
        <f>ROUNDUP(MONTH(Table1[[#This Row],[Date]])/3,0)</f>
        <v>3</v>
      </c>
    </row>
    <row r="430" spans="2:13">
      <c r="B430" s="2">
        <v>45601</v>
      </c>
      <c r="C430" t="s">
        <v>14</v>
      </c>
      <c r="D430" t="s">
        <v>17</v>
      </c>
      <c r="E430" t="str">
        <f>IF(OR(Table1[[#This Row],[Department]]="HR", Table1[[#This Row],[Department]]="IT &amp; Infrastructure", Table1[[#This Row],[Department]]="Finance &amp; Legal", Table1[[#This Row],[Department]]="Utilities", Table1[[#This Row],[Department]]="Admin &amp; Operations"), "Essential", "Non-Essential")</f>
        <v>Essential</v>
      </c>
      <c r="F430" t="s">
        <v>21</v>
      </c>
      <c r="G430" t="s">
        <v>26</v>
      </c>
      <c r="H430" t="s">
        <v>450</v>
      </c>
      <c r="I430" s="7">
        <v>454633.55</v>
      </c>
      <c r="J430" t="str">
        <f>TEXT(Table1[[#This Row],[Date]], "mmmm")</f>
        <v>November</v>
      </c>
      <c r="K430">
        <f>YEAR(Table1[[#This Row],[Date]])</f>
        <v>2024</v>
      </c>
      <c r="L430" t="str">
        <f>TEXT(Table1[[#This Row],[Date]],"DDDD")</f>
        <v>Tuesday</v>
      </c>
      <c r="M430">
        <f>ROUNDUP(MONTH(Table1[[#This Row],[Date]])/3,0)</f>
        <v>4</v>
      </c>
    </row>
    <row r="431" spans="2:13">
      <c r="B431" s="2">
        <v>45608</v>
      </c>
      <c r="C431" t="s">
        <v>13</v>
      </c>
      <c r="D431" t="s">
        <v>18</v>
      </c>
      <c r="E431" t="str">
        <f>IF(OR(Table1[[#This Row],[Department]]="HR", Table1[[#This Row],[Department]]="IT &amp; Infrastructure", Table1[[#This Row],[Department]]="Finance &amp; Legal", Table1[[#This Row],[Department]]="Utilities", Table1[[#This Row],[Department]]="Admin &amp; Operations"), "Essential", "Non-Essential")</f>
        <v>Non-Essential</v>
      </c>
      <c r="F431" t="s">
        <v>22</v>
      </c>
      <c r="G431" t="s">
        <v>24</v>
      </c>
      <c r="H431" t="s">
        <v>451</v>
      </c>
      <c r="I431" s="7">
        <v>335475.05</v>
      </c>
      <c r="J431" t="str">
        <f>TEXT(Table1[[#This Row],[Date]], "mmmm")</f>
        <v>November</v>
      </c>
      <c r="K431">
        <f>YEAR(Table1[[#This Row],[Date]])</f>
        <v>2024</v>
      </c>
      <c r="L431" t="str">
        <f>TEXT(Table1[[#This Row],[Date]],"DDDD")</f>
        <v>Tuesday</v>
      </c>
      <c r="M431">
        <f>ROUNDUP(MONTH(Table1[[#This Row],[Date]])/3,0)</f>
        <v>4</v>
      </c>
    </row>
    <row r="432" spans="2:13">
      <c r="B432" s="2">
        <v>44964</v>
      </c>
      <c r="C432" t="s">
        <v>13</v>
      </c>
      <c r="D432" t="s">
        <v>17</v>
      </c>
      <c r="E432" t="str">
        <f>IF(OR(Table1[[#This Row],[Department]]="HR", Table1[[#This Row],[Department]]="IT &amp; Infrastructure", Table1[[#This Row],[Department]]="Finance &amp; Legal", Table1[[#This Row],[Department]]="Utilities", Table1[[#This Row],[Department]]="Admin &amp; Operations"), "Essential", "Non-Essential")</f>
        <v>Non-Essential</v>
      </c>
      <c r="F432" t="s">
        <v>20</v>
      </c>
      <c r="G432" t="s">
        <v>27</v>
      </c>
      <c r="H432" t="s">
        <v>452</v>
      </c>
      <c r="I432" s="7">
        <v>481780.47999999998</v>
      </c>
      <c r="J432" t="str">
        <f>TEXT(Table1[[#This Row],[Date]], "mmmm")</f>
        <v>February</v>
      </c>
      <c r="K432">
        <f>YEAR(Table1[[#This Row],[Date]])</f>
        <v>2023</v>
      </c>
      <c r="L432" t="str">
        <f>TEXT(Table1[[#This Row],[Date]],"DDDD")</f>
        <v>Tuesday</v>
      </c>
      <c r="M432">
        <f>ROUNDUP(MONTH(Table1[[#This Row],[Date]])/3,0)</f>
        <v>1</v>
      </c>
    </row>
    <row r="433" spans="2:13">
      <c r="B433" s="2">
        <v>45194</v>
      </c>
      <c r="C433" t="s">
        <v>11</v>
      </c>
      <c r="D433" t="s">
        <v>17</v>
      </c>
      <c r="E433" t="str">
        <f>IF(OR(Table1[[#This Row],[Department]]="HR", Table1[[#This Row],[Department]]="IT &amp; Infrastructure", Table1[[#This Row],[Department]]="Finance &amp; Legal", Table1[[#This Row],[Department]]="Utilities", Table1[[#This Row],[Department]]="Admin &amp; Operations"), "Essential", "Non-Essential")</f>
        <v>Non-Essential</v>
      </c>
      <c r="F433" t="s">
        <v>23</v>
      </c>
      <c r="G433" t="s">
        <v>25</v>
      </c>
      <c r="H433" t="s">
        <v>453</v>
      </c>
      <c r="I433" s="7">
        <v>212305.27</v>
      </c>
      <c r="J433" t="str">
        <f>TEXT(Table1[[#This Row],[Date]], "mmmm")</f>
        <v>September</v>
      </c>
      <c r="K433">
        <f>YEAR(Table1[[#This Row],[Date]])</f>
        <v>2023</v>
      </c>
      <c r="L433" t="str">
        <f>TEXT(Table1[[#This Row],[Date]],"DDDD")</f>
        <v>Monday</v>
      </c>
      <c r="M433">
        <f>ROUNDUP(MONTH(Table1[[#This Row],[Date]])/3,0)</f>
        <v>3</v>
      </c>
    </row>
    <row r="434" spans="2:13">
      <c r="B434" s="2">
        <v>45349</v>
      </c>
      <c r="C434" t="s">
        <v>10</v>
      </c>
      <c r="D434" t="s">
        <v>17</v>
      </c>
      <c r="E434" t="str">
        <f>IF(OR(Table1[[#This Row],[Department]]="HR", Table1[[#This Row],[Department]]="IT &amp; Infrastructure", Table1[[#This Row],[Department]]="Finance &amp; Legal", Table1[[#This Row],[Department]]="Utilities", Table1[[#This Row],[Department]]="Admin &amp; Operations"), "Essential", "Non-Essential")</f>
        <v>Non-Essential</v>
      </c>
      <c r="F434" t="s">
        <v>19</v>
      </c>
      <c r="G434" t="s">
        <v>25</v>
      </c>
      <c r="H434" t="s">
        <v>454</v>
      </c>
      <c r="I434" s="7">
        <v>77861.67</v>
      </c>
      <c r="J434" t="str">
        <f>TEXT(Table1[[#This Row],[Date]], "mmmm")</f>
        <v>February</v>
      </c>
      <c r="K434">
        <f>YEAR(Table1[[#This Row],[Date]])</f>
        <v>2024</v>
      </c>
      <c r="L434" t="str">
        <f>TEXT(Table1[[#This Row],[Date]],"DDDD")</f>
        <v>Tuesday</v>
      </c>
      <c r="M434">
        <f>ROUNDUP(MONTH(Table1[[#This Row],[Date]])/3,0)</f>
        <v>1</v>
      </c>
    </row>
    <row r="435" spans="2:13">
      <c r="B435" s="2">
        <v>45119</v>
      </c>
      <c r="C435" t="s">
        <v>8</v>
      </c>
      <c r="D435" t="s">
        <v>18</v>
      </c>
      <c r="E435" t="str">
        <f>IF(OR(Table1[[#This Row],[Department]]="HR", Table1[[#This Row],[Department]]="IT &amp; Infrastructure", Table1[[#This Row],[Department]]="Finance &amp; Legal", Table1[[#This Row],[Department]]="Utilities", Table1[[#This Row],[Department]]="Admin &amp; Operations"), "Essential", "Non-Essential")</f>
        <v>Essential</v>
      </c>
      <c r="F435" t="s">
        <v>23</v>
      </c>
      <c r="G435" t="s">
        <v>25</v>
      </c>
      <c r="H435" t="s">
        <v>455</v>
      </c>
      <c r="I435" s="7">
        <v>144446.63</v>
      </c>
      <c r="J435" t="str">
        <f>TEXT(Table1[[#This Row],[Date]], "mmmm")</f>
        <v>July</v>
      </c>
      <c r="K435">
        <f>YEAR(Table1[[#This Row],[Date]])</f>
        <v>2023</v>
      </c>
      <c r="L435" t="str">
        <f>TEXT(Table1[[#This Row],[Date]],"DDDD")</f>
        <v>Wednesday</v>
      </c>
      <c r="M435">
        <f>ROUNDUP(MONTH(Table1[[#This Row],[Date]])/3,0)</f>
        <v>3</v>
      </c>
    </row>
    <row r="436" spans="2:13">
      <c r="B436" s="2">
        <v>44968</v>
      </c>
      <c r="C436" t="s">
        <v>15</v>
      </c>
      <c r="D436" t="s">
        <v>18</v>
      </c>
      <c r="E436" t="str">
        <f>IF(OR(Table1[[#This Row],[Department]]="HR", Table1[[#This Row],[Department]]="IT &amp; Infrastructure", Table1[[#This Row],[Department]]="Finance &amp; Legal", Table1[[#This Row],[Department]]="Utilities", Table1[[#This Row],[Department]]="Admin &amp; Operations"), "Essential", "Non-Essential")</f>
        <v>Essential</v>
      </c>
      <c r="F436" t="s">
        <v>22</v>
      </c>
      <c r="G436" t="s">
        <v>27</v>
      </c>
      <c r="H436" t="s">
        <v>456</v>
      </c>
      <c r="I436" s="7">
        <v>499124.54</v>
      </c>
      <c r="J436" t="str">
        <f>TEXT(Table1[[#This Row],[Date]], "mmmm")</f>
        <v>February</v>
      </c>
      <c r="K436">
        <f>YEAR(Table1[[#This Row],[Date]])</f>
        <v>2023</v>
      </c>
      <c r="L436" t="str">
        <f>TEXT(Table1[[#This Row],[Date]],"DDDD")</f>
        <v>Saturday</v>
      </c>
      <c r="M436">
        <f>ROUNDUP(MONTH(Table1[[#This Row],[Date]])/3,0)</f>
        <v>1</v>
      </c>
    </row>
    <row r="437" spans="2:13">
      <c r="B437" s="2">
        <v>44927</v>
      </c>
      <c r="C437" t="s">
        <v>10</v>
      </c>
      <c r="D437" t="s">
        <v>18</v>
      </c>
      <c r="E437" t="str">
        <f>IF(OR(Table1[[#This Row],[Department]]="HR", Table1[[#This Row],[Department]]="IT &amp; Infrastructure", Table1[[#This Row],[Department]]="Finance &amp; Legal", Table1[[#This Row],[Department]]="Utilities", Table1[[#This Row],[Department]]="Admin &amp; Operations"), "Essential", "Non-Essential")</f>
        <v>Non-Essential</v>
      </c>
      <c r="F437" t="s">
        <v>21</v>
      </c>
      <c r="G437" t="s">
        <v>25</v>
      </c>
      <c r="H437" t="s">
        <v>457</v>
      </c>
      <c r="I437" s="7">
        <v>151437.76000000001</v>
      </c>
      <c r="J437" t="str">
        <f>TEXT(Table1[[#This Row],[Date]], "mmmm")</f>
        <v>January</v>
      </c>
      <c r="K437">
        <f>YEAR(Table1[[#This Row],[Date]])</f>
        <v>2023</v>
      </c>
      <c r="L437" t="str">
        <f>TEXT(Table1[[#This Row],[Date]],"DDDD")</f>
        <v>Sunday</v>
      </c>
      <c r="M437">
        <f>ROUNDUP(MONTH(Table1[[#This Row],[Date]])/3,0)</f>
        <v>1</v>
      </c>
    </row>
    <row r="438" spans="2:13">
      <c r="B438" s="2">
        <v>45473</v>
      </c>
      <c r="C438" t="s">
        <v>11</v>
      </c>
      <c r="D438" t="s">
        <v>17</v>
      </c>
      <c r="E438" t="str">
        <f>IF(OR(Table1[[#This Row],[Department]]="HR", Table1[[#This Row],[Department]]="IT &amp; Infrastructure", Table1[[#This Row],[Department]]="Finance &amp; Legal", Table1[[#This Row],[Department]]="Utilities", Table1[[#This Row],[Department]]="Admin &amp; Operations"), "Essential", "Non-Essential")</f>
        <v>Non-Essential</v>
      </c>
      <c r="F438" t="s">
        <v>20</v>
      </c>
      <c r="G438" t="s">
        <v>24</v>
      </c>
      <c r="H438" t="s">
        <v>458</v>
      </c>
      <c r="I438" s="7">
        <v>337735.07</v>
      </c>
      <c r="J438" t="str">
        <f>TEXT(Table1[[#This Row],[Date]], "mmmm")</f>
        <v>June</v>
      </c>
      <c r="K438">
        <f>YEAR(Table1[[#This Row],[Date]])</f>
        <v>2024</v>
      </c>
      <c r="L438" t="str">
        <f>TEXT(Table1[[#This Row],[Date]],"DDDD")</f>
        <v>Sunday</v>
      </c>
      <c r="M438">
        <f>ROUNDUP(MONTH(Table1[[#This Row],[Date]])/3,0)</f>
        <v>2</v>
      </c>
    </row>
    <row r="439" spans="2:13">
      <c r="B439" s="2">
        <v>45647</v>
      </c>
      <c r="C439" t="s">
        <v>13</v>
      </c>
      <c r="D439" t="s">
        <v>17</v>
      </c>
      <c r="E439" t="str">
        <f>IF(OR(Table1[[#This Row],[Department]]="HR", Table1[[#This Row],[Department]]="IT &amp; Infrastructure", Table1[[#This Row],[Department]]="Finance &amp; Legal", Table1[[#This Row],[Department]]="Utilities", Table1[[#This Row],[Department]]="Admin &amp; Operations"), "Essential", "Non-Essential")</f>
        <v>Non-Essential</v>
      </c>
      <c r="F439" t="s">
        <v>20</v>
      </c>
      <c r="G439" t="s">
        <v>27</v>
      </c>
      <c r="H439" t="s">
        <v>459</v>
      </c>
      <c r="I439" s="7">
        <v>316216.40999999997</v>
      </c>
      <c r="J439" t="str">
        <f>TEXT(Table1[[#This Row],[Date]], "mmmm")</f>
        <v>December</v>
      </c>
      <c r="K439">
        <f>YEAR(Table1[[#This Row],[Date]])</f>
        <v>2024</v>
      </c>
      <c r="L439" t="str">
        <f>TEXT(Table1[[#This Row],[Date]],"DDDD")</f>
        <v>Saturday</v>
      </c>
      <c r="M439">
        <f>ROUNDUP(MONTH(Table1[[#This Row],[Date]])/3,0)</f>
        <v>4</v>
      </c>
    </row>
    <row r="440" spans="2:13">
      <c r="B440" s="2">
        <v>45389</v>
      </c>
      <c r="C440" t="s">
        <v>16</v>
      </c>
      <c r="D440" t="s">
        <v>17</v>
      </c>
      <c r="E440" t="str">
        <f>IF(OR(Table1[[#This Row],[Department]]="HR", Table1[[#This Row],[Department]]="IT &amp; Infrastructure", Table1[[#This Row],[Department]]="Finance &amp; Legal", Table1[[#This Row],[Department]]="Utilities", Table1[[#This Row],[Department]]="Admin &amp; Operations"), "Essential", "Non-Essential")</f>
        <v>Non-Essential</v>
      </c>
      <c r="F440" t="s">
        <v>19</v>
      </c>
      <c r="G440" t="s">
        <v>25</v>
      </c>
      <c r="H440" t="s">
        <v>460</v>
      </c>
      <c r="I440" s="7">
        <v>78963.100000000006</v>
      </c>
      <c r="J440" t="str">
        <f>TEXT(Table1[[#This Row],[Date]], "mmmm")</f>
        <v>April</v>
      </c>
      <c r="K440">
        <f>YEAR(Table1[[#This Row],[Date]])</f>
        <v>2024</v>
      </c>
      <c r="L440" t="str">
        <f>TEXT(Table1[[#This Row],[Date]],"DDDD")</f>
        <v>Sunday</v>
      </c>
      <c r="M440">
        <f>ROUNDUP(MONTH(Table1[[#This Row],[Date]])/3,0)</f>
        <v>2</v>
      </c>
    </row>
    <row r="441" spans="2:13">
      <c r="B441" s="2">
        <v>45310</v>
      </c>
      <c r="C441" t="s">
        <v>13</v>
      </c>
      <c r="D441" t="s">
        <v>18</v>
      </c>
      <c r="E441" t="str">
        <f>IF(OR(Table1[[#This Row],[Department]]="HR", Table1[[#This Row],[Department]]="IT &amp; Infrastructure", Table1[[#This Row],[Department]]="Finance &amp; Legal", Table1[[#This Row],[Department]]="Utilities", Table1[[#This Row],[Department]]="Admin &amp; Operations"), "Essential", "Non-Essential")</f>
        <v>Non-Essential</v>
      </c>
      <c r="F441" t="s">
        <v>23</v>
      </c>
      <c r="G441" t="s">
        <v>26</v>
      </c>
      <c r="H441" t="s">
        <v>461</v>
      </c>
      <c r="I441" s="7">
        <v>129611.34</v>
      </c>
      <c r="J441" t="str">
        <f>TEXT(Table1[[#This Row],[Date]], "mmmm")</f>
        <v>January</v>
      </c>
      <c r="K441">
        <f>YEAR(Table1[[#This Row],[Date]])</f>
        <v>2024</v>
      </c>
      <c r="L441" t="str">
        <f>TEXT(Table1[[#This Row],[Date]],"DDDD")</f>
        <v>Friday</v>
      </c>
      <c r="M441">
        <f>ROUNDUP(MONTH(Table1[[#This Row],[Date]])/3,0)</f>
        <v>1</v>
      </c>
    </row>
    <row r="442" spans="2:13">
      <c r="B442" s="2">
        <v>45527</v>
      </c>
      <c r="C442" t="s">
        <v>14</v>
      </c>
      <c r="D442" t="s">
        <v>17</v>
      </c>
      <c r="E442" t="str">
        <f>IF(OR(Table1[[#This Row],[Department]]="HR", Table1[[#This Row],[Department]]="IT &amp; Infrastructure", Table1[[#This Row],[Department]]="Finance &amp; Legal", Table1[[#This Row],[Department]]="Utilities", Table1[[#This Row],[Department]]="Admin &amp; Operations"), "Essential", "Non-Essential")</f>
        <v>Essential</v>
      </c>
      <c r="F442" t="s">
        <v>22</v>
      </c>
      <c r="G442" t="s">
        <v>24</v>
      </c>
      <c r="H442" t="s">
        <v>462</v>
      </c>
      <c r="I442" s="7">
        <v>53105.440000000002</v>
      </c>
      <c r="J442" t="str">
        <f>TEXT(Table1[[#This Row],[Date]], "mmmm")</f>
        <v>August</v>
      </c>
      <c r="K442">
        <f>YEAR(Table1[[#This Row],[Date]])</f>
        <v>2024</v>
      </c>
      <c r="L442" t="str">
        <f>TEXT(Table1[[#This Row],[Date]],"DDDD")</f>
        <v>Friday</v>
      </c>
      <c r="M442">
        <f>ROUNDUP(MONTH(Table1[[#This Row],[Date]])/3,0)</f>
        <v>3</v>
      </c>
    </row>
    <row r="443" spans="2:13">
      <c r="B443" s="2">
        <v>45141</v>
      </c>
      <c r="C443" t="s">
        <v>14</v>
      </c>
      <c r="D443" t="s">
        <v>18</v>
      </c>
      <c r="E443" t="str">
        <f>IF(OR(Table1[[#This Row],[Department]]="HR", Table1[[#This Row],[Department]]="IT &amp; Infrastructure", Table1[[#This Row],[Department]]="Finance &amp; Legal", Table1[[#This Row],[Department]]="Utilities", Table1[[#This Row],[Department]]="Admin &amp; Operations"), "Essential", "Non-Essential")</f>
        <v>Essential</v>
      </c>
      <c r="F443" t="s">
        <v>20</v>
      </c>
      <c r="G443" t="s">
        <v>26</v>
      </c>
      <c r="H443" t="s">
        <v>463</v>
      </c>
      <c r="I443" s="7">
        <v>321796.39</v>
      </c>
      <c r="J443" t="str">
        <f>TEXT(Table1[[#This Row],[Date]], "mmmm")</f>
        <v>August</v>
      </c>
      <c r="K443">
        <f>YEAR(Table1[[#This Row],[Date]])</f>
        <v>2023</v>
      </c>
      <c r="L443" t="str">
        <f>TEXT(Table1[[#This Row],[Date]],"DDDD")</f>
        <v>Thursday</v>
      </c>
      <c r="M443">
        <f>ROUNDUP(MONTH(Table1[[#This Row],[Date]])/3,0)</f>
        <v>3</v>
      </c>
    </row>
    <row r="444" spans="2:13">
      <c r="B444" s="2">
        <v>45603</v>
      </c>
      <c r="C444" t="s">
        <v>9</v>
      </c>
      <c r="D444" t="s">
        <v>17</v>
      </c>
      <c r="E444" t="str">
        <f>IF(OR(Table1[[#This Row],[Department]]="HR", Table1[[#This Row],[Department]]="IT &amp; Infrastructure", Table1[[#This Row],[Department]]="Finance &amp; Legal", Table1[[#This Row],[Department]]="Utilities", Table1[[#This Row],[Department]]="Admin &amp; Operations"), "Essential", "Non-Essential")</f>
        <v>Non-Essential</v>
      </c>
      <c r="F444" t="s">
        <v>21</v>
      </c>
      <c r="G444" t="s">
        <v>26</v>
      </c>
      <c r="H444" t="s">
        <v>464</v>
      </c>
      <c r="I444" s="7">
        <v>153153.31</v>
      </c>
      <c r="J444" t="str">
        <f>TEXT(Table1[[#This Row],[Date]], "mmmm")</f>
        <v>November</v>
      </c>
      <c r="K444">
        <f>YEAR(Table1[[#This Row],[Date]])</f>
        <v>2024</v>
      </c>
      <c r="L444" t="str">
        <f>TEXT(Table1[[#This Row],[Date]],"DDDD")</f>
        <v>Thursday</v>
      </c>
      <c r="M444">
        <f>ROUNDUP(MONTH(Table1[[#This Row],[Date]])/3,0)</f>
        <v>4</v>
      </c>
    </row>
    <row r="445" spans="2:13">
      <c r="B445" s="2">
        <v>45580</v>
      </c>
      <c r="C445" t="s">
        <v>7</v>
      </c>
      <c r="D445" t="s">
        <v>18</v>
      </c>
      <c r="E445" t="str">
        <f>IF(OR(Table1[[#This Row],[Department]]="HR", Table1[[#This Row],[Department]]="IT &amp; Infrastructure", Table1[[#This Row],[Department]]="Finance &amp; Legal", Table1[[#This Row],[Department]]="Utilities", Table1[[#This Row],[Department]]="Admin &amp; Operations"), "Essential", "Non-Essential")</f>
        <v>Essential</v>
      </c>
      <c r="F445" t="s">
        <v>19</v>
      </c>
      <c r="G445" t="s">
        <v>26</v>
      </c>
      <c r="H445" t="s">
        <v>465</v>
      </c>
      <c r="I445" s="7">
        <v>14812.35</v>
      </c>
      <c r="J445" t="str">
        <f>TEXT(Table1[[#This Row],[Date]], "mmmm")</f>
        <v>October</v>
      </c>
      <c r="K445">
        <f>YEAR(Table1[[#This Row],[Date]])</f>
        <v>2024</v>
      </c>
      <c r="L445" t="str">
        <f>TEXT(Table1[[#This Row],[Date]],"DDDD")</f>
        <v>Tuesday</v>
      </c>
      <c r="M445">
        <f>ROUNDUP(MONTH(Table1[[#This Row],[Date]])/3,0)</f>
        <v>4</v>
      </c>
    </row>
    <row r="446" spans="2:13">
      <c r="B446" s="2">
        <v>45235</v>
      </c>
      <c r="C446" t="s">
        <v>12</v>
      </c>
      <c r="D446" t="s">
        <v>18</v>
      </c>
      <c r="E446" t="str">
        <f>IF(OR(Table1[[#This Row],[Department]]="HR", Table1[[#This Row],[Department]]="IT &amp; Infrastructure", Table1[[#This Row],[Department]]="Finance &amp; Legal", Table1[[#This Row],[Department]]="Utilities", Table1[[#This Row],[Department]]="Admin &amp; Operations"), "Essential", "Non-Essential")</f>
        <v>Essential</v>
      </c>
      <c r="F446" t="s">
        <v>19</v>
      </c>
      <c r="G446" t="s">
        <v>25</v>
      </c>
      <c r="H446" t="s">
        <v>466</v>
      </c>
      <c r="I446" s="7">
        <v>161437.97</v>
      </c>
      <c r="J446" t="str">
        <f>TEXT(Table1[[#This Row],[Date]], "mmmm")</f>
        <v>November</v>
      </c>
      <c r="K446">
        <f>YEAR(Table1[[#This Row],[Date]])</f>
        <v>2023</v>
      </c>
      <c r="L446" t="str">
        <f>TEXT(Table1[[#This Row],[Date]],"DDDD")</f>
        <v>Sunday</v>
      </c>
      <c r="M446">
        <f>ROUNDUP(MONTH(Table1[[#This Row],[Date]])/3,0)</f>
        <v>4</v>
      </c>
    </row>
    <row r="447" spans="2:13">
      <c r="B447" s="2">
        <v>45205</v>
      </c>
      <c r="C447" t="s">
        <v>9</v>
      </c>
      <c r="D447" t="s">
        <v>17</v>
      </c>
      <c r="E447" t="str">
        <f>IF(OR(Table1[[#This Row],[Department]]="HR", Table1[[#This Row],[Department]]="IT &amp; Infrastructure", Table1[[#This Row],[Department]]="Finance &amp; Legal", Table1[[#This Row],[Department]]="Utilities", Table1[[#This Row],[Department]]="Admin &amp; Operations"), "Essential", "Non-Essential")</f>
        <v>Non-Essential</v>
      </c>
      <c r="F447" t="s">
        <v>22</v>
      </c>
      <c r="G447" t="s">
        <v>25</v>
      </c>
      <c r="H447" t="s">
        <v>467</v>
      </c>
      <c r="I447" s="7">
        <v>425204.43</v>
      </c>
      <c r="J447" t="str">
        <f>TEXT(Table1[[#This Row],[Date]], "mmmm")</f>
        <v>October</v>
      </c>
      <c r="K447">
        <f>YEAR(Table1[[#This Row],[Date]])</f>
        <v>2023</v>
      </c>
      <c r="L447" t="str">
        <f>TEXT(Table1[[#This Row],[Date]],"DDDD")</f>
        <v>Friday</v>
      </c>
      <c r="M447">
        <f>ROUNDUP(MONTH(Table1[[#This Row],[Date]])/3,0)</f>
        <v>4</v>
      </c>
    </row>
    <row r="448" spans="2:13">
      <c r="B448" s="2">
        <v>45019</v>
      </c>
      <c r="C448" t="s">
        <v>7</v>
      </c>
      <c r="D448" t="s">
        <v>18</v>
      </c>
      <c r="E448" t="str">
        <f>IF(OR(Table1[[#This Row],[Department]]="HR", Table1[[#This Row],[Department]]="IT &amp; Infrastructure", Table1[[#This Row],[Department]]="Finance &amp; Legal", Table1[[#This Row],[Department]]="Utilities", Table1[[#This Row],[Department]]="Admin &amp; Operations"), "Essential", "Non-Essential")</f>
        <v>Essential</v>
      </c>
      <c r="F448" t="s">
        <v>23</v>
      </c>
      <c r="G448" t="s">
        <v>27</v>
      </c>
      <c r="H448" t="s">
        <v>468</v>
      </c>
      <c r="I448" s="7">
        <v>44753.47</v>
      </c>
      <c r="J448" t="str">
        <f>TEXT(Table1[[#This Row],[Date]], "mmmm")</f>
        <v>April</v>
      </c>
      <c r="K448">
        <f>YEAR(Table1[[#This Row],[Date]])</f>
        <v>2023</v>
      </c>
      <c r="L448" t="str">
        <f>TEXT(Table1[[#This Row],[Date]],"DDDD")</f>
        <v>Monday</v>
      </c>
      <c r="M448">
        <f>ROUNDUP(MONTH(Table1[[#This Row],[Date]])/3,0)</f>
        <v>2</v>
      </c>
    </row>
    <row r="449" spans="2:13">
      <c r="B449" s="2">
        <v>45645</v>
      </c>
      <c r="C449" t="s">
        <v>15</v>
      </c>
      <c r="D449" t="s">
        <v>17</v>
      </c>
      <c r="E449" t="str">
        <f>IF(OR(Table1[[#This Row],[Department]]="HR", Table1[[#This Row],[Department]]="IT &amp; Infrastructure", Table1[[#This Row],[Department]]="Finance &amp; Legal", Table1[[#This Row],[Department]]="Utilities", Table1[[#This Row],[Department]]="Admin &amp; Operations"), "Essential", "Non-Essential")</f>
        <v>Essential</v>
      </c>
      <c r="F449" t="s">
        <v>21</v>
      </c>
      <c r="G449" t="s">
        <v>26</v>
      </c>
      <c r="H449" t="s">
        <v>469</v>
      </c>
      <c r="I449" s="7">
        <v>113711.24</v>
      </c>
      <c r="J449" t="str">
        <f>TEXT(Table1[[#This Row],[Date]], "mmmm")</f>
        <v>December</v>
      </c>
      <c r="K449">
        <f>YEAR(Table1[[#This Row],[Date]])</f>
        <v>2024</v>
      </c>
      <c r="L449" t="str">
        <f>TEXT(Table1[[#This Row],[Date]],"DDDD")</f>
        <v>Thursday</v>
      </c>
      <c r="M449">
        <f>ROUNDUP(MONTH(Table1[[#This Row],[Date]])/3,0)</f>
        <v>4</v>
      </c>
    </row>
    <row r="450" spans="2:13">
      <c r="B450" s="2">
        <v>45458</v>
      </c>
      <c r="C450" t="s">
        <v>16</v>
      </c>
      <c r="D450" t="s">
        <v>17</v>
      </c>
      <c r="E450" t="str">
        <f>IF(OR(Table1[[#This Row],[Department]]="HR", Table1[[#This Row],[Department]]="IT &amp; Infrastructure", Table1[[#This Row],[Department]]="Finance &amp; Legal", Table1[[#This Row],[Department]]="Utilities", Table1[[#This Row],[Department]]="Admin &amp; Operations"), "Essential", "Non-Essential")</f>
        <v>Non-Essential</v>
      </c>
      <c r="F450" t="s">
        <v>19</v>
      </c>
      <c r="G450" t="s">
        <v>25</v>
      </c>
      <c r="H450" t="s">
        <v>470</v>
      </c>
      <c r="I450" s="7">
        <v>316487.12</v>
      </c>
      <c r="J450" t="str">
        <f>TEXT(Table1[[#This Row],[Date]], "mmmm")</f>
        <v>June</v>
      </c>
      <c r="K450">
        <f>YEAR(Table1[[#This Row],[Date]])</f>
        <v>2024</v>
      </c>
      <c r="L450" t="str">
        <f>TEXT(Table1[[#This Row],[Date]],"DDDD")</f>
        <v>Saturday</v>
      </c>
      <c r="M450">
        <f>ROUNDUP(MONTH(Table1[[#This Row],[Date]])/3,0)</f>
        <v>2</v>
      </c>
    </row>
    <row r="451" spans="2:13">
      <c r="B451" s="2">
        <v>45633</v>
      </c>
      <c r="C451" t="s">
        <v>8</v>
      </c>
      <c r="D451" t="s">
        <v>18</v>
      </c>
      <c r="E451" t="str">
        <f>IF(OR(Table1[[#This Row],[Department]]="HR", Table1[[#This Row],[Department]]="IT &amp; Infrastructure", Table1[[#This Row],[Department]]="Finance &amp; Legal", Table1[[#This Row],[Department]]="Utilities", Table1[[#This Row],[Department]]="Admin &amp; Operations"), "Essential", "Non-Essential")</f>
        <v>Essential</v>
      </c>
      <c r="F451" t="s">
        <v>23</v>
      </c>
      <c r="G451" t="s">
        <v>24</v>
      </c>
      <c r="H451" t="s">
        <v>471</v>
      </c>
      <c r="I451" s="7">
        <v>372808.48</v>
      </c>
      <c r="J451" t="str">
        <f>TEXT(Table1[[#This Row],[Date]], "mmmm")</f>
        <v>December</v>
      </c>
      <c r="K451">
        <f>YEAR(Table1[[#This Row],[Date]])</f>
        <v>2024</v>
      </c>
      <c r="L451" t="str">
        <f>TEXT(Table1[[#This Row],[Date]],"DDDD")</f>
        <v>Saturday</v>
      </c>
      <c r="M451">
        <f>ROUNDUP(MONTH(Table1[[#This Row],[Date]])/3,0)</f>
        <v>4</v>
      </c>
    </row>
    <row r="452" spans="2:13">
      <c r="B452" s="2">
        <v>45441</v>
      </c>
      <c r="C452" t="s">
        <v>11</v>
      </c>
      <c r="D452" t="s">
        <v>18</v>
      </c>
      <c r="E452" t="str">
        <f>IF(OR(Table1[[#This Row],[Department]]="HR", Table1[[#This Row],[Department]]="IT &amp; Infrastructure", Table1[[#This Row],[Department]]="Finance &amp; Legal", Table1[[#This Row],[Department]]="Utilities", Table1[[#This Row],[Department]]="Admin &amp; Operations"), "Essential", "Non-Essential")</f>
        <v>Non-Essential</v>
      </c>
      <c r="F452" t="s">
        <v>19</v>
      </c>
      <c r="G452" t="s">
        <v>27</v>
      </c>
      <c r="H452" t="s">
        <v>472</v>
      </c>
      <c r="I452" s="7">
        <v>165192.95999999999</v>
      </c>
      <c r="J452" t="str">
        <f>TEXT(Table1[[#This Row],[Date]], "mmmm")</f>
        <v>May</v>
      </c>
      <c r="K452">
        <f>YEAR(Table1[[#This Row],[Date]])</f>
        <v>2024</v>
      </c>
      <c r="L452" t="str">
        <f>TEXT(Table1[[#This Row],[Date]],"DDDD")</f>
        <v>Wednesday</v>
      </c>
      <c r="M452">
        <f>ROUNDUP(MONTH(Table1[[#This Row],[Date]])/3,0)</f>
        <v>2</v>
      </c>
    </row>
    <row r="453" spans="2:13">
      <c r="B453" s="2">
        <v>45652</v>
      </c>
      <c r="C453" t="s">
        <v>7</v>
      </c>
      <c r="D453" t="s">
        <v>18</v>
      </c>
      <c r="E453" t="str">
        <f>IF(OR(Table1[[#This Row],[Department]]="HR", Table1[[#This Row],[Department]]="IT &amp; Infrastructure", Table1[[#This Row],[Department]]="Finance &amp; Legal", Table1[[#This Row],[Department]]="Utilities", Table1[[#This Row],[Department]]="Admin &amp; Operations"), "Essential", "Non-Essential")</f>
        <v>Essential</v>
      </c>
      <c r="F453" t="s">
        <v>23</v>
      </c>
      <c r="G453" t="s">
        <v>27</v>
      </c>
      <c r="H453" t="s">
        <v>473</v>
      </c>
      <c r="I453" s="7">
        <v>110347.68</v>
      </c>
      <c r="J453" t="str">
        <f>TEXT(Table1[[#This Row],[Date]], "mmmm")</f>
        <v>December</v>
      </c>
      <c r="K453">
        <f>YEAR(Table1[[#This Row],[Date]])</f>
        <v>2024</v>
      </c>
      <c r="L453" t="str">
        <f>TEXT(Table1[[#This Row],[Date]],"DDDD")</f>
        <v>Thursday</v>
      </c>
      <c r="M453">
        <f>ROUNDUP(MONTH(Table1[[#This Row],[Date]])/3,0)</f>
        <v>4</v>
      </c>
    </row>
    <row r="454" spans="2:13">
      <c r="B454" s="2">
        <v>45190</v>
      </c>
      <c r="C454" t="s">
        <v>9</v>
      </c>
      <c r="D454" t="s">
        <v>18</v>
      </c>
      <c r="E454" t="str">
        <f>IF(OR(Table1[[#This Row],[Department]]="HR", Table1[[#This Row],[Department]]="IT &amp; Infrastructure", Table1[[#This Row],[Department]]="Finance &amp; Legal", Table1[[#This Row],[Department]]="Utilities", Table1[[#This Row],[Department]]="Admin &amp; Operations"), "Essential", "Non-Essential")</f>
        <v>Non-Essential</v>
      </c>
      <c r="F454" t="s">
        <v>23</v>
      </c>
      <c r="G454" t="s">
        <v>24</v>
      </c>
      <c r="H454" t="s">
        <v>474</v>
      </c>
      <c r="I454" s="7">
        <v>91937.06</v>
      </c>
      <c r="J454" t="str">
        <f>TEXT(Table1[[#This Row],[Date]], "mmmm")</f>
        <v>September</v>
      </c>
      <c r="K454">
        <f>YEAR(Table1[[#This Row],[Date]])</f>
        <v>2023</v>
      </c>
      <c r="L454" t="str">
        <f>TEXT(Table1[[#This Row],[Date]],"DDDD")</f>
        <v>Thursday</v>
      </c>
      <c r="M454">
        <f>ROUNDUP(MONTH(Table1[[#This Row],[Date]])/3,0)</f>
        <v>3</v>
      </c>
    </row>
    <row r="455" spans="2:13">
      <c r="B455" s="2">
        <v>45043</v>
      </c>
      <c r="C455" t="s">
        <v>15</v>
      </c>
      <c r="D455" t="s">
        <v>17</v>
      </c>
      <c r="E455" t="str">
        <f>IF(OR(Table1[[#This Row],[Department]]="HR", Table1[[#This Row],[Department]]="IT &amp; Infrastructure", Table1[[#This Row],[Department]]="Finance &amp; Legal", Table1[[#This Row],[Department]]="Utilities", Table1[[#This Row],[Department]]="Admin &amp; Operations"), "Essential", "Non-Essential")</f>
        <v>Essential</v>
      </c>
      <c r="F455" t="s">
        <v>21</v>
      </c>
      <c r="G455" t="s">
        <v>25</v>
      </c>
      <c r="H455" t="s">
        <v>475</v>
      </c>
      <c r="I455" s="7">
        <v>308117.2</v>
      </c>
      <c r="J455" t="str">
        <f>TEXT(Table1[[#This Row],[Date]], "mmmm")</f>
        <v>April</v>
      </c>
      <c r="K455">
        <f>YEAR(Table1[[#This Row],[Date]])</f>
        <v>2023</v>
      </c>
      <c r="L455" t="str">
        <f>TEXT(Table1[[#This Row],[Date]],"DDDD")</f>
        <v>Thursday</v>
      </c>
      <c r="M455">
        <f>ROUNDUP(MONTH(Table1[[#This Row],[Date]])/3,0)</f>
        <v>2</v>
      </c>
    </row>
    <row r="456" spans="2:13">
      <c r="B456" s="2">
        <v>45314</v>
      </c>
      <c r="C456" t="s">
        <v>11</v>
      </c>
      <c r="D456" t="s">
        <v>17</v>
      </c>
      <c r="E456" t="str">
        <f>IF(OR(Table1[[#This Row],[Department]]="HR", Table1[[#This Row],[Department]]="IT &amp; Infrastructure", Table1[[#This Row],[Department]]="Finance &amp; Legal", Table1[[#This Row],[Department]]="Utilities", Table1[[#This Row],[Department]]="Admin &amp; Operations"), "Essential", "Non-Essential")</f>
        <v>Non-Essential</v>
      </c>
      <c r="F456" t="s">
        <v>20</v>
      </c>
      <c r="G456" t="s">
        <v>26</v>
      </c>
      <c r="H456" t="s">
        <v>476</v>
      </c>
      <c r="I456" s="7">
        <v>492574.3</v>
      </c>
      <c r="J456" t="str">
        <f>TEXT(Table1[[#This Row],[Date]], "mmmm")</f>
        <v>January</v>
      </c>
      <c r="K456">
        <f>YEAR(Table1[[#This Row],[Date]])</f>
        <v>2024</v>
      </c>
      <c r="L456" t="str">
        <f>TEXT(Table1[[#This Row],[Date]],"DDDD")</f>
        <v>Tuesday</v>
      </c>
      <c r="M456">
        <f>ROUNDUP(MONTH(Table1[[#This Row],[Date]])/3,0)</f>
        <v>1</v>
      </c>
    </row>
    <row r="457" spans="2:13">
      <c r="B457" s="2">
        <v>45053</v>
      </c>
      <c r="C457" t="s">
        <v>11</v>
      </c>
      <c r="D457" t="s">
        <v>17</v>
      </c>
      <c r="E457" t="str">
        <f>IF(OR(Table1[[#This Row],[Department]]="HR", Table1[[#This Row],[Department]]="IT &amp; Infrastructure", Table1[[#This Row],[Department]]="Finance &amp; Legal", Table1[[#This Row],[Department]]="Utilities", Table1[[#This Row],[Department]]="Admin &amp; Operations"), "Essential", "Non-Essential")</f>
        <v>Non-Essential</v>
      </c>
      <c r="F457" t="s">
        <v>19</v>
      </c>
      <c r="G457" t="s">
        <v>27</v>
      </c>
      <c r="H457" t="s">
        <v>477</v>
      </c>
      <c r="I457" s="7">
        <v>106518.7</v>
      </c>
      <c r="J457" t="str">
        <f>TEXT(Table1[[#This Row],[Date]], "mmmm")</f>
        <v>May</v>
      </c>
      <c r="K457">
        <f>YEAR(Table1[[#This Row],[Date]])</f>
        <v>2023</v>
      </c>
      <c r="L457" t="str">
        <f>TEXT(Table1[[#This Row],[Date]],"DDDD")</f>
        <v>Sunday</v>
      </c>
      <c r="M457">
        <f>ROUNDUP(MONTH(Table1[[#This Row],[Date]])/3,0)</f>
        <v>2</v>
      </c>
    </row>
    <row r="458" spans="2:13">
      <c r="B458" s="2">
        <v>45608</v>
      </c>
      <c r="C458" t="s">
        <v>9</v>
      </c>
      <c r="D458" t="s">
        <v>17</v>
      </c>
      <c r="E458" t="str">
        <f>IF(OR(Table1[[#This Row],[Department]]="HR", Table1[[#This Row],[Department]]="IT &amp; Infrastructure", Table1[[#This Row],[Department]]="Finance &amp; Legal", Table1[[#This Row],[Department]]="Utilities", Table1[[#This Row],[Department]]="Admin &amp; Operations"), "Essential", "Non-Essential")</f>
        <v>Non-Essential</v>
      </c>
      <c r="F458" t="s">
        <v>20</v>
      </c>
      <c r="G458" t="s">
        <v>26</v>
      </c>
      <c r="H458" t="s">
        <v>478</v>
      </c>
      <c r="I458" s="7">
        <v>418532.15</v>
      </c>
      <c r="J458" t="str">
        <f>TEXT(Table1[[#This Row],[Date]], "mmmm")</f>
        <v>November</v>
      </c>
      <c r="K458">
        <f>YEAR(Table1[[#This Row],[Date]])</f>
        <v>2024</v>
      </c>
      <c r="L458" t="str">
        <f>TEXT(Table1[[#This Row],[Date]],"DDDD")</f>
        <v>Tuesday</v>
      </c>
      <c r="M458">
        <f>ROUNDUP(MONTH(Table1[[#This Row],[Date]])/3,0)</f>
        <v>4</v>
      </c>
    </row>
    <row r="459" spans="2:13">
      <c r="B459" s="2">
        <v>45201</v>
      </c>
      <c r="C459" t="s">
        <v>10</v>
      </c>
      <c r="D459" t="s">
        <v>17</v>
      </c>
      <c r="E459" t="str">
        <f>IF(OR(Table1[[#This Row],[Department]]="HR", Table1[[#This Row],[Department]]="IT &amp; Infrastructure", Table1[[#This Row],[Department]]="Finance &amp; Legal", Table1[[#This Row],[Department]]="Utilities", Table1[[#This Row],[Department]]="Admin &amp; Operations"), "Essential", "Non-Essential")</f>
        <v>Non-Essential</v>
      </c>
      <c r="F459" t="s">
        <v>22</v>
      </c>
      <c r="G459" t="s">
        <v>25</v>
      </c>
      <c r="H459" t="s">
        <v>479</v>
      </c>
      <c r="I459" s="7">
        <v>9496.99</v>
      </c>
      <c r="J459" t="str">
        <f>TEXT(Table1[[#This Row],[Date]], "mmmm")</f>
        <v>October</v>
      </c>
      <c r="K459">
        <f>YEAR(Table1[[#This Row],[Date]])</f>
        <v>2023</v>
      </c>
      <c r="L459" t="str">
        <f>TEXT(Table1[[#This Row],[Date]],"DDDD")</f>
        <v>Monday</v>
      </c>
      <c r="M459">
        <f>ROUNDUP(MONTH(Table1[[#This Row],[Date]])/3,0)</f>
        <v>4</v>
      </c>
    </row>
    <row r="460" spans="2:13">
      <c r="B460" s="2">
        <v>45279</v>
      </c>
      <c r="C460" t="s">
        <v>16</v>
      </c>
      <c r="D460" t="s">
        <v>18</v>
      </c>
      <c r="E460" t="str">
        <f>IF(OR(Table1[[#This Row],[Department]]="HR", Table1[[#This Row],[Department]]="IT &amp; Infrastructure", Table1[[#This Row],[Department]]="Finance &amp; Legal", Table1[[#This Row],[Department]]="Utilities", Table1[[#This Row],[Department]]="Admin &amp; Operations"), "Essential", "Non-Essential")</f>
        <v>Non-Essential</v>
      </c>
      <c r="F460" t="s">
        <v>23</v>
      </c>
      <c r="G460" t="s">
        <v>27</v>
      </c>
      <c r="H460" t="s">
        <v>480</v>
      </c>
      <c r="I460" s="7">
        <v>223715.42</v>
      </c>
      <c r="J460" t="str">
        <f>TEXT(Table1[[#This Row],[Date]], "mmmm")</f>
        <v>December</v>
      </c>
      <c r="K460">
        <f>YEAR(Table1[[#This Row],[Date]])</f>
        <v>2023</v>
      </c>
      <c r="L460" t="str">
        <f>TEXT(Table1[[#This Row],[Date]],"DDDD")</f>
        <v>Tuesday</v>
      </c>
      <c r="M460">
        <f>ROUNDUP(MONTH(Table1[[#This Row],[Date]])/3,0)</f>
        <v>4</v>
      </c>
    </row>
    <row r="461" spans="2:13">
      <c r="B461" s="2">
        <v>45440</v>
      </c>
      <c r="C461" t="s">
        <v>14</v>
      </c>
      <c r="D461" t="s">
        <v>18</v>
      </c>
      <c r="E461" t="str">
        <f>IF(OR(Table1[[#This Row],[Department]]="HR", Table1[[#This Row],[Department]]="IT &amp; Infrastructure", Table1[[#This Row],[Department]]="Finance &amp; Legal", Table1[[#This Row],[Department]]="Utilities", Table1[[#This Row],[Department]]="Admin &amp; Operations"), "Essential", "Non-Essential")</f>
        <v>Essential</v>
      </c>
      <c r="F461" t="s">
        <v>20</v>
      </c>
      <c r="G461" t="s">
        <v>26</v>
      </c>
      <c r="H461" t="s">
        <v>481</v>
      </c>
      <c r="I461" s="7">
        <v>147142.96</v>
      </c>
      <c r="J461" t="str">
        <f>TEXT(Table1[[#This Row],[Date]], "mmmm")</f>
        <v>May</v>
      </c>
      <c r="K461">
        <f>YEAR(Table1[[#This Row],[Date]])</f>
        <v>2024</v>
      </c>
      <c r="L461" t="str">
        <f>TEXT(Table1[[#This Row],[Date]],"DDDD")</f>
        <v>Tuesday</v>
      </c>
      <c r="M461">
        <f>ROUNDUP(MONTH(Table1[[#This Row],[Date]])/3,0)</f>
        <v>2</v>
      </c>
    </row>
    <row r="462" spans="2:13">
      <c r="B462" s="2">
        <v>45278</v>
      </c>
      <c r="C462" t="s">
        <v>11</v>
      </c>
      <c r="D462" t="s">
        <v>18</v>
      </c>
      <c r="E462" t="str">
        <f>IF(OR(Table1[[#This Row],[Department]]="HR", Table1[[#This Row],[Department]]="IT &amp; Infrastructure", Table1[[#This Row],[Department]]="Finance &amp; Legal", Table1[[#This Row],[Department]]="Utilities", Table1[[#This Row],[Department]]="Admin &amp; Operations"), "Essential", "Non-Essential")</f>
        <v>Non-Essential</v>
      </c>
      <c r="F462" t="s">
        <v>20</v>
      </c>
      <c r="G462" t="s">
        <v>24</v>
      </c>
      <c r="H462" t="s">
        <v>482</v>
      </c>
      <c r="I462" s="7">
        <v>60106.91</v>
      </c>
      <c r="J462" t="str">
        <f>TEXT(Table1[[#This Row],[Date]], "mmmm")</f>
        <v>December</v>
      </c>
      <c r="K462">
        <f>YEAR(Table1[[#This Row],[Date]])</f>
        <v>2023</v>
      </c>
      <c r="L462" t="str">
        <f>TEXT(Table1[[#This Row],[Date]],"DDDD")</f>
        <v>Monday</v>
      </c>
      <c r="M462">
        <f>ROUNDUP(MONTH(Table1[[#This Row],[Date]])/3,0)</f>
        <v>4</v>
      </c>
    </row>
    <row r="463" spans="2:13">
      <c r="B463" s="2">
        <v>45349</v>
      </c>
      <c r="C463" t="s">
        <v>14</v>
      </c>
      <c r="D463" t="s">
        <v>18</v>
      </c>
      <c r="E463" t="str">
        <f>IF(OR(Table1[[#This Row],[Department]]="HR", Table1[[#This Row],[Department]]="IT &amp; Infrastructure", Table1[[#This Row],[Department]]="Finance &amp; Legal", Table1[[#This Row],[Department]]="Utilities", Table1[[#This Row],[Department]]="Admin &amp; Operations"), "Essential", "Non-Essential")</f>
        <v>Essential</v>
      </c>
      <c r="F463" t="s">
        <v>23</v>
      </c>
      <c r="G463" t="s">
        <v>26</v>
      </c>
      <c r="H463" t="s">
        <v>483</v>
      </c>
      <c r="I463" s="7">
        <v>302119.93</v>
      </c>
      <c r="J463" t="str">
        <f>TEXT(Table1[[#This Row],[Date]], "mmmm")</f>
        <v>February</v>
      </c>
      <c r="K463">
        <f>YEAR(Table1[[#This Row],[Date]])</f>
        <v>2024</v>
      </c>
      <c r="L463" t="str">
        <f>TEXT(Table1[[#This Row],[Date]],"DDDD")</f>
        <v>Tuesday</v>
      </c>
      <c r="M463">
        <f>ROUNDUP(MONTH(Table1[[#This Row],[Date]])/3,0)</f>
        <v>1</v>
      </c>
    </row>
    <row r="464" spans="2:13">
      <c r="B464" s="2">
        <v>45003</v>
      </c>
      <c r="C464" t="s">
        <v>8</v>
      </c>
      <c r="D464" t="s">
        <v>18</v>
      </c>
      <c r="E464" t="str">
        <f>IF(OR(Table1[[#This Row],[Department]]="HR", Table1[[#This Row],[Department]]="IT &amp; Infrastructure", Table1[[#This Row],[Department]]="Finance &amp; Legal", Table1[[#This Row],[Department]]="Utilities", Table1[[#This Row],[Department]]="Admin &amp; Operations"), "Essential", "Non-Essential")</f>
        <v>Essential</v>
      </c>
      <c r="F464" t="s">
        <v>23</v>
      </c>
      <c r="G464" t="s">
        <v>26</v>
      </c>
      <c r="H464" t="s">
        <v>484</v>
      </c>
      <c r="I464" s="7">
        <v>498317.79</v>
      </c>
      <c r="J464" t="str">
        <f>TEXT(Table1[[#This Row],[Date]], "mmmm")</f>
        <v>March</v>
      </c>
      <c r="K464">
        <f>YEAR(Table1[[#This Row],[Date]])</f>
        <v>2023</v>
      </c>
      <c r="L464" t="str">
        <f>TEXT(Table1[[#This Row],[Date]],"DDDD")</f>
        <v>Saturday</v>
      </c>
      <c r="M464">
        <f>ROUNDUP(MONTH(Table1[[#This Row],[Date]])/3,0)</f>
        <v>1</v>
      </c>
    </row>
    <row r="465" spans="2:13">
      <c r="B465" s="2">
        <v>45461</v>
      </c>
      <c r="C465" t="s">
        <v>16</v>
      </c>
      <c r="D465" t="s">
        <v>18</v>
      </c>
      <c r="E465" t="str">
        <f>IF(OR(Table1[[#This Row],[Department]]="HR", Table1[[#This Row],[Department]]="IT &amp; Infrastructure", Table1[[#This Row],[Department]]="Finance &amp; Legal", Table1[[#This Row],[Department]]="Utilities", Table1[[#This Row],[Department]]="Admin &amp; Operations"), "Essential", "Non-Essential")</f>
        <v>Non-Essential</v>
      </c>
      <c r="F465" t="s">
        <v>23</v>
      </c>
      <c r="G465" t="s">
        <v>24</v>
      </c>
      <c r="H465" t="s">
        <v>485</v>
      </c>
      <c r="I465" s="7">
        <v>323509.82</v>
      </c>
      <c r="J465" t="str">
        <f>TEXT(Table1[[#This Row],[Date]], "mmmm")</f>
        <v>June</v>
      </c>
      <c r="K465">
        <f>YEAR(Table1[[#This Row],[Date]])</f>
        <v>2024</v>
      </c>
      <c r="L465" t="str">
        <f>TEXT(Table1[[#This Row],[Date]],"DDDD")</f>
        <v>Tuesday</v>
      </c>
      <c r="M465">
        <f>ROUNDUP(MONTH(Table1[[#This Row],[Date]])/3,0)</f>
        <v>2</v>
      </c>
    </row>
    <row r="466" spans="2:13">
      <c r="B466" s="2">
        <v>45386</v>
      </c>
      <c r="C466" t="s">
        <v>15</v>
      </c>
      <c r="D466" t="s">
        <v>18</v>
      </c>
      <c r="E466" t="str">
        <f>IF(OR(Table1[[#This Row],[Department]]="HR", Table1[[#This Row],[Department]]="IT &amp; Infrastructure", Table1[[#This Row],[Department]]="Finance &amp; Legal", Table1[[#This Row],[Department]]="Utilities", Table1[[#This Row],[Department]]="Admin &amp; Operations"), "Essential", "Non-Essential")</f>
        <v>Essential</v>
      </c>
      <c r="F466" t="s">
        <v>23</v>
      </c>
      <c r="G466" t="s">
        <v>27</v>
      </c>
      <c r="H466" t="s">
        <v>486</v>
      </c>
      <c r="I466" s="7">
        <v>165364.31</v>
      </c>
      <c r="J466" t="str">
        <f>TEXT(Table1[[#This Row],[Date]], "mmmm")</f>
        <v>April</v>
      </c>
      <c r="K466">
        <f>YEAR(Table1[[#This Row],[Date]])</f>
        <v>2024</v>
      </c>
      <c r="L466" t="str">
        <f>TEXT(Table1[[#This Row],[Date]],"DDDD")</f>
        <v>Thursday</v>
      </c>
      <c r="M466">
        <f>ROUNDUP(MONTH(Table1[[#This Row],[Date]])/3,0)</f>
        <v>2</v>
      </c>
    </row>
    <row r="467" spans="2:13">
      <c r="B467" s="2">
        <v>45278</v>
      </c>
      <c r="C467" t="s">
        <v>13</v>
      </c>
      <c r="D467" t="s">
        <v>18</v>
      </c>
      <c r="E467" t="str">
        <f>IF(OR(Table1[[#This Row],[Department]]="HR", Table1[[#This Row],[Department]]="IT &amp; Infrastructure", Table1[[#This Row],[Department]]="Finance &amp; Legal", Table1[[#This Row],[Department]]="Utilities", Table1[[#This Row],[Department]]="Admin &amp; Operations"), "Essential", "Non-Essential")</f>
        <v>Non-Essential</v>
      </c>
      <c r="F467" t="s">
        <v>20</v>
      </c>
      <c r="G467" t="s">
        <v>24</v>
      </c>
      <c r="H467" t="s">
        <v>487</v>
      </c>
      <c r="I467" s="7">
        <v>412617.09</v>
      </c>
      <c r="J467" t="str">
        <f>TEXT(Table1[[#This Row],[Date]], "mmmm")</f>
        <v>December</v>
      </c>
      <c r="K467">
        <f>YEAR(Table1[[#This Row],[Date]])</f>
        <v>2023</v>
      </c>
      <c r="L467" t="str">
        <f>TEXT(Table1[[#This Row],[Date]],"DDDD")</f>
        <v>Monday</v>
      </c>
      <c r="M467">
        <f>ROUNDUP(MONTH(Table1[[#This Row],[Date]])/3,0)</f>
        <v>4</v>
      </c>
    </row>
    <row r="468" spans="2:13">
      <c r="B468" s="2">
        <v>45251</v>
      </c>
      <c r="C468" t="s">
        <v>11</v>
      </c>
      <c r="D468" t="s">
        <v>18</v>
      </c>
      <c r="E468" t="str">
        <f>IF(OR(Table1[[#This Row],[Department]]="HR", Table1[[#This Row],[Department]]="IT &amp; Infrastructure", Table1[[#This Row],[Department]]="Finance &amp; Legal", Table1[[#This Row],[Department]]="Utilities", Table1[[#This Row],[Department]]="Admin &amp; Operations"), "Essential", "Non-Essential")</f>
        <v>Non-Essential</v>
      </c>
      <c r="F468" t="s">
        <v>23</v>
      </c>
      <c r="G468" t="s">
        <v>26</v>
      </c>
      <c r="H468" t="s">
        <v>488</v>
      </c>
      <c r="I468" s="7">
        <v>197801.39</v>
      </c>
      <c r="J468" t="str">
        <f>TEXT(Table1[[#This Row],[Date]], "mmmm")</f>
        <v>November</v>
      </c>
      <c r="K468">
        <f>YEAR(Table1[[#This Row],[Date]])</f>
        <v>2023</v>
      </c>
      <c r="L468" t="str">
        <f>TEXT(Table1[[#This Row],[Date]],"DDDD")</f>
        <v>Tuesday</v>
      </c>
      <c r="M468">
        <f>ROUNDUP(MONTH(Table1[[#This Row],[Date]])/3,0)</f>
        <v>4</v>
      </c>
    </row>
    <row r="469" spans="2:13">
      <c r="B469" s="2">
        <v>45144</v>
      </c>
      <c r="C469" t="s">
        <v>16</v>
      </c>
      <c r="D469" t="s">
        <v>18</v>
      </c>
      <c r="E469" t="str">
        <f>IF(OR(Table1[[#This Row],[Department]]="HR", Table1[[#This Row],[Department]]="IT &amp; Infrastructure", Table1[[#This Row],[Department]]="Finance &amp; Legal", Table1[[#This Row],[Department]]="Utilities", Table1[[#This Row],[Department]]="Admin &amp; Operations"), "Essential", "Non-Essential")</f>
        <v>Non-Essential</v>
      </c>
      <c r="F469" t="s">
        <v>20</v>
      </c>
      <c r="G469" t="s">
        <v>26</v>
      </c>
      <c r="H469" t="s">
        <v>489</v>
      </c>
      <c r="I469" s="7">
        <v>153869.67000000001</v>
      </c>
      <c r="J469" t="str">
        <f>TEXT(Table1[[#This Row],[Date]], "mmmm")</f>
        <v>August</v>
      </c>
      <c r="K469">
        <f>YEAR(Table1[[#This Row],[Date]])</f>
        <v>2023</v>
      </c>
      <c r="L469" t="str">
        <f>TEXT(Table1[[#This Row],[Date]],"DDDD")</f>
        <v>Sunday</v>
      </c>
      <c r="M469">
        <f>ROUNDUP(MONTH(Table1[[#This Row],[Date]])/3,0)</f>
        <v>3</v>
      </c>
    </row>
    <row r="470" spans="2:13">
      <c r="B470" s="2">
        <v>45244</v>
      </c>
      <c r="C470" t="s">
        <v>12</v>
      </c>
      <c r="D470" t="s">
        <v>17</v>
      </c>
      <c r="E470" t="str">
        <f>IF(OR(Table1[[#This Row],[Department]]="HR", Table1[[#This Row],[Department]]="IT &amp; Infrastructure", Table1[[#This Row],[Department]]="Finance &amp; Legal", Table1[[#This Row],[Department]]="Utilities", Table1[[#This Row],[Department]]="Admin &amp; Operations"), "Essential", "Non-Essential")</f>
        <v>Essential</v>
      </c>
      <c r="F470" t="s">
        <v>21</v>
      </c>
      <c r="G470" t="s">
        <v>27</v>
      </c>
      <c r="H470" t="s">
        <v>490</v>
      </c>
      <c r="I470" s="7">
        <v>422219.51</v>
      </c>
      <c r="J470" t="str">
        <f>TEXT(Table1[[#This Row],[Date]], "mmmm")</f>
        <v>November</v>
      </c>
      <c r="K470">
        <f>YEAR(Table1[[#This Row],[Date]])</f>
        <v>2023</v>
      </c>
      <c r="L470" t="str">
        <f>TEXT(Table1[[#This Row],[Date]],"DDDD")</f>
        <v>Tuesday</v>
      </c>
      <c r="M470">
        <f>ROUNDUP(MONTH(Table1[[#This Row],[Date]])/3,0)</f>
        <v>4</v>
      </c>
    </row>
    <row r="471" spans="2:13">
      <c r="B471" s="2">
        <v>45263</v>
      </c>
      <c r="C471" t="s">
        <v>13</v>
      </c>
      <c r="D471" t="s">
        <v>18</v>
      </c>
      <c r="E471" t="str">
        <f>IF(OR(Table1[[#This Row],[Department]]="HR", Table1[[#This Row],[Department]]="IT &amp; Infrastructure", Table1[[#This Row],[Department]]="Finance &amp; Legal", Table1[[#This Row],[Department]]="Utilities", Table1[[#This Row],[Department]]="Admin &amp; Operations"), "Essential", "Non-Essential")</f>
        <v>Non-Essential</v>
      </c>
      <c r="F471" t="s">
        <v>20</v>
      </c>
      <c r="G471" t="s">
        <v>25</v>
      </c>
      <c r="H471" t="s">
        <v>491</v>
      </c>
      <c r="I471" s="7">
        <v>68498.23</v>
      </c>
      <c r="J471" t="str">
        <f>TEXT(Table1[[#This Row],[Date]], "mmmm")</f>
        <v>December</v>
      </c>
      <c r="K471">
        <f>YEAR(Table1[[#This Row],[Date]])</f>
        <v>2023</v>
      </c>
      <c r="L471" t="str">
        <f>TEXT(Table1[[#This Row],[Date]],"DDDD")</f>
        <v>Sunday</v>
      </c>
      <c r="M471">
        <f>ROUNDUP(MONTH(Table1[[#This Row],[Date]])/3,0)</f>
        <v>4</v>
      </c>
    </row>
    <row r="472" spans="2:13">
      <c r="B472" s="2">
        <v>45657</v>
      </c>
      <c r="C472" t="s">
        <v>16</v>
      </c>
      <c r="D472" t="s">
        <v>18</v>
      </c>
      <c r="E472" t="str">
        <f>IF(OR(Table1[[#This Row],[Department]]="HR", Table1[[#This Row],[Department]]="IT &amp; Infrastructure", Table1[[#This Row],[Department]]="Finance &amp; Legal", Table1[[#This Row],[Department]]="Utilities", Table1[[#This Row],[Department]]="Admin &amp; Operations"), "Essential", "Non-Essential")</f>
        <v>Non-Essential</v>
      </c>
      <c r="F472" t="s">
        <v>23</v>
      </c>
      <c r="G472" t="s">
        <v>26</v>
      </c>
      <c r="H472" t="s">
        <v>492</v>
      </c>
      <c r="I472" s="7">
        <v>119715.02</v>
      </c>
      <c r="J472" t="str">
        <f>TEXT(Table1[[#This Row],[Date]], "mmmm")</f>
        <v>December</v>
      </c>
      <c r="K472">
        <f>YEAR(Table1[[#This Row],[Date]])</f>
        <v>2024</v>
      </c>
      <c r="L472" t="str">
        <f>TEXT(Table1[[#This Row],[Date]],"DDDD")</f>
        <v>Tuesday</v>
      </c>
      <c r="M472">
        <f>ROUNDUP(MONTH(Table1[[#This Row],[Date]])/3,0)</f>
        <v>4</v>
      </c>
    </row>
    <row r="473" spans="2:13">
      <c r="B473" s="2">
        <v>45231</v>
      </c>
      <c r="C473" t="s">
        <v>10</v>
      </c>
      <c r="D473" t="s">
        <v>17</v>
      </c>
      <c r="E473" t="str">
        <f>IF(OR(Table1[[#This Row],[Department]]="HR", Table1[[#This Row],[Department]]="IT &amp; Infrastructure", Table1[[#This Row],[Department]]="Finance &amp; Legal", Table1[[#This Row],[Department]]="Utilities", Table1[[#This Row],[Department]]="Admin &amp; Operations"), "Essential", "Non-Essential")</f>
        <v>Non-Essential</v>
      </c>
      <c r="F473" t="s">
        <v>23</v>
      </c>
      <c r="G473" t="s">
        <v>25</v>
      </c>
      <c r="H473" t="s">
        <v>493</v>
      </c>
      <c r="I473" s="7">
        <v>280447.06</v>
      </c>
      <c r="J473" t="str">
        <f>TEXT(Table1[[#This Row],[Date]], "mmmm")</f>
        <v>November</v>
      </c>
      <c r="K473">
        <f>YEAR(Table1[[#This Row],[Date]])</f>
        <v>2023</v>
      </c>
      <c r="L473" t="str">
        <f>TEXT(Table1[[#This Row],[Date]],"DDDD")</f>
        <v>Wednesday</v>
      </c>
      <c r="M473">
        <f>ROUNDUP(MONTH(Table1[[#This Row],[Date]])/3,0)</f>
        <v>4</v>
      </c>
    </row>
    <row r="474" spans="2:13">
      <c r="B474" s="2">
        <v>45065</v>
      </c>
      <c r="C474" t="s">
        <v>11</v>
      </c>
      <c r="D474" t="s">
        <v>17</v>
      </c>
      <c r="E474" t="str">
        <f>IF(OR(Table1[[#This Row],[Department]]="HR", Table1[[#This Row],[Department]]="IT &amp; Infrastructure", Table1[[#This Row],[Department]]="Finance &amp; Legal", Table1[[#This Row],[Department]]="Utilities", Table1[[#This Row],[Department]]="Admin &amp; Operations"), "Essential", "Non-Essential")</f>
        <v>Non-Essential</v>
      </c>
      <c r="F474" t="s">
        <v>19</v>
      </c>
      <c r="G474" t="s">
        <v>26</v>
      </c>
      <c r="H474" t="s">
        <v>494</v>
      </c>
      <c r="I474" s="7">
        <v>79851.08</v>
      </c>
      <c r="J474" t="str">
        <f>TEXT(Table1[[#This Row],[Date]], "mmmm")</f>
        <v>May</v>
      </c>
      <c r="K474">
        <f>YEAR(Table1[[#This Row],[Date]])</f>
        <v>2023</v>
      </c>
      <c r="L474" t="str">
        <f>TEXT(Table1[[#This Row],[Date]],"DDDD")</f>
        <v>Friday</v>
      </c>
      <c r="M474">
        <f>ROUNDUP(MONTH(Table1[[#This Row],[Date]])/3,0)</f>
        <v>2</v>
      </c>
    </row>
    <row r="475" spans="2:13">
      <c r="B475" s="2">
        <v>45182</v>
      </c>
      <c r="C475" t="s">
        <v>13</v>
      </c>
      <c r="D475" t="s">
        <v>17</v>
      </c>
      <c r="E475" t="str">
        <f>IF(OR(Table1[[#This Row],[Department]]="HR", Table1[[#This Row],[Department]]="IT &amp; Infrastructure", Table1[[#This Row],[Department]]="Finance &amp; Legal", Table1[[#This Row],[Department]]="Utilities", Table1[[#This Row],[Department]]="Admin &amp; Operations"), "Essential", "Non-Essential")</f>
        <v>Non-Essential</v>
      </c>
      <c r="F475" t="s">
        <v>19</v>
      </c>
      <c r="G475" t="s">
        <v>25</v>
      </c>
      <c r="H475" t="s">
        <v>495</v>
      </c>
      <c r="I475" s="7">
        <v>130202.7</v>
      </c>
      <c r="J475" t="str">
        <f>TEXT(Table1[[#This Row],[Date]], "mmmm")</f>
        <v>September</v>
      </c>
      <c r="K475">
        <f>YEAR(Table1[[#This Row],[Date]])</f>
        <v>2023</v>
      </c>
      <c r="L475" t="str">
        <f>TEXT(Table1[[#This Row],[Date]],"DDDD")</f>
        <v>Wednesday</v>
      </c>
      <c r="M475">
        <f>ROUNDUP(MONTH(Table1[[#This Row],[Date]])/3,0)</f>
        <v>3</v>
      </c>
    </row>
    <row r="476" spans="2:13">
      <c r="B476" s="2">
        <v>45614</v>
      </c>
      <c r="C476" t="s">
        <v>15</v>
      </c>
      <c r="D476" t="s">
        <v>18</v>
      </c>
      <c r="E476" t="str">
        <f>IF(OR(Table1[[#This Row],[Department]]="HR", Table1[[#This Row],[Department]]="IT &amp; Infrastructure", Table1[[#This Row],[Department]]="Finance &amp; Legal", Table1[[#This Row],[Department]]="Utilities", Table1[[#This Row],[Department]]="Admin &amp; Operations"), "Essential", "Non-Essential")</f>
        <v>Essential</v>
      </c>
      <c r="F476" t="s">
        <v>19</v>
      </c>
      <c r="G476" t="s">
        <v>26</v>
      </c>
      <c r="H476" t="s">
        <v>496</v>
      </c>
      <c r="I476" s="7">
        <v>316263.90999999997</v>
      </c>
      <c r="J476" t="str">
        <f>TEXT(Table1[[#This Row],[Date]], "mmmm")</f>
        <v>November</v>
      </c>
      <c r="K476">
        <f>YEAR(Table1[[#This Row],[Date]])</f>
        <v>2024</v>
      </c>
      <c r="L476" t="str">
        <f>TEXT(Table1[[#This Row],[Date]],"DDDD")</f>
        <v>Monday</v>
      </c>
      <c r="M476">
        <f>ROUNDUP(MONTH(Table1[[#This Row],[Date]])/3,0)</f>
        <v>4</v>
      </c>
    </row>
    <row r="477" spans="2:13">
      <c r="B477" s="2">
        <v>45035</v>
      </c>
      <c r="C477" t="s">
        <v>11</v>
      </c>
      <c r="D477" t="s">
        <v>18</v>
      </c>
      <c r="E477" t="str">
        <f>IF(OR(Table1[[#This Row],[Department]]="HR", Table1[[#This Row],[Department]]="IT &amp; Infrastructure", Table1[[#This Row],[Department]]="Finance &amp; Legal", Table1[[#This Row],[Department]]="Utilities", Table1[[#This Row],[Department]]="Admin &amp; Operations"), "Essential", "Non-Essential")</f>
        <v>Non-Essential</v>
      </c>
      <c r="F477" t="s">
        <v>19</v>
      </c>
      <c r="G477" t="s">
        <v>24</v>
      </c>
      <c r="H477" t="s">
        <v>497</v>
      </c>
      <c r="I477" s="7">
        <v>336920.15</v>
      </c>
      <c r="J477" t="str">
        <f>TEXT(Table1[[#This Row],[Date]], "mmmm")</f>
        <v>April</v>
      </c>
      <c r="K477">
        <f>YEAR(Table1[[#This Row],[Date]])</f>
        <v>2023</v>
      </c>
      <c r="L477" t="str">
        <f>TEXT(Table1[[#This Row],[Date]],"DDDD")</f>
        <v>Wednesday</v>
      </c>
      <c r="M477">
        <f>ROUNDUP(MONTH(Table1[[#This Row],[Date]])/3,0)</f>
        <v>2</v>
      </c>
    </row>
    <row r="478" spans="2:13">
      <c r="B478" s="2">
        <v>45045</v>
      </c>
      <c r="C478" t="s">
        <v>15</v>
      </c>
      <c r="D478" t="s">
        <v>18</v>
      </c>
      <c r="E478" t="str">
        <f>IF(OR(Table1[[#This Row],[Department]]="HR", Table1[[#This Row],[Department]]="IT &amp; Infrastructure", Table1[[#This Row],[Department]]="Finance &amp; Legal", Table1[[#This Row],[Department]]="Utilities", Table1[[#This Row],[Department]]="Admin &amp; Operations"), "Essential", "Non-Essential")</f>
        <v>Essential</v>
      </c>
      <c r="F478" t="s">
        <v>23</v>
      </c>
      <c r="G478" t="s">
        <v>25</v>
      </c>
      <c r="H478" t="s">
        <v>498</v>
      </c>
      <c r="I478" s="7">
        <v>205737.7</v>
      </c>
      <c r="J478" t="str">
        <f>TEXT(Table1[[#This Row],[Date]], "mmmm")</f>
        <v>April</v>
      </c>
      <c r="K478">
        <f>YEAR(Table1[[#This Row],[Date]])</f>
        <v>2023</v>
      </c>
      <c r="L478" t="str">
        <f>TEXT(Table1[[#This Row],[Date]],"DDDD")</f>
        <v>Saturday</v>
      </c>
      <c r="M478">
        <f>ROUNDUP(MONTH(Table1[[#This Row],[Date]])/3,0)</f>
        <v>2</v>
      </c>
    </row>
    <row r="479" spans="2:13">
      <c r="B479" s="2">
        <v>45596</v>
      </c>
      <c r="C479" t="s">
        <v>8</v>
      </c>
      <c r="D479" t="s">
        <v>18</v>
      </c>
      <c r="E479" t="str">
        <f>IF(OR(Table1[[#This Row],[Department]]="HR", Table1[[#This Row],[Department]]="IT &amp; Infrastructure", Table1[[#This Row],[Department]]="Finance &amp; Legal", Table1[[#This Row],[Department]]="Utilities", Table1[[#This Row],[Department]]="Admin &amp; Operations"), "Essential", "Non-Essential")</f>
        <v>Essential</v>
      </c>
      <c r="F479" t="s">
        <v>19</v>
      </c>
      <c r="G479" t="s">
        <v>26</v>
      </c>
      <c r="H479" t="s">
        <v>499</v>
      </c>
      <c r="I479" s="7">
        <v>375632.28</v>
      </c>
      <c r="J479" t="str">
        <f>TEXT(Table1[[#This Row],[Date]], "mmmm")</f>
        <v>October</v>
      </c>
      <c r="K479">
        <f>YEAR(Table1[[#This Row],[Date]])</f>
        <v>2024</v>
      </c>
      <c r="L479" t="str">
        <f>TEXT(Table1[[#This Row],[Date]],"DDDD")</f>
        <v>Thursday</v>
      </c>
      <c r="M479">
        <f>ROUNDUP(MONTH(Table1[[#This Row],[Date]])/3,0)</f>
        <v>4</v>
      </c>
    </row>
    <row r="480" spans="2:13">
      <c r="B480" s="2">
        <v>44940</v>
      </c>
      <c r="C480" t="s">
        <v>11</v>
      </c>
      <c r="D480" t="s">
        <v>18</v>
      </c>
      <c r="E480" t="str">
        <f>IF(OR(Table1[[#This Row],[Department]]="HR", Table1[[#This Row],[Department]]="IT &amp; Infrastructure", Table1[[#This Row],[Department]]="Finance &amp; Legal", Table1[[#This Row],[Department]]="Utilities", Table1[[#This Row],[Department]]="Admin &amp; Operations"), "Essential", "Non-Essential")</f>
        <v>Non-Essential</v>
      </c>
      <c r="F480" t="s">
        <v>19</v>
      </c>
      <c r="G480" t="s">
        <v>26</v>
      </c>
      <c r="H480" t="s">
        <v>500</v>
      </c>
      <c r="I480" s="7">
        <v>355170.29</v>
      </c>
      <c r="J480" t="str">
        <f>TEXT(Table1[[#This Row],[Date]], "mmmm")</f>
        <v>January</v>
      </c>
      <c r="K480">
        <f>YEAR(Table1[[#This Row],[Date]])</f>
        <v>2023</v>
      </c>
      <c r="L480" t="str">
        <f>TEXT(Table1[[#This Row],[Date]],"DDDD")</f>
        <v>Saturday</v>
      </c>
      <c r="M480">
        <f>ROUNDUP(MONTH(Table1[[#This Row],[Date]])/3,0)</f>
        <v>1</v>
      </c>
    </row>
    <row r="481" spans="2:13">
      <c r="B481" s="2">
        <v>45084</v>
      </c>
      <c r="C481" t="s">
        <v>10</v>
      </c>
      <c r="D481" t="s">
        <v>18</v>
      </c>
      <c r="E481" t="str">
        <f>IF(OR(Table1[[#This Row],[Department]]="HR", Table1[[#This Row],[Department]]="IT &amp; Infrastructure", Table1[[#This Row],[Department]]="Finance &amp; Legal", Table1[[#This Row],[Department]]="Utilities", Table1[[#This Row],[Department]]="Admin &amp; Operations"), "Essential", "Non-Essential")</f>
        <v>Non-Essential</v>
      </c>
      <c r="F481" t="s">
        <v>19</v>
      </c>
      <c r="G481" t="s">
        <v>24</v>
      </c>
      <c r="H481" t="s">
        <v>501</v>
      </c>
      <c r="I481" s="7">
        <v>448925.36</v>
      </c>
      <c r="J481" t="str">
        <f>TEXT(Table1[[#This Row],[Date]], "mmmm")</f>
        <v>June</v>
      </c>
      <c r="K481">
        <f>YEAR(Table1[[#This Row],[Date]])</f>
        <v>2023</v>
      </c>
      <c r="L481" t="str">
        <f>TEXT(Table1[[#This Row],[Date]],"DDDD")</f>
        <v>Wednesday</v>
      </c>
      <c r="M481">
        <f>ROUNDUP(MONTH(Table1[[#This Row],[Date]])/3,0)</f>
        <v>2</v>
      </c>
    </row>
    <row r="482" spans="2:13">
      <c r="B482" s="2">
        <v>45195</v>
      </c>
      <c r="C482" t="s">
        <v>10</v>
      </c>
      <c r="D482" t="s">
        <v>17</v>
      </c>
      <c r="E482" t="str">
        <f>IF(OR(Table1[[#This Row],[Department]]="HR", Table1[[#This Row],[Department]]="IT &amp; Infrastructure", Table1[[#This Row],[Department]]="Finance &amp; Legal", Table1[[#This Row],[Department]]="Utilities", Table1[[#This Row],[Department]]="Admin &amp; Operations"), "Essential", "Non-Essential")</f>
        <v>Non-Essential</v>
      </c>
      <c r="F482" t="s">
        <v>21</v>
      </c>
      <c r="G482" t="s">
        <v>25</v>
      </c>
      <c r="H482" t="s">
        <v>502</v>
      </c>
      <c r="I482" s="7">
        <v>303489.96999999997</v>
      </c>
      <c r="J482" t="str">
        <f>TEXT(Table1[[#This Row],[Date]], "mmmm")</f>
        <v>September</v>
      </c>
      <c r="K482">
        <f>YEAR(Table1[[#This Row],[Date]])</f>
        <v>2023</v>
      </c>
      <c r="L482" t="str">
        <f>TEXT(Table1[[#This Row],[Date]],"DDDD")</f>
        <v>Tuesday</v>
      </c>
      <c r="M482">
        <f>ROUNDUP(MONTH(Table1[[#This Row],[Date]])/3,0)</f>
        <v>3</v>
      </c>
    </row>
    <row r="483" spans="2:13">
      <c r="B483" s="2">
        <v>45351</v>
      </c>
      <c r="C483" t="s">
        <v>10</v>
      </c>
      <c r="D483" t="s">
        <v>18</v>
      </c>
      <c r="E483" t="str">
        <f>IF(OR(Table1[[#This Row],[Department]]="HR", Table1[[#This Row],[Department]]="IT &amp; Infrastructure", Table1[[#This Row],[Department]]="Finance &amp; Legal", Table1[[#This Row],[Department]]="Utilities", Table1[[#This Row],[Department]]="Admin &amp; Operations"), "Essential", "Non-Essential")</f>
        <v>Non-Essential</v>
      </c>
      <c r="F483" t="s">
        <v>23</v>
      </c>
      <c r="G483" t="s">
        <v>25</v>
      </c>
      <c r="H483" t="s">
        <v>503</v>
      </c>
      <c r="I483" s="7">
        <v>285424.92</v>
      </c>
      <c r="J483" t="str">
        <f>TEXT(Table1[[#This Row],[Date]], "mmmm")</f>
        <v>February</v>
      </c>
      <c r="K483">
        <f>YEAR(Table1[[#This Row],[Date]])</f>
        <v>2024</v>
      </c>
      <c r="L483" t="str">
        <f>TEXT(Table1[[#This Row],[Date]],"DDDD")</f>
        <v>Thursday</v>
      </c>
      <c r="M483">
        <f>ROUNDUP(MONTH(Table1[[#This Row],[Date]])/3,0)</f>
        <v>1</v>
      </c>
    </row>
    <row r="484" spans="2:13">
      <c r="B484" s="2">
        <v>45470</v>
      </c>
      <c r="C484" t="s">
        <v>8</v>
      </c>
      <c r="D484" t="s">
        <v>17</v>
      </c>
      <c r="E484" t="str">
        <f>IF(OR(Table1[[#This Row],[Department]]="HR", Table1[[#This Row],[Department]]="IT &amp; Infrastructure", Table1[[#This Row],[Department]]="Finance &amp; Legal", Table1[[#This Row],[Department]]="Utilities", Table1[[#This Row],[Department]]="Admin &amp; Operations"), "Essential", "Non-Essential")</f>
        <v>Essential</v>
      </c>
      <c r="F484" t="s">
        <v>19</v>
      </c>
      <c r="G484" t="s">
        <v>25</v>
      </c>
      <c r="H484" t="s">
        <v>504</v>
      </c>
      <c r="I484" s="7">
        <v>63889.86</v>
      </c>
      <c r="J484" t="str">
        <f>TEXT(Table1[[#This Row],[Date]], "mmmm")</f>
        <v>June</v>
      </c>
      <c r="K484">
        <f>YEAR(Table1[[#This Row],[Date]])</f>
        <v>2024</v>
      </c>
      <c r="L484" t="str">
        <f>TEXT(Table1[[#This Row],[Date]],"DDDD")</f>
        <v>Thursday</v>
      </c>
      <c r="M484">
        <f>ROUNDUP(MONTH(Table1[[#This Row],[Date]])/3,0)</f>
        <v>2</v>
      </c>
    </row>
    <row r="485" spans="2:13">
      <c r="B485" s="2">
        <v>45460</v>
      </c>
      <c r="C485" t="s">
        <v>15</v>
      </c>
      <c r="D485" t="s">
        <v>17</v>
      </c>
      <c r="E485" t="str">
        <f>IF(OR(Table1[[#This Row],[Department]]="HR", Table1[[#This Row],[Department]]="IT &amp; Infrastructure", Table1[[#This Row],[Department]]="Finance &amp; Legal", Table1[[#This Row],[Department]]="Utilities", Table1[[#This Row],[Department]]="Admin &amp; Operations"), "Essential", "Non-Essential")</f>
        <v>Essential</v>
      </c>
      <c r="F485" t="s">
        <v>22</v>
      </c>
      <c r="G485" t="s">
        <v>27</v>
      </c>
      <c r="H485" t="s">
        <v>505</v>
      </c>
      <c r="I485" s="7">
        <v>127033.91</v>
      </c>
      <c r="J485" t="str">
        <f>TEXT(Table1[[#This Row],[Date]], "mmmm")</f>
        <v>June</v>
      </c>
      <c r="K485">
        <f>YEAR(Table1[[#This Row],[Date]])</f>
        <v>2024</v>
      </c>
      <c r="L485" t="str">
        <f>TEXT(Table1[[#This Row],[Date]],"DDDD")</f>
        <v>Monday</v>
      </c>
      <c r="M485">
        <f>ROUNDUP(MONTH(Table1[[#This Row],[Date]])/3,0)</f>
        <v>2</v>
      </c>
    </row>
    <row r="486" spans="2:13">
      <c r="B486" s="2">
        <v>45636</v>
      </c>
      <c r="C486" t="s">
        <v>11</v>
      </c>
      <c r="D486" t="s">
        <v>17</v>
      </c>
      <c r="E486" t="str">
        <f>IF(OR(Table1[[#This Row],[Department]]="HR", Table1[[#This Row],[Department]]="IT &amp; Infrastructure", Table1[[#This Row],[Department]]="Finance &amp; Legal", Table1[[#This Row],[Department]]="Utilities", Table1[[#This Row],[Department]]="Admin &amp; Operations"), "Essential", "Non-Essential")</f>
        <v>Non-Essential</v>
      </c>
      <c r="F486" t="s">
        <v>21</v>
      </c>
      <c r="G486" t="s">
        <v>24</v>
      </c>
      <c r="H486" t="s">
        <v>506</v>
      </c>
      <c r="I486" s="7">
        <v>419053.46</v>
      </c>
      <c r="J486" t="str">
        <f>TEXT(Table1[[#This Row],[Date]], "mmmm")</f>
        <v>December</v>
      </c>
      <c r="K486">
        <f>YEAR(Table1[[#This Row],[Date]])</f>
        <v>2024</v>
      </c>
      <c r="L486" t="str">
        <f>TEXT(Table1[[#This Row],[Date]],"DDDD")</f>
        <v>Tuesday</v>
      </c>
      <c r="M486">
        <f>ROUNDUP(MONTH(Table1[[#This Row],[Date]])/3,0)</f>
        <v>4</v>
      </c>
    </row>
    <row r="487" spans="2:13">
      <c r="B487" s="2">
        <v>45484</v>
      </c>
      <c r="C487" t="s">
        <v>16</v>
      </c>
      <c r="D487" t="s">
        <v>17</v>
      </c>
      <c r="E487" t="str">
        <f>IF(OR(Table1[[#This Row],[Department]]="HR", Table1[[#This Row],[Department]]="IT &amp; Infrastructure", Table1[[#This Row],[Department]]="Finance &amp; Legal", Table1[[#This Row],[Department]]="Utilities", Table1[[#This Row],[Department]]="Admin &amp; Operations"), "Essential", "Non-Essential")</f>
        <v>Non-Essential</v>
      </c>
      <c r="F487" t="s">
        <v>21</v>
      </c>
      <c r="G487" t="s">
        <v>27</v>
      </c>
      <c r="H487" t="s">
        <v>507</v>
      </c>
      <c r="I487" s="7">
        <v>273424.84999999998</v>
      </c>
      <c r="J487" t="str">
        <f>TEXT(Table1[[#This Row],[Date]], "mmmm")</f>
        <v>July</v>
      </c>
      <c r="K487">
        <f>YEAR(Table1[[#This Row],[Date]])</f>
        <v>2024</v>
      </c>
      <c r="L487" t="str">
        <f>TEXT(Table1[[#This Row],[Date]],"DDDD")</f>
        <v>Thursday</v>
      </c>
      <c r="M487">
        <f>ROUNDUP(MONTH(Table1[[#This Row],[Date]])/3,0)</f>
        <v>3</v>
      </c>
    </row>
    <row r="488" spans="2:13">
      <c r="B488" s="2">
        <v>44995</v>
      </c>
      <c r="C488" t="s">
        <v>8</v>
      </c>
      <c r="D488" t="s">
        <v>17</v>
      </c>
      <c r="E488" t="str">
        <f>IF(OR(Table1[[#This Row],[Department]]="HR", Table1[[#This Row],[Department]]="IT &amp; Infrastructure", Table1[[#This Row],[Department]]="Finance &amp; Legal", Table1[[#This Row],[Department]]="Utilities", Table1[[#This Row],[Department]]="Admin &amp; Operations"), "Essential", "Non-Essential")</f>
        <v>Essential</v>
      </c>
      <c r="F488" t="s">
        <v>19</v>
      </c>
      <c r="G488" t="s">
        <v>24</v>
      </c>
      <c r="H488" t="s">
        <v>508</v>
      </c>
      <c r="I488" s="7">
        <v>184473.23</v>
      </c>
      <c r="J488" t="str">
        <f>TEXT(Table1[[#This Row],[Date]], "mmmm")</f>
        <v>March</v>
      </c>
      <c r="K488">
        <f>YEAR(Table1[[#This Row],[Date]])</f>
        <v>2023</v>
      </c>
      <c r="L488" t="str">
        <f>TEXT(Table1[[#This Row],[Date]],"DDDD")</f>
        <v>Friday</v>
      </c>
      <c r="M488">
        <f>ROUNDUP(MONTH(Table1[[#This Row],[Date]])/3,0)</f>
        <v>1</v>
      </c>
    </row>
    <row r="489" spans="2:13">
      <c r="B489" s="2">
        <v>45148</v>
      </c>
      <c r="C489" t="s">
        <v>10</v>
      </c>
      <c r="D489" t="s">
        <v>18</v>
      </c>
      <c r="E489" t="str">
        <f>IF(OR(Table1[[#This Row],[Department]]="HR", Table1[[#This Row],[Department]]="IT &amp; Infrastructure", Table1[[#This Row],[Department]]="Finance &amp; Legal", Table1[[#This Row],[Department]]="Utilities", Table1[[#This Row],[Department]]="Admin &amp; Operations"), "Essential", "Non-Essential")</f>
        <v>Non-Essential</v>
      </c>
      <c r="F489" t="s">
        <v>19</v>
      </c>
      <c r="G489" t="s">
        <v>26</v>
      </c>
      <c r="H489" t="s">
        <v>509</v>
      </c>
      <c r="I489" s="7">
        <v>260610.45</v>
      </c>
      <c r="J489" t="str">
        <f>TEXT(Table1[[#This Row],[Date]], "mmmm")</f>
        <v>August</v>
      </c>
      <c r="K489">
        <f>YEAR(Table1[[#This Row],[Date]])</f>
        <v>2023</v>
      </c>
      <c r="L489" t="str">
        <f>TEXT(Table1[[#This Row],[Date]],"DDDD")</f>
        <v>Thursday</v>
      </c>
      <c r="M489">
        <f>ROUNDUP(MONTH(Table1[[#This Row],[Date]])/3,0)</f>
        <v>3</v>
      </c>
    </row>
    <row r="490" spans="2:13">
      <c r="B490" s="2">
        <v>45647</v>
      </c>
      <c r="C490" t="s">
        <v>13</v>
      </c>
      <c r="D490" t="s">
        <v>17</v>
      </c>
      <c r="E490" t="str">
        <f>IF(OR(Table1[[#This Row],[Department]]="HR", Table1[[#This Row],[Department]]="IT &amp; Infrastructure", Table1[[#This Row],[Department]]="Finance &amp; Legal", Table1[[#This Row],[Department]]="Utilities", Table1[[#This Row],[Department]]="Admin &amp; Operations"), "Essential", "Non-Essential")</f>
        <v>Non-Essential</v>
      </c>
      <c r="F490" t="s">
        <v>20</v>
      </c>
      <c r="G490" t="s">
        <v>24</v>
      </c>
      <c r="H490" t="s">
        <v>510</v>
      </c>
      <c r="I490" s="7">
        <v>30968.87</v>
      </c>
      <c r="J490" t="str">
        <f>TEXT(Table1[[#This Row],[Date]], "mmmm")</f>
        <v>December</v>
      </c>
      <c r="K490">
        <f>YEAR(Table1[[#This Row],[Date]])</f>
        <v>2024</v>
      </c>
      <c r="L490" t="str">
        <f>TEXT(Table1[[#This Row],[Date]],"DDDD")</f>
        <v>Saturday</v>
      </c>
      <c r="M490">
        <f>ROUNDUP(MONTH(Table1[[#This Row],[Date]])/3,0)</f>
        <v>4</v>
      </c>
    </row>
    <row r="491" spans="2:13">
      <c r="B491" s="2">
        <v>45019</v>
      </c>
      <c r="C491" t="s">
        <v>12</v>
      </c>
      <c r="D491" t="s">
        <v>17</v>
      </c>
      <c r="E491" t="str">
        <f>IF(OR(Table1[[#This Row],[Department]]="HR", Table1[[#This Row],[Department]]="IT &amp; Infrastructure", Table1[[#This Row],[Department]]="Finance &amp; Legal", Table1[[#This Row],[Department]]="Utilities", Table1[[#This Row],[Department]]="Admin &amp; Operations"), "Essential", "Non-Essential")</f>
        <v>Essential</v>
      </c>
      <c r="F491" t="s">
        <v>22</v>
      </c>
      <c r="G491" t="s">
        <v>25</v>
      </c>
      <c r="H491" t="s">
        <v>511</v>
      </c>
      <c r="I491" s="7">
        <v>108658.44</v>
      </c>
      <c r="J491" t="str">
        <f>TEXT(Table1[[#This Row],[Date]], "mmmm")</f>
        <v>April</v>
      </c>
      <c r="K491">
        <f>YEAR(Table1[[#This Row],[Date]])</f>
        <v>2023</v>
      </c>
      <c r="L491" t="str">
        <f>TEXT(Table1[[#This Row],[Date]],"DDDD")</f>
        <v>Monday</v>
      </c>
      <c r="M491">
        <f>ROUNDUP(MONTH(Table1[[#This Row],[Date]])/3,0)</f>
        <v>2</v>
      </c>
    </row>
    <row r="492" spans="2:13">
      <c r="B492" s="2">
        <v>45330</v>
      </c>
      <c r="C492" t="s">
        <v>13</v>
      </c>
      <c r="D492" t="s">
        <v>18</v>
      </c>
      <c r="E492" t="str">
        <f>IF(OR(Table1[[#This Row],[Department]]="HR", Table1[[#This Row],[Department]]="IT &amp; Infrastructure", Table1[[#This Row],[Department]]="Finance &amp; Legal", Table1[[#This Row],[Department]]="Utilities", Table1[[#This Row],[Department]]="Admin &amp; Operations"), "Essential", "Non-Essential")</f>
        <v>Non-Essential</v>
      </c>
      <c r="F492" t="s">
        <v>19</v>
      </c>
      <c r="G492" t="s">
        <v>27</v>
      </c>
      <c r="H492" t="s">
        <v>512</v>
      </c>
      <c r="I492" s="7">
        <v>177032.42</v>
      </c>
      <c r="J492" t="str">
        <f>TEXT(Table1[[#This Row],[Date]], "mmmm")</f>
        <v>February</v>
      </c>
      <c r="K492">
        <f>YEAR(Table1[[#This Row],[Date]])</f>
        <v>2024</v>
      </c>
      <c r="L492" t="str">
        <f>TEXT(Table1[[#This Row],[Date]],"DDDD")</f>
        <v>Thursday</v>
      </c>
      <c r="M492">
        <f>ROUNDUP(MONTH(Table1[[#This Row],[Date]])/3,0)</f>
        <v>1</v>
      </c>
    </row>
    <row r="493" spans="2:13">
      <c r="B493" s="2">
        <v>45041</v>
      </c>
      <c r="C493" t="s">
        <v>11</v>
      </c>
      <c r="D493" t="s">
        <v>17</v>
      </c>
      <c r="E493" t="str">
        <f>IF(OR(Table1[[#This Row],[Department]]="HR", Table1[[#This Row],[Department]]="IT &amp; Infrastructure", Table1[[#This Row],[Department]]="Finance &amp; Legal", Table1[[#This Row],[Department]]="Utilities", Table1[[#This Row],[Department]]="Admin &amp; Operations"), "Essential", "Non-Essential")</f>
        <v>Non-Essential</v>
      </c>
      <c r="F493" t="s">
        <v>20</v>
      </c>
      <c r="G493" t="s">
        <v>27</v>
      </c>
      <c r="H493" t="s">
        <v>513</v>
      </c>
      <c r="I493" s="7">
        <v>447959.75</v>
      </c>
      <c r="J493" t="str">
        <f>TEXT(Table1[[#This Row],[Date]], "mmmm")</f>
        <v>April</v>
      </c>
      <c r="K493">
        <f>YEAR(Table1[[#This Row],[Date]])</f>
        <v>2023</v>
      </c>
      <c r="L493" t="str">
        <f>TEXT(Table1[[#This Row],[Date]],"DDDD")</f>
        <v>Tuesday</v>
      </c>
      <c r="M493">
        <f>ROUNDUP(MONTH(Table1[[#This Row],[Date]])/3,0)</f>
        <v>2</v>
      </c>
    </row>
    <row r="494" spans="2:13">
      <c r="B494" s="2">
        <v>45633</v>
      </c>
      <c r="C494" t="s">
        <v>15</v>
      </c>
      <c r="D494" t="s">
        <v>17</v>
      </c>
      <c r="E494" t="str">
        <f>IF(OR(Table1[[#This Row],[Department]]="HR", Table1[[#This Row],[Department]]="IT &amp; Infrastructure", Table1[[#This Row],[Department]]="Finance &amp; Legal", Table1[[#This Row],[Department]]="Utilities", Table1[[#This Row],[Department]]="Admin &amp; Operations"), "Essential", "Non-Essential")</f>
        <v>Essential</v>
      </c>
      <c r="F494" t="s">
        <v>21</v>
      </c>
      <c r="G494" t="s">
        <v>25</v>
      </c>
      <c r="H494" t="s">
        <v>514</v>
      </c>
      <c r="I494" s="7">
        <v>478123.11</v>
      </c>
      <c r="J494" t="str">
        <f>TEXT(Table1[[#This Row],[Date]], "mmmm")</f>
        <v>December</v>
      </c>
      <c r="K494">
        <f>YEAR(Table1[[#This Row],[Date]])</f>
        <v>2024</v>
      </c>
      <c r="L494" t="str">
        <f>TEXT(Table1[[#This Row],[Date]],"DDDD")</f>
        <v>Saturday</v>
      </c>
      <c r="M494">
        <f>ROUNDUP(MONTH(Table1[[#This Row],[Date]])/3,0)</f>
        <v>4</v>
      </c>
    </row>
    <row r="495" spans="2:13">
      <c r="B495" s="2">
        <v>45449</v>
      </c>
      <c r="C495" t="s">
        <v>11</v>
      </c>
      <c r="D495" t="s">
        <v>17</v>
      </c>
      <c r="E495" t="str">
        <f>IF(OR(Table1[[#This Row],[Department]]="HR", Table1[[#This Row],[Department]]="IT &amp; Infrastructure", Table1[[#This Row],[Department]]="Finance &amp; Legal", Table1[[#This Row],[Department]]="Utilities", Table1[[#This Row],[Department]]="Admin &amp; Operations"), "Essential", "Non-Essential")</f>
        <v>Non-Essential</v>
      </c>
      <c r="F495" t="s">
        <v>19</v>
      </c>
      <c r="G495" t="s">
        <v>25</v>
      </c>
      <c r="H495" t="s">
        <v>515</v>
      </c>
      <c r="I495" s="7">
        <v>396848.16</v>
      </c>
      <c r="J495" t="str">
        <f>TEXT(Table1[[#This Row],[Date]], "mmmm")</f>
        <v>June</v>
      </c>
      <c r="K495">
        <f>YEAR(Table1[[#This Row],[Date]])</f>
        <v>2024</v>
      </c>
      <c r="L495" t="str">
        <f>TEXT(Table1[[#This Row],[Date]],"DDDD")</f>
        <v>Thursday</v>
      </c>
      <c r="M495">
        <f>ROUNDUP(MONTH(Table1[[#This Row],[Date]])/3,0)</f>
        <v>2</v>
      </c>
    </row>
    <row r="496" spans="2:13">
      <c r="B496" s="2">
        <v>45051</v>
      </c>
      <c r="C496" t="s">
        <v>15</v>
      </c>
      <c r="D496" t="s">
        <v>18</v>
      </c>
      <c r="E496" t="str">
        <f>IF(OR(Table1[[#This Row],[Department]]="HR", Table1[[#This Row],[Department]]="IT &amp; Infrastructure", Table1[[#This Row],[Department]]="Finance &amp; Legal", Table1[[#This Row],[Department]]="Utilities", Table1[[#This Row],[Department]]="Admin &amp; Operations"), "Essential", "Non-Essential")</f>
        <v>Essential</v>
      </c>
      <c r="F496" t="s">
        <v>21</v>
      </c>
      <c r="G496" t="s">
        <v>24</v>
      </c>
      <c r="H496" t="s">
        <v>516</v>
      </c>
      <c r="I496" s="7">
        <v>320464.51</v>
      </c>
      <c r="J496" t="str">
        <f>TEXT(Table1[[#This Row],[Date]], "mmmm")</f>
        <v>May</v>
      </c>
      <c r="K496">
        <f>YEAR(Table1[[#This Row],[Date]])</f>
        <v>2023</v>
      </c>
      <c r="L496" t="str">
        <f>TEXT(Table1[[#This Row],[Date]],"DDDD")</f>
        <v>Friday</v>
      </c>
      <c r="M496">
        <f>ROUNDUP(MONTH(Table1[[#This Row],[Date]])/3,0)</f>
        <v>2</v>
      </c>
    </row>
    <row r="497" spans="2:13">
      <c r="B497" s="2">
        <v>45207</v>
      </c>
      <c r="C497" t="s">
        <v>15</v>
      </c>
      <c r="D497" t="s">
        <v>18</v>
      </c>
      <c r="E497" t="str">
        <f>IF(OR(Table1[[#This Row],[Department]]="HR", Table1[[#This Row],[Department]]="IT &amp; Infrastructure", Table1[[#This Row],[Department]]="Finance &amp; Legal", Table1[[#This Row],[Department]]="Utilities", Table1[[#This Row],[Department]]="Admin &amp; Operations"), "Essential", "Non-Essential")</f>
        <v>Essential</v>
      </c>
      <c r="F497" t="s">
        <v>20</v>
      </c>
      <c r="G497" t="s">
        <v>24</v>
      </c>
      <c r="H497" t="s">
        <v>517</v>
      </c>
      <c r="I497" s="7">
        <v>478178.03</v>
      </c>
      <c r="J497" t="str">
        <f>TEXT(Table1[[#This Row],[Date]], "mmmm")</f>
        <v>October</v>
      </c>
      <c r="K497">
        <f>YEAR(Table1[[#This Row],[Date]])</f>
        <v>2023</v>
      </c>
      <c r="L497" t="str">
        <f>TEXT(Table1[[#This Row],[Date]],"DDDD")</f>
        <v>Sunday</v>
      </c>
      <c r="M497">
        <f>ROUNDUP(MONTH(Table1[[#This Row],[Date]])/3,0)</f>
        <v>4</v>
      </c>
    </row>
    <row r="498" spans="2:13">
      <c r="B498" s="2">
        <v>45489</v>
      </c>
      <c r="C498" t="s">
        <v>11</v>
      </c>
      <c r="D498" t="s">
        <v>17</v>
      </c>
      <c r="E498" t="str">
        <f>IF(OR(Table1[[#This Row],[Department]]="HR", Table1[[#This Row],[Department]]="IT &amp; Infrastructure", Table1[[#This Row],[Department]]="Finance &amp; Legal", Table1[[#This Row],[Department]]="Utilities", Table1[[#This Row],[Department]]="Admin &amp; Operations"), "Essential", "Non-Essential")</f>
        <v>Non-Essential</v>
      </c>
      <c r="F498" t="s">
        <v>23</v>
      </c>
      <c r="G498" t="s">
        <v>24</v>
      </c>
      <c r="H498" t="s">
        <v>518</v>
      </c>
      <c r="I498" s="7">
        <v>165346.75</v>
      </c>
      <c r="J498" t="str">
        <f>TEXT(Table1[[#This Row],[Date]], "mmmm")</f>
        <v>July</v>
      </c>
      <c r="K498">
        <f>YEAR(Table1[[#This Row],[Date]])</f>
        <v>2024</v>
      </c>
      <c r="L498" t="str">
        <f>TEXT(Table1[[#This Row],[Date]],"DDDD")</f>
        <v>Tuesday</v>
      </c>
      <c r="M498">
        <f>ROUNDUP(MONTH(Table1[[#This Row],[Date]])/3,0)</f>
        <v>3</v>
      </c>
    </row>
    <row r="499" spans="2:13">
      <c r="B499" s="2">
        <v>45473</v>
      </c>
      <c r="C499" t="s">
        <v>14</v>
      </c>
      <c r="D499" t="s">
        <v>17</v>
      </c>
      <c r="E499" t="str">
        <f>IF(OR(Table1[[#This Row],[Department]]="HR", Table1[[#This Row],[Department]]="IT &amp; Infrastructure", Table1[[#This Row],[Department]]="Finance &amp; Legal", Table1[[#This Row],[Department]]="Utilities", Table1[[#This Row],[Department]]="Admin &amp; Operations"), "Essential", "Non-Essential")</f>
        <v>Essential</v>
      </c>
      <c r="F499" t="s">
        <v>22</v>
      </c>
      <c r="G499" t="s">
        <v>25</v>
      </c>
      <c r="H499" t="s">
        <v>39</v>
      </c>
      <c r="I499" s="7">
        <v>204362.84</v>
      </c>
      <c r="J499" t="str">
        <f>TEXT(Table1[[#This Row],[Date]], "mmmm")</f>
        <v>June</v>
      </c>
      <c r="K499">
        <f>YEAR(Table1[[#This Row],[Date]])</f>
        <v>2024</v>
      </c>
      <c r="L499" t="str">
        <f>TEXT(Table1[[#This Row],[Date]],"DDDD")</f>
        <v>Sunday</v>
      </c>
      <c r="M499">
        <f>ROUNDUP(MONTH(Table1[[#This Row],[Date]])/3,0)</f>
        <v>2</v>
      </c>
    </row>
    <row r="500" spans="2:13">
      <c r="B500" s="2">
        <v>45614</v>
      </c>
      <c r="C500" t="s">
        <v>7</v>
      </c>
      <c r="D500" t="s">
        <v>18</v>
      </c>
      <c r="E500" t="str">
        <f>IF(OR(Table1[[#This Row],[Department]]="HR", Table1[[#This Row],[Department]]="IT &amp; Infrastructure", Table1[[#This Row],[Department]]="Finance &amp; Legal", Table1[[#This Row],[Department]]="Utilities", Table1[[#This Row],[Department]]="Admin &amp; Operations"), "Essential", "Non-Essential")</f>
        <v>Essential</v>
      </c>
      <c r="F500" t="s">
        <v>19</v>
      </c>
      <c r="G500" t="s">
        <v>25</v>
      </c>
      <c r="H500" t="s">
        <v>519</v>
      </c>
      <c r="I500" s="7">
        <v>252662.68</v>
      </c>
      <c r="J500" t="str">
        <f>TEXT(Table1[[#This Row],[Date]], "mmmm")</f>
        <v>November</v>
      </c>
      <c r="K500">
        <f>YEAR(Table1[[#This Row],[Date]])</f>
        <v>2024</v>
      </c>
      <c r="L500" t="str">
        <f>TEXT(Table1[[#This Row],[Date]],"DDDD")</f>
        <v>Monday</v>
      </c>
      <c r="M500">
        <f>ROUNDUP(MONTH(Table1[[#This Row],[Date]])/3,0)</f>
        <v>4</v>
      </c>
    </row>
    <row r="501" spans="2:13">
      <c r="B501" s="2">
        <v>45302</v>
      </c>
      <c r="C501" t="s">
        <v>8</v>
      </c>
      <c r="D501" t="s">
        <v>18</v>
      </c>
      <c r="E501" t="str">
        <f>IF(OR(Table1[[#This Row],[Department]]="HR", Table1[[#This Row],[Department]]="IT &amp; Infrastructure", Table1[[#This Row],[Department]]="Finance &amp; Legal", Table1[[#This Row],[Department]]="Utilities", Table1[[#This Row],[Department]]="Admin &amp; Operations"), "Essential", "Non-Essential")</f>
        <v>Essential</v>
      </c>
      <c r="F501" t="s">
        <v>23</v>
      </c>
      <c r="G501" t="s">
        <v>24</v>
      </c>
      <c r="H501" t="s">
        <v>195</v>
      </c>
      <c r="I501" s="7">
        <v>460690.09</v>
      </c>
      <c r="J501" t="str">
        <f>TEXT(Table1[[#This Row],[Date]], "mmmm")</f>
        <v>January</v>
      </c>
      <c r="K501">
        <f>YEAR(Table1[[#This Row],[Date]])</f>
        <v>2024</v>
      </c>
      <c r="L501" t="str">
        <f>TEXT(Table1[[#This Row],[Date]],"DDDD")</f>
        <v>Thursday</v>
      </c>
      <c r="M501">
        <f>ROUNDUP(MONTH(Table1[[#This Row],[Date]])/3,0)</f>
        <v>1</v>
      </c>
    </row>
    <row r="502" spans="2:13">
      <c r="B502" s="2">
        <v>45544</v>
      </c>
      <c r="C502" t="s">
        <v>13</v>
      </c>
      <c r="D502" t="s">
        <v>17</v>
      </c>
      <c r="E502" t="str">
        <f>IF(OR(Table1[[#This Row],[Department]]="HR", Table1[[#This Row],[Department]]="IT &amp; Infrastructure", Table1[[#This Row],[Department]]="Finance &amp; Legal", Table1[[#This Row],[Department]]="Utilities", Table1[[#This Row],[Department]]="Admin &amp; Operations"), "Essential", "Non-Essential")</f>
        <v>Non-Essential</v>
      </c>
      <c r="F502" t="s">
        <v>22</v>
      </c>
      <c r="G502" t="s">
        <v>27</v>
      </c>
      <c r="H502" t="s">
        <v>520</v>
      </c>
      <c r="I502" s="7">
        <v>475165.73</v>
      </c>
      <c r="J502" t="str">
        <f>TEXT(Table1[[#This Row],[Date]], "mmmm")</f>
        <v>September</v>
      </c>
      <c r="K502">
        <f>YEAR(Table1[[#This Row],[Date]])</f>
        <v>2024</v>
      </c>
      <c r="L502" t="str">
        <f>TEXT(Table1[[#This Row],[Date]],"DDDD")</f>
        <v>Monday</v>
      </c>
      <c r="M502">
        <f>ROUNDUP(MONTH(Table1[[#This Row],[Date]])/3,0)</f>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D27E5-D1D7-4D2C-BCFB-BBA0C7B31B99}">
  <sheetPr codeName="Sheet2"/>
  <dimension ref="B2:C13"/>
  <sheetViews>
    <sheetView zoomScale="23" zoomScaleNormal="30" workbookViewId="0">
      <selection activeCell="BB48" sqref="BB48"/>
    </sheetView>
  </sheetViews>
  <sheetFormatPr defaultRowHeight="14.5"/>
  <cols>
    <col min="2" max="2" width="58.1796875" bestFit="1" customWidth="1"/>
    <col min="3" max="3" width="59.36328125" style="7" bestFit="1" customWidth="1"/>
    <col min="4" max="4" width="57.36328125" bestFit="1" customWidth="1"/>
  </cols>
  <sheetData>
    <row r="2" spans="2:3" ht="36">
      <c r="B2" s="22" t="s">
        <v>528</v>
      </c>
      <c r="C2" s="25" t="s">
        <v>560</v>
      </c>
    </row>
    <row r="3" spans="2:3" ht="36">
      <c r="B3" s="24" t="s">
        <v>11</v>
      </c>
      <c r="C3" s="25">
        <v>177027.86760000003</v>
      </c>
    </row>
    <row r="4" spans="2:3" ht="36">
      <c r="B4" s="24" t="s">
        <v>10</v>
      </c>
      <c r="C4" s="25">
        <v>154018.59459999998</v>
      </c>
    </row>
    <row r="5" spans="2:3" ht="36">
      <c r="B5" s="24" t="s">
        <v>15</v>
      </c>
      <c r="C5" s="25">
        <v>143536.34689999997</v>
      </c>
    </row>
    <row r="6" spans="2:3" ht="36">
      <c r="B6" s="24" t="s">
        <v>8</v>
      </c>
      <c r="C6" s="25">
        <v>141743.13570000004</v>
      </c>
    </row>
    <row r="7" spans="2:3" ht="36">
      <c r="B7" s="24" t="s">
        <v>9</v>
      </c>
      <c r="C7" s="25">
        <v>137649.74069999999</v>
      </c>
    </row>
    <row r="8" spans="2:3" ht="36">
      <c r="B8" s="24" t="s">
        <v>13</v>
      </c>
      <c r="C8" s="25">
        <v>124925.56040000003</v>
      </c>
    </row>
    <row r="9" spans="2:3" ht="36">
      <c r="B9" s="24" t="s">
        <v>14</v>
      </c>
      <c r="C9" s="25">
        <v>124304.57040000001</v>
      </c>
    </row>
    <row r="10" spans="2:3" ht="36">
      <c r="B10" s="24" t="s">
        <v>7</v>
      </c>
      <c r="C10" s="25">
        <v>96641.767300000007</v>
      </c>
    </row>
    <row r="11" spans="2:3" ht="36">
      <c r="B11" s="24" t="s">
        <v>12</v>
      </c>
      <c r="C11" s="25">
        <v>81259.56230000002</v>
      </c>
    </row>
    <row r="12" spans="2:3" ht="36">
      <c r="B12" s="24" t="s">
        <v>16</v>
      </c>
      <c r="C12" s="25">
        <v>80474.448399999979</v>
      </c>
    </row>
    <row r="13" spans="2:3" ht="36">
      <c r="B13" s="24" t="s">
        <v>527</v>
      </c>
      <c r="C13" s="25">
        <v>1261581.5943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F1E5D-A1D4-4017-A92F-886A0E3CD37E}">
  <sheetPr codeName="Sheet3"/>
  <dimension ref="B3:C31"/>
  <sheetViews>
    <sheetView zoomScale="25" zoomScaleNormal="30" workbookViewId="0">
      <selection activeCell="C48" sqref="C48"/>
    </sheetView>
  </sheetViews>
  <sheetFormatPr defaultRowHeight="14.5"/>
  <cols>
    <col min="2" max="2" width="36.453125" bestFit="1" customWidth="1"/>
    <col min="3" max="3" width="59" bestFit="1" customWidth="1"/>
  </cols>
  <sheetData>
    <row r="3" spans="2:3" ht="36">
      <c r="B3" s="22" t="s">
        <v>526</v>
      </c>
      <c r="C3" s="23" t="s">
        <v>560</v>
      </c>
    </row>
    <row r="4" spans="2:3" ht="36">
      <c r="B4" s="24">
        <v>2023</v>
      </c>
      <c r="C4" s="25">
        <v>634145.39360000018</v>
      </c>
    </row>
    <row r="5" spans="2:3" ht="36">
      <c r="B5" s="32" t="s">
        <v>529</v>
      </c>
      <c r="C5" s="25">
        <v>55395.033899999995</v>
      </c>
    </row>
    <row r="6" spans="2:3" ht="36">
      <c r="B6" s="32" t="s">
        <v>530</v>
      </c>
      <c r="C6" s="25">
        <v>54095.732199999999</v>
      </c>
    </row>
    <row r="7" spans="2:3" ht="36">
      <c r="B7" s="32" t="s">
        <v>531</v>
      </c>
      <c r="C7" s="25">
        <v>52293.282600000006</v>
      </c>
    </row>
    <row r="8" spans="2:3" ht="36">
      <c r="B8" s="32" t="s">
        <v>532</v>
      </c>
      <c r="C8" s="25">
        <v>68513.08679999999</v>
      </c>
    </row>
    <row r="9" spans="2:3" ht="36">
      <c r="B9" s="32" t="s">
        <v>533</v>
      </c>
      <c r="C9" s="25">
        <v>61567.720399999998</v>
      </c>
    </row>
    <row r="10" spans="2:3" ht="36">
      <c r="B10" s="32" t="s">
        <v>534</v>
      </c>
      <c r="C10" s="25">
        <v>41956.559799999995</v>
      </c>
    </row>
    <row r="11" spans="2:3" ht="36">
      <c r="B11" s="32" t="s">
        <v>535</v>
      </c>
      <c r="C11" s="25">
        <v>61729.71590000001</v>
      </c>
    </row>
    <row r="12" spans="2:3" ht="36">
      <c r="B12" s="32" t="s">
        <v>536</v>
      </c>
      <c r="C12" s="25">
        <v>73036.980899999995</v>
      </c>
    </row>
    <row r="13" spans="2:3" ht="36">
      <c r="B13" s="32" t="s">
        <v>537</v>
      </c>
      <c r="C13" s="25">
        <v>35068.647600000004</v>
      </c>
    </row>
    <row r="14" spans="2:3" ht="36">
      <c r="B14" s="32" t="s">
        <v>538</v>
      </c>
      <c r="C14" s="25">
        <v>37768.063200000004</v>
      </c>
    </row>
    <row r="15" spans="2:3" ht="36">
      <c r="B15" s="32" t="s">
        <v>539</v>
      </c>
      <c r="C15" s="25">
        <v>35985.641300000003</v>
      </c>
    </row>
    <row r="16" spans="2:3" ht="36">
      <c r="B16" s="32" t="s">
        <v>540</v>
      </c>
      <c r="C16" s="25">
        <v>56734.929000000004</v>
      </c>
    </row>
    <row r="17" spans="2:3" ht="36">
      <c r="B17" s="24">
        <v>2024</v>
      </c>
      <c r="C17" s="25">
        <v>627436.20070000051</v>
      </c>
    </row>
    <row r="18" spans="2:3" ht="36">
      <c r="B18" s="32" t="s">
        <v>529</v>
      </c>
      <c r="C18" s="25">
        <v>65115.2693</v>
      </c>
    </row>
    <row r="19" spans="2:3" ht="36">
      <c r="B19" s="32" t="s">
        <v>530</v>
      </c>
      <c r="C19" s="25">
        <v>55180.109399999994</v>
      </c>
    </row>
    <row r="20" spans="2:3" ht="36">
      <c r="B20" s="32" t="s">
        <v>531</v>
      </c>
      <c r="C20" s="25">
        <v>15646.9202</v>
      </c>
    </row>
    <row r="21" spans="2:3" ht="36">
      <c r="B21" s="32" t="s">
        <v>532</v>
      </c>
      <c r="C21" s="25">
        <v>37489.063199999997</v>
      </c>
    </row>
    <row r="22" spans="2:3" ht="36">
      <c r="B22" s="32" t="s">
        <v>533</v>
      </c>
      <c r="C22" s="25">
        <v>41102.4755</v>
      </c>
    </row>
    <row r="23" spans="2:3" ht="36">
      <c r="B23" s="32" t="s">
        <v>534</v>
      </c>
      <c r="C23" s="25">
        <v>70017.016600000003</v>
      </c>
    </row>
    <row r="24" spans="2:3" ht="36">
      <c r="B24" s="32" t="s">
        <v>535</v>
      </c>
      <c r="C24" s="25">
        <v>38988.7261</v>
      </c>
    </row>
    <row r="25" spans="2:3" ht="36">
      <c r="B25" s="32" t="s">
        <v>536</v>
      </c>
      <c r="C25" s="25">
        <v>53312.373900000006</v>
      </c>
    </row>
    <row r="26" spans="2:3" ht="36">
      <c r="B26" s="32" t="s">
        <v>537</v>
      </c>
      <c r="C26" s="25">
        <v>54980.13029999999</v>
      </c>
    </row>
    <row r="27" spans="2:3" ht="36">
      <c r="B27" s="32" t="s">
        <v>538</v>
      </c>
      <c r="C27" s="25">
        <v>52596.223599999983</v>
      </c>
    </row>
    <row r="28" spans="2:3" ht="36">
      <c r="B28" s="32" t="s">
        <v>539</v>
      </c>
      <c r="C28" s="25">
        <v>88747.183899999989</v>
      </c>
    </row>
    <row r="29" spans="2:3" ht="36">
      <c r="B29" s="32" t="s">
        <v>540</v>
      </c>
      <c r="C29" s="25">
        <v>54260.708700000003</v>
      </c>
    </row>
    <row r="30" spans="2:3" ht="36">
      <c r="B30" s="24" t="s">
        <v>527</v>
      </c>
      <c r="C30" s="25">
        <v>1261581.5943000002</v>
      </c>
    </row>
    <row r="31" spans="2:3" ht="36">
      <c r="B31" s="23"/>
      <c r="C31" s="23"/>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98952-0868-4BF0-A258-BA7344CB9442}">
  <sheetPr codeName="Sheet4"/>
  <dimension ref="B3:C6"/>
  <sheetViews>
    <sheetView zoomScale="23" zoomScaleNormal="30" workbookViewId="0">
      <selection activeCell="B3" sqref="B3"/>
    </sheetView>
  </sheetViews>
  <sheetFormatPr defaultRowHeight="14.5"/>
  <cols>
    <col min="2" max="2" width="46.36328125" bestFit="1" customWidth="1"/>
    <col min="3" max="3" width="76.36328125" bestFit="1" customWidth="1"/>
  </cols>
  <sheetData>
    <row r="3" spans="2:3" ht="46">
      <c r="B3" s="30" t="s">
        <v>526</v>
      </c>
      <c r="C3" s="21" t="s">
        <v>560</v>
      </c>
    </row>
    <row r="4" spans="2:3" ht="46">
      <c r="B4" s="31" t="s">
        <v>541</v>
      </c>
      <c r="C4" s="20">
        <v>587485.38260000024</v>
      </c>
    </row>
    <row r="5" spans="2:3" ht="46">
      <c r="B5" s="31" t="s">
        <v>542</v>
      </c>
      <c r="C5" s="20">
        <v>674096.21169999999</v>
      </c>
    </row>
    <row r="6" spans="2:3" ht="46">
      <c r="B6" s="31" t="s">
        <v>527</v>
      </c>
      <c r="C6" s="20">
        <v>1261581.5943000005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1BCE4-E501-442A-B3C9-7F5A38A22653}">
  <sheetPr codeName="Sheet5"/>
  <dimension ref="B2:C8"/>
  <sheetViews>
    <sheetView zoomScale="23" zoomScaleNormal="30" workbookViewId="0">
      <selection activeCell="C40" sqref="C40"/>
    </sheetView>
  </sheetViews>
  <sheetFormatPr defaultRowHeight="14.5"/>
  <cols>
    <col min="2" max="2" width="37.26953125" bestFit="1" customWidth="1"/>
    <col min="3" max="3" width="76.36328125" bestFit="1" customWidth="1"/>
  </cols>
  <sheetData>
    <row r="2" spans="2:3" ht="46">
      <c r="B2" s="30" t="s">
        <v>3</v>
      </c>
      <c r="C2" s="21" t="s">
        <v>560</v>
      </c>
    </row>
    <row r="3" spans="2:3" ht="46">
      <c r="B3" s="21" t="s">
        <v>19</v>
      </c>
      <c r="C3" s="20">
        <v>230800.005</v>
      </c>
    </row>
    <row r="4" spans="2:3" ht="46">
      <c r="B4" s="21" t="s">
        <v>20</v>
      </c>
      <c r="C4" s="20">
        <v>243224.45280000012</v>
      </c>
    </row>
    <row r="5" spans="2:3" ht="46">
      <c r="B5" s="21" t="s">
        <v>22</v>
      </c>
      <c r="C5" s="20">
        <v>257139.90869999994</v>
      </c>
    </row>
    <row r="6" spans="2:3" ht="46">
      <c r="B6" s="21" t="s">
        <v>21</v>
      </c>
      <c r="C6" s="20">
        <v>261502.78780000002</v>
      </c>
    </row>
    <row r="7" spans="2:3" ht="46">
      <c r="B7" s="21" t="s">
        <v>23</v>
      </c>
      <c r="C7" s="20">
        <v>268914.43999999994</v>
      </c>
    </row>
    <row r="8" spans="2:3" ht="46">
      <c r="B8" s="21" t="s">
        <v>527</v>
      </c>
      <c r="C8" s="20">
        <v>1261581.5943000009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C165E-E81E-45A2-BBD2-D699FCDD5CFB}">
  <sheetPr codeName="Sheet6"/>
  <dimension ref="B2:C7"/>
  <sheetViews>
    <sheetView zoomScale="23" zoomScaleNormal="30" workbookViewId="0">
      <selection activeCell="B19" sqref="B19"/>
    </sheetView>
  </sheetViews>
  <sheetFormatPr defaultRowHeight="14.5"/>
  <cols>
    <col min="2" max="2" width="46.36328125" bestFit="1" customWidth="1"/>
    <col min="3" max="3" width="76.36328125" bestFit="1" customWidth="1"/>
  </cols>
  <sheetData>
    <row r="2" spans="2:3" ht="46">
      <c r="B2" s="30" t="s">
        <v>526</v>
      </c>
      <c r="C2" s="21" t="s">
        <v>560</v>
      </c>
    </row>
    <row r="3" spans="2:3" ht="46">
      <c r="B3" s="31" t="s">
        <v>25</v>
      </c>
      <c r="C3" s="20">
        <v>342770.22859999997</v>
      </c>
    </row>
    <row r="4" spans="2:3" ht="46">
      <c r="B4" s="31" t="s">
        <v>26</v>
      </c>
      <c r="C4" s="20">
        <v>307378.76090000011</v>
      </c>
    </row>
    <row r="5" spans="2:3" ht="46">
      <c r="B5" s="31" t="s">
        <v>27</v>
      </c>
      <c r="C5" s="20">
        <v>327116.65330000001</v>
      </c>
    </row>
    <row r="6" spans="2:3" ht="46">
      <c r="B6" s="31" t="s">
        <v>24</v>
      </c>
      <c r="C6" s="20">
        <v>284315.95149999997</v>
      </c>
    </row>
    <row r="7" spans="2:3" ht="46">
      <c r="B7" s="31" t="s">
        <v>527</v>
      </c>
      <c r="C7" s="20">
        <v>1261581.5943000005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8382-B8FB-4FA0-A76C-04DDC6CF125B}">
  <sheetPr codeName="Sheet7"/>
  <dimension ref="B2:C7"/>
  <sheetViews>
    <sheetView zoomScale="30" zoomScaleNormal="30" workbookViewId="0">
      <selection activeCell="D34" sqref="D34"/>
    </sheetView>
  </sheetViews>
  <sheetFormatPr defaultRowHeight="14.5"/>
  <cols>
    <col min="2" max="2" width="20.36328125" bestFit="1" customWidth="1"/>
    <col min="3" max="3" width="27.6328125" bestFit="1" customWidth="1"/>
    <col min="4" max="4" width="21.7265625" bestFit="1" customWidth="1"/>
  </cols>
  <sheetData>
    <row r="2" spans="2:3">
      <c r="B2" s="4" t="s">
        <v>526</v>
      </c>
      <c r="C2" t="s">
        <v>561</v>
      </c>
    </row>
    <row r="3" spans="2:3">
      <c r="B3" s="5">
        <v>1</v>
      </c>
      <c r="C3" s="7">
        <v>297726.34760000004</v>
      </c>
    </row>
    <row r="4" spans="2:3">
      <c r="B4" s="5">
        <v>2</v>
      </c>
      <c r="C4" s="7">
        <v>320645.92229999998</v>
      </c>
    </row>
    <row r="5" spans="2:3">
      <c r="B5" s="5">
        <v>3</v>
      </c>
      <c r="C5" s="7">
        <v>317116.57469999994</v>
      </c>
    </row>
    <row r="6" spans="2:3">
      <c r="B6" s="5">
        <v>4</v>
      </c>
      <c r="C6" s="7">
        <v>326092.74970000016</v>
      </c>
    </row>
    <row r="7" spans="2:3">
      <c r="B7" s="5" t="s">
        <v>527</v>
      </c>
      <c r="C7" s="7">
        <v>1261581.5942999991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19E5D-F4DA-4D57-9A5A-C9A39839900A}">
  <sheetPr codeName="Sheet8"/>
  <dimension ref="B1:C5"/>
  <sheetViews>
    <sheetView zoomScale="16" zoomScaleNormal="20" workbookViewId="0">
      <selection activeCell="C3" sqref="C3"/>
    </sheetView>
  </sheetViews>
  <sheetFormatPr defaultRowHeight="14.5"/>
  <cols>
    <col min="1" max="1" width="89.6328125" customWidth="1"/>
    <col min="2" max="2" width="60.36328125" bestFit="1" customWidth="1"/>
    <col min="3" max="4" width="99.54296875" bestFit="1" customWidth="1"/>
  </cols>
  <sheetData>
    <row r="1" spans="2:3" ht="61.5">
      <c r="B1" s="27"/>
      <c r="C1" s="27"/>
    </row>
    <row r="2" spans="2:3" ht="61.5">
      <c r="B2" s="26" t="s">
        <v>526</v>
      </c>
      <c r="C2" s="27" t="s">
        <v>560</v>
      </c>
    </row>
    <row r="3" spans="2:3" ht="61.5">
      <c r="B3" s="28" t="s">
        <v>17</v>
      </c>
      <c r="C3" s="29">
        <v>646085.0976000001</v>
      </c>
    </row>
    <row r="4" spans="2:3" ht="61.5">
      <c r="B4" s="28" t="s">
        <v>18</v>
      </c>
      <c r="C4" s="29">
        <v>615496.49670000025</v>
      </c>
    </row>
    <row r="5" spans="2:3" ht="61.5">
      <c r="B5" s="28" t="s">
        <v>527</v>
      </c>
      <c r="C5" s="29">
        <v>1261581.5943000002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8AF8E-0DAB-4A99-A224-B534B44D9ED1}">
  <sheetPr codeName="Sheet9"/>
  <dimension ref="B2:C496"/>
  <sheetViews>
    <sheetView zoomScale="13" zoomScaleNormal="20" workbookViewId="0">
      <selection activeCell="D18" sqref="D18"/>
    </sheetView>
  </sheetViews>
  <sheetFormatPr defaultRowHeight="14.5"/>
  <cols>
    <col min="1" max="1" width="84.1796875" customWidth="1"/>
    <col min="2" max="2" width="71.453125" bestFit="1" customWidth="1"/>
    <col min="3" max="3" width="108.453125" bestFit="1" customWidth="1"/>
    <col min="4" max="4" width="101.90625" bestFit="1" customWidth="1"/>
  </cols>
  <sheetData>
    <row r="2" spans="2:3" ht="61.5">
      <c r="B2" s="26" t="s">
        <v>5</v>
      </c>
      <c r="C2" s="27" t="s">
        <v>560</v>
      </c>
    </row>
    <row r="3" spans="2:3" ht="61.5">
      <c r="B3" s="28" t="s">
        <v>217</v>
      </c>
      <c r="C3" s="29">
        <v>7811.8383000000003</v>
      </c>
    </row>
    <row r="4" spans="2:3" ht="61.5">
      <c r="B4" s="28" t="s">
        <v>195</v>
      </c>
      <c r="C4" s="29">
        <v>6599.0636999999997</v>
      </c>
    </row>
    <row r="5" spans="2:3" ht="61.5">
      <c r="B5" s="28" t="s">
        <v>128</v>
      </c>
      <c r="C5" s="29">
        <v>6342.4842999999992</v>
      </c>
    </row>
    <row r="6" spans="2:3" ht="61.5">
      <c r="B6" s="28" t="s">
        <v>39</v>
      </c>
      <c r="C6" s="29">
        <v>5573.2070999999996</v>
      </c>
    </row>
    <row r="7" spans="2:3" ht="61.5">
      <c r="B7" s="28" t="s">
        <v>423</v>
      </c>
      <c r="C7" s="29">
        <v>4997.3978999999999</v>
      </c>
    </row>
    <row r="8" spans="2:3" ht="61.5">
      <c r="B8" s="28" t="s">
        <v>404</v>
      </c>
      <c r="C8" s="29">
        <v>4993.2557999999999</v>
      </c>
    </row>
    <row r="9" spans="2:3" ht="61.5">
      <c r="B9" s="28" t="s">
        <v>209</v>
      </c>
      <c r="C9" s="29">
        <v>4992.0298999999995</v>
      </c>
    </row>
    <row r="10" spans="2:3" ht="61.5">
      <c r="B10" s="28" t="s">
        <v>456</v>
      </c>
      <c r="C10" s="29">
        <v>4991.2453999999998</v>
      </c>
    </row>
    <row r="11" spans="2:3" ht="61.5">
      <c r="B11" s="28" t="s">
        <v>71</v>
      </c>
      <c r="C11" s="29">
        <v>4987.0478000000003</v>
      </c>
    </row>
    <row r="12" spans="2:3" ht="61.5">
      <c r="B12" s="28" t="s">
        <v>356</v>
      </c>
      <c r="C12" s="29">
        <v>4986.6257000000005</v>
      </c>
    </row>
    <row r="13" spans="2:3" ht="61.5">
      <c r="B13" s="28" t="s">
        <v>527</v>
      </c>
      <c r="C13" s="29">
        <v>56274.195900000006</v>
      </c>
    </row>
    <row r="14" spans="2:3" ht="61.5"/>
    <row r="15" spans="2:3" ht="61.5"/>
    <row r="16" spans="2:3" ht="61.5"/>
    <row r="17" ht="61.5"/>
    <row r="18" ht="61.5"/>
    <row r="19" ht="61.5"/>
    <row r="20" ht="61.5"/>
    <row r="21" ht="61.5"/>
    <row r="22" ht="61.5"/>
    <row r="23" ht="61.5"/>
    <row r="24" ht="61.5"/>
    <row r="25" ht="61.5"/>
    <row r="26" ht="61.5"/>
    <row r="27" ht="61.5"/>
    <row r="28" ht="61.5"/>
    <row r="29" ht="61.5"/>
    <row r="30" ht="61.5"/>
    <row r="31" ht="61.5"/>
    <row r="32" ht="61.5"/>
    <row r="33" ht="61.5"/>
    <row r="34" ht="61.5"/>
    <row r="35" ht="61.5"/>
    <row r="36" ht="61.5"/>
    <row r="37" ht="61.5"/>
    <row r="38" ht="61.5"/>
    <row r="39" ht="61.5"/>
    <row r="40" ht="61.5"/>
    <row r="41" ht="61.5"/>
    <row r="42" ht="61.5"/>
    <row r="43" ht="61.5"/>
    <row r="44" ht="61.5"/>
    <row r="45" ht="61.5"/>
    <row r="46" ht="61.5"/>
    <row r="47" ht="61.5"/>
    <row r="48" ht="61.5"/>
    <row r="49" ht="61.5"/>
    <row r="50" ht="61.5"/>
    <row r="51" ht="61.5"/>
    <row r="52" ht="61.5"/>
    <row r="53" ht="61.5"/>
    <row r="54" ht="61.5"/>
    <row r="55" ht="61.5"/>
    <row r="56" ht="61.5"/>
    <row r="57" ht="61.5"/>
    <row r="58" ht="61.5"/>
    <row r="59" ht="61.5"/>
    <row r="60" ht="61.5"/>
    <row r="61" ht="61.5"/>
    <row r="62" ht="61.5"/>
    <row r="63" ht="61.5"/>
    <row r="64" ht="61.5"/>
    <row r="65" ht="61.5"/>
    <row r="66" ht="61.5"/>
    <row r="67" ht="61.5"/>
    <row r="68" ht="61.5"/>
    <row r="69" ht="61.5"/>
    <row r="70" ht="61.5"/>
    <row r="71" ht="61.5"/>
    <row r="72" ht="61.5"/>
    <row r="73" ht="61.5"/>
    <row r="74" ht="61.5"/>
    <row r="75" ht="61.5"/>
    <row r="76" ht="61.5"/>
    <row r="77" ht="61.5"/>
    <row r="78" ht="61.5"/>
    <row r="79" ht="61.5"/>
    <row r="80" ht="61.5"/>
    <row r="81" ht="61.5"/>
    <row r="82" ht="61.5"/>
    <row r="83" ht="61.5"/>
    <row r="84" ht="61.5"/>
    <row r="85" ht="61.5"/>
    <row r="86" ht="61.5"/>
    <row r="87" ht="61.5"/>
    <row r="88" ht="61.5"/>
    <row r="89" ht="61.5"/>
    <row r="90" ht="61.5"/>
    <row r="91" ht="61.5"/>
    <row r="92" ht="61.5"/>
    <row r="93" ht="61.5"/>
    <row r="94" ht="61.5"/>
    <row r="95" ht="61.5"/>
    <row r="96" ht="61.5"/>
    <row r="97" ht="61.5"/>
    <row r="98" ht="61.5"/>
    <row r="99" ht="61.5"/>
    <row r="100" ht="61.5"/>
    <row r="101" ht="61.5"/>
    <row r="102" ht="61.5"/>
    <row r="103" ht="61.5"/>
    <row r="104" ht="61.5"/>
    <row r="105" ht="61.5"/>
    <row r="106" ht="61.5"/>
    <row r="107" ht="61.5"/>
    <row r="108" ht="61.5"/>
    <row r="109" ht="61.5"/>
    <row r="110" ht="61.5"/>
    <row r="111" ht="61.5"/>
    <row r="112" ht="61.5"/>
    <row r="113" ht="61.5"/>
    <row r="114" ht="61.5"/>
    <row r="115" ht="61.5"/>
    <row r="116" ht="61.5"/>
    <row r="117" ht="61.5"/>
    <row r="118" ht="61.5"/>
    <row r="119" ht="61.5"/>
    <row r="120" ht="61.5"/>
    <row r="121" ht="61.5"/>
    <row r="122" ht="61.5"/>
    <row r="123" ht="61.5"/>
    <row r="124" ht="61.5"/>
    <row r="125" ht="61.5"/>
    <row r="126" ht="61.5"/>
    <row r="127" ht="61.5"/>
    <row r="128" ht="61.5"/>
    <row r="129" ht="61.5"/>
    <row r="130" ht="61.5"/>
    <row r="131" ht="61.5"/>
    <row r="132" ht="61.5"/>
    <row r="133" ht="61.5"/>
    <row r="134" ht="61.5"/>
    <row r="135" ht="61.5"/>
    <row r="136" ht="61.5"/>
    <row r="137" ht="61.5"/>
    <row r="138" ht="61.5"/>
    <row r="139" ht="61.5"/>
    <row r="140" ht="61.5"/>
    <row r="141" ht="61.5"/>
    <row r="142" ht="61.5"/>
    <row r="143" ht="61.5"/>
    <row r="144" ht="61.5"/>
    <row r="145" ht="61.5"/>
    <row r="146" ht="61.5"/>
    <row r="147" ht="61.5"/>
    <row r="148" ht="61.5"/>
    <row r="149" ht="61.5"/>
    <row r="150" ht="61.5"/>
    <row r="151" ht="61.5"/>
    <row r="152" ht="61.5"/>
    <row r="153" ht="61.5"/>
    <row r="154" ht="61.5"/>
    <row r="155" ht="61.5"/>
    <row r="156" ht="61.5"/>
    <row r="157" ht="61.5"/>
    <row r="158" ht="61.5"/>
    <row r="159" ht="61.5"/>
    <row r="160" ht="61.5"/>
    <row r="161" ht="61.5"/>
    <row r="162" ht="61.5"/>
    <row r="163" ht="61.5"/>
    <row r="164" ht="61.5"/>
    <row r="165" ht="61.5"/>
    <row r="166" ht="61.5"/>
    <row r="167" ht="61.5"/>
    <row r="168" ht="61.5"/>
    <row r="169" ht="61.5"/>
    <row r="170" ht="61.5"/>
    <row r="171" ht="61.5"/>
    <row r="172" ht="61.5"/>
    <row r="173" ht="61.5"/>
    <row r="174" ht="61.5"/>
    <row r="175" ht="61.5"/>
    <row r="176" ht="61.5"/>
    <row r="177" ht="61.5"/>
    <row r="178" ht="61.5"/>
    <row r="179" ht="61.5"/>
    <row r="180" ht="61.5"/>
    <row r="181" ht="61.5"/>
    <row r="182" ht="61.5"/>
    <row r="183" ht="61.5"/>
    <row r="184" ht="61.5"/>
    <row r="185" ht="61.5"/>
    <row r="186" ht="61.5"/>
    <row r="187" ht="61.5"/>
    <row r="188" ht="61.5"/>
    <row r="189" ht="61.5"/>
    <row r="190" ht="61.5"/>
    <row r="191" ht="61.5"/>
    <row r="192" ht="61.5"/>
    <row r="193" ht="61.5"/>
    <row r="194" ht="61.5"/>
    <row r="195" ht="61.5"/>
    <row r="196" ht="61.5"/>
    <row r="197" ht="61.5"/>
    <row r="198" ht="61.5"/>
    <row r="199" ht="61.5"/>
    <row r="200" ht="61.5"/>
    <row r="201" ht="61.5"/>
    <row r="202" ht="61.5"/>
    <row r="203" ht="61.5"/>
    <row r="204" ht="61.5"/>
    <row r="205" ht="61.5"/>
    <row r="206" ht="61.5"/>
    <row r="207" ht="61.5"/>
    <row r="208" ht="61.5"/>
    <row r="209" ht="61.5"/>
    <row r="210" ht="61.5"/>
    <row r="211" ht="61.5"/>
    <row r="212" ht="61.5"/>
    <row r="213" ht="61.5"/>
    <row r="214" ht="61.5"/>
    <row r="215" ht="61.5"/>
    <row r="216" ht="61.5"/>
    <row r="217" ht="61.5"/>
    <row r="218" ht="61.5"/>
    <row r="219" ht="61.5"/>
    <row r="220" ht="61.5"/>
    <row r="221" ht="61.5"/>
    <row r="222" ht="61.5"/>
    <row r="223" ht="61.5"/>
    <row r="224" ht="61.5"/>
    <row r="225" ht="61.5"/>
    <row r="226" ht="61.5"/>
    <row r="227" ht="61.5"/>
    <row r="228" ht="61.5"/>
    <row r="229" ht="61.5"/>
    <row r="230" ht="61.5"/>
    <row r="231" ht="61.5"/>
    <row r="232" ht="61.5"/>
    <row r="233" ht="61.5"/>
    <row r="234" ht="61.5"/>
    <row r="235" ht="61.5"/>
    <row r="236" ht="61.5"/>
    <row r="237" ht="61.5"/>
    <row r="238" ht="61.5"/>
    <row r="239" ht="61.5"/>
    <row r="240" ht="61.5"/>
    <row r="241" ht="61.5"/>
    <row r="242" ht="61.5"/>
    <row r="243" ht="61.5"/>
    <row r="244" ht="61.5"/>
    <row r="245" ht="61.5"/>
    <row r="246" ht="61.5"/>
    <row r="247" ht="61.5"/>
    <row r="248" ht="61.5"/>
    <row r="249" ht="61.5"/>
    <row r="250" ht="61.5"/>
    <row r="251" ht="61.5"/>
    <row r="252" ht="61.5"/>
    <row r="253" ht="61.5"/>
    <row r="254" ht="61.5"/>
    <row r="255" ht="61.5"/>
    <row r="256" ht="61.5"/>
    <row r="257" ht="61.5"/>
    <row r="258" ht="61.5"/>
    <row r="259" ht="61.5"/>
    <row r="260" ht="61.5"/>
    <row r="261" ht="61.5"/>
    <row r="262" ht="61.5"/>
    <row r="263" ht="61.5"/>
    <row r="264" ht="61.5"/>
    <row r="265" ht="61.5"/>
    <row r="266" ht="61.5"/>
    <row r="267" ht="61.5"/>
    <row r="268" ht="61.5"/>
    <row r="269" ht="61.5"/>
    <row r="270" ht="61.5"/>
    <row r="271" ht="61.5"/>
    <row r="272" ht="61.5"/>
    <row r="273" ht="61.5"/>
    <row r="274" ht="61.5"/>
    <row r="275" ht="61.5"/>
    <row r="276" ht="61.5"/>
    <row r="277" ht="61.5"/>
    <row r="278" ht="61.5"/>
    <row r="279" ht="61.5"/>
    <row r="280" ht="61.5"/>
    <row r="281" ht="61.5"/>
    <row r="282" ht="61.5"/>
    <row r="283" ht="61.5"/>
    <row r="284" ht="61.5"/>
    <row r="285" ht="61.5"/>
    <row r="286" ht="61.5"/>
    <row r="287" ht="61.5"/>
    <row r="288" ht="61.5"/>
    <row r="289" ht="61.5"/>
    <row r="290" ht="61.5"/>
    <row r="291" ht="61.5"/>
    <row r="292" ht="61.5"/>
    <row r="293" ht="61.5"/>
    <row r="294" ht="61.5"/>
    <row r="295" ht="61.5"/>
    <row r="296" ht="61.5"/>
    <row r="297" ht="61.5"/>
    <row r="298" ht="61.5"/>
    <row r="299" ht="61.5"/>
    <row r="300" ht="61.5"/>
    <row r="301" ht="61.5"/>
    <row r="302" ht="61.5"/>
    <row r="303" ht="61.5"/>
    <row r="304" ht="61.5"/>
    <row r="305" ht="61.5"/>
    <row r="306" ht="61.5"/>
    <row r="307" ht="61.5"/>
    <row r="308" ht="61.5"/>
    <row r="309" ht="61.5"/>
    <row r="310" ht="61.5"/>
    <row r="311" ht="61.5"/>
    <row r="312" ht="61.5"/>
    <row r="313" ht="61.5"/>
    <row r="314" ht="61.5"/>
    <row r="315" ht="61.5"/>
    <row r="316" ht="61.5"/>
    <row r="317" ht="61.5"/>
    <row r="318" ht="61.5"/>
    <row r="319" ht="61.5"/>
    <row r="320" ht="61.5"/>
    <row r="321" ht="61.5"/>
    <row r="322" ht="61.5"/>
    <row r="323" ht="61.5"/>
    <row r="324" ht="61.5"/>
    <row r="325" ht="61.5"/>
    <row r="326" ht="61.5"/>
    <row r="327" ht="61.5"/>
    <row r="328" ht="61.5"/>
    <row r="329" ht="61.5"/>
    <row r="330" ht="61.5"/>
    <row r="331" ht="61.5"/>
    <row r="332" ht="61.5"/>
    <row r="333" ht="61.5"/>
    <row r="334" ht="61.5"/>
    <row r="335" ht="61.5"/>
    <row r="336" ht="61.5"/>
    <row r="337" ht="61.5"/>
    <row r="338" ht="61.5"/>
    <row r="339" ht="61.5"/>
    <row r="340" ht="61.5"/>
    <row r="341" ht="61.5"/>
    <row r="342" ht="61.5"/>
    <row r="343" ht="61.5"/>
    <row r="344" ht="61.5"/>
    <row r="345" ht="61.5"/>
    <row r="346" ht="61.5"/>
    <row r="347" ht="61.5"/>
    <row r="348" ht="61.5"/>
    <row r="349" ht="61.5"/>
    <row r="350" ht="61.5"/>
    <row r="351" ht="61.5"/>
    <row r="352" ht="61.5"/>
    <row r="353" ht="61.5"/>
    <row r="354" ht="61.5"/>
    <row r="355" ht="61.5"/>
    <row r="356" ht="61.5"/>
    <row r="357" ht="61.5"/>
    <row r="358" ht="61.5"/>
    <row r="359" ht="61.5"/>
    <row r="360" ht="61.5"/>
    <row r="361" ht="61.5"/>
    <row r="362" ht="61.5"/>
    <row r="363" ht="61.5"/>
    <row r="364" ht="61.5"/>
    <row r="365" ht="61.5"/>
    <row r="366" ht="61.5"/>
    <row r="367" ht="61.5"/>
    <row r="368" ht="61.5"/>
    <row r="369" ht="61.5"/>
    <row r="370" ht="61.5"/>
    <row r="371" ht="61.5"/>
    <row r="372" ht="61.5"/>
    <row r="373" ht="61.5"/>
    <row r="374" ht="61.5"/>
    <row r="375" ht="61.5"/>
    <row r="376" ht="61.5"/>
    <row r="377" ht="61.5"/>
    <row r="378" ht="61.5"/>
    <row r="379" ht="61.5"/>
    <row r="380" ht="61.5"/>
    <row r="381" ht="61.5"/>
    <row r="382" ht="61.5"/>
    <row r="383" ht="61.5"/>
    <row r="384" ht="61.5"/>
    <row r="385" ht="61.5"/>
    <row r="386" ht="61.5"/>
    <row r="387" ht="61.5"/>
    <row r="388" ht="61.5"/>
    <row r="389" ht="61.5"/>
    <row r="390" ht="61.5"/>
    <row r="391" ht="61.5"/>
    <row r="392" ht="61.5"/>
    <row r="393" ht="61.5"/>
    <row r="394" ht="61.5"/>
    <row r="395" ht="61.5"/>
    <row r="396" ht="61.5"/>
    <row r="397" ht="61.5"/>
    <row r="398" ht="61.5"/>
    <row r="399" ht="61.5"/>
    <row r="400" ht="61.5"/>
    <row r="401" ht="61.5"/>
    <row r="402" ht="61.5"/>
    <row r="403" ht="61.5"/>
    <row r="404" ht="61.5"/>
    <row r="405" ht="61.5"/>
    <row r="406" ht="61.5"/>
    <row r="407" ht="61.5"/>
    <row r="408" ht="61.5"/>
    <row r="409" ht="61.5"/>
    <row r="410" ht="61.5"/>
    <row r="411" ht="61.5"/>
    <row r="412" ht="61.5"/>
    <row r="413" ht="61.5"/>
    <row r="414" ht="61.5"/>
    <row r="415" ht="61.5"/>
    <row r="416" ht="61.5"/>
    <row r="417" ht="61.5"/>
    <row r="418" ht="61.5"/>
    <row r="419" ht="61.5"/>
    <row r="420" ht="61.5"/>
    <row r="421" ht="61.5"/>
    <row r="422" ht="61.5"/>
    <row r="423" ht="61.5"/>
    <row r="424" ht="61.5"/>
    <row r="425" ht="61.5"/>
    <row r="426" ht="61.5"/>
    <row r="427" ht="61.5"/>
    <row r="428" ht="61.5"/>
    <row r="429" ht="61.5"/>
    <row r="430" ht="61.5"/>
    <row r="431" ht="61.5"/>
    <row r="432" ht="61.5"/>
    <row r="433" ht="61.5"/>
    <row r="434" ht="61.5"/>
    <row r="435" ht="61.5"/>
    <row r="436" ht="61.5"/>
    <row r="437" ht="61.5"/>
    <row r="438" ht="61.5"/>
    <row r="439" ht="61.5"/>
    <row r="440" ht="61.5"/>
    <row r="441" ht="61.5"/>
    <row r="442" ht="61.5"/>
    <row r="443" ht="61.5"/>
    <row r="444" ht="61.5"/>
    <row r="445" ht="61.5"/>
    <row r="446" ht="61.5"/>
    <row r="447" ht="61.5"/>
    <row r="448" ht="61.5"/>
    <row r="449" ht="61.5"/>
    <row r="450" ht="61.5"/>
    <row r="451" ht="61.5"/>
    <row r="452" ht="61.5"/>
    <row r="453" ht="61.5"/>
    <row r="454" ht="61.5"/>
    <row r="455" ht="61.5"/>
    <row r="456" ht="61.5"/>
    <row r="457" ht="61.5"/>
    <row r="458" ht="61.5"/>
    <row r="459" ht="61.5"/>
    <row r="460" ht="61.5"/>
    <row r="461" ht="61.5"/>
    <row r="462" ht="61.5"/>
    <row r="463" ht="61.5"/>
    <row r="464" ht="61.5"/>
    <row r="465" ht="61.5"/>
    <row r="466" ht="61.5"/>
    <row r="467" ht="61.5"/>
    <row r="468" ht="61.5"/>
    <row r="469" ht="61.5"/>
    <row r="470" ht="61.5"/>
    <row r="471" ht="61.5"/>
    <row r="472" ht="61.5"/>
    <row r="473" ht="61.5"/>
    <row r="474" ht="61.5"/>
    <row r="475" ht="61.5"/>
    <row r="476" ht="61.5"/>
    <row r="477" ht="61.5"/>
    <row r="478" ht="61.5"/>
    <row r="479" ht="61.5"/>
    <row r="480" ht="61.5"/>
    <row r="481" ht="61.5"/>
    <row r="482" ht="61.5"/>
    <row r="483" ht="61.5"/>
    <row r="484" ht="61.5"/>
    <row r="485" ht="61.5"/>
    <row r="486" ht="61.5"/>
    <row r="487" ht="61.5"/>
    <row r="488" ht="61.5"/>
    <row r="489" ht="61.5"/>
    <row r="490" ht="61.5"/>
    <row r="491" ht="61.5"/>
    <row r="492" ht="61.5"/>
    <row r="493" ht="61.5"/>
    <row r="494" ht="61.5"/>
    <row r="495" ht="61.5"/>
    <row r="496" ht="61.5"/>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DAFEF-F4EE-4AAA-A466-EBB4A9921359}">
  <sheetPr codeName="Sheet10"/>
  <dimension ref="B2:C10"/>
  <sheetViews>
    <sheetView zoomScale="15" zoomScaleNormal="20" workbookViewId="0">
      <selection activeCell="C73" sqref="C73"/>
    </sheetView>
  </sheetViews>
  <sheetFormatPr defaultRowHeight="14.5"/>
  <cols>
    <col min="1" max="1" width="86" customWidth="1"/>
    <col min="2" max="2" width="59.453125" bestFit="1" customWidth="1"/>
    <col min="3" max="3" width="101.90625" bestFit="1" customWidth="1"/>
  </cols>
  <sheetData>
    <row r="2" spans="2:3" ht="61.5">
      <c r="B2" s="26" t="s">
        <v>550</v>
      </c>
      <c r="C2" s="27" t="s">
        <v>560</v>
      </c>
    </row>
    <row r="3" spans="2:3" ht="61.5">
      <c r="B3" s="28" t="s">
        <v>543</v>
      </c>
      <c r="C3" s="29">
        <v>177709.15220000001</v>
      </c>
    </row>
    <row r="4" spans="2:3" ht="61.5">
      <c r="B4" s="28" t="s">
        <v>544</v>
      </c>
      <c r="C4" s="29">
        <v>202728.56319999998</v>
      </c>
    </row>
    <row r="5" spans="2:3" ht="61.5">
      <c r="B5" s="28" t="s">
        <v>545</v>
      </c>
      <c r="C5" s="29">
        <v>181372.16180000003</v>
      </c>
    </row>
    <row r="6" spans="2:3" ht="61.5">
      <c r="B6" s="28" t="s">
        <v>546</v>
      </c>
      <c r="C6" s="29">
        <v>170426.45679999996</v>
      </c>
    </row>
    <row r="7" spans="2:3" ht="61.5">
      <c r="B7" s="28" t="s">
        <v>547</v>
      </c>
      <c r="C7" s="29">
        <v>198367.89080000002</v>
      </c>
    </row>
    <row r="8" spans="2:3" ht="61.5">
      <c r="B8" s="28" t="s">
        <v>548</v>
      </c>
      <c r="C8" s="29">
        <v>133749.55989999999</v>
      </c>
    </row>
    <row r="9" spans="2:3" ht="61.5">
      <c r="B9" s="28" t="s">
        <v>549</v>
      </c>
      <c r="C9" s="29">
        <v>197227.80959999998</v>
      </c>
    </row>
    <row r="10" spans="2:3" ht="61.5">
      <c r="B10" s="28" t="s">
        <v>527</v>
      </c>
      <c r="C10" s="29">
        <v>1261581.5943000007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DFF9D-869F-4A2B-9AE6-54EFD799600F}">
  <sheetPr codeName="Sheet11"/>
  <dimension ref="B1:M8"/>
  <sheetViews>
    <sheetView topLeftCell="J1" zoomScale="16" zoomScaleNormal="20" workbookViewId="0">
      <selection activeCell="L47" sqref="L47"/>
    </sheetView>
  </sheetViews>
  <sheetFormatPr defaultRowHeight="14.5"/>
  <cols>
    <col min="1" max="1" width="91.6328125" customWidth="1"/>
    <col min="2" max="2" width="79.08984375" bestFit="1" customWidth="1"/>
    <col min="3" max="3" width="66" bestFit="1" customWidth="1"/>
    <col min="4" max="4" width="63.7265625" bestFit="1" customWidth="1"/>
    <col min="5" max="5" width="51.81640625" bestFit="1" customWidth="1"/>
    <col min="6" max="6" width="27.90625" bestFit="1" customWidth="1"/>
    <col min="7" max="7" width="59.7265625" bestFit="1" customWidth="1"/>
    <col min="8" max="8" width="34.7265625" bestFit="1" customWidth="1"/>
    <col min="9" max="9" width="51.81640625" bestFit="1" customWidth="1"/>
    <col min="10" max="10" width="79.6328125" bestFit="1" customWidth="1"/>
    <col min="11" max="11" width="27.90625" bestFit="1" customWidth="1"/>
    <col min="12" max="12" width="52.36328125" bestFit="1" customWidth="1"/>
    <col min="13" max="13" width="39.26953125" bestFit="1" customWidth="1"/>
  </cols>
  <sheetData>
    <row r="1" spans="2:13" ht="194.5" customHeight="1"/>
    <row r="2" spans="2:13" ht="46">
      <c r="B2" s="30" t="s">
        <v>560</v>
      </c>
      <c r="C2" s="30" t="s">
        <v>528</v>
      </c>
      <c r="D2" s="21"/>
      <c r="E2" s="21"/>
      <c r="F2" s="21"/>
      <c r="G2" s="21"/>
      <c r="H2" s="21"/>
      <c r="I2" s="21"/>
      <c r="J2" s="21"/>
      <c r="K2" s="21"/>
      <c r="L2" s="21"/>
      <c r="M2" s="21"/>
    </row>
    <row r="3" spans="2:13" ht="46">
      <c r="B3" s="30" t="s">
        <v>524</v>
      </c>
      <c r="C3" s="21" t="s">
        <v>8</v>
      </c>
      <c r="D3" s="21" t="s">
        <v>10</v>
      </c>
      <c r="E3" s="21" t="s">
        <v>14</v>
      </c>
      <c r="F3" s="21" t="s">
        <v>12</v>
      </c>
      <c r="G3" s="21" t="s">
        <v>15</v>
      </c>
      <c r="H3" s="21" t="s">
        <v>16</v>
      </c>
      <c r="I3" s="21" t="s">
        <v>13</v>
      </c>
      <c r="J3" s="21" t="s">
        <v>11</v>
      </c>
      <c r="K3" s="21" t="s">
        <v>7</v>
      </c>
      <c r="L3" s="21" t="s">
        <v>9</v>
      </c>
      <c r="M3" s="21" t="s">
        <v>527</v>
      </c>
    </row>
    <row r="4" spans="2:13" ht="46">
      <c r="B4" s="31">
        <v>4</v>
      </c>
      <c r="C4" s="20">
        <v>32796.669400000006</v>
      </c>
      <c r="D4" s="20">
        <v>25193.3514</v>
      </c>
      <c r="E4" s="20">
        <v>31102.830599999998</v>
      </c>
      <c r="F4" s="20">
        <v>16730.448700000001</v>
      </c>
      <c r="G4" s="20">
        <v>40771.247100000008</v>
      </c>
      <c r="H4" s="20">
        <v>23245.922900000001</v>
      </c>
      <c r="I4" s="20">
        <v>39789.1636</v>
      </c>
      <c r="J4" s="20">
        <v>33466.531000000003</v>
      </c>
      <c r="K4" s="20">
        <v>25760.528200000008</v>
      </c>
      <c r="L4" s="20">
        <v>57236.056799999998</v>
      </c>
      <c r="M4" s="20">
        <v>326092.74970000016</v>
      </c>
    </row>
    <row r="5" spans="2:13" ht="46">
      <c r="B5" s="31">
        <v>3</v>
      </c>
      <c r="C5" s="20">
        <v>36424.742600000005</v>
      </c>
      <c r="D5" s="20">
        <v>35923.709900000002</v>
      </c>
      <c r="E5" s="20">
        <v>33592.488700000002</v>
      </c>
      <c r="F5" s="20">
        <v>28119.4738</v>
      </c>
      <c r="G5" s="20">
        <v>31475.872099999993</v>
      </c>
      <c r="H5" s="20">
        <v>20625.777399999999</v>
      </c>
      <c r="I5" s="20">
        <v>30116.018900000003</v>
      </c>
      <c r="J5" s="20">
        <v>37368.557799999995</v>
      </c>
      <c r="K5" s="20">
        <v>21966.652699999999</v>
      </c>
      <c r="L5" s="20">
        <v>41503.280799999993</v>
      </c>
      <c r="M5" s="20">
        <v>317116.57469999994</v>
      </c>
    </row>
    <row r="6" spans="2:13" ht="46">
      <c r="B6" s="31">
        <v>2</v>
      </c>
      <c r="C6" s="20">
        <v>32262.015899999999</v>
      </c>
      <c r="D6" s="20">
        <v>41839.743900000001</v>
      </c>
      <c r="E6" s="20">
        <v>41335.477599999998</v>
      </c>
      <c r="F6" s="20">
        <v>23773.893799999998</v>
      </c>
      <c r="G6" s="20">
        <v>33857.448900000003</v>
      </c>
      <c r="H6" s="20">
        <v>14284.974000000002</v>
      </c>
      <c r="I6" s="20">
        <v>32544.544500000004</v>
      </c>
      <c r="J6" s="20">
        <v>57921.678800000009</v>
      </c>
      <c r="K6" s="20">
        <v>24834.476600000005</v>
      </c>
      <c r="L6" s="20">
        <v>17991.668299999998</v>
      </c>
      <c r="M6" s="20">
        <v>320645.92230000003</v>
      </c>
    </row>
    <row r="7" spans="2:13" ht="46">
      <c r="B7" s="31">
        <v>1</v>
      </c>
      <c r="C7" s="20">
        <v>40259.707799999996</v>
      </c>
      <c r="D7" s="20">
        <v>51061.789399999994</v>
      </c>
      <c r="E7" s="20">
        <v>18273.773499999999</v>
      </c>
      <c r="F7" s="20">
        <v>12635.745999999999</v>
      </c>
      <c r="G7" s="20">
        <v>37431.7788</v>
      </c>
      <c r="H7" s="20">
        <v>22317.774100000002</v>
      </c>
      <c r="I7" s="20">
        <v>22475.8334</v>
      </c>
      <c r="J7" s="20">
        <v>48271.1</v>
      </c>
      <c r="K7" s="20">
        <v>24080.109799999998</v>
      </c>
      <c r="L7" s="20">
        <v>20918.734799999998</v>
      </c>
      <c r="M7" s="20">
        <v>297726.34759999986</v>
      </c>
    </row>
    <row r="8" spans="2:13" ht="46">
      <c r="B8" s="31" t="s">
        <v>527</v>
      </c>
      <c r="C8" s="20">
        <v>141743.13570000001</v>
      </c>
      <c r="D8" s="20">
        <v>154018.59460000001</v>
      </c>
      <c r="E8" s="20">
        <v>124304.57040000001</v>
      </c>
      <c r="F8" s="20">
        <v>81259.56230000002</v>
      </c>
      <c r="G8" s="20">
        <v>143536.34689999995</v>
      </c>
      <c r="H8" s="20">
        <v>80474.448399999994</v>
      </c>
      <c r="I8" s="20">
        <v>124925.56040000002</v>
      </c>
      <c r="J8" s="20">
        <v>177027.86760000003</v>
      </c>
      <c r="K8" s="20">
        <v>96641.767300000007</v>
      </c>
      <c r="L8" s="20">
        <v>137649.74069999999</v>
      </c>
      <c r="M8" s="20">
        <v>1261581.5943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D1829-003E-4F47-BE41-E5206808C238}">
  <sheetPr codeName="Sheet12"/>
  <dimension ref="B1:AN183"/>
  <sheetViews>
    <sheetView tabSelected="1" zoomScale="10" zoomScaleNormal="10" zoomScalePageLayoutView="18" workbookViewId="0">
      <selection activeCell="M29" sqref="M29"/>
    </sheetView>
  </sheetViews>
  <sheetFormatPr defaultRowHeight="14.5"/>
  <cols>
    <col min="1" max="1" width="135.6328125" style="8" customWidth="1"/>
    <col min="2" max="2" width="26" style="8" customWidth="1"/>
    <col min="3" max="3" width="10.36328125" style="8" customWidth="1"/>
    <col min="4" max="4" width="19.08984375" style="8" customWidth="1"/>
    <col min="5" max="5" width="10.36328125" style="8" customWidth="1"/>
    <col min="6" max="6" width="120.6328125" style="8" customWidth="1"/>
    <col min="7" max="12" width="8.7265625" style="8"/>
    <col min="13" max="13" width="15.36328125" style="8" customWidth="1"/>
    <col min="14" max="24" width="8.7265625" style="8"/>
    <col min="25" max="25" width="109.54296875" style="8" customWidth="1"/>
    <col min="26" max="26" width="17" style="8" customWidth="1"/>
    <col min="27" max="27" width="19.453125" style="8" customWidth="1"/>
    <col min="28" max="28" width="16.453125" style="8" customWidth="1"/>
    <col min="29" max="29" width="243.453125" style="8" customWidth="1"/>
    <col min="30" max="30" width="23.81640625" style="8" customWidth="1"/>
    <col min="31" max="38" width="8.7265625" style="8"/>
    <col min="39" max="39" width="33.26953125" style="8" customWidth="1"/>
    <col min="40" max="40" width="240.54296875" style="8" customWidth="1"/>
    <col min="41" max="16384" width="8.7265625" style="8"/>
  </cols>
  <sheetData>
    <row r="1" spans="2:40" ht="103.5" customHeight="1" thickTop="1">
      <c r="B1" s="9"/>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1"/>
    </row>
    <row r="2" spans="2:40" ht="304" customHeight="1">
      <c r="B2" s="12"/>
      <c r="AN2" s="13"/>
    </row>
    <row r="3" spans="2:40">
      <c r="B3" s="12"/>
      <c r="AN3" s="13"/>
    </row>
    <row r="4" spans="2:40">
      <c r="B4" s="12"/>
      <c r="AN4" s="13"/>
    </row>
    <row r="5" spans="2:40">
      <c r="B5" s="12"/>
      <c r="AN5" s="13"/>
    </row>
    <row r="6" spans="2:40" ht="41.5" customHeight="1">
      <c r="B6" s="12"/>
      <c r="AN6" s="13"/>
    </row>
    <row r="7" spans="2:40">
      <c r="B7" s="12"/>
      <c r="AN7" s="13"/>
    </row>
    <row r="8" spans="2:40">
      <c r="B8" s="12"/>
      <c r="AN8" s="13"/>
    </row>
    <row r="9" spans="2:40">
      <c r="B9" s="12"/>
      <c r="AN9" s="13"/>
    </row>
    <row r="10" spans="2:40">
      <c r="B10" s="12"/>
      <c r="AN10" s="13"/>
    </row>
    <row r="11" spans="2:40">
      <c r="B11" s="12"/>
      <c r="AN11" s="13"/>
    </row>
    <row r="12" spans="2:40">
      <c r="B12" s="12"/>
      <c r="AN12" s="13"/>
    </row>
    <row r="13" spans="2:40">
      <c r="B13" s="12"/>
      <c r="AN13" s="13"/>
    </row>
    <row r="14" spans="2:40">
      <c r="B14" s="12"/>
      <c r="AN14" s="13"/>
    </row>
    <row r="15" spans="2:40">
      <c r="B15" s="12"/>
      <c r="AN15" s="13"/>
    </row>
    <row r="16" spans="2:40">
      <c r="B16" s="12"/>
      <c r="AN16" s="13"/>
    </row>
    <row r="17" spans="2:40">
      <c r="B17" s="12"/>
      <c r="AN17" s="13"/>
    </row>
    <row r="18" spans="2:40">
      <c r="B18" s="12"/>
      <c r="AN18" s="13"/>
    </row>
    <row r="19" spans="2:40">
      <c r="B19" s="12"/>
      <c r="AN19" s="13"/>
    </row>
    <row r="20" spans="2:40">
      <c r="B20" s="12"/>
      <c r="AN20" s="13"/>
    </row>
    <row r="21" spans="2:40">
      <c r="B21" s="12"/>
      <c r="AN21" s="13"/>
    </row>
    <row r="22" spans="2:40">
      <c r="B22" s="12"/>
      <c r="AN22" s="13"/>
    </row>
    <row r="23" spans="2:40">
      <c r="B23" s="12"/>
      <c r="AN23" s="13"/>
    </row>
    <row r="24" spans="2:40">
      <c r="B24" s="12"/>
      <c r="AA24" s="8" t="e" vm="1">
        <v>#VALUE!</v>
      </c>
      <c r="AN24" s="13"/>
    </row>
    <row r="25" spans="2:40">
      <c r="B25" s="12"/>
      <c r="AN25" s="13"/>
    </row>
    <row r="26" spans="2:40">
      <c r="B26" s="12"/>
      <c r="AN26" s="13"/>
    </row>
    <row r="27" spans="2:40">
      <c r="B27" s="12"/>
      <c r="AN27" s="13"/>
    </row>
    <row r="28" spans="2:40">
      <c r="B28" s="12"/>
      <c r="AN28" s="13"/>
    </row>
    <row r="29" spans="2:40">
      <c r="B29" s="12"/>
      <c r="AN29" s="13"/>
    </row>
    <row r="30" spans="2:40">
      <c r="B30" s="12"/>
      <c r="AN30" s="13"/>
    </row>
    <row r="31" spans="2:40">
      <c r="B31" s="12"/>
      <c r="AN31" s="13"/>
    </row>
    <row r="32" spans="2:40">
      <c r="B32" s="12"/>
      <c r="AN32" s="13"/>
    </row>
    <row r="33" spans="2:40">
      <c r="B33" s="12"/>
      <c r="AN33" s="13"/>
    </row>
    <row r="34" spans="2:40">
      <c r="B34" s="12"/>
      <c r="AN34" s="13"/>
    </row>
    <row r="35" spans="2:40">
      <c r="B35" s="12"/>
      <c r="AN35" s="13"/>
    </row>
    <row r="36" spans="2:40">
      <c r="B36" s="12"/>
      <c r="AN36" s="13"/>
    </row>
    <row r="37" spans="2:40" ht="409.6" customHeight="1">
      <c r="B37" s="12"/>
      <c r="AN37" s="13"/>
    </row>
    <row r="38" spans="2:40">
      <c r="B38" s="12"/>
      <c r="AN38" s="13"/>
    </row>
    <row r="39" spans="2:40" ht="409.5" customHeight="1">
      <c r="B39" s="12"/>
      <c r="AN39" s="13"/>
    </row>
    <row r="40" spans="2:40">
      <c r="B40" s="12"/>
      <c r="AN40" s="13"/>
    </row>
    <row r="41" spans="2:40">
      <c r="B41" s="12"/>
      <c r="AN41" s="13"/>
    </row>
    <row r="42" spans="2:40">
      <c r="B42" s="12"/>
      <c r="AN42" s="13"/>
    </row>
    <row r="43" spans="2:40">
      <c r="B43" s="12"/>
      <c r="AN43" s="13"/>
    </row>
    <row r="44" spans="2:40">
      <c r="B44" s="12"/>
      <c r="AN44" s="13"/>
    </row>
    <row r="45" spans="2:40">
      <c r="B45" s="12"/>
      <c r="AN45" s="13"/>
    </row>
    <row r="46" spans="2:40">
      <c r="B46" s="12"/>
      <c r="AN46" s="13"/>
    </row>
    <row r="47" spans="2:40">
      <c r="B47" s="12"/>
      <c r="AN47" s="13"/>
    </row>
    <row r="48" spans="2:40">
      <c r="B48" s="12"/>
      <c r="AN48" s="13"/>
    </row>
    <row r="49" spans="2:40">
      <c r="B49" s="12"/>
      <c r="AN49" s="13"/>
    </row>
    <row r="50" spans="2:40">
      <c r="B50" s="12"/>
      <c r="AN50" s="13"/>
    </row>
    <row r="51" spans="2:40">
      <c r="B51" s="12"/>
      <c r="AN51" s="13"/>
    </row>
    <row r="52" spans="2:40">
      <c r="B52" s="12"/>
      <c r="AN52" s="13"/>
    </row>
    <row r="53" spans="2:40">
      <c r="B53" s="12"/>
      <c r="AN53" s="13"/>
    </row>
    <row r="54" spans="2:40">
      <c r="B54" s="12"/>
      <c r="AN54" s="13"/>
    </row>
    <row r="55" spans="2:40">
      <c r="B55" s="12"/>
      <c r="AN55" s="13"/>
    </row>
    <row r="56" spans="2:40">
      <c r="B56" s="12"/>
      <c r="AN56" s="13"/>
    </row>
    <row r="57" spans="2:40">
      <c r="B57" s="12"/>
      <c r="AN57" s="13"/>
    </row>
    <row r="58" spans="2:40" ht="409.6" customHeight="1">
      <c r="B58" s="12"/>
      <c r="AN58" s="13"/>
    </row>
    <row r="59" spans="2:40">
      <c r="B59" s="12"/>
      <c r="AN59" s="13"/>
    </row>
    <row r="60" spans="2:40">
      <c r="B60" s="12"/>
      <c r="AN60" s="13"/>
    </row>
    <row r="61" spans="2:40">
      <c r="B61" s="12"/>
      <c r="AN61" s="13"/>
    </row>
    <row r="62" spans="2:40">
      <c r="B62" s="12"/>
      <c r="AN62" s="13"/>
    </row>
    <row r="63" spans="2:40">
      <c r="B63" s="12"/>
      <c r="AN63" s="13"/>
    </row>
    <row r="64" spans="2:40">
      <c r="B64" s="12"/>
      <c r="AN64" s="13"/>
    </row>
    <row r="65" spans="2:40">
      <c r="B65" s="12"/>
      <c r="AN65" s="13"/>
    </row>
    <row r="66" spans="2:40">
      <c r="B66" s="12"/>
      <c r="AN66" s="13"/>
    </row>
    <row r="67" spans="2:40">
      <c r="B67" s="12"/>
      <c r="AN67" s="13"/>
    </row>
    <row r="68" spans="2:40">
      <c r="B68" s="12"/>
      <c r="AN68" s="13"/>
    </row>
    <row r="69" spans="2:40">
      <c r="B69" s="12"/>
      <c r="AN69" s="13"/>
    </row>
    <row r="70" spans="2:40">
      <c r="B70" s="12"/>
      <c r="AN70" s="13"/>
    </row>
    <row r="71" spans="2:40">
      <c r="B71" s="12"/>
      <c r="AN71" s="13"/>
    </row>
    <row r="72" spans="2:40">
      <c r="B72" s="12"/>
      <c r="AN72" s="13"/>
    </row>
    <row r="73" spans="2:40">
      <c r="B73" s="12"/>
      <c r="AN73" s="13"/>
    </row>
    <row r="74" spans="2:40">
      <c r="B74" s="12"/>
      <c r="AN74" s="13"/>
    </row>
    <row r="75" spans="2:40" ht="409.6" customHeight="1">
      <c r="B75" s="12"/>
      <c r="AN75" s="13"/>
    </row>
    <row r="76" spans="2:40">
      <c r="B76" s="12"/>
      <c r="AN76" s="13"/>
    </row>
    <row r="77" spans="2:40" ht="148" customHeight="1">
      <c r="B77" s="12"/>
      <c r="AN77" s="13"/>
    </row>
    <row r="78" spans="2:40">
      <c r="B78" s="12"/>
      <c r="AN78" s="13"/>
    </row>
    <row r="79" spans="2:40">
      <c r="B79" s="12"/>
      <c r="AN79" s="13"/>
    </row>
    <row r="80" spans="2:40">
      <c r="B80" s="12"/>
      <c r="AN80" s="13"/>
    </row>
    <row r="81" spans="2:40">
      <c r="B81" s="12"/>
      <c r="AN81" s="13"/>
    </row>
    <row r="82" spans="2:40">
      <c r="B82" s="12"/>
      <c r="AN82" s="13"/>
    </row>
    <row r="83" spans="2:40">
      <c r="B83" s="12"/>
      <c r="AN83" s="13"/>
    </row>
    <row r="84" spans="2:40">
      <c r="B84" s="12"/>
      <c r="AN84" s="13"/>
    </row>
    <row r="85" spans="2:40">
      <c r="B85" s="12"/>
      <c r="AN85" s="13"/>
    </row>
    <row r="86" spans="2:40">
      <c r="B86" s="12"/>
      <c r="AN86" s="13"/>
    </row>
    <row r="87" spans="2:40">
      <c r="B87" s="12"/>
      <c r="AN87" s="13"/>
    </row>
    <row r="88" spans="2:40">
      <c r="B88" s="12"/>
      <c r="AN88" s="13"/>
    </row>
    <row r="89" spans="2:40">
      <c r="B89" s="12"/>
      <c r="AN89" s="13"/>
    </row>
    <row r="90" spans="2:40">
      <c r="B90" s="12"/>
      <c r="AN90" s="13"/>
    </row>
    <row r="91" spans="2:40">
      <c r="B91" s="12"/>
      <c r="AN91" s="13"/>
    </row>
    <row r="92" spans="2:40">
      <c r="B92" s="12"/>
      <c r="AN92" s="13"/>
    </row>
    <row r="93" spans="2:40">
      <c r="B93" s="12"/>
      <c r="AN93" s="13"/>
    </row>
    <row r="94" spans="2:40">
      <c r="B94" s="12"/>
      <c r="AN94" s="13"/>
    </row>
    <row r="95" spans="2:40">
      <c r="B95" s="12"/>
      <c r="AN95" s="13"/>
    </row>
    <row r="96" spans="2:40">
      <c r="B96" s="12"/>
      <c r="AN96" s="13"/>
    </row>
    <row r="97" spans="2:40">
      <c r="B97" s="12"/>
      <c r="AN97" s="13"/>
    </row>
    <row r="98" spans="2:40">
      <c r="B98" s="12"/>
      <c r="AN98" s="13"/>
    </row>
    <row r="99" spans="2:40">
      <c r="B99" s="12"/>
      <c r="AN99" s="13"/>
    </row>
    <row r="100" spans="2:40">
      <c r="B100" s="12"/>
      <c r="AN100" s="13"/>
    </row>
    <row r="101" spans="2:40">
      <c r="B101" s="12"/>
      <c r="AN101" s="13"/>
    </row>
    <row r="102" spans="2:40">
      <c r="B102" s="12"/>
      <c r="AN102" s="13"/>
    </row>
    <row r="103" spans="2:40">
      <c r="B103" s="12"/>
      <c r="AN103" s="13"/>
    </row>
    <row r="104" spans="2:40">
      <c r="B104" s="12"/>
      <c r="AN104" s="13"/>
    </row>
    <row r="105" spans="2:40">
      <c r="B105" s="12"/>
      <c r="AN105" s="13"/>
    </row>
    <row r="106" spans="2:40">
      <c r="B106" s="12"/>
      <c r="AN106" s="13"/>
    </row>
    <row r="107" spans="2:40">
      <c r="B107" s="12"/>
      <c r="AN107" s="13"/>
    </row>
    <row r="108" spans="2:40">
      <c r="B108" s="12"/>
      <c r="AN108" s="13"/>
    </row>
    <row r="109" spans="2:40">
      <c r="B109" s="12"/>
      <c r="AN109" s="13"/>
    </row>
    <row r="110" spans="2:40">
      <c r="B110" s="12"/>
      <c r="AN110" s="13"/>
    </row>
    <row r="111" spans="2:40">
      <c r="B111" s="12"/>
      <c r="AN111" s="13"/>
    </row>
    <row r="112" spans="2:40">
      <c r="B112" s="12"/>
      <c r="AN112" s="13"/>
    </row>
    <row r="113" spans="2:40">
      <c r="B113" s="12"/>
      <c r="AN113" s="13"/>
    </row>
    <row r="114" spans="2:40">
      <c r="B114" s="12"/>
      <c r="AN114" s="13"/>
    </row>
    <row r="115" spans="2:40">
      <c r="B115" s="12"/>
      <c r="AN115" s="13"/>
    </row>
    <row r="116" spans="2:40">
      <c r="B116" s="12"/>
      <c r="AN116" s="13"/>
    </row>
    <row r="117" spans="2:40">
      <c r="B117" s="12"/>
      <c r="AN117" s="13"/>
    </row>
    <row r="118" spans="2:40" ht="409.6" customHeight="1">
      <c r="B118" s="12"/>
      <c r="AN118" s="13"/>
    </row>
    <row r="119" spans="2:40" ht="228" customHeight="1">
      <c r="B119" s="12"/>
      <c r="AN119" s="13"/>
    </row>
    <row r="120" spans="2:40">
      <c r="B120" s="12"/>
      <c r="AN120" s="13"/>
    </row>
    <row r="121" spans="2:40">
      <c r="B121" s="12"/>
      <c r="AN121" s="13"/>
    </row>
    <row r="122" spans="2:40">
      <c r="B122" s="12"/>
      <c r="AN122" s="13"/>
    </row>
    <row r="123" spans="2:40">
      <c r="B123" s="12"/>
      <c r="AN123" s="13"/>
    </row>
    <row r="124" spans="2:40">
      <c r="B124" s="12"/>
      <c r="AN124" s="13"/>
    </row>
    <row r="125" spans="2:40">
      <c r="B125" s="12"/>
      <c r="AN125" s="13"/>
    </row>
    <row r="126" spans="2:40">
      <c r="B126" s="12"/>
      <c r="AN126" s="13"/>
    </row>
    <row r="127" spans="2:40">
      <c r="B127" s="12"/>
      <c r="AN127" s="13"/>
    </row>
    <row r="128" spans="2:40">
      <c r="B128" s="12"/>
      <c r="AN128" s="13"/>
    </row>
    <row r="129" spans="2:40">
      <c r="B129" s="12"/>
      <c r="AN129" s="13"/>
    </row>
    <row r="130" spans="2:40" ht="144.5" customHeight="1">
      <c r="B130" s="12"/>
      <c r="AN130" s="13"/>
    </row>
    <row r="131" spans="2:40">
      <c r="B131" s="12"/>
      <c r="AN131" s="13"/>
    </row>
    <row r="132" spans="2:40">
      <c r="B132" s="12"/>
      <c r="AN132" s="13"/>
    </row>
    <row r="133" spans="2:40">
      <c r="B133" s="12"/>
      <c r="AN133" s="13"/>
    </row>
    <row r="134" spans="2:40">
      <c r="B134" s="12"/>
      <c r="AN134" s="13"/>
    </row>
    <row r="135" spans="2:40">
      <c r="B135" s="12"/>
      <c r="AN135" s="13"/>
    </row>
    <row r="136" spans="2:40">
      <c r="B136" s="12"/>
      <c r="AN136" s="13"/>
    </row>
    <row r="137" spans="2:40">
      <c r="B137" s="12"/>
      <c r="AN137" s="13"/>
    </row>
    <row r="138" spans="2:40">
      <c r="B138" s="12"/>
      <c r="AN138" s="13"/>
    </row>
    <row r="139" spans="2:40" ht="358" customHeight="1">
      <c r="B139" s="12"/>
      <c r="AN139" s="13"/>
    </row>
    <row r="140" spans="2:40">
      <c r="B140" s="12"/>
      <c r="AN140" s="13"/>
    </row>
    <row r="141" spans="2:40">
      <c r="B141" s="12"/>
      <c r="AN141" s="13"/>
    </row>
    <row r="142" spans="2:40">
      <c r="B142" s="12"/>
      <c r="AN142" s="13"/>
    </row>
    <row r="143" spans="2:40">
      <c r="B143" s="12"/>
      <c r="AN143" s="13"/>
    </row>
    <row r="144" spans="2:40">
      <c r="B144" s="12"/>
      <c r="AN144" s="13"/>
    </row>
    <row r="145" spans="2:40">
      <c r="B145" s="12"/>
      <c r="AN145" s="13"/>
    </row>
    <row r="146" spans="2:40">
      <c r="B146" s="12"/>
      <c r="AN146" s="13"/>
    </row>
    <row r="147" spans="2:40">
      <c r="B147" s="12"/>
      <c r="AN147" s="13"/>
    </row>
    <row r="148" spans="2:40">
      <c r="B148" s="12"/>
      <c r="AN148" s="13"/>
    </row>
    <row r="149" spans="2:40">
      <c r="B149" s="12"/>
      <c r="AN149" s="13"/>
    </row>
    <row r="150" spans="2:40">
      <c r="B150" s="12"/>
      <c r="AN150" s="13"/>
    </row>
    <row r="151" spans="2:40">
      <c r="B151" s="12"/>
      <c r="AN151" s="13"/>
    </row>
    <row r="152" spans="2:40">
      <c r="B152" s="12"/>
      <c r="AN152" s="13"/>
    </row>
    <row r="153" spans="2:40">
      <c r="B153" s="12"/>
      <c r="AN153" s="13"/>
    </row>
    <row r="154" spans="2:40">
      <c r="B154" s="12"/>
      <c r="AN154" s="13"/>
    </row>
    <row r="155" spans="2:40">
      <c r="B155" s="12"/>
      <c r="AN155" s="13"/>
    </row>
    <row r="156" spans="2:40">
      <c r="B156" s="12"/>
      <c r="AN156" s="13"/>
    </row>
    <row r="157" spans="2:40">
      <c r="B157" s="12"/>
      <c r="AN157" s="13"/>
    </row>
    <row r="158" spans="2:40">
      <c r="B158" s="12"/>
      <c r="AN158" s="13"/>
    </row>
    <row r="159" spans="2:40">
      <c r="B159" s="12"/>
      <c r="AN159" s="13"/>
    </row>
    <row r="160" spans="2:40">
      <c r="B160" s="12"/>
      <c r="AN160" s="13"/>
    </row>
    <row r="161" spans="2:40">
      <c r="B161" s="12"/>
      <c r="AN161" s="13"/>
    </row>
    <row r="162" spans="2:40">
      <c r="B162" s="12"/>
      <c r="AN162" s="13"/>
    </row>
    <row r="163" spans="2:40">
      <c r="B163" s="12"/>
      <c r="AN163" s="13"/>
    </row>
    <row r="164" spans="2:40">
      <c r="B164" s="12"/>
      <c r="AN164" s="13"/>
    </row>
    <row r="165" spans="2:40">
      <c r="B165" s="12"/>
      <c r="AN165" s="13"/>
    </row>
    <row r="166" spans="2:40">
      <c r="B166" s="12"/>
      <c r="AN166" s="13"/>
    </row>
    <row r="167" spans="2:40">
      <c r="B167" s="12"/>
      <c r="AN167" s="13"/>
    </row>
    <row r="168" spans="2:40">
      <c r="B168" s="12"/>
      <c r="AN168" s="13"/>
    </row>
    <row r="169" spans="2:40">
      <c r="B169" s="12"/>
      <c r="AN169" s="13"/>
    </row>
    <row r="170" spans="2:40">
      <c r="B170" s="12"/>
      <c r="AN170" s="13"/>
    </row>
    <row r="171" spans="2:40">
      <c r="B171" s="12"/>
      <c r="AN171" s="13"/>
    </row>
    <row r="172" spans="2:40">
      <c r="B172" s="12"/>
      <c r="AN172" s="13"/>
    </row>
    <row r="173" spans="2:40">
      <c r="B173" s="12"/>
      <c r="AN173" s="13"/>
    </row>
    <row r="174" spans="2:40">
      <c r="B174" s="12"/>
      <c r="AN174" s="13"/>
    </row>
    <row r="175" spans="2:40">
      <c r="B175" s="12"/>
      <c r="AN175" s="13"/>
    </row>
    <row r="176" spans="2:40">
      <c r="B176" s="12"/>
      <c r="AN176" s="13"/>
    </row>
    <row r="177" spans="2:40" ht="409.6" customHeight="1">
      <c r="B177" s="12"/>
      <c r="AN177" s="13"/>
    </row>
    <row r="178" spans="2:40">
      <c r="B178" s="12"/>
      <c r="AN178" s="13"/>
    </row>
    <row r="179" spans="2:40" ht="409.5" customHeight="1">
      <c r="B179" s="12"/>
      <c r="AN179" s="13"/>
    </row>
    <row r="180" spans="2:40" ht="409.5" customHeight="1">
      <c r="B180" s="12"/>
      <c r="AN180" s="13"/>
    </row>
    <row r="181" spans="2:40" ht="409.5" customHeight="1">
      <c r="B181" s="12"/>
      <c r="AN181" s="13"/>
    </row>
    <row r="182" spans="2:40" ht="409.5" customHeight="1" thickBot="1">
      <c r="B182" s="14"/>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6"/>
    </row>
    <row r="183" spans="2:40" ht="15" thickTop="1"/>
  </sheetData>
  <sheetProtection algorithmName="SHA-512" hashValue="el7I2mwvAQy5EPJspEf4+aidhuk6ddd2R/RYTIQr1wFl/Eu79c9j+Og9pQwOeIFws2UVTtU3Ic2AeYg1R8S2NA==" saltValue="+3OYHI/tGhMbhsviTzGs8Q==" spinCount="100000" sheet="1" objects="1" scenarios="1" sort="0" autoFilter="0" pivotTables="0"/>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8C8D6-133A-4DE8-AD06-A07B9E48506F}">
  <sheetPr codeName="Sheet13"/>
  <dimension ref="B2:G7"/>
  <sheetViews>
    <sheetView zoomScale="45" zoomScaleNormal="18" workbookViewId="0">
      <selection activeCell="C3" sqref="C3"/>
    </sheetView>
  </sheetViews>
  <sheetFormatPr defaultRowHeight="14.5"/>
  <cols>
    <col min="1" max="1" width="85.81640625" customWidth="1"/>
    <col min="2" max="2" width="80.81640625" customWidth="1"/>
    <col min="3" max="3" width="79" customWidth="1"/>
    <col min="4" max="4" width="78" customWidth="1"/>
    <col min="5" max="5" width="84.81640625" customWidth="1"/>
    <col min="6" max="6" width="92.6328125" customWidth="1"/>
    <col min="7" max="7" width="108.54296875" customWidth="1"/>
  </cols>
  <sheetData>
    <row r="2" spans="2:7" ht="46">
      <c r="B2" s="17" t="s">
        <v>551</v>
      </c>
      <c r="C2" s="17" t="s">
        <v>557</v>
      </c>
      <c r="D2" s="18" t="s">
        <v>552</v>
      </c>
      <c r="E2" s="18" t="s">
        <v>558</v>
      </c>
      <c r="F2" s="18" t="s">
        <v>556</v>
      </c>
      <c r="G2" s="18" t="s">
        <v>559</v>
      </c>
    </row>
    <row r="3" spans="2:7" ht="46">
      <c r="B3" s="19">
        <f>GETPIVOTDATA("AdjustedAmount",PVT_Expense_nature!$B$3)</f>
        <v>1261581.5943000005</v>
      </c>
      <c r="C3" s="20" t="str">
        <f>IF(B3&gt;=1000000, TEXT(B3/1000000,"R #,#")&amp;"M", IF(B3&gt;=1000, TEXT(B3/1000,"R #,##0.0")&amp;"K", "R "&amp;TEXT(B3,"#,##0")))</f>
        <v>R 1,3M</v>
      </c>
      <c r="D3" s="19">
        <f>GETPIVOTDATA("AdjustedAmount",'PVT_Capital_vs_Operation '!$B$2,"Expense Type","Capital")</f>
        <v>646085.0976000001</v>
      </c>
      <c r="E3" s="19" t="str">
        <f>IF(D3&gt;=1000000, TEXT(D3/1000000,"R #,#")&amp;"M", IF(D3&gt;=1000, TEXT(D3/1000,"R #,#")&amp;"K", "R "&amp;TEXT(D3,"#,#")))</f>
        <v>R 646,1K</v>
      </c>
      <c r="F3" s="19">
        <f>GETPIVOTDATA("AdjustedAmount",'PVT_Capital_vs_Operation '!$B$2,"Expense Type","Operational")</f>
        <v>615496.49670000025</v>
      </c>
      <c r="G3" s="19" t="str">
        <f>IF(F3&gt;=1000000, TEXT(F3/1000000,"R #,#")&amp;"M", IF(F3&gt;=1000, TEXT(F3/1000,"R #,#")&amp;"K", "R "&amp;TEXT(F3,"#,#")))</f>
        <v>R 615,5K</v>
      </c>
    </row>
    <row r="4" spans="2:7" ht="46">
      <c r="B4" s="21"/>
      <c r="C4" s="21"/>
      <c r="D4" s="21"/>
      <c r="E4" s="21"/>
      <c r="F4" s="21"/>
      <c r="G4" s="21"/>
    </row>
    <row r="5" spans="2:7" ht="46">
      <c r="B5" s="18" t="s">
        <v>553</v>
      </c>
      <c r="C5" s="18"/>
      <c r="D5" s="18" t="s">
        <v>554</v>
      </c>
      <c r="E5" s="18"/>
      <c r="F5" s="18" t="s">
        <v>555</v>
      </c>
      <c r="G5" s="18"/>
    </row>
    <row r="6" spans="2:7" ht="46">
      <c r="B6" s="21" t="str" cm="1">
        <f t="array" ref="B6">INDEX(_xlfn.SORTBY(_xlfn.UNIQUE('Company Expenses'!C:C), SUMIFS('Company Expenses'!I:I, 'Company Expenses'!C:C, _xlfn.UNIQUE('Company Expenses'!C:C)),-1), 1)</f>
        <v>Training &amp; Development</v>
      </c>
      <c r="C6" s="21"/>
      <c r="D6" s="21" t="str" cm="1">
        <f t="array" ref="D6">TEXT(INDEX(_xlfn.SORTBY(_xlfn.UNIQUE('Company Expenses'!B:B),SUMIFS('Company Expenses'!I:I, 'Company Expenses'!B:B, _xlfn.UNIQUE('Company Expenses'!B:B)),-1), 1), "mmmm yyyy")</f>
        <v>July 2023</v>
      </c>
      <c r="E6" s="21"/>
      <c r="F6" s="21">
        <f>COUNTA(_xlfn.UNIQUE('Company Expenses'!F:F))</f>
        <v>7</v>
      </c>
      <c r="G6" s="21" t="str">
        <f>IF(F6&gt;=1000000, TEXT(F6/1000000,"#")&amp;"M", IF(F6&gt;=1000, TEXT(F6/1000,"#")&amp;"K", TEXT(F6,"#")))</f>
        <v>7</v>
      </c>
    </row>
    <row r="7" spans="2:7" ht="46">
      <c r="B7" s="21"/>
      <c r="C7" s="21"/>
      <c r="D7" s="21"/>
      <c r="E7" s="21"/>
      <c r="F7" s="21"/>
      <c r="G7" s="2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Company Expenses</vt:lpstr>
      <vt:lpstr>PVT_Expense_By_Dept</vt:lpstr>
      <vt:lpstr>PVT_Month and Year</vt:lpstr>
      <vt:lpstr>PVT_Expense_nature</vt:lpstr>
      <vt:lpstr>PVT_Expense_by_Vendor</vt:lpstr>
      <vt:lpstr>PVT_Expense_By_PaymentMethod</vt:lpstr>
      <vt:lpstr>PVT_Quarterly_Expense</vt:lpstr>
      <vt:lpstr>PVT_Capital_vs_Operation </vt:lpstr>
      <vt:lpstr>PVT_PO_Number_usage</vt:lpstr>
      <vt:lpstr>PVT_Weekday_Expense</vt:lpstr>
      <vt:lpstr>PVT_Quarter_By_Dept</vt:lpstr>
      <vt:lpstr>Dashboard</vt:lpstr>
      <vt:lpstr>KPI Calculated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BHEKI MOGOLA</cp:lastModifiedBy>
  <dcterms:created xsi:type="dcterms:W3CDTF">2025-07-27T17:16:56Z</dcterms:created>
  <dcterms:modified xsi:type="dcterms:W3CDTF">2025-08-04T20:43:53Z</dcterms:modified>
</cp:coreProperties>
</file>