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ATA ANALYTICS\Excel\day 1\"/>
    </mc:Choice>
  </mc:AlternateContent>
  <xr:revisionPtr revIDLastSave="0" documentId="13_ncr:1_{46EA073C-AE79-4FA8-BC41-1D77078A2502}" xr6:coauthVersionLast="47" xr6:coauthVersionMax="47" xr10:uidLastSave="{00000000-0000-0000-0000-000000000000}"/>
  <bookViews>
    <workbookView xWindow="-108" yWindow="-108" windowWidth="23256" windowHeight="12456" firstSheet="2" activeTab="10" xr2:uid="{00000000-000D-0000-FFFF-FFFF00000000}"/>
  </bookViews>
  <sheets>
    <sheet name="Sheet1" sheetId="1" r:id="rId1"/>
    <sheet name="data_basic" sheetId="2" r:id="rId2"/>
    <sheet name="text_function" sheetId="4" r:id="rId3"/>
    <sheet name="Sheet2" sheetId="5" r:id="rId4"/>
    <sheet name="logical" sheetId="6" r:id="rId5"/>
    <sheet name="if_else_if" sheetId="9" r:id="rId6"/>
    <sheet name="date &amp; time" sheetId="10" r:id="rId7"/>
    <sheet name="Sheet3" sheetId="7" r:id="rId8"/>
    <sheet name="task 1" sheetId="8" r:id="rId9"/>
    <sheet name="basic_math" sheetId="3" r:id="rId10"/>
    <sheet name="vlookup" sheetId="11" r:id="rId11"/>
    <sheet name="Sheet5" sheetId="12" r:id="rId12"/>
    <sheet name="Sheet6" sheetId="13" r:id="rId13"/>
    <sheet name="Sheet7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1" l="1"/>
  <c r="F6" i="11"/>
  <c r="F7" i="11"/>
  <c r="F8" i="11"/>
  <c r="F9" i="11"/>
  <c r="F4" i="11"/>
  <c r="I16" i="9"/>
  <c r="E18" i="9"/>
  <c r="E21" i="9"/>
  <c r="E22" i="10"/>
  <c r="H22" i="10" s="1"/>
  <c r="H10" i="10"/>
  <c r="H18" i="10" s="1"/>
  <c r="H8" i="10"/>
  <c r="H12" i="10" s="1"/>
  <c r="H6" i="10"/>
  <c r="K21" i="9"/>
  <c r="S6" i="9"/>
  <c r="F16" i="9"/>
  <c r="L16" i="9"/>
  <c r="L7" i="9"/>
  <c r="L8" i="9"/>
  <c r="L9" i="9"/>
  <c r="L10" i="9"/>
  <c r="L11" i="9"/>
  <c r="L12" i="9"/>
  <c r="K4" i="9"/>
  <c r="K7" i="9"/>
  <c r="K8" i="9"/>
  <c r="K9" i="9"/>
  <c r="K10" i="9"/>
  <c r="K11" i="9"/>
  <c r="K12" i="9"/>
  <c r="G6" i="8"/>
  <c r="G7" i="8"/>
  <c r="G8" i="8"/>
  <c r="G9" i="8"/>
  <c r="G10" i="8"/>
  <c r="G11" i="8"/>
  <c r="G12" i="8"/>
  <c r="G13" i="8"/>
  <c r="G14" i="8"/>
  <c r="G15" i="8"/>
  <c r="K7" i="6"/>
  <c r="K8" i="6"/>
  <c r="K9" i="6"/>
  <c r="K10" i="6"/>
  <c r="K11" i="6"/>
  <c r="K6" i="6"/>
  <c r="F16" i="6"/>
  <c r="F20" i="6"/>
  <c r="J20" i="6"/>
  <c r="J16" i="6"/>
  <c r="L6" i="6"/>
  <c r="N6" i="6"/>
  <c r="N7" i="6"/>
  <c r="N8" i="6"/>
  <c r="N9" i="6"/>
  <c r="N10" i="6"/>
  <c r="N11" i="6"/>
  <c r="M7" i="6"/>
  <c r="M8" i="6"/>
  <c r="M9" i="6"/>
  <c r="M10" i="6"/>
  <c r="M11" i="6"/>
  <c r="M6" i="6"/>
  <c r="L7" i="6"/>
  <c r="L8" i="6"/>
  <c r="L9" i="6"/>
  <c r="L10" i="6"/>
  <c r="L11" i="6"/>
  <c r="N33" i="4"/>
  <c r="N34" i="4"/>
  <c r="N32" i="4"/>
  <c r="N28" i="4"/>
  <c r="K32" i="4"/>
  <c r="N30" i="4"/>
  <c r="N26" i="4"/>
  <c r="N20" i="4"/>
  <c r="N24" i="4"/>
  <c r="N22" i="4"/>
  <c r="N18" i="4"/>
  <c r="N16" i="4"/>
  <c r="N14" i="4"/>
  <c r="N7" i="4"/>
  <c r="N11" i="4"/>
  <c r="N9" i="4"/>
  <c r="N5" i="2" a="1"/>
  <c r="N5" i="2" s="1"/>
  <c r="G16" i="2"/>
  <c r="H16" i="2"/>
  <c r="I16" i="2"/>
  <c r="F16" i="2"/>
  <c r="G15" i="2"/>
  <c r="H15" i="2"/>
  <c r="I15" i="2"/>
  <c r="F15" i="2"/>
  <c r="G14" i="2"/>
  <c r="H14" i="2"/>
  <c r="I14" i="2"/>
  <c r="F14" i="2"/>
  <c r="J22" i="2"/>
  <c r="J23" i="2"/>
  <c r="J21" i="2"/>
  <c r="F27" i="2"/>
  <c r="D29" i="2"/>
  <c r="K5" i="2"/>
  <c r="G11" i="2"/>
  <c r="H11" i="2"/>
  <c r="I11" i="2"/>
  <c r="F11" i="2"/>
  <c r="J6" i="2"/>
  <c r="J7" i="2"/>
  <c r="K7" i="2" s="1"/>
  <c r="J8" i="2"/>
  <c r="K8" i="2" s="1"/>
  <c r="J9" i="2"/>
  <c r="K9" i="2" s="1"/>
  <c r="J10" i="2"/>
  <c r="K10" i="2" s="1"/>
  <c r="J5" i="2"/>
  <c r="M10" i="3"/>
  <c r="M6" i="3"/>
  <c r="H11" i="3"/>
  <c r="H6" i="3"/>
  <c r="H30" i="10" l="1"/>
  <c r="H28" i="10"/>
  <c r="H26" i="10"/>
  <c r="H24" i="10"/>
  <c r="I24" i="10" s="1"/>
  <c r="J24" i="10" s="1"/>
  <c r="G24" i="10"/>
  <c r="H20" i="10"/>
  <c r="H16" i="10"/>
  <c r="H14" i="10"/>
  <c r="J14" i="2"/>
  <c r="L8" i="2"/>
  <c r="J16" i="2"/>
  <c r="K6" i="2"/>
  <c r="L6" i="2" s="1"/>
  <c r="J15" i="2"/>
  <c r="L10" i="2"/>
  <c r="M10" i="2"/>
  <c r="K15" i="2"/>
  <c r="L9" i="2"/>
  <c r="M9" i="2"/>
  <c r="K16" i="2"/>
  <c r="L5" i="2"/>
  <c r="K14" i="2"/>
  <c r="M6" i="2"/>
  <c r="K24" i="10" l="1"/>
  <c r="L27" i="10"/>
  <c r="M5" i="2"/>
  <c r="M7" i="2"/>
  <c r="M8" i="2"/>
  <c r="L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<sst xmlns="http://schemas.openxmlformats.org/spreadsheetml/2006/main" count="285" uniqueCount="171">
  <si>
    <t>D3</t>
  </si>
  <si>
    <t>D4</t>
  </si>
  <si>
    <t>D5</t>
  </si>
  <si>
    <t>D6</t>
  </si>
  <si>
    <t>E2</t>
  </si>
  <si>
    <t>E3</t>
  </si>
  <si>
    <t>E4</t>
  </si>
  <si>
    <t>E5</t>
  </si>
  <si>
    <t>Col</t>
  </si>
  <si>
    <t>Row</t>
  </si>
  <si>
    <t>Dmart</t>
  </si>
  <si>
    <t>Vishal mega mart</t>
  </si>
  <si>
    <t>Relaince mart</t>
  </si>
  <si>
    <t>Swiggy instamart</t>
  </si>
  <si>
    <t>Big basket</t>
  </si>
  <si>
    <t>Dukan_wala</t>
  </si>
  <si>
    <t>Shop_name</t>
  </si>
  <si>
    <t>bhanden plot</t>
  </si>
  <si>
    <t>jaripatka</t>
  </si>
  <si>
    <t>nandanvan</t>
  </si>
  <si>
    <t>wardhaman nagar</t>
  </si>
  <si>
    <t>nagpur</t>
  </si>
  <si>
    <t>offline</t>
  </si>
  <si>
    <t xml:space="preserve">online </t>
  </si>
  <si>
    <t>outlets</t>
  </si>
  <si>
    <t>customer_count</t>
  </si>
  <si>
    <t>sales</t>
  </si>
  <si>
    <t>employee</t>
  </si>
  <si>
    <t>address</t>
  </si>
  <si>
    <t>mode</t>
  </si>
  <si>
    <t>automotive sq, near tp road,400001</t>
  </si>
  <si>
    <t>val 1</t>
  </si>
  <si>
    <t>val2</t>
  </si>
  <si>
    <t>val1</t>
  </si>
  <si>
    <t>mul</t>
  </si>
  <si>
    <t>addition</t>
  </si>
  <si>
    <t>div</t>
  </si>
  <si>
    <t>sub</t>
  </si>
  <si>
    <t>sales+tax</t>
  </si>
  <si>
    <t>tax</t>
  </si>
  <si>
    <t>sales per outlet</t>
  </si>
  <si>
    <t>sum</t>
  </si>
  <si>
    <t>MIN</t>
  </si>
  <si>
    <t>max</t>
  </si>
  <si>
    <t>sum average</t>
  </si>
  <si>
    <t>RANKING</t>
  </si>
  <si>
    <t>RANK EQ</t>
  </si>
  <si>
    <t>RANK</t>
  </si>
  <si>
    <t>OUTLETS</t>
  </si>
  <si>
    <t>SALES</t>
  </si>
  <si>
    <t>HOUSE1</t>
  </si>
  <si>
    <t>HOUSE2</t>
  </si>
  <si>
    <t>HOUSE3</t>
  </si>
  <si>
    <t xml:space="preserve">            ARC                   da25               8:35</t>
  </si>
  <si>
    <t>output</t>
  </si>
  <si>
    <t>text function</t>
  </si>
  <si>
    <t>trim</t>
  </si>
  <si>
    <t>ARC</t>
  </si>
  <si>
    <t>da25</t>
  </si>
  <si>
    <t>concat</t>
  </si>
  <si>
    <t>Text Data</t>
  </si>
  <si>
    <t>8:35</t>
  </si>
  <si>
    <t>&amp;</t>
  </si>
  <si>
    <t>ARC da25 8:35</t>
  </si>
  <si>
    <t>right</t>
  </si>
  <si>
    <t>left</t>
  </si>
  <si>
    <t>mid</t>
  </si>
  <si>
    <t>ARC da25 8:35 also we have class in 7:30 in morning</t>
  </si>
  <si>
    <t>upper</t>
  </si>
  <si>
    <t>LOWER</t>
  </si>
  <si>
    <t>SUBSTITUTE</t>
  </si>
  <si>
    <t>ARC da25 in ARC 8:35</t>
  </si>
  <si>
    <t>len</t>
  </si>
  <si>
    <t xml:space="preserve"> ARC da25 in ARC 8:35</t>
  </si>
  <si>
    <t>ARC da25 in 8:35</t>
  </si>
  <si>
    <t>ARC  da25 in ARC 8:35</t>
  </si>
  <si>
    <t>ARCda25 in vigo cmp 8:35</t>
  </si>
  <si>
    <t>type</t>
  </si>
  <si>
    <t>Number</t>
  </si>
  <si>
    <t>Currency</t>
  </si>
  <si>
    <t>Accounting</t>
  </si>
  <si>
    <t>shot date</t>
  </si>
  <si>
    <t>long date</t>
  </si>
  <si>
    <t>time</t>
  </si>
  <si>
    <t>percentage</t>
  </si>
  <si>
    <t>fraction</t>
  </si>
  <si>
    <t>custom</t>
  </si>
  <si>
    <t>check value</t>
  </si>
  <si>
    <t>equal</t>
  </si>
  <si>
    <t>&gt;greater than</t>
  </si>
  <si>
    <t>&lt;less than</t>
  </si>
  <si>
    <t>is apple is red or white red</t>
  </si>
  <si>
    <t>do bike have 4 tyre and run on petrol</t>
  </si>
  <si>
    <t xml:space="preserve"> </t>
  </si>
  <si>
    <t>AND</t>
  </si>
  <si>
    <t>OR</t>
  </si>
  <si>
    <t>I can buy apple if red</t>
  </si>
  <si>
    <t>fill petrol or desile</t>
  </si>
  <si>
    <t>do bike run on petrol or desile</t>
  </si>
  <si>
    <t>yes</t>
  </si>
  <si>
    <t xml:space="preserve">is apple good and red </t>
  </si>
  <si>
    <t>a=2</t>
  </si>
  <si>
    <t xml:space="preserve">if </t>
  </si>
  <si>
    <t>boolean</t>
  </si>
  <si>
    <t>true or false</t>
  </si>
  <si>
    <t>cheack if value</t>
  </si>
  <si>
    <t>10 example of if else</t>
  </si>
  <si>
    <t>Brand names</t>
  </si>
  <si>
    <t>Adidas</t>
  </si>
  <si>
    <t xml:space="preserve">Raymond </t>
  </si>
  <si>
    <t>levi's</t>
  </si>
  <si>
    <t>Nike</t>
  </si>
  <si>
    <t>Pantaloons</t>
  </si>
  <si>
    <t>Peter England</t>
  </si>
  <si>
    <t>Van hausen</t>
  </si>
  <si>
    <t>Zara</t>
  </si>
  <si>
    <t>BIBA</t>
  </si>
  <si>
    <t>H&amp;M</t>
  </si>
  <si>
    <t>Mode</t>
  </si>
  <si>
    <t>offline / online</t>
  </si>
  <si>
    <t xml:space="preserve">offline </t>
  </si>
  <si>
    <t>Sales Amount</t>
  </si>
  <si>
    <t>Sales performance</t>
  </si>
  <si>
    <t>TRUE OR FALSE</t>
  </si>
  <si>
    <t>SALES on</t>
  </si>
  <si>
    <t>emp_check</t>
  </si>
  <si>
    <t>kam emp</t>
  </si>
  <si>
    <t>400&lt;</t>
  </si>
  <si>
    <t>thode emp</t>
  </si>
  <si>
    <t>1000&lt;</t>
  </si>
  <si>
    <t>&gt;1000</t>
  </si>
  <si>
    <t>bohot emp</t>
  </si>
  <si>
    <t>age</t>
  </si>
  <si>
    <t>30 to 50 he is adult</t>
  </si>
  <si>
    <t>sum_if?</t>
  </si>
  <si>
    <t>online</t>
  </si>
  <si>
    <t>Bohot emp hai</t>
  </si>
  <si>
    <t>countif</t>
  </si>
  <si>
    <t>sumif</t>
  </si>
  <si>
    <t>sumifs?</t>
  </si>
  <si>
    <t>today</t>
  </si>
  <si>
    <t>datemethod</t>
  </si>
  <si>
    <t>now</t>
  </si>
  <si>
    <t>timezone</t>
  </si>
  <si>
    <t>custom date &amp; time</t>
  </si>
  <si>
    <t>Day()</t>
  </si>
  <si>
    <t>month()</t>
  </si>
  <si>
    <t>year()</t>
  </si>
  <si>
    <t>hour()</t>
  </si>
  <si>
    <t>min()</t>
  </si>
  <si>
    <t>days</t>
  </si>
  <si>
    <t>"------"</t>
  </si>
  <si>
    <t>datedif month</t>
  </si>
  <si>
    <t>datedif days</t>
  </si>
  <si>
    <t>datedif  year</t>
  </si>
  <si>
    <t>hours</t>
  </si>
  <si>
    <t>min</t>
  </si>
  <si>
    <t>sec</t>
  </si>
  <si>
    <t>countifs</t>
  </si>
  <si>
    <t>&gt;8</t>
  </si>
  <si>
    <t>shop_name</t>
  </si>
  <si>
    <t>dmart</t>
  </si>
  <si>
    <t>automotive sq, near tp road , 400001</t>
  </si>
  <si>
    <t>vishal mega mart</t>
  </si>
  <si>
    <t>bhande plot</t>
  </si>
  <si>
    <t>reliance mart</t>
  </si>
  <si>
    <t>swiggy instamart</t>
  </si>
  <si>
    <t>big basket</t>
  </si>
  <si>
    <t xml:space="preserve">wardhman </t>
  </si>
  <si>
    <t>dukan_wala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</si>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</sst>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* #,##0.000_ ;_ * \-#,##0.000_ ;_ * &quot;-&quot;??_ ;_ @_ "/>
    <numFmt numFmtId="165" formatCode="&quot;₹&quot;\ #,##0.00"/>
    <numFmt numFmtId="166" formatCode="[$-F800]dddd\,\ mmmm\ dd\,\ yyyy"/>
    <numFmt numFmtId="167" formatCode="[$-F400]h:mm:ss\ AM/PM"/>
    <numFmt numFmtId="168" formatCode="dddd\,\ dd\/mmmm\ yyyy\,\ hh:mm:ss\ AM/PM"/>
    <numFmt numFmtId="169" formatCode="dd\,dddd\,mmmm\,mm\,yyyy\,hh\,mm\,ss\,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wrapText="1"/>
    </xf>
    <xf numFmtId="9" fontId="0" fillId="0" borderId="0" xfId="0" applyNumberFormat="1"/>
    <xf numFmtId="2" fontId="0" fillId="5" borderId="1" xfId="1" applyNumberFormat="1" applyFont="1" applyFill="1" applyBorder="1"/>
    <xf numFmtId="0" fontId="0" fillId="6" borderId="2" xfId="0" applyFill="1" applyBorder="1"/>
    <xf numFmtId="0" fontId="0" fillId="4" borderId="2" xfId="0" applyFill="1" applyBorder="1"/>
    <xf numFmtId="0" fontId="0" fillId="0" borderId="1" xfId="0" applyBorder="1"/>
    <xf numFmtId="0" fontId="0" fillId="0" borderId="3" xfId="0" applyBorder="1"/>
    <xf numFmtId="20" fontId="0" fillId="0" borderId="0" xfId="0" applyNumberFormat="1"/>
    <xf numFmtId="49" fontId="0" fillId="0" borderId="0" xfId="0" applyNumberFormat="1"/>
    <xf numFmtId="164" fontId="0" fillId="0" borderId="0" xfId="2" applyNumberFormat="1" applyFont="1" applyAlignment="1">
      <alignment horizontal="right"/>
    </xf>
    <xf numFmtId="165" fontId="0" fillId="0" borderId="0" xfId="2" applyNumberFormat="1" applyFont="1" applyAlignment="1">
      <alignment horizontal="right"/>
    </xf>
    <xf numFmtId="44" fontId="0" fillId="0" borderId="0" xfId="2" applyNumberFormat="1" applyFont="1" applyAlignment="1">
      <alignment horizontal="right"/>
    </xf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0" fontId="0" fillId="0" borderId="0" xfId="0" applyNumberFormat="1"/>
    <xf numFmtId="9" fontId="0" fillId="0" borderId="0" xfId="1" applyFont="1"/>
    <xf numFmtId="2" fontId="0" fillId="0" borderId="0" xfId="0" applyNumberFormat="1"/>
    <xf numFmtId="168" fontId="0" fillId="0" borderId="0" xfId="0" applyNumberFormat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wrapText="1"/>
    </xf>
    <xf numFmtId="0" fontId="0" fillId="8" borderId="1" xfId="0" applyFill="1" applyBorder="1"/>
    <xf numFmtId="0" fontId="0" fillId="8" borderId="0" xfId="0" applyFill="1"/>
    <xf numFmtId="0" fontId="0" fillId="7" borderId="0" xfId="0" applyFill="1"/>
    <xf numFmtId="3" fontId="0" fillId="7" borderId="0" xfId="0" applyNumberFormat="1" applyFill="1"/>
    <xf numFmtId="0" fontId="0" fillId="9" borderId="1" xfId="0" applyFill="1" applyBorder="1"/>
    <xf numFmtId="22" fontId="0" fillId="0" borderId="0" xfId="0" applyNumberFormat="1"/>
    <xf numFmtId="169" fontId="0" fillId="0" borderId="0" xfId="0" applyNumberFormat="1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1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/>
    <xf numFmtId="0" fontId="0" fillId="10" borderId="1" xfId="0" applyFill="1" applyBorder="1"/>
    <xf numFmtId="0" fontId="0" fillId="2" borderId="1" xfId="0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611"/>
      <color rgb="FFDEB6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6"/>
  <sheetViews>
    <sheetView zoomScale="130" zoomScaleNormal="130" workbookViewId="0">
      <selection activeCell="I6" sqref="I6"/>
    </sheetView>
  </sheetViews>
  <sheetFormatPr defaultRowHeight="14.4" x14ac:dyDescent="0.3"/>
  <sheetData>
    <row r="2" spans="4:12" x14ac:dyDescent="0.3">
      <c r="E2" s="2" t="s">
        <v>4</v>
      </c>
      <c r="F2" s="2" t="s">
        <v>5</v>
      </c>
      <c r="G2" s="2" t="s">
        <v>6</v>
      </c>
      <c r="H2" s="2" t="s">
        <v>7</v>
      </c>
    </row>
    <row r="3" spans="4:12" x14ac:dyDescent="0.3">
      <c r="D3" s="1" t="s">
        <v>0</v>
      </c>
      <c r="K3" s="1"/>
      <c r="L3" t="s">
        <v>8</v>
      </c>
    </row>
    <row r="4" spans="4:12" x14ac:dyDescent="0.3">
      <c r="D4" s="1" t="s">
        <v>1</v>
      </c>
      <c r="K4" s="2"/>
      <c r="L4" t="s">
        <v>9</v>
      </c>
    </row>
    <row r="5" spans="4:12" x14ac:dyDescent="0.3">
      <c r="D5" s="1" t="s">
        <v>2</v>
      </c>
    </row>
    <row r="6" spans="4:12" x14ac:dyDescent="0.3">
      <c r="D6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50C-D14B-4F0B-AD6A-26067F8D12FA}">
  <dimension ref="C1:N29"/>
  <sheetViews>
    <sheetView topLeftCell="A12" zoomScale="101" zoomScaleNormal="140" workbookViewId="0">
      <selection activeCell="C19" sqref="C19"/>
    </sheetView>
  </sheetViews>
  <sheetFormatPr defaultRowHeight="14.4" x14ac:dyDescent="0.3"/>
  <cols>
    <col min="3" max="3" width="15.77734375" customWidth="1"/>
    <col min="4" max="4" width="15.6640625" customWidth="1"/>
    <col min="5" max="5" width="11" bestFit="1" customWidth="1"/>
    <col min="6" max="6" width="15.6640625" customWidth="1"/>
    <col min="7" max="7" width="16" customWidth="1"/>
    <col min="8" max="8" width="11.88671875" customWidth="1"/>
    <col min="9" max="9" width="11.77734375" customWidth="1"/>
    <col min="10" max="10" width="12.88671875" customWidth="1"/>
    <col min="11" max="11" width="14" bestFit="1" customWidth="1"/>
    <col min="12" max="12" width="11.33203125" customWidth="1"/>
  </cols>
  <sheetData>
    <row r="1" spans="3:14" x14ac:dyDescent="0.3">
      <c r="G1" t="s">
        <v>39</v>
      </c>
      <c r="H1" s="7">
        <v>0.18</v>
      </c>
    </row>
    <row r="4" spans="3:14" x14ac:dyDescent="0.3">
      <c r="C4" s="5" t="s">
        <v>16</v>
      </c>
      <c r="D4" s="5" t="s">
        <v>28</v>
      </c>
      <c r="E4" s="5" t="s">
        <v>29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38</v>
      </c>
      <c r="K4" s="5" t="s">
        <v>40</v>
      </c>
      <c r="L4" s="5" t="s">
        <v>45</v>
      </c>
      <c r="M4" s="5" t="s">
        <v>46</v>
      </c>
      <c r="N4" s="10" t="s">
        <v>47</v>
      </c>
    </row>
    <row r="5" spans="3:14" ht="41.4" customHeight="1" x14ac:dyDescent="0.3">
      <c r="C5" s="3" t="s">
        <v>10</v>
      </c>
      <c r="D5" s="6" t="s">
        <v>30</v>
      </c>
      <c r="E5" s="3" t="s">
        <v>22</v>
      </c>
      <c r="F5" s="4">
        <v>5</v>
      </c>
      <c r="G5" s="4">
        <v>5000</v>
      </c>
      <c r="H5" s="4">
        <v>100000</v>
      </c>
      <c r="I5" s="4">
        <v>700</v>
      </c>
      <c r="J5" s="8">
        <f t="shared" ref="J5:J10" si="0">H5*$H$1</f>
        <v>18000</v>
      </c>
      <c r="K5" s="3">
        <f>J5/F5</f>
        <v>3600</v>
      </c>
      <c r="L5" s="11">
        <f t="shared" ref="L5:L10" si="1">_xlfn.RANK.AVG(K5,$K$5:$K$10,1)</f>
        <v>3</v>
      </c>
      <c r="M5" s="11">
        <f t="shared" ref="M5:M10" si="2">_xlfn.RANK.EQ(K5,K$5:K$10,1)</f>
        <v>3</v>
      </c>
      <c r="N5" t="e" cm="1">
        <f t="array" ref="N5">rank</f>
        <v>#NAME?</v>
      </c>
    </row>
    <row r="6" spans="3:14" x14ac:dyDescent="0.3">
      <c r="C6" s="3" t="s">
        <v>11</v>
      </c>
      <c r="D6" s="3" t="s">
        <v>17</v>
      </c>
      <c r="E6" s="3" t="s">
        <v>22</v>
      </c>
      <c r="F6" s="4">
        <v>2</v>
      </c>
      <c r="G6" s="4">
        <v>1000</v>
      </c>
      <c r="H6" s="4">
        <v>10000</v>
      </c>
      <c r="I6" s="4">
        <v>100</v>
      </c>
      <c r="J6" s="8">
        <f t="shared" si="0"/>
        <v>1800</v>
      </c>
      <c r="K6" s="3">
        <f t="shared" ref="K6:K10" si="3">J6/F6</f>
        <v>900</v>
      </c>
      <c r="L6" s="11">
        <f t="shared" si="1"/>
        <v>1.5</v>
      </c>
      <c r="M6" s="11">
        <f t="shared" si="2"/>
        <v>1</v>
      </c>
    </row>
    <row r="7" spans="3:14" x14ac:dyDescent="0.3">
      <c r="C7" s="3" t="s">
        <v>12</v>
      </c>
      <c r="D7" s="3" t="s">
        <v>18</v>
      </c>
      <c r="E7" s="3" t="s">
        <v>22</v>
      </c>
      <c r="F7" s="4">
        <v>6</v>
      </c>
      <c r="G7" s="4">
        <v>7000</v>
      </c>
      <c r="H7" s="4">
        <v>200000</v>
      </c>
      <c r="I7" s="4">
        <v>1000</v>
      </c>
      <c r="J7" s="8">
        <f t="shared" si="0"/>
        <v>36000</v>
      </c>
      <c r="K7" s="3">
        <f t="shared" si="3"/>
        <v>6000</v>
      </c>
      <c r="L7" s="11">
        <f t="shared" si="1"/>
        <v>4</v>
      </c>
      <c r="M7" s="11">
        <f t="shared" si="2"/>
        <v>4</v>
      </c>
    </row>
    <row r="8" spans="3:14" x14ac:dyDescent="0.3">
      <c r="C8" s="3" t="s">
        <v>13</v>
      </c>
      <c r="D8" s="3" t="s">
        <v>19</v>
      </c>
      <c r="E8" s="3" t="s">
        <v>23</v>
      </c>
      <c r="F8" s="4">
        <v>1</v>
      </c>
      <c r="G8" s="4">
        <v>15000</v>
      </c>
      <c r="H8" s="4">
        <v>200000</v>
      </c>
      <c r="I8" s="4">
        <v>5000</v>
      </c>
      <c r="J8" s="8">
        <f t="shared" si="0"/>
        <v>36000</v>
      </c>
      <c r="K8" s="3">
        <f t="shared" si="3"/>
        <v>36000</v>
      </c>
      <c r="L8" s="11">
        <f t="shared" si="1"/>
        <v>6</v>
      </c>
      <c r="M8" s="11">
        <f t="shared" si="2"/>
        <v>6</v>
      </c>
    </row>
    <row r="9" spans="3:14" x14ac:dyDescent="0.3">
      <c r="C9" s="3" t="s">
        <v>14</v>
      </c>
      <c r="D9" s="3" t="s">
        <v>20</v>
      </c>
      <c r="E9" s="3" t="s">
        <v>23</v>
      </c>
      <c r="F9" s="4">
        <v>3</v>
      </c>
      <c r="G9" s="4">
        <v>12000</v>
      </c>
      <c r="H9" s="4">
        <v>150000</v>
      </c>
      <c r="I9" s="4">
        <v>7000</v>
      </c>
      <c r="J9" s="8">
        <f t="shared" si="0"/>
        <v>27000</v>
      </c>
      <c r="K9" s="3">
        <f t="shared" si="3"/>
        <v>9000</v>
      </c>
      <c r="L9" s="11">
        <f t="shared" si="1"/>
        <v>5</v>
      </c>
      <c r="M9" s="11">
        <f t="shared" si="2"/>
        <v>5</v>
      </c>
    </row>
    <row r="10" spans="3:14" x14ac:dyDescent="0.3">
      <c r="C10" s="3" t="s">
        <v>15</v>
      </c>
      <c r="D10" s="3" t="s">
        <v>21</v>
      </c>
      <c r="E10" s="3" t="s">
        <v>22</v>
      </c>
      <c r="F10" s="4">
        <v>10</v>
      </c>
      <c r="G10" s="4">
        <v>2000</v>
      </c>
      <c r="H10" s="4">
        <v>50000</v>
      </c>
      <c r="I10" s="4">
        <v>20</v>
      </c>
      <c r="J10" s="8">
        <f t="shared" si="0"/>
        <v>9000</v>
      </c>
      <c r="K10" s="3">
        <f t="shared" si="3"/>
        <v>900</v>
      </c>
      <c r="L10" s="11">
        <f t="shared" si="1"/>
        <v>1.5</v>
      </c>
      <c r="M10" s="11">
        <f t="shared" si="2"/>
        <v>1</v>
      </c>
    </row>
    <row r="11" spans="3:14" x14ac:dyDescent="0.3">
      <c r="C11" s="9" t="s">
        <v>41</v>
      </c>
      <c r="D11" s="9"/>
      <c r="E11" s="9"/>
      <c r="F11" s="9">
        <f>SUM(F5:F10)</f>
        <v>27</v>
      </c>
      <c r="G11" s="9">
        <f t="shared" ref="G11:I11" si="4">SUM(G5:G10)</f>
        <v>42000</v>
      </c>
      <c r="H11" s="9">
        <f t="shared" si="4"/>
        <v>710000</v>
      </c>
      <c r="I11" s="9">
        <f t="shared" si="4"/>
        <v>13820</v>
      </c>
      <c r="J11" s="9"/>
      <c r="K11" s="9"/>
      <c r="L11" s="11"/>
      <c r="M11" s="11"/>
    </row>
    <row r="14" spans="3:14" x14ac:dyDescent="0.3">
      <c r="C14" s="3" t="s">
        <v>42</v>
      </c>
      <c r="D14" s="11"/>
      <c r="E14" s="11"/>
      <c r="F14" s="11">
        <f>MIN(F5:F10)</f>
        <v>1</v>
      </c>
      <c r="G14" s="11">
        <f t="shared" ref="G14:K14" si="5">MIN(G5:G10)</f>
        <v>1000</v>
      </c>
      <c r="H14" s="11">
        <f t="shared" si="5"/>
        <v>10000</v>
      </c>
      <c r="I14" s="11">
        <f t="shared" si="5"/>
        <v>20</v>
      </c>
      <c r="J14" s="11">
        <f t="shared" si="5"/>
        <v>1800</v>
      </c>
      <c r="K14" s="11">
        <f t="shared" si="5"/>
        <v>900</v>
      </c>
    </row>
    <row r="15" spans="3:14" x14ac:dyDescent="0.3">
      <c r="C15" s="3" t="s">
        <v>43</v>
      </c>
      <c r="D15" s="11"/>
      <c r="E15" s="11"/>
      <c r="F15" s="11">
        <f>MAX(F5:F10)</f>
        <v>10</v>
      </c>
      <c r="G15" s="11">
        <f t="shared" ref="G15:K15" si="6">MAX(G5:G10)</f>
        <v>15000</v>
      </c>
      <c r="H15" s="11">
        <f t="shared" si="6"/>
        <v>200000</v>
      </c>
      <c r="I15" s="11">
        <f t="shared" si="6"/>
        <v>7000</v>
      </c>
      <c r="J15" s="11">
        <f t="shared" si="6"/>
        <v>36000</v>
      </c>
      <c r="K15" s="11">
        <f t="shared" si="6"/>
        <v>36000</v>
      </c>
    </row>
    <row r="16" spans="3:14" x14ac:dyDescent="0.3">
      <c r="C16" s="3" t="s">
        <v>44</v>
      </c>
      <c r="D16" s="11"/>
      <c r="E16" s="11"/>
      <c r="F16" s="11">
        <f>AVERAGE(F5:F10)</f>
        <v>4.5</v>
      </c>
      <c r="G16" s="11">
        <f t="shared" ref="G16:K16" si="7">AVERAGE(G5:G10)</f>
        <v>7000</v>
      </c>
      <c r="H16" s="11">
        <f t="shared" si="7"/>
        <v>118333.33333333333</v>
      </c>
      <c r="I16" s="11">
        <f t="shared" si="7"/>
        <v>2303.3333333333335</v>
      </c>
      <c r="J16" s="11">
        <f t="shared" si="7"/>
        <v>21300</v>
      </c>
      <c r="K16" s="11">
        <f t="shared" si="7"/>
        <v>9400</v>
      </c>
    </row>
    <row r="20" spans="4:10" x14ac:dyDescent="0.3">
      <c r="D20" s="12" t="s">
        <v>48</v>
      </c>
      <c r="E20" s="12" t="s">
        <v>49</v>
      </c>
    </row>
    <row r="21" spans="4:10" x14ac:dyDescent="0.3">
      <c r="D21" s="11">
        <v>5</v>
      </c>
      <c r="E21" s="11">
        <v>2</v>
      </c>
      <c r="F21" s="11">
        <v>10</v>
      </c>
      <c r="H21" t="s">
        <v>50</v>
      </c>
      <c r="I21">
        <v>100</v>
      </c>
      <c r="J21">
        <f ca="1">RAND()*100</f>
        <v>7.7066022872292699</v>
      </c>
    </row>
    <row r="22" spans="4:10" x14ac:dyDescent="0.3">
      <c r="D22" s="11">
        <v>2</v>
      </c>
      <c r="E22" s="11">
        <v>3</v>
      </c>
      <c r="F22" s="11">
        <v>6</v>
      </c>
      <c r="H22" t="s">
        <v>51</v>
      </c>
      <c r="I22">
        <v>200</v>
      </c>
      <c r="J22">
        <f t="shared" ref="J22:J23" ca="1" si="8">RAND()*100</f>
        <v>24.438239138416908</v>
      </c>
    </row>
    <row r="23" spans="4:10" x14ac:dyDescent="0.3">
      <c r="D23" s="11">
        <v>6</v>
      </c>
      <c r="E23" s="11">
        <v>9</v>
      </c>
      <c r="F23" s="11">
        <v>54</v>
      </c>
      <c r="H23" t="s">
        <v>52</v>
      </c>
      <c r="I23">
        <v>100</v>
      </c>
      <c r="J23">
        <f t="shared" ca="1" si="8"/>
        <v>58.006342208223373</v>
      </c>
    </row>
    <row r="24" spans="4:10" x14ac:dyDescent="0.3">
      <c r="D24" s="11">
        <v>1</v>
      </c>
      <c r="E24" s="11">
        <v>14</v>
      </c>
      <c r="F24" s="11">
        <v>14</v>
      </c>
    </row>
    <row r="25" spans="4:10" x14ac:dyDescent="0.3">
      <c r="D25" s="11">
        <v>3</v>
      </c>
      <c r="E25" s="11">
        <v>20</v>
      </c>
      <c r="F25" s="11">
        <v>60</v>
      </c>
    </row>
    <row r="26" spans="4:10" x14ac:dyDescent="0.3">
      <c r="D26" s="11">
        <v>10</v>
      </c>
      <c r="E26" s="11">
        <v>18</v>
      </c>
      <c r="F26" s="11">
        <v>180</v>
      </c>
    </row>
    <row r="27" spans="4:10" x14ac:dyDescent="0.3">
      <c r="F27">
        <f>SUM(F21:F26)</f>
        <v>324</v>
      </c>
    </row>
    <row r="29" spans="4:10" x14ac:dyDescent="0.3">
      <c r="D29">
        <f>SUMPRODUCT(D21:D26,E21:E26)</f>
        <v>324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A73E-818E-45E8-A352-DB931D264A5F}">
  <dimension ref="E5:N34"/>
  <sheetViews>
    <sheetView zoomScale="129" workbookViewId="0">
      <selection activeCell="N36" sqref="N36"/>
    </sheetView>
  </sheetViews>
  <sheetFormatPr defaultRowHeight="14.4" x14ac:dyDescent="0.3"/>
  <cols>
    <col min="6" max="6" width="14.6640625" customWidth="1"/>
    <col min="10" max="10" width="7.5546875" customWidth="1"/>
    <col min="11" max="11" width="11.44140625" bestFit="1" customWidth="1"/>
    <col min="14" max="14" width="12.77734375" bestFit="1" customWidth="1"/>
  </cols>
  <sheetData>
    <row r="5" spans="5:14" x14ac:dyDescent="0.3">
      <c r="F5" t="s">
        <v>60</v>
      </c>
      <c r="K5" t="s">
        <v>55</v>
      </c>
      <c r="N5" t="s">
        <v>54</v>
      </c>
    </row>
    <row r="7" spans="5:14" x14ac:dyDescent="0.3">
      <c r="E7" s="35" t="s">
        <v>53</v>
      </c>
      <c r="F7" s="35"/>
      <c r="G7" s="35"/>
      <c r="H7" s="35"/>
      <c r="K7" t="s">
        <v>56</v>
      </c>
      <c r="N7" t="str">
        <f>TRIM(E7)</f>
        <v>ARC da25 8:35</v>
      </c>
    </row>
    <row r="9" spans="5:14" x14ac:dyDescent="0.3">
      <c r="E9" t="s">
        <v>57</v>
      </c>
      <c r="G9" t="s">
        <v>58</v>
      </c>
      <c r="H9" s="13"/>
      <c r="I9" s="14" t="s">
        <v>61</v>
      </c>
      <c r="J9" s="13"/>
      <c r="K9" t="s">
        <v>59</v>
      </c>
      <c r="N9" t="str">
        <f>_xlfn.CONCAT(E9," ",G9," ",I9)</f>
        <v>ARC da25 8:35</v>
      </c>
    </row>
    <row r="11" spans="5:14" x14ac:dyDescent="0.3">
      <c r="E11" t="s">
        <v>57</v>
      </c>
      <c r="G11" t="s">
        <v>58</v>
      </c>
      <c r="H11" s="13"/>
      <c r="I11" s="14" t="s">
        <v>61</v>
      </c>
      <c r="K11" t="s">
        <v>62</v>
      </c>
      <c r="N11" t="str">
        <f>E11&amp;" "&amp;G11</f>
        <v>ARC da25</v>
      </c>
    </row>
    <row r="14" spans="5:14" x14ac:dyDescent="0.3">
      <c r="E14" s="35" t="s">
        <v>63</v>
      </c>
      <c r="F14" s="35"/>
      <c r="G14" s="35"/>
      <c r="K14" t="s">
        <v>64</v>
      </c>
      <c r="N14" t="str">
        <f>RIGHT(E14,6)</f>
        <v>5 8:35</v>
      </c>
    </row>
    <row r="16" spans="5:14" x14ac:dyDescent="0.3">
      <c r="E16" s="35" t="s">
        <v>63</v>
      </c>
      <c r="F16" s="35"/>
      <c r="G16" s="35"/>
      <c r="K16" t="s">
        <v>65</v>
      </c>
      <c r="N16" t="str">
        <f>LEFT(E16,5)</f>
        <v>ARC d</v>
      </c>
    </row>
    <row r="18" spans="5:14" x14ac:dyDescent="0.3">
      <c r="E18" s="35" t="s">
        <v>63</v>
      </c>
      <c r="F18" s="35"/>
      <c r="G18" s="35"/>
      <c r="K18" t="s">
        <v>66</v>
      </c>
      <c r="N18" t="str">
        <f>MID(E18,5,4)</f>
        <v>da25</v>
      </c>
    </row>
    <row r="19" spans="5:14" ht="12" customHeight="1" x14ac:dyDescent="0.3"/>
    <row r="20" spans="5:14" ht="33.6" customHeight="1" x14ac:dyDescent="0.3">
      <c r="E20" s="36" t="s">
        <v>67</v>
      </c>
      <c r="F20" s="36"/>
      <c r="G20" s="36"/>
      <c r="K20" t="s">
        <v>66</v>
      </c>
      <c r="N20" t="str">
        <f>MID(E20,5,4)</f>
        <v>da25</v>
      </c>
    </row>
    <row r="22" spans="5:14" x14ac:dyDescent="0.3">
      <c r="E22" s="35" t="s">
        <v>63</v>
      </c>
      <c r="F22" s="35"/>
      <c r="G22" s="35"/>
      <c r="K22" t="s">
        <v>68</v>
      </c>
      <c r="N22" t="str">
        <f>UPPER(E22)</f>
        <v>ARC DA25 8:35</v>
      </c>
    </row>
    <row r="24" spans="5:14" x14ac:dyDescent="0.3">
      <c r="E24" s="35" t="s">
        <v>63</v>
      </c>
      <c r="F24" s="35"/>
      <c r="G24" s="35"/>
      <c r="K24" t="s">
        <v>69</v>
      </c>
      <c r="N24" t="str">
        <f>LOWER(E24)</f>
        <v>arc da25 8:35</v>
      </c>
    </row>
    <row r="26" spans="5:14" x14ac:dyDescent="0.3">
      <c r="E26" s="35" t="s">
        <v>63</v>
      </c>
      <c r="F26" s="35"/>
      <c r="G26" s="35"/>
      <c r="K26" t="s">
        <v>70</v>
      </c>
      <c r="N26" t="str">
        <f>SUBSTITUTE(E26,"da25","da24")</f>
        <v>ARC da24 8:35</v>
      </c>
    </row>
    <row r="28" spans="5:14" x14ac:dyDescent="0.3">
      <c r="E28" s="35" t="s">
        <v>71</v>
      </c>
      <c r="F28" s="35"/>
      <c r="G28" s="35"/>
      <c r="K28" t="s">
        <v>70</v>
      </c>
      <c r="N28" t="str">
        <f>SUBSTITUTE(E28,"da25","da24")</f>
        <v>ARC da24 in ARC 8:35</v>
      </c>
    </row>
    <row r="30" spans="5:14" x14ac:dyDescent="0.3">
      <c r="E30" s="35" t="s">
        <v>73</v>
      </c>
      <c r="F30" s="35"/>
      <c r="G30" s="35"/>
      <c r="K30" t="s">
        <v>72</v>
      </c>
      <c r="N30">
        <f>LEN(E30)</f>
        <v>21</v>
      </c>
    </row>
    <row r="32" spans="5:14" x14ac:dyDescent="0.3">
      <c r="E32" s="35" t="s">
        <v>74</v>
      </c>
      <c r="F32" s="35"/>
      <c r="K32" t="str">
        <f>MID(E33,5,LEN(E33))</f>
        <v xml:space="preserve"> da25 in ARC 8:35</v>
      </c>
      <c r="N32" t="str">
        <f>MID(E32,5,LEN(E32))</f>
        <v>da25 in 8:35</v>
      </c>
    </row>
    <row r="33" spans="5:14" x14ac:dyDescent="0.3">
      <c r="E33" s="35" t="s">
        <v>75</v>
      </c>
      <c r="F33" s="35"/>
      <c r="G33" s="35"/>
      <c r="N33" t="str">
        <f t="shared" ref="N33:N34" si="0">MID(E33,5,LEN(E33))</f>
        <v xml:space="preserve"> da25 in ARC 8:35</v>
      </c>
    </row>
    <row r="34" spans="5:14" x14ac:dyDescent="0.3">
      <c r="E34" s="37" t="s">
        <v>76</v>
      </c>
      <c r="F34" s="37"/>
      <c r="N34" t="str">
        <f t="shared" si="0"/>
        <v>a25 in vigo cmp 8:35</v>
      </c>
    </row>
  </sheetData>
  <mergeCells count="13">
    <mergeCell ref="E32:F32"/>
    <mergeCell ref="E33:G33"/>
    <mergeCell ref="E34:F34"/>
    <mergeCell ref="E22:G22"/>
    <mergeCell ref="E24:G24"/>
    <mergeCell ref="E26:G26"/>
    <mergeCell ref="E28:G28"/>
    <mergeCell ref="E30:G30"/>
    <mergeCell ref="E7:H7"/>
    <mergeCell ref="E14:G14"/>
    <mergeCell ref="E16:G16"/>
    <mergeCell ref="E18:G18"/>
    <mergeCell ref="E20:G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A07B-4923-4739-93E1-2D391545F24A}">
  <dimension ref="G4:K23"/>
  <sheetViews>
    <sheetView workbookViewId="0">
      <selection activeCell="G29" sqref="G29"/>
    </sheetView>
  </sheetViews>
  <sheetFormatPr defaultRowHeight="14.4" x14ac:dyDescent="0.3"/>
  <cols>
    <col min="7" max="7" width="49.44140625" customWidth="1"/>
  </cols>
  <sheetData>
    <row r="4" spans="7:11" x14ac:dyDescent="0.3">
      <c r="G4" s="15">
        <v>1000.671</v>
      </c>
      <c r="K4" t="s">
        <v>77</v>
      </c>
    </row>
    <row r="5" spans="7:11" x14ac:dyDescent="0.3">
      <c r="K5" t="s">
        <v>78</v>
      </c>
    </row>
    <row r="7" spans="7:11" x14ac:dyDescent="0.3">
      <c r="G7" s="16">
        <v>1000.671</v>
      </c>
      <c r="K7" t="s">
        <v>79</v>
      </c>
    </row>
    <row r="9" spans="7:11" x14ac:dyDescent="0.3">
      <c r="G9" s="17">
        <v>1000.671</v>
      </c>
      <c r="K9" t="s">
        <v>80</v>
      </c>
    </row>
    <row r="10" spans="7:11" x14ac:dyDescent="0.3">
      <c r="G10" s="18"/>
    </row>
    <row r="11" spans="7:11" x14ac:dyDescent="0.3">
      <c r="G11" s="18">
        <v>45802</v>
      </c>
      <c r="K11" t="s">
        <v>81</v>
      </c>
    </row>
    <row r="13" spans="7:11" x14ac:dyDescent="0.3">
      <c r="G13" s="19">
        <v>45802</v>
      </c>
      <c r="K13" t="s">
        <v>82</v>
      </c>
    </row>
    <row r="15" spans="7:11" x14ac:dyDescent="0.3">
      <c r="G15" s="20">
        <v>0.27430555555555558</v>
      </c>
      <c r="K15" t="s">
        <v>83</v>
      </c>
    </row>
    <row r="17" spans="7:11" x14ac:dyDescent="0.3">
      <c r="G17" s="22">
        <v>2</v>
      </c>
      <c r="K17" t="s">
        <v>84</v>
      </c>
    </row>
    <row r="19" spans="7:11" x14ac:dyDescent="0.3">
      <c r="G19" s="21">
        <v>157</v>
      </c>
      <c r="K19" t="s">
        <v>84</v>
      </c>
    </row>
    <row r="21" spans="7:11" x14ac:dyDescent="0.3">
      <c r="G21" s="23">
        <v>0.5</v>
      </c>
      <c r="K21" t="s">
        <v>85</v>
      </c>
    </row>
    <row r="23" spans="7:11" x14ac:dyDescent="0.3">
      <c r="G23" s="24">
        <v>45918.729166666664</v>
      </c>
      <c r="K23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20C1-7EF4-4FCC-828D-45CBB38E787B}">
  <dimension ref="D1:Q20"/>
  <sheetViews>
    <sheetView topLeftCell="C1" workbookViewId="0">
      <selection activeCell="J17" sqref="J17"/>
    </sheetView>
  </sheetViews>
  <sheetFormatPr defaultRowHeight="14.4" x14ac:dyDescent="0.3"/>
  <cols>
    <col min="4" max="4" width="15.109375" bestFit="1" customWidth="1"/>
    <col min="6" max="6" width="29" customWidth="1"/>
    <col min="7" max="7" width="11" customWidth="1"/>
    <col min="8" max="8" width="14.44140625" bestFit="1" customWidth="1"/>
    <col min="9" max="9" width="10.88671875" bestFit="1" customWidth="1"/>
    <col min="11" max="11" width="34.77734375" customWidth="1"/>
    <col min="13" max="13" width="11.6640625" customWidth="1"/>
  </cols>
  <sheetData>
    <row r="1" spans="4:17" x14ac:dyDescent="0.3">
      <c r="H1" t="s">
        <v>103</v>
      </c>
      <c r="I1" t="s">
        <v>104</v>
      </c>
    </row>
    <row r="3" spans="4:17" ht="28.8" x14ac:dyDescent="0.3">
      <c r="H3" s="27" t="s">
        <v>105</v>
      </c>
      <c r="I3">
        <v>1800</v>
      </c>
    </row>
    <row r="5" spans="4:17" x14ac:dyDescent="0.3">
      <c r="D5" s="5" t="s">
        <v>16</v>
      </c>
      <c r="E5" s="5" t="s">
        <v>28</v>
      </c>
      <c r="F5" s="5" t="s">
        <v>29</v>
      </c>
      <c r="G5" s="5" t="s">
        <v>24</v>
      </c>
      <c r="H5" s="5" t="s">
        <v>25</v>
      </c>
      <c r="I5" s="5" t="s">
        <v>26</v>
      </c>
      <c r="J5" s="5" t="s">
        <v>27</v>
      </c>
      <c r="K5" s="5"/>
      <c r="L5" s="5" t="s">
        <v>88</v>
      </c>
      <c r="M5" s="5" t="s">
        <v>89</v>
      </c>
      <c r="N5" s="5" t="s">
        <v>90</v>
      </c>
    </row>
    <row r="6" spans="4:17" ht="72" x14ac:dyDescent="0.3">
      <c r="D6" s="3" t="s">
        <v>10</v>
      </c>
      <c r="E6" s="6" t="s">
        <v>30</v>
      </c>
      <c r="F6" s="3" t="s">
        <v>22</v>
      </c>
      <c r="G6" s="4">
        <v>5</v>
      </c>
      <c r="H6" s="4">
        <v>5000</v>
      </c>
      <c r="I6" s="4">
        <v>100000</v>
      </c>
      <c r="J6" s="4">
        <v>700</v>
      </c>
      <c r="K6" s="4" t="str">
        <f>IF(J6&gt;I$3,J6&amp;"Is large number than"&amp;I$3,J6&amp;"Is smaller number than" &amp;I$3)</f>
        <v>700Is smaller number than1800</v>
      </c>
      <c r="L6" s="11" t="b">
        <f>J6=G$14</f>
        <v>0</v>
      </c>
      <c r="M6" s="11" t="b">
        <f>J6&gt;G$14</f>
        <v>0</v>
      </c>
      <c r="N6" s="11" t="b">
        <f>J6&lt;G$14</f>
        <v>1</v>
      </c>
      <c r="O6">
        <v>0</v>
      </c>
      <c r="P6">
        <v>0</v>
      </c>
      <c r="Q6">
        <v>1</v>
      </c>
    </row>
    <row r="7" spans="4:17" x14ac:dyDescent="0.3">
      <c r="D7" s="3" t="s">
        <v>11</v>
      </c>
      <c r="E7" s="3" t="s">
        <v>17</v>
      </c>
      <c r="F7" s="3" t="s">
        <v>22</v>
      </c>
      <c r="G7" s="4">
        <v>2</v>
      </c>
      <c r="H7" s="4">
        <v>1000</v>
      </c>
      <c r="I7" s="4">
        <v>10000</v>
      </c>
      <c r="J7" s="4">
        <v>100</v>
      </c>
      <c r="K7" s="4" t="str">
        <f t="shared" ref="K7:K11" si="0">IF(J7&gt;I$3,J7&amp;"Is large number than"&amp;I$3,J7&amp;"Is smaller number than" &amp;I$3)</f>
        <v>100Is smaller number than1800</v>
      </c>
      <c r="L7" s="11" t="b">
        <f t="shared" ref="L7:L11" si="1">J7=G$14</f>
        <v>0</v>
      </c>
      <c r="M7" s="11" t="b">
        <f t="shared" ref="M7:M11" si="2">J7&gt;G$14</f>
        <v>0</v>
      </c>
      <c r="N7" s="11" t="b">
        <f t="shared" ref="N7:N11" si="3">J7&lt;G$14</f>
        <v>1</v>
      </c>
      <c r="O7">
        <v>0</v>
      </c>
      <c r="P7">
        <v>0</v>
      </c>
      <c r="Q7">
        <v>1</v>
      </c>
    </row>
    <row r="8" spans="4:17" x14ac:dyDescent="0.3">
      <c r="D8" s="3" t="s">
        <v>12</v>
      </c>
      <c r="E8" s="3" t="s">
        <v>18</v>
      </c>
      <c r="F8" s="3" t="s">
        <v>22</v>
      </c>
      <c r="G8" s="4">
        <v>6</v>
      </c>
      <c r="H8" s="4">
        <v>7000</v>
      </c>
      <c r="I8" s="4">
        <v>200000</v>
      </c>
      <c r="J8" s="4">
        <v>1000</v>
      </c>
      <c r="K8" s="4" t="str">
        <f t="shared" si="0"/>
        <v>1000Is smaller number than1800</v>
      </c>
      <c r="L8" s="11" t="b">
        <f t="shared" si="1"/>
        <v>0</v>
      </c>
      <c r="M8" s="11" t="b">
        <f t="shared" si="2"/>
        <v>0</v>
      </c>
      <c r="N8" s="11" t="b">
        <f t="shared" si="3"/>
        <v>1</v>
      </c>
      <c r="O8">
        <v>1</v>
      </c>
      <c r="P8">
        <v>0</v>
      </c>
      <c r="Q8">
        <v>0</v>
      </c>
    </row>
    <row r="9" spans="4:17" x14ac:dyDescent="0.3">
      <c r="D9" s="3" t="s">
        <v>13</v>
      </c>
      <c r="E9" s="3" t="s">
        <v>19</v>
      </c>
      <c r="F9" s="3" t="s">
        <v>23</v>
      </c>
      <c r="G9" s="4">
        <v>1</v>
      </c>
      <c r="H9" s="4">
        <v>15000</v>
      </c>
      <c r="I9" s="4">
        <v>200000</v>
      </c>
      <c r="J9" s="4">
        <v>5000</v>
      </c>
      <c r="K9" s="4" t="str">
        <f t="shared" si="0"/>
        <v>5000Is large number than1800</v>
      </c>
      <c r="L9" s="11" t="b">
        <f t="shared" si="1"/>
        <v>0</v>
      </c>
      <c r="M9" s="11" t="b">
        <f t="shared" si="2"/>
        <v>0</v>
      </c>
      <c r="N9" s="11" t="b">
        <f t="shared" si="3"/>
        <v>1</v>
      </c>
      <c r="O9">
        <v>0</v>
      </c>
      <c r="P9">
        <v>1</v>
      </c>
      <c r="Q9">
        <v>0</v>
      </c>
    </row>
    <row r="10" spans="4:17" x14ac:dyDescent="0.3">
      <c r="D10" s="3" t="s">
        <v>14</v>
      </c>
      <c r="E10" s="3" t="s">
        <v>20</v>
      </c>
      <c r="F10" s="3" t="s">
        <v>23</v>
      </c>
      <c r="G10" s="4">
        <v>3</v>
      </c>
      <c r="H10" s="4">
        <v>12000</v>
      </c>
      <c r="I10" s="4">
        <v>150000</v>
      </c>
      <c r="J10" s="4">
        <v>7000</v>
      </c>
      <c r="K10" s="4" t="str">
        <f t="shared" si="0"/>
        <v>7000Is large number than1800</v>
      </c>
      <c r="L10" s="11" t="b">
        <f t="shared" si="1"/>
        <v>0</v>
      </c>
      <c r="M10" s="11" t="b">
        <f t="shared" si="2"/>
        <v>0</v>
      </c>
      <c r="N10" s="11" t="b">
        <f t="shared" si="3"/>
        <v>1</v>
      </c>
      <c r="O10">
        <v>0</v>
      </c>
      <c r="P10">
        <v>1</v>
      </c>
      <c r="Q10">
        <v>0</v>
      </c>
    </row>
    <row r="11" spans="4:17" x14ac:dyDescent="0.3">
      <c r="D11" s="3" t="s">
        <v>15</v>
      </c>
      <c r="E11" s="3" t="s">
        <v>21</v>
      </c>
      <c r="F11" s="3" t="s">
        <v>22</v>
      </c>
      <c r="G11" s="4">
        <v>10</v>
      </c>
      <c r="H11" s="4">
        <v>2000</v>
      </c>
      <c r="I11" s="4">
        <v>50000</v>
      </c>
      <c r="J11" s="4">
        <v>120</v>
      </c>
      <c r="K11" s="4" t="str">
        <f t="shared" si="0"/>
        <v>120Is smaller number than1800</v>
      </c>
      <c r="L11" s="11" t="b">
        <f t="shared" si="1"/>
        <v>0</v>
      </c>
      <c r="M11" s="11" t="b">
        <f t="shared" si="2"/>
        <v>0</v>
      </c>
      <c r="N11" s="11" t="b">
        <f t="shared" si="3"/>
        <v>1</v>
      </c>
      <c r="O11">
        <v>0</v>
      </c>
      <c r="P11">
        <v>0</v>
      </c>
      <c r="Q11">
        <v>1</v>
      </c>
    </row>
    <row r="14" spans="4:17" x14ac:dyDescent="0.3">
      <c r="F14" s="26" t="s">
        <v>87</v>
      </c>
      <c r="G14">
        <v>10000</v>
      </c>
      <c r="H14" s="25"/>
    </row>
    <row r="16" spans="4:17" ht="28.8" x14ac:dyDescent="0.3">
      <c r="F16" s="27" t="str">
        <f>"are all values in emp must greateer than F20P20,P20vv="&amp;G14</f>
        <v>are all values in emp must greateer than F20P20,P20vv=10000</v>
      </c>
      <c r="H16" t="s">
        <v>93</v>
      </c>
      <c r="J16" t="b">
        <f>AND(J6&gt;G14,J7&gt;G14,J8&gt;G14,J9&gt;G14,J10&gt;G14,J11&gt;G14)</f>
        <v>0</v>
      </c>
      <c r="L16" t="s">
        <v>94</v>
      </c>
    </row>
    <row r="20" spans="6:12" ht="28.8" x14ac:dyDescent="0.3">
      <c r="F20" s="27" t="str">
        <f>"is any values in emp must greateer than ="&amp;G18</f>
        <v>is any values in emp must greateer than =</v>
      </c>
      <c r="J20" t="b">
        <f>OR(J6&gt;G14,J7&gt;G14,J8&gt;G14,J9&gt;G14,J10&gt;G14,J11&gt;G14)</f>
        <v>0</v>
      </c>
      <c r="L2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E30E-EECF-46D5-BBFD-A072C6D4861B}">
  <dimension ref="D3:U21"/>
  <sheetViews>
    <sheetView topLeftCell="B1" workbookViewId="0">
      <selection activeCell="I17" sqref="I17"/>
    </sheetView>
  </sheetViews>
  <sheetFormatPr defaultRowHeight="14.4" x14ac:dyDescent="0.3"/>
  <cols>
    <col min="4" max="4" width="15.109375" bestFit="1" customWidth="1"/>
    <col min="5" max="5" width="15.77734375" bestFit="1" customWidth="1"/>
    <col min="10" max="10" width="10.21875" bestFit="1" customWidth="1"/>
    <col min="11" max="11" width="21.88671875" bestFit="1" customWidth="1"/>
    <col min="12" max="12" width="13.109375" bestFit="1" customWidth="1"/>
    <col min="13" max="13" width="9.88671875" bestFit="1" customWidth="1"/>
    <col min="21" max="21" width="16.44140625" bestFit="1" customWidth="1"/>
  </cols>
  <sheetData>
    <row r="3" spans="4:21" x14ac:dyDescent="0.3">
      <c r="J3" t="s">
        <v>125</v>
      </c>
      <c r="K3">
        <v>500</v>
      </c>
      <c r="M3" t="s">
        <v>126</v>
      </c>
      <c r="N3" t="s">
        <v>127</v>
      </c>
    </row>
    <row r="4" spans="4:21" x14ac:dyDescent="0.3">
      <c r="K4" t="b">
        <f>K3&gt;=500</f>
        <v>1</v>
      </c>
      <c r="M4" t="s">
        <v>128</v>
      </c>
      <c r="N4" t="s">
        <v>129</v>
      </c>
      <c r="R4" t="s">
        <v>132</v>
      </c>
      <c r="S4">
        <v>45</v>
      </c>
      <c r="U4" t="s">
        <v>133</v>
      </c>
    </row>
    <row r="5" spans="4:21" x14ac:dyDescent="0.3">
      <c r="M5" t="s">
        <v>131</v>
      </c>
      <c r="N5" t="s">
        <v>130</v>
      </c>
    </row>
    <row r="6" spans="4:21" x14ac:dyDescent="0.3">
      <c r="D6" s="5" t="s">
        <v>16</v>
      </c>
      <c r="E6" s="5" t="s">
        <v>28</v>
      </c>
      <c r="F6" s="5" t="s">
        <v>29</v>
      </c>
      <c r="G6" s="5" t="s">
        <v>24</v>
      </c>
      <c r="H6" s="5" t="s">
        <v>25</v>
      </c>
      <c r="I6" s="5" t="s">
        <v>26</v>
      </c>
      <c r="J6" s="5" t="s">
        <v>27</v>
      </c>
      <c r="K6" s="5"/>
      <c r="L6" s="11"/>
      <c r="S6" t="str">
        <f>IF(AND(S4&gt;=30,S4&lt;=50),"adult",IF(AND(S4&gt;=15,S4&lt;=30),"teenager",IF(S4&lt;15,"child")))</f>
        <v>adult</v>
      </c>
    </row>
    <row r="7" spans="4:21" ht="72" x14ac:dyDescent="0.3">
      <c r="D7" s="3" t="s">
        <v>10</v>
      </c>
      <c r="E7" s="6" t="s">
        <v>30</v>
      </c>
      <c r="F7" s="3" t="s">
        <v>22</v>
      </c>
      <c r="G7" s="4">
        <v>5</v>
      </c>
      <c r="H7" s="4">
        <v>5000</v>
      </c>
      <c r="I7" s="4">
        <v>100000</v>
      </c>
      <c r="J7" s="4">
        <v>7000</v>
      </c>
      <c r="K7" s="4" t="str">
        <f>IF(J7&lt;400,"kam employe hai",IF(J7&lt;1000,"Thode emp hai","Bohot emp hai"))</f>
        <v>Bohot emp hai</v>
      </c>
      <c r="L7" s="11" t="str">
        <f>IF(J7&lt;=400,"Thode emp hai",IF(J7&gt;1000,"Bohot emp hai","kam emp hai"))</f>
        <v>Bohot emp hai</v>
      </c>
    </row>
    <row r="8" spans="4:21" x14ac:dyDescent="0.3">
      <c r="D8" s="3" t="s">
        <v>11</v>
      </c>
      <c r="E8" s="3" t="s">
        <v>17</v>
      </c>
      <c r="F8" s="3" t="s">
        <v>22</v>
      </c>
      <c r="G8" s="4">
        <v>2</v>
      </c>
      <c r="H8" s="4">
        <v>1000</v>
      </c>
      <c r="I8" s="4">
        <v>10000</v>
      </c>
      <c r="J8" s="4">
        <v>100</v>
      </c>
      <c r="K8" s="4" t="str">
        <f t="shared" ref="K8:K12" si="0">IF(J8&lt;400,"kam employe hai",IF(J8&lt;1000,"Thode emp hai","Bohot emp hai"))</f>
        <v>kam employe hai</v>
      </c>
      <c r="L8" s="11" t="str">
        <f t="shared" ref="L8:L12" si="1">IF(J8&lt;=400,"Thode emp hai",IF(J8&gt;1000,"Bohot emp hai","kam emp hai"))</f>
        <v>Thode emp hai</v>
      </c>
    </row>
    <row r="9" spans="4:21" x14ac:dyDescent="0.3">
      <c r="D9" s="3" t="s">
        <v>12</v>
      </c>
      <c r="E9" s="3" t="s">
        <v>18</v>
      </c>
      <c r="F9" s="3" t="s">
        <v>120</v>
      </c>
      <c r="G9" s="4">
        <v>6</v>
      </c>
      <c r="H9" s="4">
        <v>7000</v>
      </c>
      <c r="I9" s="4">
        <v>200000</v>
      </c>
      <c r="J9" s="4">
        <v>1000</v>
      </c>
      <c r="K9" s="4" t="str">
        <f t="shared" si="0"/>
        <v>Bohot emp hai</v>
      </c>
      <c r="L9" s="11" t="str">
        <f t="shared" si="1"/>
        <v>kam emp hai</v>
      </c>
      <c r="Q9" s="5" t="s">
        <v>29</v>
      </c>
      <c r="R9" s="5" t="s">
        <v>24</v>
      </c>
      <c r="S9">
        <v>1</v>
      </c>
    </row>
    <row r="10" spans="4:21" x14ac:dyDescent="0.3">
      <c r="D10" s="3" t="s">
        <v>13</v>
      </c>
      <c r="E10" s="3" t="s">
        <v>19</v>
      </c>
      <c r="F10" s="3" t="s">
        <v>23</v>
      </c>
      <c r="G10" s="4">
        <v>1</v>
      </c>
      <c r="H10" s="4">
        <v>15000</v>
      </c>
      <c r="I10" s="4">
        <v>200000</v>
      </c>
      <c r="J10" s="4">
        <v>5000</v>
      </c>
      <c r="K10" s="4" t="str">
        <f t="shared" si="0"/>
        <v>Bohot emp hai</v>
      </c>
      <c r="L10" s="11" t="str">
        <f t="shared" si="1"/>
        <v>Bohot emp hai</v>
      </c>
      <c r="P10">
        <v>1</v>
      </c>
      <c r="Q10" s="3" t="s">
        <v>22</v>
      </c>
      <c r="R10" s="4">
        <v>5</v>
      </c>
      <c r="S10">
        <v>2</v>
      </c>
    </row>
    <row r="11" spans="4:21" x14ac:dyDescent="0.3">
      <c r="D11" s="3" t="s">
        <v>14</v>
      </c>
      <c r="E11" s="3" t="s">
        <v>20</v>
      </c>
      <c r="F11" s="3" t="s">
        <v>23</v>
      </c>
      <c r="G11" s="4">
        <v>3</v>
      </c>
      <c r="H11" s="4">
        <v>12000</v>
      </c>
      <c r="I11" s="4">
        <v>150000</v>
      </c>
      <c r="J11" s="4">
        <v>7000</v>
      </c>
      <c r="K11" s="4" t="str">
        <f t="shared" si="0"/>
        <v>Bohot emp hai</v>
      </c>
      <c r="L11" s="11" t="str">
        <f t="shared" si="1"/>
        <v>Bohot emp hai</v>
      </c>
      <c r="P11">
        <v>2</v>
      </c>
      <c r="Q11" s="3" t="s">
        <v>22</v>
      </c>
      <c r="R11" s="4">
        <v>2</v>
      </c>
      <c r="S11">
        <v>3</v>
      </c>
    </row>
    <row r="12" spans="4:21" x14ac:dyDescent="0.3">
      <c r="D12" s="3" t="s">
        <v>15</v>
      </c>
      <c r="E12" s="3" t="s">
        <v>21</v>
      </c>
      <c r="F12" s="3" t="s">
        <v>22</v>
      </c>
      <c r="G12" s="4">
        <v>10</v>
      </c>
      <c r="H12" s="4">
        <v>2000</v>
      </c>
      <c r="I12" s="4">
        <v>50000</v>
      </c>
      <c r="J12" s="4">
        <v>120</v>
      </c>
      <c r="K12" s="4" t="str">
        <f t="shared" si="0"/>
        <v>kam employe hai</v>
      </c>
      <c r="L12" s="11" t="str">
        <f t="shared" si="1"/>
        <v>Thode emp hai</v>
      </c>
      <c r="P12">
        <v>3</v>
      </c>
      <c r="Q12" s="3" t="s">
        <v>23</v>
      </c>
      <c r="R12" s="4">
        <v>6</v>
      </c>
      <c r="S12">
        <v>4</v>
      </c>
    </row>
    <row r="13" spans="4:21" x14ac:dyDescent="0.3">
      <c r="P13">
        <v>4</v>
      </c>
      <c r="Q13" s="3" t="s">
        <v>23</v>
      </c>
      <c r="R13" s="4">
        <v>1</v>
      </c>
      <c r="S13">
        <v>5</v>
      </c>
    </row>
    <row r="14" spans="4:21" x14ac:dyDescent="0.3">
      <c r="P14">
        <v>5</v>
      </c>
      <c r="Q14" s="3" t="s">
        <v>23</v>
      </c>
      <c r="R14" s="4">
        <v>3</v>
      </c>
      <c r="S14">
        <v>6</v>
      </c>
    </row>
    <row r="15" spans="4:21" x14ac:dyDescent="0.3">
      <c r="J15" t="s">
        <v>139</v>
      </c>
      <c r="P15">
        <v>6</v>
      </c>
      <c r="Q15" s="3" t="s">
        <v>22</v>
      </c>
      <c r="R15" s="4">
        <v>10</v>
      </c>
      <c r="S15">
        <v>7</v>
      </c>
    </row>
    <row r="16" spans="4:21" x14ac:dyDescent="0.3">
      <c r="D16" t="s">
        <v>137</v>
      </c>
      <c r="E16" t="s">
        <v>22</v>
      </c>
      <c r="F16">
        <f>COUNTIF(F7:F12,E16)</f>
        <v>3</v>
      </c>
      <c r="H16" t="s">
        <v>135</v>
      </c>
      <c r="I16">
        <f>COUNTIF(F7:F12,H16)</f>
        <v>0</v>
      </c>
      <c r="K16" t="s">
        <v>136</v>
      </c>
      <c r="L16">
        <f>COUNTIF(L7:L12,K16)</f>
        <v>3</v>
      </c>
    </row>
    <row r="18" spans="4:11" x14ac:dyDescent="0.3">
      <c r="D18" t="s">
        <v>158</v>
      </c>
      <c r="E18">
        <f>COUNTIFS(G7:G12,$E$19)</f>
        <v>1</v>
      </c>
    </row>
    <row r="19" spans="4:11" x14ac:dyDescent="0.3">
      <c r="E19" t="s">
        <v>159</v>
      </c>
      <c r="F19" t="s">
        <v>134</v>
      </c>
    </row>
    <row r="21" spans="4:11" x14ac:dyDescent="0.3">
      <c r="D21" t="s">
        <v>138</v>
      </c>
      <c r="E21">
        <f>SUMIF(F7:F12,E16,G7:G12)</f>
        <v>17</v>
      </c>
      <c r="K21">
        <f>SUMIF(L7:L12,K16,J7:J12)</f>
        <v>19000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5049-7856-480C-B82B-AAE1CF0CD590}">
  <dimension ref="D5:L30"/>
  <sheetViews>
    <sheetView topLeftCell="AK19" workbookViewId="0">
      <selection activeCell="I38" sqref="I38"/>
    </sheetView>
  </sheetViews>
  <sheetFormatPr defaultRowHeight="14.4" x14ac:dyDescent="0.3"/>
  <cols>
    <col min="4" max="4" width="11" bestFit="1" customWidth="1"/>
    <col min="5" max="5" width="10.33203125" bestFit="1" customWidth="1"/>
    <col min="7" max="7" width="10.33203125" bestFit="1" customWidth="1"/>
    <col min="8" max="8" width="37.33203125" bestFit="1" customWidth="1"/>
    <col min="11" max="11" width="10" bestFit="1" customWidth="1"/>
  </cols>
  <sheetData>
    <row r="5" spans="4:10" x14ac:dyDescent="0.3">
      <c r="D5" t="s">
        <v>141</v>
      </c>
    </row>
    <row r="6" spans="4:10" x14ac:dyDescent="0.3">
      <c r="D6" t="s">
        <v>140</v>
      </c>
      <c r="H6" s="19">
        <f ca="1">TODAY()</f>
        <v>45925</v>
      </c>
      <c r="J6" t="s">
        <v>143</v>
      </c>
    </row>
    <row r="8" spans="4:10" x14ac:dyDescent="0.3">
      <c r="D8" t="s">
        <v>142</v>
      </c>
      <c r="H8" s="33">
        <f ca="1">NOW()</f>
        <v>45925.402729050926</v>
      </c>
    </row>
    <row r="10" spans="4:10" x14ac:dyDescent="0.3">
      <c r="D10" t="s">
        <v>144</v>
      </c>
      <c r="H10" s="34">
        <f ca="1">NOW()</f>
        <v>45925.402729050926</v>
      </c>
    </row>
    <row r="12" spans="4:10" x14ac:dyDescent="0.3">
      <c r="D12" t="s">
        <v>145</v>
      </c>
      <c r="H12">
        <f ca="1">DAY(H8)</f>
        <v>25</v>
      </c>
    </row>
    <row r="14" spans="4:10" x14ac:dyDescent="0.3">
      <c r="D14" t="s">
        <v>146</v>
      </c>
      <c r="H14">
        <f ca="1">MONTH(H8)</f>
        <v>9</v>
      </c>
    </row>
    <row r="16" spans="4:10" x14ac:dyDescent="0.3">
      <c r="D16" t="s">
        <v>147</v>
      </c>
      <c r="H16">
        <f ca="1">YEAR(H8)</f>
        <v>2025</v>
      </c>
    </row>
    <row r="18" spans="4:12" x14ac:dyDescent="0.3">
      <c r="D18" t="s">
        <v>148</v>
      </c>
      <c r="H18">
        <f ca="1">HOUR(H10)</f>
        <v>9</v>
      </c>
    </row>
    <row r="20" spans="4:12" x14ac:dyDescent="0.3">
      <c r="D20" t="s">
        <v>149</v>
      </c>
      <c r="H20">
        <f ca="1">MINUTE(H10)</f>
        <v>39</v>
      </c>
    </row>
    <row r="22" spans="4:12" x14ac:dyDescent="0.3">
      <c r="D22" t="s">
        <v>150</v>
      </c>
      <c r="E22" s="18">
        <f ca="1">TODAY()</f>
        <v>45925</v>
      </c>
      <c r="G22" s="18">
        <v>44702</v>
      </c>
      <c r="H22">
        <f ca="1">_xlfn.DAYS(E22,G22)</f>
        <v>1223</v>
      </c>
    </row>
    <row r="23" spans="4:12" x14ac:dyDescent="0.3">
      <c r="H23" t="s">
        <v>150</v>
      </c>
      <c r="I23" t="s">
        <v>155</v>
      </c>
      <c r="J23" t="s">
        <v>156</v>
      </c>
      <c r="K23" t="s">
        <v>157</v>
      </c>
    </row>
    <row r="24" spans="4:12" x14ac:dyDescent="0.3">
      <c r="D24" t="s">
        <v>151</v>
      </c>
      <c r="G24">
        <f ca="1">G22-E22</f>
        <v>-1223</v>
      </c>
      <c r="H24">
        <f ca="1">E22-G22</f>
        <v>1223</v>
      </c>
      <c r="I24">
        <f ca="1">H24*24</f>
        <v>29352</v>
      </c>
      <c r="J24">
        <f ca="1">I24*60</f>
        <v>1761120</v>
      </c>
      <c r="K24">
        <f ca="1">J24*60</f>
        <v>105667200</v>
      </c>
    </row>
    <row r="26" spans="4:12" x14ac:dyDescent="0.3">
      <c r="D26" t="s">
        <v>153</v>
      </c>
      <c r="H26">
        <f ca="1">DATEDIF(G22,E22,"d")</f>
        <v>1223</v>
      </c>
    </row>
    <row r="27" spans="4:12" x14ac:dyDescent="0.3">
      <c r="L27">
        <f ca="1">(J24/60)/24</f>
        <v>1223</v>
      </c>
    </row>
    <row r="28" spans="4:12" x14ac:dyDescent="0.3">
      <c r="D28" t="s">
        <v>152</v>
      </c>
      <c r="H28">
        <f ca="1">DATEDIF(G22,E22,"M")</f>
        <v>40</v>
      </c>
    </row>
    <row r="30" spans="4:12" x14ac:dyDescent="0.3">
      <c r="D30" t="s">
        <v>154</v>
      </c>
      <c r="H30">
        <f ca="1">DATEDIF(G22,E22,"Y")</f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168D-3355-4842-84F1-6E6F2D058079}">
  <dimension ref="F5:K12"/>
  <sheetViews>
    <sheetView topLeftCell="C5" zoomScale="126" workbookViewId="0">
      <selection activeCell="F12" sqref="F12"/>
    </sheetView>
  </sheetViews>
  <sheetFormatPr defaultRowHeight="14.4" x14ac:dyDescent="0.3"/>
  <cols>
    <col min="10" max="10" width="22" customWidth="1"/>
  </cols>
  <sheetData>
    <row r="5" spans="6:11" x14ac:dyDescent="0.3">
      <c r="F5" t="s">
        <v>91</v>
      </c>
      <c r="J5" t="s">
        <v>100</v>
      </c>
    </row>
    <row r="6" spans="6:11" x14ac:dyDescent="0.3">
      <c r="F6" t="s">
        <v>96</v>
      </c>
      <c r="H6" t="b">
        <v>1</v>
      </c>
      <c r="J6" t="s">
        <v>99</v>
      </c>
    </row>
    <row r="8" spans="6:11" x14ac:dyDescent="0.3">
      <c r="F8" t="s">
        <v>98</v>
      </c>
      <c r="K8" t="s">
        <v>92</v>
      </c>
    </row>
    <row r="9" spans="6:11" x14ac:dyDescent="0.3">
      <c r="F9" t="s">
        <v>97</v>
      </c>
    </row>
    <row r="11" spans="6:11" x14ac:dyDescent="0.3">
      <c r="F11" t="s">
        <v>101</v>
      </c>
    </row>
    <row r="12" spans="6:11" x14ac:dyDescent="0.3">
      <c r="F12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CBFF-A28F-47B7-9D0D-4D0E5B47059B}">
  <dimension ref="A1:G15"/>
  <sheetViews>
    <sheetView zoomScale="129" workbookViewId="0">
      <selection activeCell="G18" sqref="G18"/>
    </sheetView>
  </sheetViews>
  <sheetFormatPr defaultRowHeight="14.4" x14ac:dyDescent="0.3"/>
  <cols>
    <col min="3" max="3" width="12.109375" bestFit="1" customWidth="1"/>
    <col min="4" max="4" width="15.33203125" bestFit="1" customWidth="1"/>
    <col min="5" max="5" width="12" bestFit="1" customWidth="1"/>
    <col min="6" max="6" width="13.6640625" bestFit="1" customWidth="1"/>
    <col min="7" max="7" width="35.5546875" customWidth="1"/>
  </cols>
  <sheetData>
    <row r="1" spans="1:7" x14ac:dyDescent="0.3">
      <c r="A1" t="s">
        <v>106</v>
      </c>
      <c r="E1" s="29" t="s">
        <v>103</v>
      </c>
      <c r="F1" s="30" t="s">
        <v>123</v>
      </c>
    </row>
    <row r="3" spans="1:7" x14ac:dyDescent="0.3">
      <c r="E3" s="29" t="s">
        <v>124</v>
      </c>
      <c r="F3" s="31">
        <v>30000</v>
      </c>
    </row>
    <row r="5" spans="1:7" x14ac:dyDescent="0.3">
      <c r="C5" s="28" t="s">
        <v>107</v>
      </c>
      <c r="D5" s="28" t="s">
        <v>118</v>
      </c>
      <c r="E5" s="28" t="s">
        <v>121</v>
      </c>
      <c r="F5" s="28" t="s">
        <v>27</v>
      </c>
      <c r="G5" s="28" t="s">
        <v>122</v>
      </c>
    </row>
    <row r="6" spans="1:7" x14ac:dyDescent="0.3">
      <c r="C6" s="32" t="s">
        <v>108</v>
      </c>
      <c r="D6" s="32" t="s">
        <v>119</v>
      </c>
      <c r="E6" s="32">
        <v>50000</v>
      </c>
      <c r="F6" s="32">
        <v>50</v>
      </c>
      <c r="G6" s="32" t="str">
        <f>IF(E6&gt;F$3,E6&amp; "Is High Performance than"&amp;F$3,E6 &amp;" Is Low Performance than " &amp;F$3)</f>
        <v>50000Is High Performance than30000</v>
      </c>
    </row>
    <row r="7" spans="1:7" x14ac:dyDescent="0.3">
      <c r="C7" s="32" t="s">
        <v>109</v>
      </c>
      <c r="D7" s="32" t="s">
        <v>119</v>
      </c>
      <c r="E7" s="32">
        <v>200000</v>
      </c>
      <c r="F7" s="32">
        <v>45</v>
      </c>
      <c r="G7" s="32" t="str">
        <f t="shared" ref="G7:G15" si="0">IF(E7&gt;F$3,E7&amp; "Is High Performance than"&amp;F$3,E7 &amp;" Is Low Performance than " &amp;F$3)</f>
        <v>200000Is High Performance than30000</v>
      </c>
    </row>
    <row r="8" spans="1:7" x14ac:dyDescent="0.3">
      <c r="C8" s="32" t="s">
        <v>110</v>
      </c>
      <c r="D8" s="32" t="s">
        <v>119</v>
      </c>
      <c r="E8" s="32">
        <v>450000</v>
      </c>
      <c r="F8" s="32">
        <v>30</v>
      </c>
      <c r="G8" s="32" t="str">
        <f t="shared" si="0"/>
        <v>450000Is High Performance than30000</v>
      </c>
    </row>
    <row r="9" spans="1:7" x14ac:dyDescent="0.3">
      <c r="C9" s="32" t="s">
        <v>111</v>
      </c>
      <c r="D9" s="32" t="s">
        <v>119</v>
      </c>
      <c r="E9" s="32">
        <v>680000</v>
      </c>
      <c r="F9" s="32">
        <v>22</v>
      </c>
      <c r="G9" s="32" t="str">
        <f t="shared" si="0"/>
        <v>680000Is High Performance than30000</v>
      </c>
    </row>
    <row r="10" spans="1:7" x14ac:dyDescent="0.3">
      <c r="C10" s="32" t="s">
        <v>112</v>
      </c>
      <c r="D10" s="32" t="s">
        <v>120</v>
      </c>
      <c r="E10" s="32">
        <v>60000</v>
      </c>
      <c r="F10" s="32">
        <v>30</v>
      </c>
      <c r="G10" s="32" t="str">
        <f t="shared" si="0"/>
        <v>60000Is High Performance than30000</v>
      </c>
    </row>
    <row r="11" spans="1:7" x14ac:dyDescent="0.3">
      <c r="C11" s="32" t="s">
        <v>113</v>
      </c>
      <c r="D11" s="32" t="s">
        <v>22</v>
      </c>
      <c r="E11" s="32">
        <v>30000</v>
      </c>
      <c r="F11" s="32">
        <v>55</v>
      </c>
      <c r="G11" s="32" t="str">
        <f t="shared" si="0"/>
        <v>30000 Is Low Performance than 30000</v>
      </c>
    </row>
    <row r="12" spans="1:7" x14ac:dyDescent="0.3">
      <c r="C12" s="32" t="s">
        <v>114</v>
      </c>
      <c r="D12" s="32" t="s">
        <v>120</v>
      </c>
      <c r="E12" s="32">
        <v>25000</v>
      </c>
      <c r="F12" s="32">
        <v>23</v>
      </c>
      <c r="G12" s="32" t="str">
        <f t="shared" si="0"/>
        <v>25000 Is Low Performance than 30000</v>
      </c>
    </row>
    <row r="13" spans="1:7" x14ac:dyDescent="0.3">
      <c r="C13" s="32" t="s">
        <v>115</v>
      </c>
      <c r="D13" s="32" t="s">
        <v>119</v>
      </c>
      <c r="E13" s="32">
        <v>9000</v>
      </c>
      <c r="F13" s="32">
        <v>89</v>
      </c>
      <c r="G13" s="32" t="str">
        <f t="shared" si="0"/>
        <v>9000 Is Low Performance than 30000</v>
      </c>
    </row>
    <row r="14" spans="1:7" x14ac:dyDescent="0.3">
      <c r="C14" s="32" t="s">
        <v>116</v>
      </c>
      <c r="D14" s="32" t="s">
        <v>119</v>
      </c>
      <c r="E14" s="32">
        <v>80000</v>
      </c>
      <c r="F14" s="32">
        <v>55</v>
      </c>
      <c r="G14" s="32" t="str">
        <f t="shared" si="0"/>
        <v>80000Is High Performance than30000</v>
      </c>
    </row>
    <row r="15" spans="1:7" x14ac:dyDescent="0.3">
      <c r="C15" s="32" t="s">
        <v>117</v>
      </c>
      <c r="D15" s="32" t="s">
        <v>119</v>
      </c>
      <c r="E15" s="32">
        <v>46000</v>
      </c>
      <c r="F15" s="32">
        <v>20</v>
      </c>
      <c r="G15" s="32" t="str">
        <f t="shared" si="0"/>
        <v>46000Is High Performance than30000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39ED-D2C1-445F-8FCC-45CB46DCC8B0}">
  <dimension ref="F3:M11"/>
  <sheetViews>
    <sheetView zoomScale="115" zoomScaleNormal="115" workbookViewId="0">
      <selection activeCell="K12" sqref="K12"/>
    </sheetView>
  </sheetViews>
  <sheetFormatPr defaultRowHeight="14.4" x14ac:dyDescent="0.3"/>
  <sheetData>
    <row r="3" spans="6:13" x14ac:dyDescent="0.3">
      <c r="F3" t="s">
        <v>35</v>
      </c>
      <c r="K3" t="s">
        <v>37</v>
      </c>
    </row>
    <row r="5" spans="6:13" x14ac:dyDescent="0.3">
      <c r="F5" t="s">
        <v>31</v>
      </c>
      <c r="G5" t="s">
        <v>32</v>
      </c>
      <c r="K5" t="s">
        <v>33</v>
      </c>
      <c r="L5" t="s">
        <v>32</v>
      </c>
    </row>
    <row r="6" spans="6:13" x14ac:dyDescent="0.3">
      <c r="F6">
        <v>200</v>
      </c>
      <c r="G6">
        <v>500</v>
      </c>
      <c r="H6">
        <f>F6+G6</f>
        <v>700</v>
      </c>
      <c r="K6">
        <v>200</v>
      </c>
      <c r="L6">
        <v>500</v>
      </c>
      <c r="M6">
        <f>K6-L6</f>
        <v>-300</v>
      </c>
    </row>
    <row r="8" spans="6:13" x14ac:dyDescent="0.3">
      <c r="F8" t="s">
        <v>34</v>
      </c>
      <c r="K8" t="s">
        <v>36</v>
      </c>
    </row>
    <row r="9" spans="6:13" x14ac:dyDescent="0.3">
      <c r="K9" t="s">
        <v>33</v>
      </c>
      <c r="L9" t="s">
        <v>32</v>
      </c>
    </row>
    <row r="10" spans="6:13" x14ac:dyDescent="0.3">
      <c r="F10" t="s">
        <v>33</v>
      </c>
      <c r="G10" t="s">
        <v>32</v>
      </c>
      <c r="K10">
        <v>0.5</v>
      </c>
      <c r="L10">
        <v>2</v>
      </c>
      <c r="M10">
        <f>K10/L10</f>
        <v>0.25</v>
      </c>
    </row>
    <row r="11" spans="6:13" x14ac:dyDescent="0.3">
      <c r="F11">
        <v>2</v>
      </c>
      <c r="G11">
        <v>5</v>
      </c>
      <c r="H11">
        <f>F11*G11</f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ACD5-2C0C-4AC4-84AD-C69244566D71}">
  <dimension ref="C3:N12"/>
  <sheetViews>
    <sheetView tabSelected="1" workbookViewId="0">
      <selection activeCell="N2" sqref="N2"/>
    </sheetView>
  </sheetViews>
  <sheetFormatPr defaultRowHeight="14.4" x14ac:dyDescent="0.3"/>
  <sheetData>
    <row r="3" spans="3:14" x14ac:dyDescent="0.3">
      <c r="C3" s="38" t="s">
        <v>160</v>
      </c>
      <c r="D3" s="38" t="s">
        <v>28</v>
      </c>
      <c r="E3" s="38" t="s">
        <v>29</v>
      </c>
      <c r="F3" s="38" t="s">
        <v>24</v>
      </c>
      <c r="G3" s="38" t="s">
        <v>25</v>
      </c>
      <c r="H3" s="38" t="s">
        <v>26</v>
      </c>
      <c r="I3" s="38" t="s">
        <v>27</v>
      </c>
      <c r="L3" s="41">
        <v>1</v>
      </c>
      <c r="M3" s="41">
        <v>2</v>
      </c>
      <c r="N3">
        <v>3</v>
      </c>
    </row>
    <row r="4" spans="3:14" ht="72" x14ac:dyDescent="0.3">
      <c r="C4" s="39" t="s">
        <v>161</v>
      </c>
      <c r="D4" s="40" t="s">
        <v>162</v>
      </c>
      <c r="E4" s="39" t="s">
        <v>22</v>
      </c>
      <c r="F4" s="39">
        <f>VLOOKUP(C4,L$4:M$10,2,FALSE)</f>
        <v>5</v>
      </c>
      <c r="G4" s="39">
        <v>5000</v>
      </c>
      <c r="H4" s="39"/>
      <c r="I4" s="39"/>
      <c r="L4" s="42" t="s">
        <v>160</v>
      </c>
      <c r="M4" s="42" t="s">
        <v>24</v>
      </c>
      <c r="N4" s="42" t="s">
        <v>26</v>
      </c>
    </row>
    <row r="5" spans="3:14" x14ac:dyDescent="0.3">
      <c r="C5" s="39" t="s">
        <v>163</v>
      </c>
      <c r="D5" s="39" t="s">
        <v>164</v>
      </c>
      <c r="E5" s="39" t="s">
        <v>22</v>
      </c>
      <c r="F5" s="43">
        <f t="shared" ref="F5:F9" si="0">VLOOKUP(C5,L$4:M$10,2,FALSE)</f>
        <v>2</v>
      </c>
      <c r="G5" s="39">
        <v>1000</v>
      </c>
      <c r="H5" s="39"/>
      <c r="I5" s="39">
        <v>100</v>
      </c>
      <c r="L5" s="43" t="s">
        <v>169</v>
      </c>
      <c r="M5" s="43">
        <v>10</v>
      </c>
      <c r="N5" s="43">
        <v>50000</v>
      </c>
    </row>
    <row r="6" spans="3:14" x14ac:dyDescent="0.3">
      <c r="C6" s="39" t="s">
        <v>165</v>
      </c>
      <c r="D6" s="39" t="s">
        <v>18</v>
      </c>
      <c r="E6" s="39" t="s">
        <v>22</v>
      </c>
      <c r="F6" s="43">
        <f t="shared" si="0"/>
        <v>6</v>
      </c>
      <c r="G6" s="39">
        <v>7000</v>
      </c>
      <c r="H6" s="39"/>
      <c r="I6" s="39">
        <v>1000</v>
      </c>
      <c r="L6" s="43" t="s">
        <v>165</v>
      </c>
      <c r="M6" s="43">
        <v>6</v>
      </c>
      <c r="N6" s="43">
        <v>200000</v>
      </c>
    </row>
    <row r="7" spans="3:14" x14ac:dyDescent="0.3">
      <c r="C7" s="39" t="s">
        <v>166</v>
      </c>
      <c r="D7" s="39" t="s">
        <v>19</v>
      </c>
      <c r="E7" s="39" t="s">
        <v>135</v>
      </c>
      <c r="F7" s="43">
        <f t="shared" si="0"/>
        <v>1</v>
      </c>
      <c r="G7" s="39">
        <v>15000</v>
      </c>
      <c r="H7" s="43"/>
      <c r="I7" s="39">
        <v>5000</v>
      </c>
      <c r="L7" s="43" t="s">
        <v>167</v>
      </c>
      <c r="M7" s="43">
        <v>3</v>
      </c>
      <c r="N7" s="43">
        <v>150000</v>
      </c>
    </row>
    <row r="8" spans="3:14" x14ac:dyDescent="0.3">
      <c r="C8" s="39" t="s">
        <v>167</v>
      </c>
      <c r="D8" s="39" t="s">
        <v>168</v>
      </c>
      <c r="E8" s="39" t="s">
        <v>135</v>
      </c>
      <c r="F8" s="43">
        <f t="shared" si="0"/>
        <v>3</v>
      </c>
      <c r="G8" s="39">
        <v>12000</v>
      </c>
      <c r="H8" s="39"/>
      <c r="I8" s="39">
        <v>7000</v>
      </c>
      <c r="L8" s="43" t="s">
        <v>166</v>
      </c>
      <c r="M8" s="43">
        <v>1</v>
      </c>
      <c r="N8" s="43">
        <v>200000</v>
      </c>
    </row>
    <row r="9" spans="3:14" x14ac:dyDescent="0.3">
      <c r="C9" s="39" t="s">
        <v>169</v>
      </c>
      <c r="D9" s="39" t="s">
        <v>170</v>
      </c>
      <c r="E9" s="39" t="s">
        <v>22</v>
      </c>
      <c r="F9" s="43">
        <f t="shared" si="0"/>
        <v>10</v>
      </c>
      <c r="G9" s="39">
        <v>2000</v>
      </c>
      <c r="H9" s="39"/>
      <c r="I9" s="39">
        <v>20</v>
      </c>
      <c r="L9" s="43" t="s">
        <v>163</v>
      </c>
      <c r="M9" s="43">
        <v>2</v>
      </c>
      <c r="N9" s="43">
        <v>10000</v>
      </c>
    </row>
    <row r="10" spans="3:14" x14ac:dyDescent="0.3">
      <c r="L10" s="43" t="s">
        <v>161</v>
      </c>
      <c r="M10" s="43">
        <v>5</v>
      </c>
      <c r="N10" s="43">
        <v>100000</v>
      </c>
    </row>
    <row r="12" spans="3:14" x14ac:dyDescent="0.3">
      <c r="C12" s="39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BD42-6879-4D06-9ECC-B0324F4F1A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B3BA-CFCA-468E-952C-1878F76D28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7875-401C-438F-80F8-78D48ECBD0F7}">
  <dimension ref="A1"/>
  <sheetViews>
    <sheetView topLeftCell="G2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data_basic</vt:lpstr>
      <vt:lpstr>text_function</vt:lpstr>
      <vt:lpstr>Sheet2</vt:lpstr>
      <vt:lpstr>logical</vt:lpstr>
      <vt:lpstr>if_else_if</vt:lpstr>
      <vt:lpstr>date &amp; time</vt:lpstr>
      <vt:lpstr>Sheet3</vt:lpstr>
      <vt:lpstr>task 1</vt:lpstr>
      <vt:lpstr>basic_math</vt:lpstr>
      <vt:lpstr>vlookup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Chavhan - HP</dc:creator>
  <cp:lastModifiedBy>Bhumika Chavhan</cp:lastModifiedBy>
  <cp:lastPrinted>2025-09-23T16:31:11Z</cp:lastPrinted>
  <dcterms:created xsi:type="dcterms:W3CDTF">2015-06-05T18:17:20Z</dcterms:created>
  <dcterms:modified xsi:type="dcterms:W3CDTF">2025-09-25T04:20:02Z</dcterms:modified>
</cp:coreProperties>
</file>