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mc:AlternateContent xmlns:mc="http://schemas.openxmlformats.org/markup-compatibility/2006">
    <mc:Choice Requires="x15">
      <x15ac:absPath xmlns:x15ac="http://schemas.microsoft.com/office/spreadsheetml/2010/11/ac" url="https://imperiallondon.sharepoint.com/sites/GDP-Group6-CI/Shared Documents/General/Criteria/Climate sensivity/"/>
    </mc:Choice>
  </mc:AlternateContent>
  <xr:revisionPtr revIDLastSave="377" documentId="11_2FD30FE1C483B282F4F3F7BF22EAC7F9425E3942" xr6:coauthVersionLast="47" xr6:coauthVersionMax="47" xr10:uidLastSave="{F3E3FB27-DFB3-40F3-9B28-B5770EC1A10A}"/>
  <bookViews>
    <workbookView xWindow="-110" yWindow="-110" windowWidth="25820" windowHeight="13900" activeTab="1" xr2:uid="{00000000-000D-0000-FFFF-FFFF00000000}"/>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M9" i="1" s="1"/>
  <c r="L10" i="1"/>
  <c r="L2" i="1"/>
  <c r="K2" i="1"/>
  <c r="K3" i="1"/>
  <c r="K4" i="1"/>
  <c r="K5" i="1"/>
  <c r="K6" i="1"/>
  <c r="K7" i="1"/>
  <c r="K8" i="1"/>
  <c r="K9" i="1"/>
  <c r="K10" i="1"/>
  <c r="AD33" i="1"/>
  <c r="AE30" i="1"/>
  <c r="AF30" i="1" s="1"/>
  <c r="AH30" i="1" s="1"/>
  <c r="AE29" i="1"/>
  <c r="AF29" i="1" s="1"/>
  <c r="AH29" i="1" s="1"/>
  <c r="AE28" i="1"/>
  <c r="AF28" i="1" s="1"/>
  <c r="AH28" i="1" s="1"/>
  <c r="AE27" i="1"/>
  <c r="AF27" i="1" s="1"/>
  <c r="M3" i="1"/>
  <c r="M4" i="1"/>
  <c r="M5" i="1"/>
  <c r="M6" i="1"/>
  <c r="M7" i="1"/>
  <c r="M8" i="1"/>
  <c r="M10" i="1"/>
  <c r="M2" i="1"/>
  <c r="AF33" i="1" l="1"/>
  <c r="AH27" i="1"/>
  <c r="AH33" i="1" s="1"/>
</calcChain>
</file>

<file path=xl/sharedStrings.xml><?xml version="1.0" encoding="utf-8"?>
<sst xmlns="http://schemas.openxmlformats.org/spreadsheetml/2006/main" count="124" uniqueCount="92">
  <si>
    <t>State</t>
  </si>
  <si>
    <t>Code</t>
  </si>
  <si>
    <t>H1</t>
  </si>
  <si>
    <t>H2</t>
  </si>
  <si>
    <t>M1</t>
  </si>
  <si>
    <t>M2</t>
  </si>
  <si>
    <t>M3</t>
  </si>
  <si>
    <t>L1</t>
  </si>
  <si>
    <t>L2</t>
  </si>
  <si>
    <t>L3</t>
  </si>
  <si>
    <t>Total</t>
  </si>
  <si>
    <t>Climate danger</t>
  </si>
  <si>
    <t>CSS</t>
  </si>
  <si>
    <t>Origin (Production site)</t>
  </si>
  <si>
    <t>Route m</t>
  </si>
  <si>
    <t>Destination (Factory) / Origin (Factory)</t>
  </si>
  <si>
    <t>Route n</t>
  </si>
  <si>
    <t>Destination (Final port)</t>
  </si>
  <si>
    <t> Acre</t>
  </si>
  <si>
    <t>AC</t>
  </si>
  <si>
    <t>If a facility is in state S, its Security score is S</t>
  </si>
  <si>
    <t>S_origin</t>
  </si>
  <si>
    <t>Time_spend_on_the_route_m</t>
  </si>
  <si>
    <t>S_destionation OR S_origin</t>
  </si>
  <si>
    <t>Time_spend_on_the_route_n</t>
  </si>
  <si>
    <t>S_destination</t>
  </si>
  <si>
    <t> Amazonas</t>
  </si>
  <si>
    <t>AM</t>
  </si>
  <si>
    <t> Amapá</t>
  </si>
  <si>
    <t>AP</t>
  </si>
  <si>
    <t> Maranhão</t>
  </si>
  <si>
    <t>MA</t>
  </si>
  <si>
    <t> Mato Grosso</t>
  </si>
  <si>
    <t>MT</t>
  </si>
  <si>
    <t> Pará</t>
  </si>
  <si>
    <t>PA</t>
  </si>
  <si>
    <t> Rondônia</t>
  </si>
  <si>
    <t>RO</t>
  </si>
  <si>
    <t> Roraima</t>
  </si>
  <si>
    <t>RR</t>
  </si>
  <si>
    <t> Tocantins</t>
  </si>
  <si>
    <t>TO</t>
  </si>
  <si>
    <t>High score = less sensitivity to climate change</t>
  </si>
  <si>
    <t>CLASSES</t>
  </si>
  <si>
    <t>FACTOR</t>
  </si>
  <si>
    <t>RAINY MONTHS</t>
  </si>
  <si>
    <t>DRY MONTHS</t>
  </si>
  <si>
    <t>ANNUAL AVERAGE PRECIPITATION (mm)</t>
  </si>
  <si>
    <t>CONCENTRATION INDEX (%)</t>
  </si>
  <si>
    <r>
      <rPr>
        <sz val="11"/>
        <color rgb="FF000000"/>
        <rFont val="等线"/>
        <family val="2"/>
        <scheme val="minor"/>
      </rPr>
      <t xml:space="preserve">For one single road, Security score: FIRST, SS_AVG=AVERAGE(S_origin, S_destination), THEN </t>
    </r>
    <r>
      <rPr>
        <i/>
        <sz val="11"/>
        <color rgb="FF000000"/>
        <rFont val="等线"/>
        <family val="2"/>
        <scheme val="minor"/>
      </rPr>
      <t>TIME_Index</t>
    </r>
    <r>
      <rPr>
        <sz val="11"/>
        <color rgb="FF000000"/>
        <rFont val="等线"/>
        <family val="2"/>
        <scheme val="minor"/>
      </rPr>
      <t xml:space="preserve"> = (TIME_SPEND_ON_THE_ROUTE - MIN_x) / (MAX_x - MIN_x), THEN SS_Index = 1 - TIME_Index, THEN SS_SCORE = AVG * TIME_Index</t>
    </r>
  </si>
  <si>
    <t>HIGH (H)</t>
  </si>
  <si>
    <t>&gt; 3000</t>
  </si>
  <si>
    <t>5 to 6</t>
  </si>
  <si>
    <t>1000 to 2750</t>
  </si>
  <si>
    <t>&lt; 35</t>
  </si>
  <si>
    <t>MEDIUM (M)</t>
  </si>
  <si>
    <t>9 to 12</t>
  </si>
  <si>
    <t>0 to 2</t>
  </si>
  <si>
    <t>2250 to 3000</t>
  </si>
  <si>
    <t>&gt; 55</t>
  </si>
  <si>
    <t>4 to 5</t>
  </si>
  <si>
    <t>1250 to 2000</t>
  </si>
  <si>
    <t>&lt; 35 and 35 to 45</t>
  </si>
  <si>
    <t>Then, SS_SCORE_Strategy = AVERAGE(SS_SCORE)</t>
  </si>
  <si>
    <t>7 to 8</t>
  </si>
  <si>
    <t>&gt; 55 and 45 to 55</t>
  </si>
  <si>
    <t>LOW (L)</t>
  </si>
  <si>
    <t>2 to 3</t>
  </si>
  <si>
    <t>1750 to 2500</t>
  </si>
  <si>
    <t>45 to 55</t>
  </si>
  <si>
    <t>1500 to 2250</t>
  </si>
  <si>
    <t>35 to 45 and 45 to 55</t>
  </si>
  <si>
    <t>3 to 4</t>
  </si>
  <si>
    <t>1750 to 2250</t>
  </si>
  <si>
    <t>Note:
Factor is the predominant cause explaining the potential aggressiveness of the climate:
1 Areas characterized by excess moisture throughout the year;
2 Areas characterized by a lack of moisture throughout the year;
3 Areas characterized by a lack of moisture during part of the year.                                                                                                                                                                    
Concentration Index refers to the percentage of total precipitation concentrated in the trimester.
Rainy month = monthly rain &gt; 100mm
Dry month = monthly rain &lt; 60mm</t>
  </si>
  <si>
    <t>Example</t>
  </si>
  <si>
    <t>avg score</t>
  </si>
  <si>
    <t>hours</t>
  </si>
  <si>
    <t>SS_AVG=AVERAGE(S_origin, S_destination)</t>
  </si>
  <si>
    <t>TIME_Index = (TIME_SPEND_ON_THE_ROUTE - MIN_x) / (MAX_x - MIN_x)</t>
  </si>
  <si>
    <t>SS_Index = 1 - TIME_Index</t>
  </si>
  <si>
    <t>SS_SCORE = AVG * TIME_Index</t>
  </si>
  <si>
    <t>Note: The map of Climatic Aggressiveness Potential is part of the studies produced in the Environmental Diagnosis of Legal Amazon, executed by the Coordination of Natural Resources and Environmental Studies - CREN of the Directorate of Geosciences of IBGE. The analyzed temporal series refer to homogenized data from 326 climatological stations and pluviometric data from the DNAEE and CPRM database, completed with information from the Climatological Atlas of Brazilian Amazon (SUDAM, 1984) and existing data in the IBGE archive, from the period 1960 to 1990.</t>
  </si>
  <si>
    <t>Indicators</t>
  </si>
  <si>
    <t>Score</t>
  </si>
  <si>
    <t>Min Time</t>
  </si>
  <si>
    <t>Min Cost</t>
  </si>
  <si>
    <t>Min Time&amp;Cost</t>
  </si>
  <si>
    <t>CzCT5x</t>
  </si>
  <si>
    <t>CzTx</t>
  </si>
  <si>
    <t>TzCx</t>
  </si>
  <si>
    <t>Sensitivity to climate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</si>
</sst>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1"/>
      <color theme="1"/>
      <name val="等线"/>
      <family val="2"/>
      <scheme val="minor"/>
    </font>
    <font>
      <sz val="11"/>
      <color rgb="FF000000"/>
      <name val="等线"/>
      <family val="2"/>
      <scheme val="minor"/>
    </font>
    <font>
      <b/>
      <sz val="11"/>
      <color theme="1"/>
      <name val="等线"/>
      <family val="2"/>
      <scheme val="minor"/>
    </font>
    <font>
      <sz val="8"/>
      <color theme="1"/>
      <name val="等线"/>
      <family val="2"/>
      <scheme val="minor"/>
    </font>
    <font>
      <sz val="11"/>
      <color rgb="FF000000"/>
      <name val="等线"/>
      <family val="2"/>
      <scheme val="minor"/>
    </font>
    <font>
      <i/>
      <sz val="11"/>
      <color rgb="FF000000"/>
      <name val="等线"/>
      <family val="2"/>
      <scheme val="minor"/>
    </font>
    <font>
      <sz val="11"/>
      <color rgb="FF000000"/>
      <name val="Calibri"/>
      <family val="2"/>
    </font>
    <font>
      <sz val="9"/>
      <color rgb="FF000000"/>
      <name val="等线"/>
      <family val="2"/>
      <scheme val="minor"/>
    </font>
    <font>
      <sz val="9"/>
      <name val="等线"/>
      <family val="3"/>
      <charset val="134"/>
      <scheme val="minor"/>
    </font>
  </fonts>
  <fills count="10">
    <fill>
      <patternFill patternType="none"/>
    </fill>
    <fill>
      <patternFill patternType="gray125"/>
    </fill>
    <fill>
      <patternFill patternType="solid">
        <fgColor rgb="FFA5DC00"/>
        <bgColor indexed="64"/>
      </patternFill>
    </fill>
    <fill>
      <patternFill patternType="solid">
        <fgColor rgb="FFA6C800"/>
        <bgColor indexed="64"/>
      </patternFill>
    </fill>
    <fill>
      <patternFill patternType="solid">
        <fgColor rgb="FFA0AA01"/>
        <bgColor indexed="64"/>
      </patternFill>
    </fill>
    <fill>
      <patternFill patternType="solid">
        <fgColor rgb="FFE6D35A"/>
        <bgColor indexed="64"/>
      </patternFill>
    </fill>
    <fill>
      <patternFill patternType="solid">
        <fgColor rgb="FFE6B43C"/>
        <bgColor indexed="64"/>
      </patternFill>
    </fill>
    <fill>
      <patternFill patternType="solid">
        <fgColor rgb="FFE69600"/>
        <bgColor indexed="64"/>
      </patternFill>
    </fill>
    <fill>
      <patternFill patternType="solid">
        <fgColor rgb="FFFF0100"/>
        <bgColor indexed="64"/>
      </patternFill>
    </fill>
    <fill>
      <patternFill patternType="solid">
        <fgColor rgb="FFBF000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theme="3" tint="0.39997558519241921"/>
      </left>
      <right style="thin">
        <color theme="3" tint="0.39997558519241921"/>
      </right>
      <top style="thin">
        <color theme="3" tint="0.39997558519241921"/>
      </top>
      <bottom/>
      <diagonal/>
    </border>
    <border>
      <left/>
      <right style="thin">
        <color theme="6" tint="0.59999389629810485"/>
      </right>
      <top/>
      <bottom/>
      <diagonal/>
    </border>
    <border>
      <left style="thin">
        <color theme="6" tint="0.59999389629810485"/>
      </left>
      <right style="thin">
        <color theme="6" tint="0.59999389629810485"/>
      </right>
      <top/>
      <bottom/>
      <diagonal/>
    </border>
    <border>
      <left style="thin">
        <color theme="6" tint="0.59999389629810485"/>
      </left>
      <right style="thin">
        <color theme="6" tint="0.59999389629810485"/>
      </right>
      <top/>
      <bottom style="thin">
        <color theme="6" tint="0.59999389629810485"/>
      </bottom>
      <diagonal/>
    </border>
    <border>
      <left style="thin">
        <color theme="6" tint="0.59999389629810485"/>
      </left>
      <right/>
      <top/>
      <bottom style="thin">
        <color theme="6" tint="0.59999389629810485"/>
      </bottom>
      <diagonal/>
    </border>
    <border>
      <left style="thin">
        <color theme="0"/>
      </left>
      <right style="thin">
        <color theme="6" tint="0.59999389629810485"/>
      </right>
      <top style="thin">
        <color theme="0"/>
      </top>
      <bottom style="thin">
        <color theme="6" tint="0.59999389629810485"/>
      </bottom>
      <diagonal/>
    </border>
    <border>
      <left style="thin">
        <color theme="6" tint="0.59999389629810485"/>
      </left>
      <right style="thin">
        <color theme="6" tint="0.59999389629810485"/>
      </right>
      <top style="thin">
        <color theme="0"/>
      </top>
      <bottom style="thin">
        <color theme="6" tint="0.59999389629810485"/>
      </bottom>
      <diagonal/>
    </border>
    <border>
      <left style="thin">
        <color theme="6" tint="0.59999389629810485"/>
      </left>
      <right style="thin">
        <color theme="0"/>
      </right>
      <top style="thin">
        <color theme="0"/>
      </top>
      <bottom style="thin">
        <color theme="6" tint="0.59999389629810485"/>
      </bottom>
      <diagonal/>
    </border>
    <border>
      <left/>
      <right style="thin">
        <color theme="6" tint="0.59999389629810485"/>
      </right>
      <top style="thin">
        <color theme="6" tint="0.59999389629810485"/>
      </top>
      <bottom style="thin">
        <color theme="6" tint="0.59999389629810485"/>
      </bottom>
      <diagonal/>
    </border>
    <border>
      <left style="thin">
        <color theme="6" tint="0.59999389629810485"/>
      </left>
      <right style="thin">
        <color theme="6" tint="0.59999389629810485"/>
      </right>
      <top style="thin">
        <color theme="6" tint="0.59999389629810485"/>
      </top>
      <bottom style="thin">
        <color theme="6" tint="0.59999389629810485"/>
      </bottom>
      <diagonal/>
    </border>
    <border>
      <left style="thin">
        <color theme="6" tint="0.59999389629810485"/>
      </left>
      <right/>
      <top style="thin">
        <color theme="6" tint="0.59999389629810485"/>
      </top>
      <bottom style="thin">
        <color theme="6" tint="0.59999389629810485"/>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diagonal/>
    </border>
  </borders>
  <cellStyleXfs count="1">
    <xf numFmtId="0" fontId="0" fillId="0" borderId="0"/>
  </cellStyleXfs>
  <cellXfs count="58">
    <xf numFmtId="0" fontId="0" fillId="0" borderId="0" xfId="0"/>
    <xf numFmtId="1" fontId="0" fillId="0" borderId="0" xfId="0" applyNumberFormat="1"/>
    <xf numFmtId="0" fontId="0" fillId="0" borderId="0" xfId="0" applyAlignment="1">
      <alignment horizontal="center" vertical="center"/>
    </xf>
    <xf numFmtId="0" fontId="2" fillId="0" borderId="0" xfId="0" applyFont="1"/>
    <xf numFmtId="0" fontId="3" fillId="0" borderId="0" xfId="0" applyFont="1" applyAlignment="1">
      <alignment horizont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top"/>
    </xf>
    <xf numFmtId="0" fontId="0" fillId="0" borderId="0" xfId="0" applyAlignment="1">
      <alignment vertical="top" wrapText="1"/>
    </xf>
    <xf numFmtId="0" fontId="6" fillId="0" borderId="0" xfId="0" applyFont="1"/>
    <xf numFmtId="0" fontId="1" fillId="0" borderId="1" xfId="0" applyFont="1" applyBorder="1" applyAlignment="1">
      <alignment vertical="center" wrapText="1"/>
    </xf>
    <xf numFmtId="0" fontId="1" fillId="9"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176" fontId="0" fillId="0" borderId="0" xfId="0" applyNumberFormat="1"/>
    <xf numFmtId="176" fontId="2" fillId="0" borderId="0" xfId="0" applyNumberFormat="1" applyFont="1"/>
    <xf numFmtId="0" fontId="1" fillId="9" borderId="2" xfId="0" applyFont="1" applyFill="1" applyBorder="1" applyAlignment="1">
      <alignment horizontal="center" vertical="center" wrapText="1"/>
    </xf>
    <xf numFmtId="0" fontId="1" fillId="0" borderId="2" xfId="0" applyFont="1" applyBorder="1" applyAlignment="1">
      <alignment horizontal="center" vertical="center" wrapText="1"/>
    </xf>
    <xf numFmtId="10" fontId="0" fillId="0" borderId="0" xfId="0" applyNumberFormat="1" applyAlignment="1">
      <alignment horizontal="center" vertical="center"/>
    </xf>
    <xf numFmtId="176" fontId="2" fillId="0" borderId="0" xfId="0" applyNumberFormat="1" applyFont="1" applyAlignment="1">
      <alignment horizontal="center" vertical="center"/>
    </xf>
    <xf numFmtId="176" fontId="0" fillId="0" borderId="0" xfId="0" applyNumberFormat="1" applyAlignment="1">
      <alignment horizontal="center" vertic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176" fontId="0" fillId="0" borderId="9" xfId="0" applyNumberFormat="1" applyBorder="1"/>
    <xf numFmtId="176" fontId="0" fillId="0" borderId="10" xfId="0" applyNumberFormat="1" applyBorder="1"/>
    <xf numFmtId="176" fontId="0" fillId="0" borderId="11" xfId="0" applyNumberFormat="1" applyBorder="1"/>
    <xf numFmtId="176" fontId="0" fillId="0" borderId="12" xfId="0" applyNumberFormat="1" applyBorder="1"/>
    <xf numFmtId="176" fontId="0" fillId="0" borderId="13" xfId="0" applyNumberFormat="1" applyBorder="1"/>
    <xf numFmtId="0" fontId="0" fillId="0" borderId="2" xfId="0" applyBorder="1"/>
    <xf numFmtId="176" fontId="0" fillId="0" borderId="14" xfId="0" applyNumberFormat="1" applyBorder="1"/>
    <xf numFmtId="0" fontId="0" fillId="0" borderId="15" xfId="0" applyBorder="1"/>
    <xf numFmtId="0" fontId="0" fillId="0" borderId="16" xfId="0" applyBorder="1"/>
    <xf numFmtId="0" fontId="0" fillId="0" borderId="17" xfId="0" applyBorder="1"/>
    <xf numFmtId="176" fontId="0" fillId="0" borderId="18" xfId="0" applyNumberFormat="1" applyBorder="1"/>
    <xf numFmtId="0" fontId="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center" vertical="center"/>
    </xf>
    <xf numFmtId="0" fontId="1" fillId="0" borderId="1" xfId="0" applyFont="1" applyBorder="1" applyAlignment="1">
      <alignment horizontal="center" wrapText="1"/>
    </xf>
    <xf numFmtId="0" fontId="3" fillId="0" borderId="0" xfId="0" applyFont="1" applyAlignment="1">
      <alignment horizontal="center" wrapText="1"/>
    </xf>
    <xf numFmtId="0" fontId="0" fillId="0" borderId="0" xfId="0" applyAlignment="1">
      <alignment horizontal="center" vertical="top" wrapText="1"/>
    </xf>
    <xf numFmtId="0" fontId="0" fillId="0" borderId="0" xfId="0" applyAlignment="1">
      <alignment horizontal="center" vertical="top"/>
    </xf>
    <xf numFmtId="0" fontId="0" fillId="0" borderId="0" xfId="0"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horizontal="center"/>
    </xf>
    <xf numFmtId="0" fontId="4" fillId="0" borderId="0" xfId="0" applyFont="1" applyAlignment="1">
      <alignment horizontal="center" vertical="top" wrapText="1"/>
    </xf>
  </cellXfs>
  <cellStyles count="1">
    <cellStyle name="常规" xfId="0" builtinId="0"/>
  </cellStyles>
  <dxfs count="25">
    <dxf>
      <numFmt numFmtId="176" formatCode="0.0"/>
      <border>
        <left style="thin">
          <color rgb="FF000000"/>
        </left>
        <right/>
        <top style="thin">
          <color rgb="FF000000"/>
        </top>
        <bottom style="thin">
          <color rgb="FF000000"/>
        </bottom>
        <vertical style="thin">
          <color rgb="FF000000"/>
        </vertical>
        <horizontal style="thin">
          <color rgb="FF000000"/>
        </horizontal>
      </border>
    </dxf>
    <dxf>
      <numFmt numFmtId="176" formatCode="0.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176" formatCode="0.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176" formatCode="0.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176" formatCode="0.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176" formatCode="0.0"/>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176" formatCode="0.0"/>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border>
        <bottom style="thin">
          <color rgb="FF000000"/>
        </bottom>
      </border>
    </dxf>
    <dxf>
      <border>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1"/>
        <color theme="1"/>
        <name val="Aptos Narrow"/>
        <family val="2"/>
        <scheme val="minor"/>
      </font>
      <numFmt numFmtId="177" formatCode="0.000"/>
      <alignment horizontal="center" vertical="center"/>
    </dxf>
    <dxf>
      <numFmt numFmtId="176" formatCode="0.0"/>
      <alignment horizontal="center" vertical="center"/>
    </dxf>
    <dxf>
      <numFmt numFmtId="14" formatCode="0.00%"/>
      <alignment horizontal="center" vertical="center"/>
    </dxf>
    <dxf>
      <numFmt numFmtId="14" formatCode="0.00%"/>
      <alignment horizontal="center" vertical="center"/>
    </dxf>
    <dxf>
      <numFmt numFmtId="14" formatCode="0.00%"/>
      <alignment horizontal="center" vertical="center"/>
    </dxf>
    <dxf>
      <numFmt numFmtId="14" formatCode="0.00%"/>
      <alignment horizontal="center" vertical="center"/>
    </dxf>
    <dxf>
      <numFmt numFmtId="14" formatCode="0.00%"/>
      <alignment horizontal="center" vertical="center"/>
    </dxf>
    <dxf>
      <numFmt numFmtId="14" formatCode="0.00%"/>
      <alignment horizontal="center" vertical="center"/>
    </dxf>
    <dxf>
      <numFmt numFmtId="14" formatCode="0.00%"/>
      <alignment horizontal="center" vertical="center"/>
    </dxf>
    <dxf>
      <numFmt numFmtId="14" formatCode="0.00%"/>
      <alignment horizontal="center" vertical="center"/>
    </dxf>
    <dxf>
      <numFmt numFmtId="14" formatCode="0.00%"/>
      <alignment horizontal="center" vertical="center"/>
    </dxf>
    <dxf>
      <numFmt numFmtId="1" formatCode="0"/>
    </dxf>
    <dxf>
      <numFmt numFmtId="1" formatCode="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EF61FF-3EC6-48CC-96ED-7E6298263188}" name="Tableau2" displayName="Tableau2" ref="A1:M10" totalsRowShown="0">
  <autoFilter ref="A1:M10" xr:uid="{4FEF61FF-3EC6-48CC-96ED-7E629826318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CE6B6E2F-12AB-4A25-890D-9B835AB1CF45}" name="State" dataDxfId="24"/>
    <tableColumn id="2" xr3:uid="{1D61D414-5F27-4825-8227-7C78F0E34BA6}" name="Code" dataDxfId="23"/>
    <tableColumn id="3" xr3:uid="{3635E0E1-6560-4546-875C-3BA0342D66B0}" name="H1" dataDxfId="22"/>
    <tableColumn id="4" xr3:uid="{2E987BF3-6F7D-4ACC-9070-32198FA27D9B}" name="H2" dataDxfId="21"/>
    <tableColumn id="6" xr3:uid="{6E4B9767-AD45-44DA-91C9-FFCD41C1480F}" name="M1" dataDxfId="20"/>
    <tableColumn id="7" xr3:uid="{054F71B4-3369-47A0-9793-987A604D316A}" name="M2" dataDxfId="19"/>
    <tableColumn id="8" xr3:uid="{E06C0164-987A-47B0-95F9-56FB428C64AD}" name="M3" dataDxfId="18"/>
    <tableColumn id="9" xr3:uid="{B0C80285-AFF2-4B14-B17D-659C304A606B}" name="L1" dataDxfId="17"/>
    <tableColumn id="10" xr3:uid="{5AA443B7-9597-47BC-9D38-BD7672D3F1E7}" name="L2" dataDxfId="16"/>
    <tableColumn id="11" xr3:uid="{C38C8953-839C-4478-A146-A0270E5DA4DA}" name="L3" dataDxfId="15"/>
    <tableColumn id="13" xr3:uid="{C3A824BF-4CC5-4488-B01C-34E751367750}" name="Total" dataDxfId="14"/>
    <tableColumn id="15" xr3:uid="{26B13608-E165-4994-9EF6-9A217C314FB2}" name="Climate danger" dataDxfId="13">
      <calculatedColumnFormula>(C2*9+D2*8+E2*7+F2*6+G2*5+H2*4+I2*3+J2*2)*100/(9+8+7+6+5+4+3+2)</calculatedColumnFormula>
    </tableColumn>
    <tableColumn id="16" xr3:uid="{20199D24-2743-488F-A483-8D85064DCCB6}" name="CSS" dataDxfId="1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32C9BC-32BA-4742-A9D6-11C4C0A2C9D2}" name="Tableau1" displayName="Tableau1" ref="A1:H2" totalsRowShown="0" headerRowDxfId="11" headerRowBorderDxfId="10" tableBorderDxfId="9" totalsRowBorderDxfId="8">
  <autoFilter ref="A1:H2" xr:uid="{3332C9BC-32BA-4742-A9D6-11C4C0A2C9D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6AF2C2B-E325-484E-B7DF-0618E7494ED7}" name="Indicators" dataDxfId="7"/>
    <tableColumn id="2" xr3:uid="{3861E166-4753-43D4-BCC5-F1CC48D4E453}" name="Score" dataDxfId="6"/>
    <tableColumn id="3" xr3:uid="{7378BE43-B601-46E1-A40A-B39F58260012}" name="Min Time" dataDxfId="5"/>
    <tableColumn id="4" xr3:uid="{FED04691-6D56-41C8-AE12-C831A5D8C377}" name="Min Cost" dataDxfId="4"/>
    <tableColumn id="5" xr3:uid="{5D9EB7FB-FCF3-4F83-9B37-81CA8D7609DA}" name="Min Time&amp;Cost" dataDxfId="3"/>
    <tableColumn id="6" xr3:uid="{1F492319-D17A-41F4-ADEF-A91734928CF8}" name="CzCT5x" dataDxfId="2"/>
    <tableColumn id="7" xr3:uid="{BAF47C6B-ED55-4BDB-9EFB-05117038FA8B}" name="CzTx" dataDxfId="1"/>
    <tableColumn id="8" xr3:uid="{54C3D98A-2F8C-47A7-A011-E54342B1626D}" name="TzCx" dataDxfId="0"/>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Amazonas_(Brazilian_state)" TargetMode="External"/><Relationship Id="rId3" Type="http://schemas.openxmlformats.org/officeDocument/2006/relationships/hyperlink" Target="https://en.wikipedia.org/wiki/Roraima" TargetMode="External"/><Relationship Id="rId7" Type="http://schemas.openxmlformats.org/officeDocument/2006/relationships/hyperlink" Target="https://en.wikipedia.org/wiki/Maranh%C3%A3o" TargetMode="External"/><Relationship Id="rId2" Type="http://schemas.openxmlformats.org/officeDocument/2006/relationships/hyperlink" Target="https://en.wikipedia.org/wiki/Tocantins" TargetMode="External"/><Relationship Id="rId1" Type="http://schemas.openxmlformats.org/officeDocument/2006/relationships/hyperlink" Target="https://en.wikipedia.org/wiki/Acre_(state)" TargetMode="External"/><Relationship Id="rId6" Type="http://schemas.openxmlformats.org/officeDocument/2006/relationships/hyperlink" Target="https://en.wikipedia.org/wiki/Mato_Grosso" TargetMode="External"/><Relationship Id="rId5" Type="http://schemas.openxmlformats.org/officeDocument/2006/relationships/hyperlink" Target="https://en.wikipedia.org/wiki/Par%C3%A1" TargetMode="External"/><Relationship Id="rId10" Type="http://schemas.openxmlformats.org/officeDocument/2006/relationships/table" Target="../tables/table1.xml"/><Relationship Id="rId4" Type="http://schemas.openxmlformats.org/officeDocument/2006/relationships/hyperlink" Target="https://en.wikipedia.org/wiki/Rond%C3%B4nia" TargetMode="External"/><Relationship Id="rId9" Type="http://schemas.openxmlformats.org/officeDocument/2006/relationships/hyperlink" Target="https://en.wikipedia.org/wiki/Amap%C3%A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48"/>
  <sheetViews>
    <sheetView topLeftCell="G1" workbookViewId="0">
      <selection activeCell="D5" sqref="D5"/>
    </sheetView>
  </sheetViews>
  <sheetFormatPr defaultRowHeight="14" x14ac:dyDescent="0.3"/>
  <cols>
    <col min="1" max="1" width="12.25" bestFit="1" customWidth="1"/>
    <col min="2" max="2" width="8.1640625" bestFit="1" customWidth="1"/>
    <col min="4" max="4" width="8.25" bestFit="1" customWidth="1"/>
    <col min="5" max="5" width="9.83203125" bestFit="1" customWidth="1"/>
    <col min="9" max="10" width="9.83203125" bestFit="1" customWidth="1"/>
    <col min="12" max="12" width="17.1640625" customWidth="1"/>
    <col min="16" max="16" width="11.75" customWidth="1"/>
    <col min="17" max="17" width="13.1640625" customWidth="1"/>
    <col min="25" max="25" width="39.1640625" customWidth="1"/>
  </cols>
  <sheetData>
    <row r="1" spans="1:41" ht="15" customHeight="1" x14ac:dyDescent="0.3">
      <c r="A1" s="1" t="s">
        <v>0</v>
      </c>
      <c r="B1" s="1" t="s">
        <v>1</v>
      </c>
      <c r="C1" t="s">
        <v>2</v>
      </c>
      <c r="D1" t="s">
        <v>3</v>
      </c>
      <c r="E1" t="s">
        <v>4</v>
      </c>
      <c r="F1" t="s">
        <v>5</v>
      </c>
      <c r="G1" t="s">
        <v>6</v>
      </c>
      <c r="H1" t="s">
        <v>7</v>
      </c>
      <c r="I1" t="s">
        <v>8</v>
      </c>
      <c r="J1" t="s">
        <v>9</v>
      </c>
      <c r="K1" t="s">
        <v>10</v>
      </c>
      <c r="L1" t="s">
        <v>11</v>
      </c>
      <c r="M1" s="3" t="s">
        <v>12</v>
      </c>
      <c r="N1" s="51"/>
      <c r="O1" s="51"/>
      <c r="W1" s="53" t="s">
        <v>13</v>
      </c>
      <c r="X1" s="53"/>
      <c r="Y1" s="53"/>
      <c r="AA1" s="53" t="s">
        <v>14</v>
      </c>
      <c r="AB1" s="53"/>
      <c r="AC1" s="53"/>
      <c r="AE1" s="52" t="s">
        <v>15</v>
      </c>
      <c r="AF1" s="52"/>
      <c r="AG1" s="52"/>
      <c r="AI1" s="53" t="s">
        <v>16</v>
      </c>
      <c r="AJ1" s="53"/>
      <c r="AK1" s="53"/>
      <c r="AM1" s="53" t="s">
        <v>17</v>
      </c>
      <c r="AN1" s="53"/>
      <c r="AO1" s="53"/>
    </row>
    <row r="2" spans="1:41" ht="15" customHeight="1" x14ac:dyDescent="0.3">
      <c r="A2" s="1" t="s">
        <v>18</v>
      </c>
      <c r="B2" s="1" t="s">
        <v>19</v>
      </c>
      <c r="C2" s="24"/>
      <c r="D2" s="24"/>
      <c r="E2" s="24">
        <v>0.6</v>
      </c>
      <c r="F2" s="24"/>
      <c r="G2" s="24"/>
      <c r="H2" s="24"/>
      <c r="I2" s="24"/>
      <c r="J2" s="24">
        <v>0.4</v>
      </c>
      <c r="K2" s="24">
        <f>E2+J2+F2+G2+H2+I2+D2+C2</f>
        <v>1</v>
      </c>
      <c r="L2" s="26">
        <f t="shared" ref="L2:L10" si="0">(C2*9+D2*8+E2*7+F2*6+G2*5+H2*4+I2*3+J2*2)*100/(9+8+7+6+5+4+3+2)</f>
        <v>11.363636363636363</v>
      </c>
      <c r="M2" s="25">
        <f>100-L2</f>
        <v>88.63636363636364</v>
      </c>
      <c r="N2" s="51"/>
      <c r="O2" s="51"/>
      <c r="V2" s="54" t="s">
        <v>20</v>
      </c>
      <c r="W2" s="54" t="s">
        <v>21</v>
      </c>
      <c r="X2" s="54"/>
      <c r="Y2" s="54"/>
      <c r="AA2" s="54" t="s">
        <v>22</v>
      </c>
      <c r="AB2" s="54"/>
      <c r="AC2" s="54"/>
      <c r="AE2" s="54" t="s">
        <v>23</v>
      </c>
      <c r="AF2" s="54"/>
      <c r="AG2" s="54"/>
      <c r="AI2" s="54" t="s">
        <v>24</v>
      </c>
      <c r="AJ2" s="54"/>
      <c r="AK2" s="54"/>
      <c r="AM2" s="54" t="s">
        <v>25</v>
      </c>
      <c r="AN2" s="54"/>
      <c r="AO2" s="54"/>
    </row>
    <row r="3" spans="1:41" x14ac:dyDescent="0.3">
      <c r="A3" s="1" t="s">
        <v>26</v>
      </c>
      <c r="B3" s="1" t="s">
        <v>27</v>
      </c>
      <c r="C3" s="24">
        <v>0.1</v>
      </c>
      <c r="D3" s="24"/>
      <c r="E3" s="24">
        <v>0.7</v>
      </c>
      <c r="F3" s="24"/>
      <c r="G3" s="24"/>
      <c r="H3" s="24">
        <v>0.1</v>
      </c>
      <c r="I3" s="24"/>
      <c r="J3" s="24">
        <v>0.1</v>
      </c>
      <c r="K3" s="24">
        <f t="shared" ref="K3:K10" si="1">E3+J3+F3+G3+H3+I3+D3+C3</f>
        <v>0.99999999999999989</v>
      </c>
      <c r="L3" s="26">
        <f t="shared" si="0"/>
        <v>14.545454545454545</v>
      </c>
      <c r="M3" s="25">
        <f t="shared" ref="M3:M10" si="2">100-L3</f>
        <v>85.454545454545453</v>
      </c>
      <c r="N3" s="4"/>
      <c r="O3" s="4"/>
      <c r="V3" s="54"/>
      <c r="W3" s="54"/>
      <c r="X3" s="54"/>
      <c r="Y3" s="54"/>
      <c r="AA3" s="54"/>
      <c r="AB3" s="54"/>
      <c r="AC3" s="54"/>
      <c r="AE3" s="54"/>
      <c r="AF3" s="54"/>
      <c r="AG3" s="54"/>
      <c r="AI3" s="54"/>
      <c r="AJ3" s="54"/>
      <c r="AK3" s="54"/>
      <c r="AM3" s="54"/>
      <c r="AN3" s="54"/>
      <c r="AO3" s="54"/>
    </row>
    <row r="4" spans="1:41" ht="14.25" customHeight="1" x14ac:dyDescent="0.3">
      <c r="A4" s="1" t="s">
        <v>28</v>
      </c>
      <c r="B4" s="1" t="s">
        <v>29</v>
      </c>
      <c r="C4" s="24"/>
      <c r="D4" s="24"/>
      <c r="E4" s="24">
        <v>0.5</v>
      </c>
      <c r="F4" s="24"/>
      <c r="G4" s="24"/>
      <c r="H4" s="24">
        <v>0.5</v>
      </c>
      <c r="I4" s="24"/>
      <c r="J4" s="24"/>
      <c r="K4" s="24">
        <f t="shared" si="1"/>
        <v>1</v>
      </c>
      <c r="L4" s="26">
        <f t="shared" si="0"/>
        <v>12.5</v>
      </c>
      <c r="M4" s="25">
        <f t="shared" si="2"/>
        <v>87.5</v>
      </c>
      <c r="O4" s="4"/>
      <c r="P4" s="4"/>
      <c r="Q4" s="4"/>
      <c r="R4" s="4"/>
      <c r="S4" s="4"/>
      <c r="T4" s="4"/>
      <c r="V4" s="54"/>
      <c r="W4" s="54"/>
      <c r="X4" s="54"/>
      <c r="Y4" s="54"/>
      <c r="AA4" s="54"/>
      <c r="AB4" s="54"/>
      <c r="AC4" s="54"/>
      <c r="AE4" s="54"/>
      <c r="AF4" s="54"/>
      <c r="AG4" s="54"/>
      <c r="AI4" s="54"/>
      <c r="AJ4" s="54"/>
      <c r="AK4" s="54"/>
      <c r="AM4" s="54"/>
      <c r="AN4" s="54"/>
      <c r="AO4" s="54"/>
    </row>
    <row r="5" spans="1:41" x14ac:dyDescent="0.3">
      <c r="A5" s="1" t="s">
        <v>30</v>
      </c>
      <c r="B5" s="1" t="s">
        <v>31</v>
      </c>
      <c r="C5" s="24"/>
      <c r="D5" s="24">
        <v>0.4</v>
      </c>
      <c r="E5" s="24"/>
      <c r="F5" s="24">
        <v>0.6</v>
      </c>
      <c r="G5" s="24"/>
      <c r="H5" s="24"/>
      <c r="I5" s="24"/>
      <c r="J5" s="24"/>
      <c r="K5" s="24">
        <f t="shared" si="1"/>
        <v>1</v>
      </c>
      <c r="L5" s="26">
        <f t="shared" si="0"/>
        <v>15.454545454545455</v>
      </c>
      <c r="M5" s="25">
        <f t="shared" si="2"/>
        <v>84.545454545454547</v>
      </c>
      <c r="O5" s="4"/>
      <c r="P5" s="4"/>
      <c r="Q5" s="4"/>
      <c r="R5" s="4"/>
      <c r="S5" s="4"/>
      <c r="T5" s="4"/>
      <c r="V5" s="54"/>
      <c r="W5" s="54"/>
      <c r="X5" s="54"/>
      <c r="Y5" s="54"/>
      <c r="AA5" s="54"/>
      <c r="AB5" s="54"/>
      <c r="AC5" s="54"/>
      <c r="AE5" s="54"/>
      <c r="AF5" s="54"/>
      <c r="AG5" s="54"/>
      <c r="AI5" s="54"/>
      <c r="AJ5" s="54"/>
      <c r="AK5" s="54"/>
      <c r="AM5" s="54"/>
      <c r="AN5" s="54"/>
      <c r="AO5" s="54"/>
    </row>
    <row r="6" spans="1:41" x14ac:dyDescent="0.3">
      <c r="A6" s="1" t="s">
        <v>32</v>
      </c>
      <c r="B6" s="1" t="s">
        <v>33</v>
      </c>
      <c r="C6" s="24"/>
      <c r="D6" s="24">
        <v>0.2</v>
      </c>
      <c r="E6" s="24"/>
      <c r="F6" s="24">
        <v>0.3</v>
      </c>
      <c r="G6" s="24"/>
      <c r="H6" s="24"/>
      <c r="I6" s="24">
        <v>0.2</v>
      </c>
      <c r="J6" s="24">
        <v>0.3</v>
      </c>
      <c r="K6" s="24">
        <f t="shared" si="1"/>
        <v>1</v>
      </c>
      <c r="L6" s="26">
        <f t="shared" si="0"/>
        <v>10.454545454545453</v>
      </c>
      <c r="M6" s="25">
        <f t="shared" si="2"/>
        <v>89.545454545454547</v>
      </c>
      <c r="O6" s="4"/>
      <c r="P6" s="4"/>
      <c r="Q6" s="4"/>
      <c r="R6" s="4"/>
      <c r="S6" s="4"/>
      <c r="T6" s="4"/>
      <c r="V6" s="54"/>
      <c r="W6" s="54"/>
      <c r="X6" s="54"/>
      <c r="Y6" s="54"/>
      <c r="AA6" s="54"/>
      <c r="AB6" s="54"/>
      <c r="AC6" s="54"/>
      <c r="AE6" s="54"/>
      <c r="AF6" s="54"/>
      <c r="AG6" s="54"/>
      <c r="AI6" s="54"/>
      <c r="AJ6" s="54"/>
      <c r="AK6" s="54"/>
      <c r="AM6" s="54"/>
      <c r="AN6" s="54"/>
      <c r="AO6" s="54"/>
    </row>
    <row r="7" spans="1:41" x14ac:dyDescent="0.3">
      <c r="A7" s="1" t="s">
        <v>34</v>
      </c>
      <c r="B7" s="1" t="s">
        <v>35</v>
      </c>
      <c r="C7" s="24"/>
      <c r="D7" s="24"/>
      <c r="E7" s="24">
        <v>0.1</v>
      </c>
      <c r="F7" s="24">
        <v>0.1</v>
      </c>
      <c r="G7" s="24">
        <v>0.05</v>
      </c>
      <c r="H7" s="24">
        <v>0.4</v>
      </c>
      <c r="I7" s="24">
        <v>0.2</v>
      </c>
      <c r="J7" s="24">
        <v>0.15</v>
      </c>
      <c r="K7" s="24">
        <f t="shared" si="1"/>
        <v>1</v>
      </c>
      <c r="L7" s="26">
        <f t="shared" si="0"/>
        <v>9.204545454545455</v>
      </c>
      <c r="M7" s="25">
        <f t="shared" si="2"/>
        <v>90.795454545454547</v>
      </c>
      <c r="O7" s="4"/>
      <c r="P7" s="4"/>
      <c r="Q7" s="4"/>
      <c r="R7" s="4"/>
      <c r="S7" s="4"/>
      <c r="T7" s="4"/>
      <c r="V7" s="54"/>
      <c r="W7" s="54"/>
      <c r="X7" s="54"/>
      <c r="Y7" s="54"/>
      <c r="AA7" s="54"/>
      <c r="AB7" s="54"/>
      <c r="AC7" s="54"/>
      <c r="AE7" s="54"/>
      <c r="AF7" s="54"/>
      <c r="AG7" s="54"/>
      <c r="AI7" s="54"/>
      <c r="AJ7" s="54"/>
      <c r="AK7" s="54"/>
      <c r="AM7" s="54"/>
      <c r="AN7" s="54"/>
      <c r="AO7" s="54"/>
    </row>
    <row r="8" spans="1:41" x14ac:dyDescent="0.3">
      <c r="A8" s="1" t="s">
        <v>36</v>
      </c>
      <c r="B8" s="1" t="s">
        <v>37</v>
      </c>
      <c r="C8" s="24"/>
      <c r="D8" s="24"/>
      <c r="E8" s="24">
        <v>0.05</v>
      </c>
      <c r="F8" s="24">
        <v>0.1</v>
      </c>
      <c r="G8" s="24"/>
      <c r="H8" s="24"/>
      <c r="I8" s="24">
        <v>0.45</v>
      </c>
      <c r="J8" s="24">
        <v>0.4</v>
      </c>
      <c r="K8" s="24">
        <f t="shared" si="1"/>
        <v>1</v>
      </c>
      <c r="L8" s="26">
        <f t="shared" si="0"/>
        <v>7.0454545454545467</v>
      </c>
      <c r="M8" s="25">
        <f t="shared" si="2"/>
        <v>92.954545454545453</v>
      </c>
      <c r="O8" s="4"/>
      <c r="P8" s="4"/>
      <c r="Q8" s="4"/>
      <c r="R8" s="4"/>
      <c r="S8" s="4"/>
      <c r="T8" s="4"/>
      <c r="V8" s="54"/>
      <c r="W8" s="54"/>
      <c r="X8" s="54"/>
      <c r="Y8" s="54"/>
      <c r="AA8" s="54"/>
      <c r="AB8" s="54"/>
      <c r="AC8" s="54"/>
      <c r="AE8" s="54"/>
      <c r="AF8" s="54"/>
      <c r="AG8" s="54"/>
      <c r="AI8" s="54"/>
      <c r="AJ8" s="54"/>
      <c r="AK8" s="54"/>
      <c r="AM8" s="54"/>
      <c r="AN8" s="54"/>
      <c r="AO8" s="54"/>
    </row>
    <row r="9" spans="1:41" x14ac:dyDescent="0.3">
      <c r="A9" s="1" t="s">
        <v>38</v>
      </c>
      <c r="B9" s="1" t="s">
        <v>39</v>
      </c>
      <c r="C9" s="24"/>
      <c r="D9" s="24">
        <v>0.05</v>
      </c>
      <c r="E9" s="24">
        <v>0.2</v>
      </c>
      <c r="F9" s="24">
        <v>0.05</v>
      </c>
      <c r="G9" s="24"/>
      <c r="H9" s="24">
        <v>0.6</v>
      </c>
      <c r="I9" s="24">
        <v>0.1</v>
      </c>
      <c r="J9" s="24"/>
      <c r="K9" s="24">
        <f t="shared" si="1"/>
        <v>1</v>
      </c>
      <c r="L9" s="26">
        <f t="shared" si="0"/>
        <v>10.909090909090908</v>
      </c>
      <c r="M9" s="25">
        <f t="shared" si="2"/>
        <v>89.090909090909093</v>
      </c>
      <c r="O9" s="4"/>
      <c r="P9" s="4"/>
      <c r="Q9" s="4"/>
      <c r="R9" s="4"/>
      <c r="S9" s="4"/>
      <c r="T9" s="4"/>
      <c r="V9" s="54"/>
      <c r="W9" s="54"/>
      <c r="X9" s="54"/>
      <c r="Y9" s="54"/>
      <c r="AA9" s="54"/>
      <c r="AB9" s="54"/>
      <c r="AC9" s="54"/>
      <c r="AE9" s="54"/>
      <c r="AF9" s="54"/>
      <c r="AG9" s="54"/>
      <c r="AI9" s="54"/>
      <c r="AJ9" s="54"/>
      <c r="AK9" s="54"/>
      <c r="AM9" s="54"/>
      <c r="AN9" s="54"/>
      <c r="AO9" s="54"/>
    </row>
    <row r="10" spans="1:41" x14ac:dyDescent="0.3">
      <c r="A10" s="1" t="s">
        <v>40</v>
      </c>
      <c r="B10" s="1" t="s">
        <v>41</v>
      </c>
      <c r="C10" s="24"/>
      <c r="D10" s="24">
        <v>0.5</v>
      </c>
      <c r="E10" s="24"/>
      <c r="F10" s="24">
        <v>0.5</v>
      </c>
      <c r="G10" s="24"/>
      <c r="H10" s="24"/>
      <c r="I10" s="24"/>
      <c r="J10" s="24"/>
      <c r="K10" s="24">
        <f t="shared" si="1"/>
        <v>1</v>
      </c>
      <c r="L10" s="26">
        <f t="shared" si="0"/>
        <v>15.909090909090908</v>
      </c>
      <c r="M10" s="25">
        <f t="shared" si="2"/>
        <v>84.090909090909093</v>
      </c>
      <c r="O10" s="4"/>
      <c r="P10" s="4"/>
      <c r="Q10" s="4"/>
      <c r="R10" s="4"/>
      <c r="S10" s="4"/>
      <c r="T10" s="4"/>
      <c r="V10" s="54"/>
      <c r="W10" s="54"/>
      <c r="X10" s="54"/>
      <c r="Y10" s="54"/>
      <c r="AA10" s="54"/>
      <c r="AB10" s="54"/>
      <c r="AC10" s="54"/>
      <c r="AE10" s="54"/>
      <c r="AF10" s="54"/>
      <c r="AG10" s="54"/>
      <c r="AI10" s="54"/>
      <c r="AJ10" s="54"/>
      <c r="AK10" s="54"/>
      <c r="AM10" s="54"/>
      <c r="AN10" s="54"/>
      <c r="AO10" s="54"/>
    </row>
    <row r="11" spans="1:41" ht="42.5" x14ac:dyDescent="0.3">
      <c r="M11" s="4" t="s">
        <v>42</v>
      </c>
      <c r="O11" s="4"/>
      <c r="P11" s="4"/>
      <c r="Q11" s="4"/>
      <c r="R11" s="4"/>
      <c r="S11" s="4"/>
      <c r="T11" s="4"/>
    </row>
    <row r="12" spans="1:41" x14ac:dyDescent="0.3">
      <c r="M12" s="4"/>
      <c r="O12" s="4"/>
      <c r="P12" s="4"/>
      <c r="Q12" s="4"/>
      <c r="R12" s="4"/>
      <c r="S12" s="4"/>
      <c r="T12" s="4"/>
    </row>
    <row r="13" spans="1:41" ht="37.5" customHeight="1" x14ac:dyDescent="0.3">
      <c r="C13" s="10" t="s">
        <v>43</v>
      </c>
      <c r="D13" s="10" t="s">
        <v>44</v>
      </c>
      <c r="E13" s="10" t="s">
        <v>45</v>
      </c>
      <c r="F13" s="10" t="s">
        <v>46</v>
      </c>
      <c r="G13" s="10" t="s">
        <v>47</v>
      </c>
      <c r="N13" s="7"/>
      <c r="O13" s="45" t="s">
        <v>43</v>
      </c>
      <c r="P13" s="45" t="s">
        <v>44</v>
      </c>
      <c r="Q13" s="45" t="s">
        <v>48</v>
      </c>
      <c r="R13" s="45" t="s">
        <v>45</v>
      </c>
      <c r="S13" s="45" t="s">
        <v>46</v>
      </c>
      <c r="T13" s="45" t="s">
        <v>47</v>
      </c>
      <c r="U13" s="7"/>
      <c r="V13" s="57" t="s">
        <v>49</v>
      </c>
      <c r="W13" s="57"/>
      <c r="X13" s="57"/>
      <c r="Y13" s="57"/>
      <c r="Z13" s="57"/>
      <c r="AA13" s="57"/>
      <c r="AB13" s="57"/>
      <c r="AC13" s="57"/>
      <c r="AD13" s="57"/>
      <c r="AE13" s="57"/>
      <c r="AF13" s="57"/>
      <c r="AG13" s="57"/>
      <c r="AH13" s="57"/>
      <c r="AI13" s="57"/>
      <c r="AJ13" s="57"/>
      <c r="AK13" s="57"/>
      <c r="AL13" s="57"/>
      <c r="AM13" s="57"/>
      <c r="AN13" s="57"/>
      <c r="AO13" s="57"/>
    </row>
    <row r="14" spans="1:41" ht="15" customHeight="1" x14ac:dyDescent="0.3">
      <c r="A14" s="49"/>
      <c r="B14" s="2"/>
      <c r="C14" s="50" t="s">
        <v>50</v>
      </c>
      <c r="D14" s="11">
        <v>1</v>
      </c>
      <c r="E14" s="12">
        <v>12</v>
      </c>
      <c r="F14" s="12">
        <v>0</v>
      </c>
      <c r="G14" s="12" t="s">
        <v>51</v>
      </c>
      <c r="M14" s="6"/>
      <c r="N14" s="6"/>
      <c r="O14" s="45"/>
      <c r="P14" s="45"/>
      <c r="Q14" s="45"/>
      <c r="R14" s="45"/>
      <c r="S14" s="45"/>
      <c r="T14" s="45"/>
      <c r="U14" s="6"/>
      <c r="V14" s="57"/>
      <c r="W14" s="57"/>
      <c r="X14" s="57"/>
      <c r="Y14" s="57"/>
      <c r="Z14" s="57"/>
      <c r="AA14" s="57"/>
      <c r="AB14" s="57"/>
      <c r="AC14" s="57"/>
      <c r="AD14" s="57"/>
      <c r="AE14" s="57"/>
      <c r="AF14" s="57"/>
      <c r="AG14" s="57"/>
      <c r="AH14" s="57"/>
      <c r="AI14" s="57"/>
      <c r="AJ14" s="57"/>
      <c r="AK14" s="57"/>
      <c r="AL14" s="57"/>
      <c r="AM14" s="57"/>
      <c r="AN14" s="57"/>
      <c r="AO14" s="57"/>
    </row>
    <row r="15" spans="1:41" ht="27.75" customHeight="1" x14ac:dyDescent="0.3">
      <c r="A15" s="49"/>
      <c r="B15" s="2"/>
      <c r="C15" s="50"/>
      <c r="D15" s="13">
        <v>2</v>
      </c>
      <c r="E15" s="12" t="s">
        <v>52</v>
      </c>
      <c r="F15" s="12" t="s">
        <v>52</v>
      </c>
      <c r="G15" s="12" t="s">
        <v>53</v>
      </c>
      <c r="M15" s="6"/>
      <c r="N15" s="6"/>
      <c r="O15" s="55" t="s">
        <v>50</v>
      </c>
      <c r="P15" s="22">
        <v>1</v>
      </c>
      <c r="Q15" s="23" t="s">
        <v>54</v>
      </c>
      <c r="R15" s="23">
        <v>12</v>
      </c>
      <c r="S15" s="23">
        <v>0</v>
      </c>
      <c r="T15" s="23" t="s">
        <v>51</v>
      </c>
      <c r="U15" s="6"/>
      <c r="V15" s="8"/>
      <c r="W15" s="8"/>
      <c r="X15" s="8"/>
      <c r="Y15" s="8"/>
      <c r="Z15" s="8"/>
      <c r="AA15" s="8"/>
      <c r="AB15" s="8"/>
      <c r="AC15" s="8"/>
      <c r="AD15" s="8"/>
      <c r="AE15" s="8"/>
      <c r="AF15" s="8"/>
      <c r="AG15" s="8"/>
      <c r="AH15" s="8"/>
      <c r="AI15" s="8"/>
      <c r="AJ15" s="8"/>
      <c r="AK15" s="8"/>
      <c r="AL15" s="8"/>
      <c r="AM15" s="8"/>
      <c r="AN15" s="8"/>
      <c r="AO15" s="8"/>
    </row>
    <row r="16" spans="1:41" ht="28" x14ac:dyDescent="0.3">
      <c r="B16" s="2"/>
      <c r="C16" s="44" t="s">
        <v>55</v>
      </c>
      <c r="D16" s="14">
        <v>1</v>
      </c>
      <c r="E16" s="12" t="s">
        <v>56</v>
      </c>
      <c r="F16" s="12" t="s">
        <v>57</v>
      </c>
      <c r="G16" s="12" t="s">
        <v>58</v>
      </c>
      <c r="M16" s="6"/>
      <c r="N16" s="6"/>
      <c r="O16" s="44"/>
      <c r="P16" s="13">
        <v>2</v>
      </c>
      <c r="Q16" s="12" t="s">
        <v>59</v>
      </c>
      <c r="R16" s="12" t="s">
        <v>52</v>
      </c>
      <c r="S16" s="12" t="s">
        <v>52</v>
      </c>
      <c r="T16" s="12" t="s">
        <v>53</v>
      </c>
      <c r="U16" s="6"/>
      <c r="V16" s="8"/>
      <c r="W16" s="8"/>
      <c r="X16" s="8"/>
      <c r="Y16" s="8"/>
      <c r="Z16" s="8"/>
      <c r="AA16" s="8"/>
      <c r="AB16" s="8"/>
      <c r="AC16" s="8"/>
      <c r="AD16" s="8"/>
      <c r="AE16" s="8"/>
      <c r="AF16" s="8"/>
      <c r="AG16" s="8"/>
      <c r="AH16" s="8"/>
      <c r="AI16" s="8"/>
      <c r="AJ16" s="8"/>
      <c r="AK16" s="8"/>
      <c r="AL16" s="8"/>
      <c r="AM16" s="8"/>
      <c r="AN16" s="8"/>
      <c r="AO16" s="8"/>
    </row>
    <row r="17" spans="1:42" ht="27.75" customHeight="1" x14ac:dyDescent="0.3">
      <c r="A17" s="49"/>
      <c r="B17" s="2"/>
      <c r="C17" s="44"/>
      <c r="D17" s="15">
        <v>2</v>
      </c>
      <c r="E17" s="12" t="s">
        <v>52</v>
      </c>
      <c r="F17" s="12" t="s">
        <v>60</v>
      </c>
      <c r="G17" s="12" t="s">
        <v>61</v>
      </c>
      <c r="M17" s="6"/>
      <c r="N17" s="6"/>
      <c r="O17" s="44" t="s">
        <v>55</v>
      </c>
      <c r="P17" s="14">
        <v>1</v>
      </c>
      <c r="Q17" s="12" t="s">
        <v>62</v>
      </c>
      <c r="R17" s="12" t="s">
        <v>56</v>
      </c>
      <c r="S17" s="12" t="s">
        <v>57</v>
      </c>
      <c r="T17" s="12" t="s">
        <v>58</v>
      </c>
      <c r="U17" s="6"/>
      <c r="V17" s="52" t="s">
        <v>63</v>
      </c>
      <c r="W17" s="52"/>
      <c r="X17" s="52"/>
      <c r="Y17" s="52"/>
      <c r="Z17" s="52"/>
      <c r="AA17" s="52"/>
      <c r="AB17" s="52"/>
      <c r="AC17" s="52"/>
      <c r="AD17" s="52"/>
      <c r="AE17" s="52"/>
      <c r="AF17" s="52"/>
      <c r="AG17" s="52"/>
      <c r="AH17" s="52"/>
      <c r="AI17" s="52"/>
      <c r="AJ17" s="52"/>
      <c r="AK17" s="52"/>
      <c r="AL17" s="52"/>
      <c r="AM17" s="52"/>
      <c r="AN17" s="52"/>
      <c r="AO17" s="52"/>
    </row>
    <row r="18" spans="1:42" ht="28" x14ac:dyDescent="0.3">
      <c r="A18" s="49"/>
      <c r="B18" s="2"/>
      <c r="C18" s="44"/>
      <c r="D18" s="16">
        <v>3</v>
      </c>
      <c r="E18" s="12" t="s">
        <v>64</v>
      </c>
      <c r="F18" s="12">
        <v>3</v>
      </c>
      <c r="G18" s="12" t="s">
        <v>51</v>
      </c>
      <c r="M18" s="6"/>
      <c r="N18" s="6"/>
      <c r="O18" s="44"/>
      <c r="P18" s="15">
        <v>2</v>
      </c>
      <c r="Q18" s="12" t="s">
        <v>65</v>
      </c>
      <c r="R18" s="12" t="s">
        <v>52</v>
      </c>
      <c r="S18" s="12" t="s">
        <v>60</v>
      </c>
      <c r="T18" s="12" t="s">
        <v>61</v>
      </c>
      <c r="U18" s="6"/>
      <c r="V18" s="52"/>
      <c r="W18" s="52"/>
      <c r="X18" s="52"/>
      <c r="Y18" s="52"/>
      <c r="Z18" s="52"/>
      <c r="AA18" s="52"/>
      <c r="AB18" s="52"/>
      <c r="AC18" s="52"/>
      <c r="AD18" s="52"/>
      <c r="AE18" s="52"/>
      <c r="AF18" s="52"/>
      <c r="AG18" s="52"/>
      <c r="AH18" s="52"/>
      <c r="AI18" s="52"/>
      <c r="AJ18" s="52"/>
      <c r="AK18" s="52"/>
      <c r="AL18" s="52"/>
      <c r="AM18" s="52"/>
      <c r="AN18" s="52"/>
      <c r="AO18" s="52"/>
    </row>
    <row r="19" spans="1:42" ht="41.25" customHeight="1" x14ac:dyDescent="0.3">
      <c r="A19" s="49"/>
      <c r="B19" s="2"/>
      <c r="C19" s="44" t="s">
        <v>66</v>
      </c>
      <c r="D19" s="17">
        <v>1</v>
      </c>
      <c r="E19" s="12">
        <v>8</v>
      </c>
      <c r="F19" s="12" t="s">
        <v>67</v>
      </c>
      <c r="G19" s="12" t="s">
        <v>68</v>
      </c>
      <c r="M19" s="6"/>
      <c r="N19" s="6"/>
      <c r="O19" s="44"/>
      <c r="P19" s="16">
        <v>3</v>
      </c>
      <c r="Q19" s="12" t="s">
        <v>69</v>
      </c>
      <c r="R19" s="12" t="s">
        <v>64</v>
      </c>
      <c r="S19" s="12">
        <v>3</v>
      </c>
      <c r="T19" s="12" t="s">
        <v>51</v>
      </c>
      <c r="U19" s="6"/>
      <c r="X19" s="53"/>
      <c r="Y19" s="53"/>
      <c r="Z19" s="53"/>
      <c r="AB19" s="53"/>
      <c r="AC19" s="53"/>
      <c r="AD19" s="53"/>
      <c r="AF19" s="53"/>
      <c r="AG19" s="53"/>
      <c r="AH19" s="53"/>
      <c r="AJ19" s="53"/>
      <c r="AK19" s="53"/>
      <c r="AL19" s="53"/>
      <c r="AN19" s="53"/>
      <c r="AO19" s="53"/>
      <c r="AP19" s="53"/>
    </row>
    <row r="20" spans="1:42" ht="27.75" customHeight="1" x14ac:dyDescent="0.3">
      <c r="B20" s="2"/>
      <c r="C20" s="44"/>
      <c r="D20" s="18">
        <v>2</v>
      </c>
      <c r="E20" s="12">
        <v>7</v>
      </c>
      <c r="F20" s="12" t="s">
        <v>67</v>
      </c>
      <c r="G20" s="12" t="s">
        <v>70</v>
      </c>
      <c r="M20" s="6"/>
      <c r="N20" s="6"/>
      <c r="O20" s="44" t="s">
        <v>66</v>
      </c>
      <c r="P20" s="17">
        <v>1</v>
      </c>
      <c r="Q20" s="12" t="s">
        <v>71</v>
      </c>
      <c r="R20" s="12">
        <v>8</v>
      </c>
      <c r="S20" s="12" t="s">
        <v>67</v>
      </c>
      <c r="T20" s="12" t="s">
        <v>68</v>
      </c>
      <c r="U20" s="6"/>
      <c r="X20" s="56"/>
      <c r="Y20" s="56"/>
      <c r="Z20" s="56"/>
      <c r="AB20" s="56"/>
      <c r="AC20" s="56"/>
      <c r="AD20" s="56"/>
      <c r="AF20" s="56"/>
      <c r="AG20" s="56"/>
      <c r="AH20" s="56"/>
      <c r="AJ20" s="56"/>
      <c r="AK20" s="56"/>
      <c r="AL20" s="56"/>
      <c r="AN20" s="56"/>
      <c r="AO20" s="56"/>
      <c r="AP20" s="56"/>
    </row>
    <row r="21" spans="1:42" ht="27.75" customHeight="1" x14ac:dyDescent="0.35">
      <c r="A21" s="49"/>
      <c r="B21" s="2"/>
      <c r="C21" s="44"/>
      <c r="D21" s="19">
        <v>3</v>
      </c>
      <c r="E21" s="12">
        <v>7</v>
      </c>
      <c r="F21" s="12" t="s">
        <v>72</v>
      </c>
      <c r="G21" s="12" t="s">
        <v>73</v>
      </c>
      <c r="M21" s="6"/>
      <c r="N21" s="6"/>
      <c r="O21" s="44"/>
      <c r="P21" s="18">
        <v>2</v>
      </c>
      <c r="Q21" s="12" t="s">
        <v>69</v>
      </c>
      <c r="R21" s="12">
        <v>7</v>
      </c>
      <c r="S21" s="12" t="s">
        <v>67</v>
      </c>
      <c r="T21" s="12" t="s">
        <v>70</v>
      </c>
      <c r="U21" s="6"/>
      <c r="V21" s="9"/>
      <c r="X21" s="9"/>
    </row>
    <row r="22" spans="1:42" ht="28" x14ac:dyDescent="0.35">
      <c r="A22" s="49"/>
      <c r="B22" s="2"/>
      <c r="M22" s="6"/>
      <c r="N22" s="6"/>
      <c r="O22" s="44"/>
      <c r="P22" s="19">
        <v>3</v>
      </c>
      <c r="Q22" s="12" t="s">
        <v>69</v>
      </c>
      <c r="R22" s="12">
        <v>7</v>
      </c>
      <c r="S22" s="12" t="s">
        <v>72</v>
      </c>
      <c r="T22" s="12" t="s">
        <v>73</v>
      </c>
      <c r="U22" s="6"/>
      <c r="V22" s="9"/>
      <c r="X22" s="9"/>
    </row>
    <row r="23" spans="1:42" ht="14.5" x14ac:dyDescent="0.35">
      <c r="A23" s="49"/>
      <c r="B23" s="2"/>
      <c r="V23" s="9"/>
      <c r="X23" s="9"/>
    </row>
    <row r="24" spans="1:42" ht="14.5" x14ac:dyDescent="0.35">
      <c r="A24" s="46" t="s">
        <v>74</v>
      </c>
      <c r="B24" s="47"/>
      <c r="C24" s="47"/>
      <c r="D24" s="47"/>
      <c r="E24" s="47"/>
      <c r="F24" s="47"/>
      <c r="G24" s="47"/>
      <c r="H24" s="47"/>
      <c r="I24" s="47"/>
      <c r="J24" s="47"/>
      <c r="M24" s="5"/>
      <c r="N24" s="5"/>
      <c r="O24" s="5"/>
      <c r="P24" s="5"/>
      <c r="Q24" s="5"/>
      <c r="R24" s="5"/>
      <c r="S24" s="5"/>
      <c r="T24" s="5"/>
      <c r="U24" s="5"/>
      <c r="V24" s="9"/>
      <c r="X24" s="9"/>
    </row>
    <row r="25" spans="1:42" x14ac:dyDescent="0.3">
      <c r="A25" s="47"/>
      <c r="B25" s="47"/>
      <c r="C25" s="47"/>
      <c r="D25" s="47"/>
      <c r="E25" s="47"/>
      <c r="F25" s="47"/>
      <c r="G25" s="47"/>
      <c r="H25" s="47"/>
      <c r="I25" s="47"/>
      <c r="J25" s="47"/>
      <c r="M25" s="5"/>
      <c r="N25" s="5"/>
      <c r="O25" s="5"/>
      <c r="P25" s="5"/>
      <c r="Q25" s="5"/>
      <c r="R25" s="5"/>
      <c r="S25" s="5"/>
      <c r="T25" s="5"/>
      <c r="U25" s="5"/>
    </row>
    <row r="26" spans="1:42" ht="15" customHeight="1" x14ac:dyDescent="0.3">
      <c r="A26" s="47"/>
      <c r="B26" s="47"/>
      <c r="C26" s="47"/>
      <c r="D26" s="47"/>
      <c r="E26" s="47"/>
      <c r="F26" s="47"/>
      <c r="G26" s="47"/>
      <c r="H26" s="47"/>
      <c r="I26" s="47"/>
      <c r="J26" s="47"/>
      <c r="M26" s="5"/>
      <c r="N26" s="5"/>
      <c r="O26" s="5"/>
      <c r="P26" s="5"/>
      <c r="Q26" s="5"/>
      <c r="R26" s="5"/>
      <c r="S26" s="5"/>
      <c r="T26" s="5"/>
      <c r="U26" s="5"/>
      <c r="AB26" t="s">
        <v>75</v>
      </c>
      <c r="AC26" t="s">
        <v>76</v>
      </c>
      <c r="AD26" t="s">
        <v>77</v>
      </c>
    </row>
    <row r="27" spans="1:42" ht="14.5" x14ac:dyDescent="0.35">
      <c r="A27" s="47"/>
      <c r="B27" s="47"/>
      <c r="C27" s="47"/>
      <c r="D27" s="47"/>
      <c r="E27" s="47"/>
      <c r="F27" s="47"/>
      <c r="G27" s="47"/>
      <c r="H27" s="47"/>
      <c r="I27" s="47"/>
      <c r="J27" s="47"/>
      <c r="M27" s="5"/>
      <c r="N27" s="5"/>
      <c r="O27" s="5"/>
      <c r="P27" s="5"/>
      <c r="Q27" s="5"/>
      <c r="R27" s="5"/>
      <c r="S27" s="5"/>
      <c r="T27" s="5"/>
      <c r="U27" s="5"/>
      <c r="V27" s="9" t="s">
        <v>78</v>
      </c>
      <c r="AC27">
        <v>91</v>
      </c>
      <c r="AD27">
        <v>20</v>
      </c>
      <c r="AE27">
        <f>(AD27-1)/(200-1)</f>
        <v>9.5477386934673364E-2</v>
      </c>
      <c r="AF27">
        <f>1-AE27</f>
        <v>0.90452261306532666</v>
      </c>
      <c r="AH27">
        <f>AF27*AC27</f>
        <v>82.311557788944725</v>
      </c>
    </row>
    <row r="28" spans="1:42" ht="14.5" x14ac:dyDescent="0.35">
      <c r="A28" s="47"/>
      <c r="B28" s="47"/>
      <c r="C28" s="47"/>
      <c r="D28" s="47"/>
      <c r="E28" s="47"/>
      <c r="F28" s="47"/>
      <c r="G28" s="47"/>
      <c r="H28" s="47"/>
      <c r="I28" s="47"/>
      <c r="J28" s="47"/>
      <c r="M28" s="5"/>
      <c r="N28" s="5"/>
      <c r="O28" s="5"/>
      <c r="P28" s="5"/>
      <c r="Q28" s="5"/>
      <c r="R28" s="5"/>
      <c r="S28" s="5"/>
      <c r="T28" s="5"/>
      <c r="U28" s="5"/>
      <c r="V28" s="9" t="s">
        <v>79</v>
      </c>
      <c r="AC28">
        <v>96</v>
      </c>
      <c r="AD28">
        <v>80</v>
      </c>
      <c r="AE28">
        <f t="shared" ref="AE28:AE30" si="3">(AD28-1)/(200-1)</f>
        <v>0.39698492462311558</v>
      </c>
      <c r="AF28">
        <f t="shared" ref="AF28:AF30" si="4">1-AE28</f>
        <v>0.60301507537688437</v>
      </c>
      <c r="AH28">
        <f>AF28*AC28</f>
        <v>57.889447236180899</v>
      </c>
    </row>
    <row r="29" spans="1:42" ht="14.5" x14ac:dyDescent="0.35">
      <c r="A29" s="47"/>
      <c r="B29" s="47"/>
      <c r="C29" s="47"/>
      <c r="D29" s="47"/>
      <c r="E29" s="47"/>
      <c r="F29" s="47"/>
      <c r="G29" s="47"/>
      <c r="H29" s="47"/>
      <c r="I29" s="47"/>
      <c r="J29" s="47"/>
      <c r="N29" s="7"/>
      <c r="O29" s="7"/>
      <c r="Q29" s="7"/>
      <c r="R29" s="7"/>
      <c r="S29" s="7"/>
      <c r="U29" s="7"/>
      <c r="V29" s="9" t="s">
        <v>80</v>
      </c>
      <c r="AC29">
        <v>96</v>
      </c>
      <c r="AD29">
        <v>81</v>
      </c>
      <c r="AE29">
        <f t="shared" si="3"/>
        <v>0.4020100502512563</v>
      </c>
      <c r="AF29">
        <f t="shared" si="4"/>
        <v>0.59798994974874375</v>
      </c>
      <c r="AH29">
        <f t="shared" ref="AH29:AH30" si="5">AF29*AC29</f>
        <v>57.4070351758794</v>
      </c>
    </row>
    <row r="30" spans="1:42" ht="14.5" x14ac:dyDescent="0.35">
      <c r="A30" s="47"/>
      <c r="B30" s="47"/>
      <c r="C30" s="47"/>
      <c r="D30" s="47"/>
      <c r="E30" s="47"/>
      <c r="F30" s="47"/>
      <c r="G30" s="47"/>
      <c r="H30" s="47"/>
      <c r="I30" s="47"/>
      <c r="J30" s="47"/>
      <c r="N30" s="5"/>
      <c r="O30" s="5"/>
      <c r="Q30" s="5"/>
      <c r="R30" s="5"/>
      <c r="S30" s="5"/>
      <c r="U30" s="5"/>
      <c r="V30" s="9" t="s">
        <v>81</v>
      </c>
      <c r="AC30">
        <v>100</v>
      </c>
      <c r="AD30">
        <v>13</v>
      </c>
      <c r="AE30">
        <f t="shared" si="3"/>
        <v>6.030150753768844E-2</v>
      </c>
      <c r="AF30">
        <f t="shared" si="4"/>
        <v>0.93969849246231152</v>
      </c>
      <c r="AH30">
        <f t="shared" si="5"/>
        <v>93.969849246231149</v>
      </c>
    </row>
    <row r="31" spans="1:42" x14ac:dyDescent="0.3">
      <c r="A31" s="47"/>
      <c r="B31" s="47"/>
      <c r="C31" s="47"/>
      <c r="D31" s="47"/>
      <c r="E31" s="47"/>
      <c r="F31" s="47"/>
      <c r="G31" s="47"/>
      <c r="H31" s="47"/>
      <c r="I31" s="47"/>
      <c r="J31" s="47"/>
    </row>
    <row r="32" spans="1:42" x14ac:dyDescent="0.3">
      <c r="A32" s="47"/>
      <c r="B32" s="47"/>
      <c r="C32" s="47"/>
      <c r="D32" s="47"/>
      <c r="E32" s="47"/>
      <c r="F32" s="47"/>
      <c r="G32" s="47"/>
      <c r="H32" s="47"/>
      <c r="I32" s="47"/>
      <c r="J32" s="47"/>
    </row>
    <row r="33" spans="1:34" x14ac:dyDescent="0.3">
      <c r="A33" s="47"/>
      <c r="B33" s="47"/>
      <c r="C33" s="47"/>
      <c r="D33" s="47"/>
      <c r="E33" s="47"/>
      <c r="F33" s="47"/>
      <c r="G33" s="47"/>
      <c r="H33" s="47"/>
      <c r="I33" s="47"/>
      <c r="J33" s="47"/>
      <c r="AD33">
        <f>AD27+AD28+AD29+AD30</f>
        <v>194</v>
      </c>
      <c r="AF33">
        <f>AF27+AF28+AF29+AF30</f>
        <v>3.0452261306532664</v>
      </c>
      <c r="AH33">
        <f>AVERAGE(AH27:AH30)</f>
        <v>72.894472361809051</v>
      </c>
    </row>
    <row r="34" spans="1:34" x14ac:dyDescent="0.3">
      <c r="A34" s="47"/>
      <c r="B34" s="47"/>
      <c r="C34" s="47"/>
      <c r="D34" s="47"/>
      <c r="E34" s="47"/>
      <c r="F34" s="47"/>
      <c r="G34" s="47"/>
      <c r="H34" s="47"/>
      <c r="I34" s="47"/>
      <c r="J34" s="47"/>
    </row>
    <row r="36" spans="1:34" x14ac:dyDescent="0.3">
      <c r="A36" s="48" t="s">
        <v>82</v>
      </c>
      <c r="B36" s="48"/>
      <c r="C36" s="48"/>
      <c r="D36" s="48"/>
      <c r="E36" s="48"/>
      <c r="F36" s="48"/>
      <c r="G36" s="48"/>
      <c r="H36" s="48"/>
      <c r="I36" s="48"/>
      <c r="J36" s="48"/>
    </row>
    <row r="37" spans="1:34" x14ac:dyDescent="0.3">
      <c r="A37" s="48"/>
      <c r="B37" s="48"/>
      <c r="C37" s="48"/>
      <c r="D37" s="48"/>
      <c r="E37" s="48"/>
      <c r="F37" s="48"/>
      <c r="G37" s="48"/>
      <c r="H37" s="48"/>
      <c r="I37" s="48"/>
      <c r="J37" s="48"/>
    </row>
    <row r="38" spans="1:34" x14ac:dyDescent="0.3">
      <c r="A38" s="48"/>
      <c r="B38" s="48"/>
      <c r="C38" s="48"/>
      <c r="D38" s="48"/>
      <c r="E38" s="48"/>
      <c r="F38" s="48"/>
      <c r="G38" s="48"/>
      <c r="H38" s="48"/>
      <c r="I38" s="48"/>
      <c r="J38" s="48"/>
    </row>
    <row r="39" spans="1:34" ht="15" customHeight="1" x14ac:dyDescent="0.3">
      <c r="A39" s="48"/>
      <c r="B39" s="48"/>
      <c r="C39" s="48"/>
      <c r="D39" s="48"/>
      <c r="E39" s="48"/>
      <c r="F39" s="48"/>
      <c r="G39" s="48"/>
      <c r="H39" s="48"/>
      <c r="I39" s="48"/>
      <c r="J39" s="48"/>
    </row>
    <row r="40" spans="1:34" x14ac:dyDescent="0.3">
      <c r="A40" s="48"/>
      <c r="B40" s="48"/>
      <c r="C40" s="48"/>
      <c r="D40" s="48"/>
      <c r="E40" s="48"/>
      <c r="F40" s="48"/>
      <c r="G40" s="48"/>
      <c r="H40" s="48"/>
      <c r="I40" s="48"/>
      <c r="J40" s="48"/>
    </row>
    <row r="41" spans="1:34" x14ac:dyDescent="0.3">
      <c r="A41" s="48"/>
      <c r="B41" s="48"/>
      <c r="C41" s="48"/>
      <c r="D41" s="48"/>
      <c r="E41" s="48"/>
      <c r="F41" s="48"/>
      <c r="G41" s="48"/>
      <c r="H41" s="48"/>
      <c r="I41" s="48"/>
      <c r="J41" s="48"/>
    </row>
    <row r="42" spans="1:34" x14ac:dyDescent="0.3">
      <c r="A42" s="48"/>
      <c r="B42" s="48"/>
      <c r="C42" s="48"/>
      <c r="D42" s="48"/>
      <c r="E42" s="48"/>
      <c r="F42" s="48"/>
      <c r="G42" s="48"/>
      <c r="H42" s="48"/>
      <c r="I42" s="48"/>
      <c r="J42" s="48"/>
    </row>
    <row r="43" spans="1:34" x14ac:dyDescent="0.3">
      <c r="A43" s="48"/>
      <c r="B43" s="48"/>
      <c r="C43" s="48"/>
      <c r="D43" s="48"/>
      <c r="E43" s="48"/>
      <c r="F43" s="48"/>
      <c r="G43" s="48"/>
      <c r="H43" s="48"/>
      <c r="I43" s="48"/>
      <c r="J43" s="48"/>
    </row>
    <row r="44" spans="1:34" x14ac:dyDescent="0.3">
      <c r="A44" s="48"/>
      <c r="B44" s="48"/>
      <c r="C44" s="48"/>
      <c r="D44" s="48"/>
      <c r="E44" s="48"/>
      <c r="F44" s="48"/>
      <c r="G44" s="48"/>
      <c r="H44" s="48"/>
      <c r="I44" s="48"/>
      <c r="J44" s="48"/>
    </row>
    <row r="45" spans="1:34" x14ac:dyDescent="0.3">
      <c r="A45" s="48"/>
      <c r="B45" s="48"/>
      <c r="C45" s="48"/>
      <c r="D45" s="48"/>
      <c r="E45" s="48"/>
      <c r="F45" s="48"/>
      <c r="G45" s="48"/>
      <c r="H45" s="48"/>
      <c r="I45" s="48"/>
      <c r="J45" s="48"/>
    </row>
    <row r="46" spans="1:34" x14ac:dyDescent="0.3">
      <c r="A46" s="48"/>
      <c r="B46" s="48"/>
      <c r="C46" s="48"/>
      <c r="D46" s="48"/>
      <c r="E46" s="48"/>
      <c r="F46" s="48"/>
      <c r="G46" s="48"/>
      <c r="H46" s="48"/>
      <c r="I46" s="48"/>
      <c r="J46" s="48"/>
    </row>
    <row r="47" spans="1:34" x14ac:dyDescent="0.3">
      <c r="A47" s="48"/>
      <c r="B47" s="48"/>
      <c r="C47" s="48"/>
      <c r="D47" s="48"/>
      <c r="E47" s="48"/>
      <c r="F47" s="48"/>
      <c r="G47" s="48"/>
      <c r="H47" s="48"/>
      <c r="I47" s="48"/>
      <c r="J47" s="48"/>
    </row>
    <row r="48" spans="1:34" x14ac:dyDescent="0.3">
      <c r="A48" s="48"/>
      <c r="B48" s="48"/>
      <c r="C48" s="48"/>
      <c r="D48" s="48"/>
      <c r="E48" s="48"/>
      <c r="F48" s="48"/>
      <c r="G48" s="48"/>
      <c r="H48" s="48"/>
      <c r="I48" s="48"/>
      <c r="J48" s="48"/>
    </row>
  </sheetData>
  <mergeCells count="41">
    <mergeCell ref="Q13:Q14"/>
    <mergeCell ref="R13:R14"/>
    <mergeCell ref="S13:S14"/>
    <mergeCell ref="T13:T14"/>
    <mergeCell ref="AE1:AG1"/>
    <mergeCell ref="AI1:AK1"/>
    <mergeCell ref="AN19:AP19"/>
    <mergeCell ref="X20:Z20"/>
    <mergeCell ref="AB20:AD20"/>
    <mergeCell ref="AF20:AH20"/>
    <mergeCell ref="AJ20:AL20"/>
    <mergeCell ref="AN20:AP20"/>
    <mergeCell ref="V13:AO14"/>
    <mergeCell ref="N1:O2"/>
    <mergeCell ref="V17:AO18"/>
    <mergeCell ref="X19:Z19"/>
    <mergeCell ref="AB19:AD19"/>
    <mergeCell ref="AF19:AH19"/>
    <mergeCell ref="AJ19:AL19"/>
    <mergeCell ref="AM1:AO1"/>
    <mergeCell ref="V2:V10"/>
    <mergeCell ref="W2:Y10"/>
    <mergeCell ref="AA2:AC10"/>
    <mergeCell ref="AE2:AG10"/>
    <mergeCell ref="AI2:AK10"/>
    <mergeCell ref="AM2:AO10"/>
    <mergeCell ref="W1:Y1"/>
    <mergeCell ref="AA1:AC1"/>
    <mergeCell ref="O15:O16"/>
    <mergeCell ref="A36:J48"/>
    <mergeCell ref="A14:A15"/>
    <mergeCell ref="A17:A19"/>
    <mergeCell ref="A21:A23"/>
    <mergeCell ref="C14:C15"/>
    <mergeCell ref="C16:C18"/>
    <mergeCell ref="C19:C21"/>
    <mergeCell ref="O17:O19"/>
    <mergeCell ref="O20:O22"/>
    <mergeCell ref="O13:O14"/>
    <mergeCell ref="P13:P14"/>
    <mergeCell ref="A24:J34"/>
  </mergeCells>
  <phoneticPr fontId="8" type="noConversion"/>
  <hyperlinks>
    <hyperlink ref="A2" r:id="rId1" xr:uid="{C14FFA1B-1EFD-4C5B-8497-DEDEF0A8E987}"/>
    <hyperlink ref="A10" r:id="rId2" xr:uid="{40951130-6783-4E5E-A3C8-A9E52FFF8015}"/>
    <hyperlink ref="A9" r:id="rId3" xr:uid="{AE2AFCB4-AF1E-4102-9209-0FCEDE0F93C6}"/>
    <hyperlink ref="A8" r:id="rId4" xr:uid="{987A1F37-7F9B-45C1-AB04-C1E83B84D4AD}"/>
    <hyperlink ref="A7" r:id="rId5" xr:uid="{5DAC48C3-EA45-4282-9816-5948F6424C49}"/>
    <hyperlink ref="A6" r:id="rId6" xr:uid="{FC667598-DD5E-4188-A9EC-0266E012C98D}"/>
    <hyperlink ref="A5" r:id="rId7" xr:uid="{186232E9-255B-4E11-BE74-6CA5622CE05B}"/>
    <hyperlink ref="A3" r:id="rId8" xr:uid="{06EC9B37-8B70-44E4-839F-3504B54AEDFD}"/>
    <hyperlink ref="A4" r:id="rId9" xr:uid="{0B1BE9DF-9107-4809-868E-A5F5E7ADEDAA}"/>
  </hyperlinks>
  <pageMargins left="0.7" right="0.7" top="0.75" bottom="0.75" header="0.3" footer="0.3"/>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2BFEB-6E0C-48B3-BAAB-65B650EB1029}">
  <dimension ref="A1:H11"/>
  <sheetViews>
    <sheetView tabSelected="1" workbookViewId="0">
      <selection sqref="A1:H2"/>
    </sheetView>
  </sheetViews>
  <sheetFormatPr defaultRowHeight="14" x14ac:dyDescent="0.3"/>
  <sheetData>
    <row r="1" spans="1:8" x14ac:dyDescent="0.3">
      <c r="A1" s="40" t="s">
        <v>83</v>
      </c>
      <c r="B1" s="38" t="s">
        <v>84</v>
      </c>
      <c r="C1" s="38" t="s">
        <v>85</v>
      </c>
      <c r="D1" s="38" t="s">
        <v>86</v>
      </c>
      <c r="E1" s="38" t="s">
        <v>87</v>
      </c>
      <c r="F1" s="38" t="s">
        <v>88</v>
      </c>
      <c r="G1" s="38" t="s">
        <v>89</v>
      </c>
      <c r="H1" s="42" t="s">
        <v>90</v>
      </c>
    </row>
    <row r="2" spans="1:8" x14ac:dyDescent="0.3">
      <c r="A2" s="41" t="s">
        <v>91</v>
      </c>
      <c r="B2" s="39"/>
      <c r="C2" s="39">
        <v>80.502736655098019</v>
      </c>
      <c r="D2" s="39">
        <v>62.779231739013838</v>
      </c>
      <c r="E2" s="39">
        <v>80.165168944515727</v>
      </c>
      <c r="F2" s="39">
        <v>84.573224863259952</v>
      </c>
      <c r="G2" s="39">
        <v>76.547559037332746</v>
      </c>
      <c r="H2" s="43">
        <v>76.198134670348153</v>
      </c>
    </row>
    <row r="3" spans="1:8" x14ac:dyDescent="0.3">
      <c r="A3" s="1"/>
      <c r="B3" s="20"/>
      <c r="C3" s="21"/>
    </row>
    <row r="4" spans="1:8" x14ac:dyDescent="0.3">
      <c r="A4" s="1"/>
      <c r="B4" s="20"/>
      <c r="C4" s="21"/>
    </row>
    <row r="5" spans="1:8" x14ac:dyDescent="0.3">
      <c r="A5" s="27"/>
      <c r="B5" s="28"/>
      <c r="C5" s="29"/>
      <c r="D5" s="29"/>
      <c r="E5" s="29"/>
      <c r="F5" s="30"/>
      <c r="G5" s="30"/>
      <c r="H5" s="31"/>
    </row>
    <row r="6" spans="1:8" x14ac:dyDescent="0.3">
      <c r="A6" s="32"/>
      <c r="B6" s="33"/>
      <c r="C6" s="33"/>
      <c r="D6" s="33"/>
      <c r="E6" s="34"/>
      <c r="F6" s="35"/>
      <c r="G6" s="36"/>
      <c r="H6" s="37"/>
    </row>
    <row r="7" spans="1:8" x14ac:dyDescent="0.3">
      <c r="A7" s="1"/>
      <c r="B7" s="20"/>
      <c r="C7" s="21"/>
    </row>
    <row r="8" spans="1:8" x14ac:dyDescent="0.3">
      <c r="A8" s="1"/>
      <c r="B8" s="20"/>
      <c r="C8" s="21"/>
    </row>
    <row r="9" spans="1:8" x14ac:dyDescent="0.3">
      <c r="A9" s="1"/>
      <c r="B9" s="20"/>
      <c r="C9" s="21"/>
    </row>
    <row r="10" spans="1:8" x14ac:dyDescent="0.3">
      <c r="B10" s="7"/>
      <c r="C10" s="51"/>
      <c r="D10" s="51"/>
    </row>
    <row r="11" spans="1:8" x14ac:dyDescent="0.3">
      <c r="B11" s="6"/>
      <c r="C11" s="51"/>
      <c r="D11" s="51"/>
    </row>
  </sheetData>
  <mergeCells count="1">
    <mergeCell ref="C10:D11"/>
  </mergeCells>
  <phoneticPr fontId="8"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b692eab-1984-497b-8250-b9b6ef5638a7">
      <Terms xmlns="http://schemas.microsoft.com/office/infopath/2007/PartnerControls"/>
    </lcf76f155ced4ddcb4097134ff3c332f>
    <TaxCatchAll xmlns="55240639-1f6d-4d8f-9618-2ed029c30ba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284AA36B1B2FE4789DCB6967841292B" ma:contentTypeVersion="11" ma:contentTypeDescription="Create a new document." ma:contentTypeScope="" ma:versionID="df70884ff4e7ab1a116a66ee70d750c5">
  <xsd:schema xmlns:xsd="http://www.w3.org/2001/XMLSchema" xmlns:xs="http://www.w3.org/2001/XMLSchema" xmlns:p="http://schemas.microsoft.com/office/2006/metadata/properties" xmlns:ns2="1b692eab-1984-497b-8250-b9b6ef5638a7" xmlns:ns3="55240639-1f6d-4d8f-9618-2ed029c30ba8" targetNamespace="http://schemas.microsoft.com/office/2006/metadata/properties" ma:root="true" ma:fieldsID="fe9dfdfa889047101203654a37057a05" ns2:_="" ns3:_="">
    <xsd:import namespace="1b692eab-1984-497b-8250-b9b6ef5638a7"/>
    <xsd:import namespace="55240639-1f6d-4d8f-9618-2ed029c30ba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692eab-1984-497b-8250-b9b6ef5638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4661dae-d6df-48fc-a54e-a577d2899e9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40639-1f6d-4d8f-9618-2ed029c30ba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df249cb-4c0b-46d6-a672-5bff230ec130}" ma:internalName="TaxCatchAll" ma:showField="CatchAllData" ma:web="55240639-1f6d-4d8f-9618-2ed029c30ba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EE73AC-17F1-46D0-B5D3-C5F79EEEB169}">
  <ds:schemaRefs>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1b692eab-1984-497b-8250-b9b6ef5638a7"/>
    <ds:schemaRef ds:uri="http://www.w3.org/XML/1998/namespace"/>
    <ds:schemaRef ds:uri="http://purl.org/dc/terms/"/>
    <ds:schemaRef ds:uri="http://schemas.microsoft.com/office/2006/documentManagement/types"/>
    <ds:schemaRef ds:uri="55240639-1f6d-4d8f-9618-2ed029c30ba8"/>
    <ds:schemaRef ds:uri="http://purl.org/dc/dcmitype/"/>
  </ds:schemaRefs>
</ds:datastoreItem>
</file>

<file path=customXml/itemProps2.xml><?xml version="1.0" encoding="utf-8"?>
<ds:datastoreItem xmlns:ds="http://schemas.openxmlformats.org/officeDocument/2006/customXml" ds:itemID="{1E2E5BA7-0772-4051-8D1A-374D54C73B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692eab-1984-497b-8250-b9b6ef5638a7"/>
    <ds:schemaRef ds:uri="55240639-1f6d-4d8f-9618-2ed029c30b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342C9F-670A-4F2C-B403-7DF74FCD60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Zhang, Mai</cp:lastModifiedBy>
  <cp:revision/>
  <dcterms:created xsi:type="dcterms:W3CDTF">2024-06-16T16:52:09Z</dcterms:created>
  <dcterms:modified xsi:type="dcterms:W3CDTF">2024-06-25T19:35:04Z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0x0101009284AA36B1B2FE4789DCB6967841292B</vt:lpwstr>
  </property>
</Properties>
</file>