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mperiallondon.sharepoint.com/sites/GDP-Group6-CI/Shared Documents/General/Data/Data-pirarucu-done(code included)/"/>
    </mc:Choice>
  </mc:AlternateContent>
  <xr:revisionPtr revIDLastSave="10" documentId="13_ncr:1_{2AD72D27-AED7-41D9-88A0-77B4EDD79926}" xr6:coauthVersionLast="47" xr6:coauthVersionMax="47" xr10:uidLastSave="{CCEE9126-2326-47AB-B3F5-7DD97192C70C}"/>
  <bookViews>
    <workbookView xWindow="-110" yWindow="-110" windowWidth="25820" windowHeight="13900" activeTab="1" xr2:uid="{00000000-000D-0000-FFFF-FFFF00000000}"/>
  </bookViews>
  <sheets>
    <sheet name="Plan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C21" i="2"/>
  <c r="C20" i="2"/>
  <c r="C14" i="2"/>
  <c r="C13" i="2"/>
  <c r="C17" i="2"/>
  <c r="C15" i="2"/>
  <c r="C16" i="2"/>
  <c r="C19" i="2"/>
  <c r="C18" i="2"/>
  <c r="D18" i="2"/>
  <c r="E21" i="2"/>
  <c r="D21" i="2"/>
  <c r="D19" i="2"/>
  <c r="E19" i="2"/>
  <c r="E16" i="2"/>
  <c r="D16" i="2"/>
  <c r="E15" i="2"/>
  <c r="D17" i="2"/>
  <c r="D13" i="2"/>
  <c r="E14" i="2"/>
  <c r="E20" i="2"/>
  <c r="E18" i="2"/>
  <c r="E17" i="2"/>
  <c r="E13" i="2"/>
  <c r="D14" i="2"/>
  <c r="D20" i="2"/>
  <c r="D15" i="2"/>
</calcChain>
</file>

<file path=xl/sharedStrings.xml><?xml version="1.0" encoding="utf-8"?>
<sst xmlns="http://schemas.openxmlformats.org/spreadsheetml/2006/main" count="38" uniqueCount="37">
  <si>
    <t>Year</t>
    <phoneticPr fontId="1" type="noConversion"/>
  </si>
  <si>
    <t>Number of pirarucus caught</t>
    <phoneticPr fontId="1" type="noConversion"/>
  </si>
  <si>
    <t>Percentage
captured</t>
    <phoneticPr fontId="1" type="noConversion"/>
  </si>
  <si>
    <t>average weight （KG)</t>
    <phoneticPr fontId="1" type="noConversion"/>
  </si>
  <si>
    <t>Total
Weight
(KG)</t>
    <phoneticPr fontId="1" type="noConversion"/>
  </si>
  <si>
    <t>Total Weight (Ton)</t>
    <phoneticPr fontId="1" type="noConversion"/>
  </si>
  <si>
    <t>Authorised Pirarucus Fishing Quota</t>
    <phoneticPr fontId="1" type="noConversion"/>
  </si>
  <si>
    <t>Year</t>
  </si>
  <si>
    <t>Total Weight (Ton)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</si>
  <si>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</si>
  <si>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</si>
  <si>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</si>
  <si>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</si>
  <si>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</si>
  <si>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</si>
  <si>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</si>
  <si>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</si>
  <si>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</si>
  <si>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</si>
  <si>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</si>
  <si>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</si>
  <si>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</si>
  <si>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</si>
  <si>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</si>
  <si>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</si>
  <si>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</si>
  <si>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</si>
  <si>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</si>
  <si>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</si>
  <si>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</si>
  <si>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</si>
  <si>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</si>
  <si>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</si>
  <si>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</si>
  <si>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Trend forecasts(Total Weight (Ton))</t>
    <phoneticPr fontId="1" type="noConversion"/>
  </si>
  <si>
    <t>confidence lower limit(Total Weight (Ton))</t>
    <phoneticPr fontId="1" type="noConversion"/>
  </si>
  <si>
    <t>confidence upper limit(Total Weight (Ton))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</si>
</sst>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Continuous"/>
    </xf>
  </cellXfs>
  <cellStyles count="1">
    <cellStyle name="常规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Forecast Pirarucu Production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Weight (Ton)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910.61400000000003</c:v>
                </c:pt>
                <c:pt idx="1">
                  <c:v>932.38</c:v>
                </c:pt>
                <c:pt idx="2">
                  <c:v>1315.451</c:v>
                </c:pt>
                <c:pt idx="3">
                  <c:v>1430.673</c:v>
                </c:pt>
                <c:pt idx="4">
                  <c:v>1992.258</c:v>
                </c:pt>
                <c:pt idx="5">
                  <c:v>1986.761</c:v>
                </c:pt>
                <c:pt idx="6">
                  <c:v>2479.067</c:v>
                </c:pt>
                <c:pt idx="7">
                  <c:v>1965.712</c:v>
                </c:pt>
                <c:pt idx="8">
                  <c:v>2624.8519999999999</c:v>
                </c:pt>
                <c:pt idx="9">
                  <c:v>2426.0007300000002</c:v>
                </c:pt>
                <c:pt idx="10">
                  <c:v>3538.616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5-44BA-9F69-8ECFEE7728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Trend forecasts(Total Weight (Ton))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10">
                  <c:v>3538.616</c:v>
                </c:pt>
                <c:pt idx="11">
                  <c:v>3121.7647998570674</c:v>
                </c:pt>
                <c:pt idx="12">
                  <c:v>3670.6176075288918</c:v>
                </c:pt>
                <c:pt idx="13">
                  <c:v>3569.3538814719755</c:v>
                </c:pt>
                <c:pt idx="14">
                  <c:v>4118.2066891437998</c:v>
                </c:pt>
                <c:pt idx="15">
                  <c:v>4016.9429630868831</c:v>
                </c:pt>
                <c:pt idx="16">
                  <c:v>4565.7957707587084</c:v>
                </c:pt>
                <c:pt idx="17">
                  <c:v>4464.5320447017912</c:v>
                </c:pt>
                <c:pt idx="18">
                  <c:v>5013.384852373616</c:v>
                </c:pt>
                <c:pt idx="19">
                  <c:v>4912.1211263166997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5-44BA-9F69-8ECFEE7728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lower limit(Total Weight (Ton))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10" formatCode="0.00">
                  <c:v>3538.616</c:v>
                </c:pt>
                <c:pt idx="11" formatCode="0.00">
                  <c:v>2726.5292153444261</c:v>
                </c:pt>
                <c:pt idx="12" formatCode="0.00">
                  <c:v>3275.380244460122</c:v>
                </c:pt>
                <c:pt idx="13" formatCode="0.00">
                  <c:v>3170.8415438963211</c:v>
                </c:pt>
                <c:pt idx="14" formatCode="0.00">
                  <c:v>3719.689451776087</c:v>
                </c:pt>
                <c:pt idx="15" formatCode="0.00">
                  <c:v>3615.076407722258</c:v>
                </c:pt>
                <c:pt idx="16" formatCode="0.00">
                  <c:v>4163.9196920132508</c:v>
                </c:pt>
                <c:pt idx="17" formatCode="0.00">
                  <c:v>4059.2326467185512</c:v>
                </c:pt>
                <c:pt idx="18" formatCode="0.00">
                  <c:v>4608.0698451136759</c:v>
                </c:pt>
                <c:pt idx="19" formatCode="0.00">
                  <c:v>4503.3091846692832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5-44BA-9F69-8ECFEE7728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confidence upper limit(Total Weight (Ton))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10" formatCode="0.00">
                  <c:v>3538.616</c:v>
                </c:pt>
                <c:pt idx="11" formatCode="0.00">
                  <c:v>3517.0003843697086</c:v>
                </c:pt>
                <c:pt idx="12" formatCode="0.00">
                  <c:v>4065.8549705976616</c:v>
                </c:pt>
                <c:pt idx="13" formatCode="0.00">
                  <c:v>3967.8662190476298</c:v>
                </c:pt>
                <c:pt idx="14" formatCode="0.00">
                  <c:v>4516.7239265115131</c:v>
                </c:pt>
                <c:pt idx="15" formatCode="0.00">
                  <c:v>4418.8095184515087</c:v>
                </c:pt>
                <c:pt idx="16" formatCode="0.00">
                  <c:v>4967.6718495041659</c:v>
                </c:pt>
                <c:pt idx="17" formatCode="0.00">
                  <c:v>4869.8314426850311</c:v>
                </c:pt>
                <c:pt idx="18" formatCode="0.00">
                  <c:v>5418.6998596335561</c:v>
                </c:pt>
                <c:pt idx="19" formatCode="0.00">
                  <c:v>5320.9330679641162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5-44BA-9F69-8ECFEE77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84815"/>
        <c:axId val="1516586255"/>
      </c:lineChart>
      <c:catAx>
        <c:axId val="15165848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586255"/>
        <c:crosses val="autoZero"/>
        <c:auto val="1"/>
        <c:lblAlgn val="ctr"/>
        <c:lblOffset val="100"/>
        <c:noMultiLvlLbl val="0"/>
      </c:catAx>
      <c:valAx>
        <c:axId val="15165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58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Cascadia Code" panose="020B0609020000020004" pitchFamily="49" charset="0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370915</xdr:colOff>
      <xdr:row>0</xdr:row>
      <xdr:rowOff>158376</xdr:rowOff>
    </xdr:from>
    <xdr:to>
      <xdr:col>19</xdr:col>
      <xdr:colOff>326465</xdr:colOff>
      <xdr:row>25</xdr:row>
      <xdr:rowOff>113926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81344A-675C-4920-8469-977A39EC2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6B412B-6457-4CF4-9E49-DF472BB71B1D}" name="表1" displayName="表1" ref="A1:E21" totalsRowShown="0">
  <autoFilter ref="A1:E21" xr:uid="{D86B412B-6457-4CF4-9E49-DF472BB71B1D}"/>
  <tableColumns count="5">
    <tableColumn id="1" xr3:uid="{F44877A3-AAD5-4306-88EA-CE31EA514B3E}" name="Year"/>
    <tableColumn id="2" xr3:uid="{163345C4-008D-4FA6-8B27-3C096EEF67D3}" name="Total Weight (Ton)"/>
    <tableColumn id="3" xr3:uid="{3200AB61-376A-4B48-949B-454D3DEF3EFA}" name="Trend forecasts(Total Weight (Ton))">
      <calculatedColumnFormula>_xlfn.FORECAST.ETS(A2,$B$2:$B$12,$A$2:$A$12,1,1)</calculatedColumnFormula>
    </tableColumn>
    <tableColumn id="4" xr3:uid="{4BA0A71E-94AA-4A7A-90D0-F7CF94373ED1}" name="confidence lower limit(Total Weight (Ton))" dataDxfId="1">
      <calculatedColumnFormula>C2-_xlfn.FORECAST.ETS.CONFINT(A2,$B$2:$B$12,$A$2:$A$12,0.95,1,1)</calculatedColumnFormula>
    </tableColumn>
    <tableColumn id="5" xr3:uid="{CA7286B3-A96D-423E-9734-4381BBD2342C}" name="confidence upper limit(Total Weight (Ton))" dataDxfId="0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J1" sqref="J1"/>
    </sheetView>
  </sheetViews>
  <sheetFormatPr defaultRowHeight="14" x14ac:dyDescent="0.3"/>
  <cols>
    <col min="2" max="2" width="11.1640625" customWidth="1"/>
    <col min="4" max="4" width="10.4140625" customWidth="1"/>
    <col min="5" max="5" width="9.83203125" customWidth="1"/>
    <col min="6" max="6" width="11.5" bestFit="1" customWidth="1"/>
  </cols>
  <sheetData>
    <row r="1" spans="1:7" ht="56" x14ac:dyDescent="0.3">
      <c r="A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>
        <v>2011</v>
      </c>
      <c r="B2">
        <v>19083</v>
      </c>
      <c r="C2">
        <v>16873</v>
      </c>
      <c r="D2" s="2">
        <f>C2/B2</f>
        <v>0.88419011685793636</v>
      </c>
      <c r="E2">
        <v>54</v>
      </c>
      <c r="F2" s="3">
        <v>910614</v>
      </c>
      <c r="G2">
        <f>F2/1000</f>
        <v>910.61400000000003</v>
      </c>
    </row>
    <row r="3" spans="1:7" x14ac:dyDescent="0.3">
      <c r="A3">
        <v>2012</v>
      </c>
      <c r="B3">
        <v>19735</v>
      </c>
      <c r="C3">
        <v>17783</v>
      </c>
      <c r="D3" s="2">
        <f t="shared" ref="D3:D12" si="0">C3/B3</f>
        <v>0.90108943501393468</v>
      </c>
      <c r="E3">
        <v>52</v>
      </c>
      <c r="F3" s="3">
        <v>932380</v>
      </c>
      <c r="G3">
        <f t="shared" ref="G3:G12" si="1">F3/1000</f>
        <v>932.38</v>
      </c>
    </row>
    <row r="4" spans="1:7" x14ac:dyDescent="0.3">
      <c r="A4">
        <v>2013</v>
      </c>
      <c r="B4">
        <v>29791</v>
      </c>
      <c r="C4">
        <v>23648</v>
      </c>
      <c r="D4" s="2">
        <f t="shared" si="0"/>
        <v>0.79379678426370381</v>
      </c>
      <c r="E4">
        <v>56</v>
      </c>
      <c r="F4" s="3">
        <v>1315451</v>
      </c>
      <c r="G4">
        <f t="shared" si="1"/>
        <v>1315.451</v>
      </c>
    </row>
    <row r="5" spans="1:7" x14ac:dyDescent="0.3">
      <c r="A5">
        <v>2014</v>
      </c>
      <c r="B5">
        <v>42477</v>
      </c>
      <c r="C5">
        <v>27489</v>
      </c>
      <c r="D5" s="2">
        <f t="shared" si="0"/>
        <v>0.64715022247333853</v>
      </c>
      <c r="E5">
        <v>52</v>
      </c>
      <c r="F5" s="3">
        <v>1430673</v>
      </c>
      <c r="G5">
        <f t="shared" si="1"/>
        <v>1430.673</v>
      </c>
    </row>
    <row r="6" spans="1:7" x14ac:dyDescent="0.3">
      <c r="A6">
        <v>2015</v>
      </c>
      <c r="B6">
        <v>43823</v>
      </c>
      <c r="C6">
        <v>35815</v>
      </c>
      <c r="D6" s="2">
        <f t="shared" si="0"/>
        <v>0.8172649065559181</v>
      </c>
      <c r="E6">
        <v>56</v>
      </c>
      <c r="F6" s="3">
        <v>1992258</v>
      </c>
      <c r="G6">
        <f t="shared" si="1"/>
        <v>1992.258</v>
      </c>
    </row>
    <row r="7" spans="1:7" x14ac:dyDescent="0.3">
      <c r="A7">
        <v>2016</v>
      </c>
      <c r="B7">
        <v>54609</v>
      </c>
      <c r="C7">
        <v>35815</v>
      </c>
      <c r="D7" s="2">
        <f t="shared" si="0"/>
        <v>0.6558442747532458</v>
      </c>
      <c r="E7">
        <v>55</v>
      </c>
      <c r="F7" s="3">
        <v>1986761</v>
      </c>
      <c r="G7">
        <f t="shared" si="1"/>
        <v>1986.761</v>
      </c>
    </row>
    <row r="8" spans="1:7" x14ac:dyDescent="0.3">
      <c r="A8">
        <v>2017</v>
      </c>
      <c r="B8">
        <v>58530</v>
      </c>
      <c r="C8">
        <v>47593</v>
      </c>
      <c r="D8" s="2">
        <f t="shared" si="0"/>
        <v>0.81313856142149321</v>
      </c>
      <c r="E8">
        <v>52</v>
      </c>
      <c r="F8" s="3">
        <v>2479067</v>
      </c>
      <c r="G8">
        <f t="shared" si="1"/>
        <v>2479.067</v>
      </c>
    </row>
    <row r="9" spans="1:7" x14ac:dyDescent="0.3">
      <c r="A9">
        <v>2018</v>
      </c>
      <c r="B9">
        <v>50457</v>
      </c>
      <c r="C9">
        <v>38173</v>
      </c>
      <c r="D9" s="2">
        <f t="shared" si="0"/>
        <v>0.75654517708147528</v>
      </c>
      <c r="E9">
        <v>51</v>
      </c>
      <c r="F9" s="3">
        <v>1965712</v>
      </c>
      <c r="G9">
        <f t="shared" si="1"/>
        <v>1965.712</v>
      </c>
    </row>
    <row r="10" spans="1:7" x14ac:dyDescent="0.3">
      <c r="A10">
        <v>2019</v>
      </c>
      <c r="B10">
        <v>69019</v>
      </c>
      <c r="C10">
        <v>51150</v>
      </c>
      <c r="D10" s="2">
        <f t="shared" si="0"/>
        <v>0.74110027673539169</v>
      </c>
      <c r="E10">
        <v>51</v>
      </c>
      <c r="F10" s="3">
        <v>2624852</v>
      </c>
      <c r="G10">
        <f t="shared" si="1"/>
        <v>2624.8519999999999</v>
      </c>
    </row>
    <row r="11" spans="1:7" x14ac:dyDescent="0.3">
      <c r="A11">
        <v>2020</v>
      </c>
      <c r="B11">
        <v>80952</v>
      </c>
      <c r="C11">
        <v>50749</v>
      </c>
      <c r="D11" s="2">
        <f t="shared" si="0"/>
        <v>0.62690236189346771</v>
      </c>
      <c r="E11">
        <v>48</v>
      </c>
      <c r="F11" s="3">
        <v>2426000.73</v>
      </c>
      <c r="G11">
        <f t="shared" si="1"/>
        <v>2426.0007300000002</v>
      </c>
    </row>
    <row r="12" spans="1:7" x14ac:dyDescent="0.3">
      <c r="A12">
        <v>2021</v>
      </c>
      <c r="B12">
        <v>79634</v>
      </c>
      <c r="C12">
        <v>64970</v>
      </c>
      <c r="D12" s="2">
        <f t="shared" si="0"/>
        <v>0.81585754828339652</v>
      </c>
      <c r="E12">
        <v>54</v>
      </c>
      <c r="F12" s="3">
        <v>3538616</v>
      </c>
      <c r="G12">
        <f t="shared" si="1"/>
        <v>3538.616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36B-D20C-48FC-ACFB-5E16DFDE8DCC}">
  <dimension ref="A1:E21"/>
  <sheetViews>
    <sheetView tabSelected="1" zoomScale="85" zoomScaleNormal="85" workbookViewId="0">
      <selection activeCell="J30" sqref="J30"/>
    </sheetView>
  </sheetViews>
  <sheetFormatPr defaultRowHeight="14" x14ac:dyDescent="0.3"/>
  <cols>
    <col min="2" max="2" width="18.1640625" customWidth="1"/>
    <col min="3" max="5" width="26.6640625" customWidth="1"/>
  </cols>
  <sheetData>
    <row r="1" spans="1:5" x14ac:dyDescent="0.3">
      <c r="A1" t="s">
        <v>7</v>
      </c>
      <c r="B1" t="s">
        <v>8</v>
      </c>
      <c r="C1" t="s">
        <v>34</v>
      </c>
      <c r="D1" t="s">
        <v>35</v>
      </c>
      <c r="E1" t="s">
        <v>36</v>
      </c>
    </row>
    <row r="2" spans="1:5" x14ac:dyDescent="0.3">
      <c r="A2">
        <v>2011</v>
      </c>
      <c r="B2">
        <v>910.61400000000003</v>
      </c>
    </row>
    <row r="3" spans="1:5" x14ac:dyDescent="0.3">
      <c r="A3">
        <v>2012</v>
      </c>
      <c r="B3">
        <v>932.38</v>
      </c>
    </row>
    <row r="4" spans="1:5" x14ac:dyDescent="0.3">
      <c r="A4">
        <v>2013</v>
      </c>
      <c r="B4">
        <v>1315.451</v>
      </c>
    </row>
    <row r="5" spans="1:5" x14ac:dyDescent="0.3">
      <c r="A5">
        <v>2014</v>
      </c>
      <c r="B5">
        <v>1430.673</v>
      </c>
    </row>
    <row r="6" spans="1:5" x14ac:dyDescent="0.3">
      <c r="A6">
        <v>2015</v>
      </c>
      <c r="B6">
        <v>1992.258</v>
      </c>
    </row>
    <row r="7" spans="1:5" x14ac:dyDescent="0.3">
      <c r="A7">
        <v>2016</v>
      </c>
      <c r="B7">
        <v>1986.761</v>
      </c>
    </row>
    <row r="8" spans="1:5" x14ac:dyDescent="0.3">
      <c r="A8">
        <v>2017</v>
      </c>
      <c r="B8">
        <v>2479.067</v>
      </c>
    </row>
    <row r="9" spans="1:5" x14ac:dyDescent="0.3">
      <c r="A9">
        <v>2018</v>
      </c>
      <c r="B9">
        <v>1965.712</v>
      </c>
    </row>
    <row r="10" spans="1:5" x14ac:dyDescent="0.3">
      <c r="A10">
        <v>2019</v>
      </c>
      <c r="B10">
        <v>2624.8519999999999</v>
      </c>
    </row>
    <row r="11" spans="1:5" x14ac:dyDescent="0.3">
      <c r="A11">
        <v>2020</v>
      </c>
      <c r="B11">
        <v>2426.0007300000002</v>
      </c>
    </row>
    <row r="12" spans="1:5" x14ac:dyDescent="0.3">
      <c r="A12">
        <v>2021</v>
      </c>
      <c r="B12">
        <v>3538.616</v>
      </c>
      <c r="C12">
        <v>3538.616</v>
      </c>
      <c r="D12" s="4">
        <v>3538.616</v>
      </c>
      <c r="E12" s="4">
        <v>3538.616</v>
      </c>
    </row>
    <row r="13" spans="1:5" x14ac:dyDescent="0.3">
      <c r="A13">
        <v>2022</v>
      </c>
      <c r="C13">
        <f t="shared" ref="C13:C21" si="0">_xlfn.FORECAST.ETS(A13,$B$2:$B$12,$A$2:$A$12,1,1)</f>
        <v>3121.7647998570674</v>
      </c>
      <c r="D13" s="4">
        <f t="shared" ref="D13:D21" si="1">C13-_xlfn.FORECAST.ETS.CONFINT(A13,$B$2:$B$12,$A$2:$A$12,0.95,1,1)</f>
        <v>2726.5292153444261</v>
      </c>
      <c r="E13" s="4">
        <f t="shared" ref="E13:E21" si="2">C13+_xlfn.FORECAST.ETS.CONFINT(A13,$B$2:$B$12,$A$2:$A$12,0.95,1,1)</f>
        <v>3517.0003843697086</v>
      </c>
    </row>
    <row r="14" spans="1:5" x14ac:dyDescent="0.3">
      <c r="A14">
        <v>2023</v>
      </c>
      <c r="C14">
        <f t="shared" si="0"/>
        <v>3670.6176075288918</v>
      </c>
      <c r="D14" s="4">
        <f t="shared" si="1"/>
        <v>3275.380244460122</v>
      </c>
      <c r="E14" s="4">
        <f t="shared" si="2"/>
        <v>4065.8549705976616</v>
      </c>
    </row>
    <row r="15" spans="1:5" x14ac:dyDescent="0.3">
      <c r="A15">
        <v>2024</v>
      </c>
      <c r="C15">
        <f t="shared" si="0"/>
        <v>3569.3538814719755</v>
      </c>
      <c r="D15" s="4">
        <f t="shared" si="1"/>
        <v>3170.8415438963211</v>
      </c>
      <c r="E15" s="4">
        <f t="shared" si="2"/>
        <v>3967.8662190476298</v>
      </c>
    </row>
    <row r="16" spans="1:5" x14ac:dyDescent="0.3">
      <c r="A16">
        <v>2025</v>
      </c>
      <c r="C16">
        <f t="shared" si="0"/>
        <v>4118.2066891437998</v>
      </c>
      <c r="D16" s="4">
        <f t="shared" si="1"/>
        <v>3719.689451776087</v>
      </c>
      <c r="E16" s="4">
        <f t="shared" si="2"/>
        <v>4516.7239265115131</v>
      </c>
    </row>
    <row r="17" spans="1:5" x14ac:dyDescent="0.3">
      <c r="A17">
        <v>2026</v>
      </c>
      <c r="C17">
        <f t="shared" si="0"/>
        <v>4016.9429630868831</v>
      </c>
      <c r="D17" s="4">
        <f t="shared" si="1"/>
        <v>3615.076407722258</v>
      </c>
      <c r="E17" s="4">
        <f t="shared" si="2"/>
        <v>4418.8095184515087</v>
      </c>
    </row>
    <row r="18" spans="1:5" x14ac:dyDescent="0.3">
      <c r="A18">
        <v>2027</v>
      </c>
      <c r="C18">
        <f t="shared" si="0"/>
        <v>4565.7957707587084</v>
      </c>
      <c r="D18" s="4">
        <f t="shared" si="1"/>
        <v>4163.9196920132508</v>
      </c>
      <c r="E18" s="4">
        <f t="shared" si="2"/>
        <v>4967.6718495041659</v>
      </c>
    </row>
    <row r="19" spans="1:5" x14ac:dyDescent="0.3">
      <c r="A19">
        <v>2028</v>
      </c>
      <c r="C19">
        <f t="shared" si="0"/>
        <v>4464.5320447017912</v>
      </c>
      <c r="D19" s="4">
        <f t="shared" si="1"/>
        <v>4059.2326467185512</v>
      </c>
      <c r="E19" s="4">
        <f t="shared" si="2"/>
        <v>4869.8314426850311</v>
      </c>
    </row>
    <row r="20" spans="1:5" x14ac:dyDescent="0.3">
      <c r="A20">
        <v>2029</v>
      </c>
      <c r="C20">
        <f t="shared" si="0"/>
        <v>5013.384852373616</v>
      </c>
      <c r="D20" s="4">
        <f t="shared" si="1"/>
        <v>4608.0698451136759</v>
      </c>
      <c r="E20" s="4">
        <f t="shared" si="2"/>
        <v>5418.6998596335561</v>
      </c>
    </row>
    <row r="21" spans="1:5" x14ac:dyDescent="0.3">
      <c r="A21">
        <v>2030</v>
      </c>
      <c r="C21">
        <f t="shared" si="0"/>
        <v>4912.1211263166997</v>
      </c>
      <c r="D21" s="4">
        <f t="shared" si="1"/>
        <v>4503.3091846692832</v>
      </c>
      <c r="E21" s="4">
        <f t="shared" si="2"/>
        <v>5320.9330679641162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C371-F939-43DD-9329-63781D60B54E}">
  <dimension ref="A1:I18"/>
  <sheetViews>
    <sheetView workbookViewId="0">
      <selection activeCell="E18" sqref="E18"/>
    </sheetView>
  </sheetViews>
  <sheetFormatPr defaultRowHeight="14" x14ac:dyDescent="0.3"/>
  <cols>
    <col min="5" max="5" width="12.5" bestFit="1" customWidth="1"/>
  </cols>
  <sheetData>
    <row r="1" spans="1:9" x14ac:dyDescent="0.3">
      <c r="A1" t="s">
        <v>9</v>
      </c>
    </row>
    <row r="2" spans="1:9" ht="14.5" thickBot="1" x14ac:dyDescent="0.35"/>
    <row r="3" spans="1:9" x14ac:dyDescent="0.3">
      <c r="A3" s="7" t="s">
        <v>10</v>
      </c>
      <c r="B3" s="7"/>
    </row>
    <row r="4" spans="1:9" x14ac:dyDescent="0.3">
      <c r="A4" t="s">
        <v>11</v>
      </c>
      <c r="B4">
        <v>0.93631198457824394</v>
      </c>
    </row>
    <row r="5" spans="1:9" x14ac:dyDescent="0.3">
      <c r="A5" t="s">
        <v>12</v>
      </c>
      <c r="B5">
        <v>0.87668013246484977</v>
      </c>
    </row>
    <row r="6" spans="1:9" x14ac:dyDescent="0.3">
      <c r="A6" t="s">
        <v>13</v>
      </c>
      <c r="B6">
        <v>0.86297792496094416</v>
      </c>
    </row>
    <row r="7" spans="1:9" x14ac:dyDescent="0.3">
      <c r="A7" t="s">
        <v>14</v>
      </c>
      <c r="B7">
        <v>293.22843939059806</v>
      </c>
    </row>
    <row r="8" spans="1:9" ht="14.5" thickBot="1" x14ac:dyDescent="0.35">
      <c r="A8" s="5" t="s">
        <v>15</v>
      </c>
      <c r="B8" s="5">
        <v>11</v>
      </c>
    </row>
    <row r="10" spans="1:9" ht="14.5" thickBot="1" x14ac:dyDescent="0.35">
      <c r="A10" t="s">
        <v>16</v>
      </c>
    </row>
    <row r="11" spans="1:9" x14ac:dyDescent="0.3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3">
      <c r="A12" t="s">
        <v>17</v>
      </c>
      <c r="B12">
        <v>1</v>
      </c>
      <c r="C12">
        <v>5501267.9985268703</v>
      </c>
      <c r="D12">
        <v>5501267.9985268703</v>
      </c>
      <c r="E12">
        <v>63.980941188853492</v>
      </c>
      <c r="F12">
        <v>2.2161167422624636E-5</v>
      </c>
    </row>
    <row r="13" spans="1:9" x14ac:dyDescent="0.3">
      <c r="A13" t="s">
        <v>18</v>
      </c>
      <c r="B13">
        <v>9</v>
      </c>
      <c r="C13">
        <v>773846.25900701061</v>
      </c>
      <c r="D13">
        <v>85982.917667445625</v>
      </c>
    </row>
    <row r="14" spans="1:9" ht="14.5" thickBot="1" x14ac:dyDescent="0.35">
      <c r="A14" s="5" t="s">
        <v>19</v>
      </c>
      <c r="B14" s="5">
        <v>10</v>
      </c>
      <c r="C14" s="5">
        <v>6275114.2575338809</v>
      </c>
      <c r="D14" s="5"/>
      <c r="E14" s="5"/>
      <c r="F14" s="5"/>
    </row>
    <row r="15" spans="1:9" ht="14.5" thickBot="1" x14ac:dyDescent="0.35"/>
    <row r="16" spans="1:9" x14ac:dyDescent="0.3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 x14ac:dyDescent="0.3">
      <c r="A17" t="s">
        <v>20</v>
      </c>
      <c r="B17">
        <v>-448879.41199472727</v>
      </c>
      <c r="C17">
        <v>56363.870508476888</v>
      </c>
      <c r="D17">
        <v>-7.9639564839185004</v>
      </c>
      <c r="E17">
        <v>2.2947537839868676E-5</v>
      </c>
      <c r="F17">
        <v>-576383.34538850875</v>
      </c>
      <c r="G17">
        <v>-321375.47860094579</v>
      </c>
      <c r="H17">
        <v>-576383.34538850875</v>
      </c>
      <c r="I17">
        <v>-321375.47860094579</v>
      </c>
    </row>
    <row r="18" spans="1:9" ht="14.5" thickBot="1" x14ac:dyDescent="0.35">
      <c r="A18" s="5" t="s">
        <v>33</v>
      </c>
      <c r="B18" s="5">
        <v>223.63257200000001</v>
      </c>
      <c r="C18" s="5">
        <v>27.958234706180384</v>
      </c>
      <c r="D18" s="5">
        <v>7.9988087356089155</v>
      </c>
      <c r="E18" s="5">
        <v>2.2161167422624599E-5</v>
      </c>
      <c r="F18" s="5">
        <v>160.38665110022066</v>
      </c>
      <c r="G18" s="5">
        <v>286.87849289977936</v>
      </c>
      <c r="H18" s="5">
        <v>160.38665110022066</v>
      </c>
      <c r="I18" s="5">
        <v>286.87849289977936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8A8F33-9309-4C5A-968E-8272AEC399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CD7EF2-A22E-4E2C-B8F7-D1E93A206E79}">
  <ds:schemaRefs>
    <ds:schemaRef ds:uri="http://schemas.microsoft.com/office/2006/documentManagement/types"/>
    <ds:schemaRef ds:uri="http://purl.org/dc/dcmitype/"/>
    <ds:schemaRef ds:uri="1b692eab-1984-497b-8250-b9b6ef5638a7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55240639-1f6d-4d8f-9618-2ed029c30ba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F4A9F71-28E2-4EB4-938C-111287708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692eab-1984-497b-8250-b9b6ef5638a7"/>
    <ds:schemaRef ds:uri="55240639-1f6d-4d8f-9618-2ed029c30b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Zhang</dc:creator>
  <cp:lastModifiedBy>Zhang, Mai</cp:lastModifiedBy>
  <dcterms:created xsi:type="dcterms:W3CDTF">2015-06-05T18:19:34Z</dcterms:created>
  <dcterms:modified xsi:type="dcterms:W3CDTF">2024-06-23T18:35:05Z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  <property fmtid="{D5CDD505-2E9C-101B-9397-08002B2CF9AE}" pid="3" name="MediaServiceImageTags">
    <vt:lpwstr/>
  </property>
</Properties>
</file>