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hidePivotFieldList="1"/>
  <mc:AlternateContent xmlns:mc="http://schemas.openxmlformats.org/markup-compatibility/2006">
    <mc:Choice Requires="x15">
      <x15ac:absPath xmlns:x15ac="http://schemas.microsoft.com/office/spreadsheetml/2010/11/ac" url="https://imperiallondon.sharepoint.com/sites/GDP-Group6-CI/Shared Documents/General/Network Op Results/"/>
    </mc:Choice>
  </mc:AlternateContent>
  <xr:revisionPtr revIDLastSave="996" documentId="13_ncr:1_{98303EE4-5105-7F4F-AC03-E5AC27205454}" xr6:coauthVersionLast="47" xr6:coauthVersionMax="47" xr10:uidLastSave="{46165522-F1C1-4889-A81A-3DC72F7BAE68}"/>
  <bookViews>
    <workbookView xWindow="-108" yWindow="-108" windowWidth="23256" windowHeight="12456" firstSheet="5" xr2:uid="{F67F0CCD-CEEC-D04A-9C43-933D2F3B851B}"/>
  </bookViews>
  <sheets>
    <sheet name="Min Time" sheetId="1" r:id="rId1"/>
    <sheet name="Summary_Min Time" sheetId="2" r:id="rId2"/>
    <sheet name="Min Cost" sheetId="3" r:id="rId3"/>
    <sheet name="Summary_Min Cost" sheetId="4" r:id="rId4"/>
    <sheet name="Min Time&amp;Cost" sheetId="5" r:id="rId5"/>
    <sheet name="Summary_Min Time&amp;Cost" sheetId="6" r:id="rId6"/>
    <sheet name="Safety and security" sheetId="8" r:id="rId7"/>
    <sheet name="Sensitivity to climate change" sheetId="9" r:id="rId8"/>
    <sheet name="Energy Efficiency" sheetId="10" r:id="rId9"/>
    <sheet name="Digital access" sheetId="11" r:id="rId10"/>
  </sheets>
  <definedNames>
    <definedName name="_xlnm._FilterDatabase" localSheetId="3" hidden="1">'Summary_Min Cost'!$A$1:$H$1</definedName>
    <definedName name="_xlnm._FilterDatabase" localSheetId="1" hidden="1">'Summary_Min Time'!$A$1:$H$1</definedName>
    <definedName name="_xlnm._FilterDatabase" localSheetId="5" hidden="1">'Summary_Min Time&amp;Cost'!$A$1:$H$1</definedName>
    <definedName name="_xlnm._FilterDatabase" localSheetId="0" hidden="1">'Min Time'!$K$1:$S$19</definedName>
  </definedNames>
  <calcPr calcId="191028"/>
  <pivotCaches>
    <pivotCache cacheId="4713" r:id="rId11"/>
    <pivotCache cacheId="4714" r:id="rId12"/>
    <pivotCache cacheId="471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0" l="1"/>
  <c r="L9" i="10"/>
  <c r="D22" i="11"/>
  <c r="C22" i="11"/>
  <c r="B22" i="11"/>
  <c r="P8" i="10"/>
  <c r="Q8" i="10"/>
  <c r="P7" i="10"/>
  <c r="Q7" i="10"/>
  <c r="P4" i="10"/>
  <c r="Q4" i="10"/>
  <c r="P5" i="10"/>
  <c r="Q5" i="10"/>
  <c r="P3" i="10"/>
  <c r="Q3" i="10"/>
  <c r="N9" i="10"/>
  <c r="O9" i="10"/>
  <c r="P9" i="10"/>
  <c r="Q10" i="10"/>
  <c r="J9" i="10"/>
  <c r="I9" i="10"/>
  <c r="K8" i="10"/>
  <c r="L8" i="10"/>
  <c r="K4" i="10"/>
  <c r="L4" i="10"/>
  <c r="K3" i="10"/>
  <c r="K6" i="10"/>
  <c r="L6" i="10"/>
  <c r="F8" i="10"/>
  <c r="G8" i="10"/>
  <c r="F7" i="10"/>
  <c r="G7" i="10"/>
  <c r="F4" i="10"/>
  <c r="G4" i="10"/>
  <c r="F3" i="10"/>
  <c r="E9" i="10"/>
  <c r="D9" i="10"/>
  <c r="D23" i="11"/>
  <c r="C23" i="11"/>
  <c r="B23" i="11"/>
  <c r="AR2" i="8"/>
  <c r="Y19" i="8"/>
  <c r="X19" i="8"/>
  <c r="W19" i="8"/>
  <c r="Y19" i="9"/>
  <c r="X19" i="9"/>
  <c r="W19" i="9"/>
  <c r="D10" i="9"/>
  <c r="D9" i="9"/>
  <c r="D8" i="9"/>
  <c r="D7" i="9"/>
  <c r="D6" i="9"/>
  <c r="D5" i="9"/>
  <c r="D4" i="9"/>
  <c r="D3" i="9"/>
  <c r="D2" i="9"/>
  <c r="BB341" i="9"/>
  <c r="AZ341" i="9"/>
  <c r="AY341" i="9"/>
  <c r="BA341" i="9"/>
  <c r="AH341" i="9"/>
  <c r="AF341" i="9"/>
  <c r="AE341" i="9"/>
  <c r="AG341" i="9"/>
  <c r="N341" i="9"/>
  <c r="L341" i="9"/>
  <c r="K341" i="9"/>
  <c r="M341" i="9"/>
  <c r="BB340" i="9"/>
  <c r="AZ340" i="9"/>
  <c r="AY340" i="9"/>
  <c r="BA340" i="9"/>
  <c r="AH340" i="9"/>
  <c r="AF340" i="9"/>
  <c r="AE340" i="9"/>
  <c r="AG340" i="9"/>
  <c r="N340" i="9"/>
  <c r="L340" i="9"/>
  <c r="K340" i="9"/>
  <c r="M340" i="9"/>
  <c r="BB339" i="9"/>
  <c r="AZ339" i="9"/>
  <c r="AY339" i="9"/>
  <c r="BA339" i="9"/>
  <c r="AH339" i="9"/>
  <c r="AF339" i="9"/>
  <c r="AE339" i="9"/>
  <c r="AG339" i="9"/>
  <c r="N339" i="9"/>
  <c r="L339" i="9"/>
  <c r="K339" i="9"/>
  <c r="M339" i="9"/>
  <c r="BB338" i="9"/>
  <c r="AZ338" i="9"/>
  <c r="AY338" i="9"/>
  <c r="BA338" i="9"/>
  <c r="AH338" i="9"/>
  <c r="AF338" i="9"/>
  <c r="AE338" i="9"/>
  <c r="AG338" i="9"/>
  <c r="N338" i="9"/>
  <c r="L338" i="9"/>
  <c r="K338" i="9"/>
  <c r="M338" i="9"/>
  <c r="BB337" i="9"/>
  <c r="AZ337" i="9"/>
  <c r="AY337" i="9"/>
  <c r="BA337" i="9"/>
  <c r="AH337" i="9"/>
  <c r="AF337" i="9"/>
  <c r="AE337" i="9"/>
  <c r="AG337" i="9"/>
  <c r="N337" i="9"/>
  <c r="L337" i="9"/>
  <c r="K337" i="9"/>
  <c r="M337" i="9"/>
  <c r="BB336" i="9"/>
  <c r="AZ336" i="9"/>
  <c r="AY336" i="9"/>
  <c r="BA336" i="9"/>
  <c r="AH336" i="9"/>
  <c r="AF336" i="9"/>
  <c r="AE336" i="9"/>
  <c r="AG336" i="9"/>
  <c r="N336" i="9"/>
  <c r="L336" i="9"/>
  <c r="K336" i="9"/>
  <c r="M336" i="9"/>
  <c r="BB335" i="9"/>
  <c r="AZ335" i="9"/>
  <c r="AY335" i="9"/>
  <c r="BA335" i="9"/>
  <c r="AH335" i="9"/>
  <c r="AF335" i="9"/>
  <c r="AE335" i="9"/>
  <c r="AG335" i="9"/>
  <c r="N335" i="9"/>
  <c r="L335" i="9"/>
  <c r="K335" i="9"/>
  <c r="M335" i="9"/>
  <c r="BB334" i="9"/>
  <c r="AZ334" i="9"/>
  <c r="AY334" i="9"/>
  <c r="BA334" i="9"/>
  <c r="AH334" i="9"/>
  <c r="AF334" i="9"/>
  <c r="AE334" i="9"/>
  <c r="AG334" i="9"/>
  <c r="N334" i="9"/>
  <c r="L334" i="9"/>
  <c r="K334" i="9"/>
  <c r="M334" i="9"/>
  <c r="BB333" i="9"/>
  <c r="AZ333" i="9"/>
  <c r="AY333" i="9"/>
  <c r="BA333" i="9"/>
  <c r="AH333" i="9"/>
  <c r="AF333" i="9"/>
  <c r="AE333" i="9"/>
  <c r="AG333" i="9"/>
  <c r="N333" i="9"/>
  <c r="L333" i="9"/>
  <c r="K333" i="9"/>
  <c r="M333" i="9"/>
  <c r="BB332" i="9"/>
  <c r="AZ332" i="9"/>
  <c r="AY332" i="9"/>
  <c r="BA332" i="9"/>
  <c r="AH332" i="9"/>
  <c r="AF332" i="9"/>
  <c r="AE332" i="9"/>
  <c r="AG332" i="9"/>
  <c r="N332" i="9"/>
  <c r="L332" i="9"/>
  <c r="K332" i="9"/>
  <c r="M332" i="9"/>
  <c r="BB331" i="9"/>
  <c r="AZ331" i="9"/>
  <c r="AY331" i="9"/>
  <c r="BA331" i="9"/>
  <c r="AH331" i="9"/>
  <c r="AF331" i="9"/>
  <c r="AE331" i="9"/>
  <c r="AG331" i="9"/>
  <c r="N331" i="9"/>
  <c r="L331" i="9"/>
  <c r="K331" i="9"/>
  <c r="M331" i="9"/>
  <c r="BB330" i="9"/>
  <c r="AZ330" i="9"/>
  <c r="AY330" i="9"/>
  <c r="BA330" i="9"/>
  <c r="AH330" i="9"/>
  <c r="AF330" i="9"/>
  <c r="AE330" i="9"/>
  <c r="AG330" i="9"/>
  <c r="N330" i="9"/>
  <c r="L330" i="9"/>
  <c r="K330" i="9"/>
  <c r="M330" i="9"/>
  <c r="BB329" i="9"/>
  <c r="AZ329" i="9"/>
  <c r="AY329" i="9"/>
  <c r="BA329" i="9"/>
  <c r="AH329" i="9"/>
  <c r="AF329" i="9"/>
  <c r="AE329" i="9"/>
  <c r="AG329" i="9"/>
  <c r="N329" i="9"/>
  <c r="L329" i="9"/>
  <c r="K329" i="9"/>
  <c r="M329" i="9"/>
  <c r="BB328" i="9"/>
  <c r="AZ328" i="9"/>
  <c r="AY328" i="9"/>
  <c r="BA328" i="9"/>
  <c r="AH328" i="9"/>
  <c r="AF328" i="9"/>
  <c r="AE328" i="9"/>
  <c r="AG328" i="9"/>
  <c r="N328" i="9"/>
  <c r="L328" i="9"/>
  <c r="K328" i="9"/>
  <c r="M328" i="9"/>
  <c r="BB327" i="9"/>
  <c r="AZ327" i="9"/>
  <c r="AY327" i="9"/>
  <c r="BA327" i="9"/>
  <c r="AH327" i="9"/>
  <c r="AF327" i="9"/>
  <c r="AE327" i="9"/>
  <c r="AG327" i="9"/>
  <c r="N327" i="9"/>
  <c r="L327" i="9"/>
  <c r="K327" i="9"/>
  <c r="M327" i="9"/>
  <c r="BB326" i="9"/>
  <c r="AZ326" i="9"/>
  <c r="AY326" i="9"/>
  <c r="BA326" i="9"/>
  <c r="AH326" i="9"/>
  <c r="AF326" i="9"/>
  <c r="AE326" i="9"/>
  <c r="AG326" i="9"/>
  <c r="N326" i="9"/>
  <c r="L326" i="9"/>
  <c r="K326" i="9"/>
  <c r="M326" i="9"/>
  <c r="BB325" i="9"/>
  <c r="AZ325" i="9"/>
  <c r="AY325" i="9"/>
  <c r="BA325" i="9"/>
  <c r="AH325" i="9"/>
  <c r="AF325" i="9"/>
  <c r="AE325" i="9"/>
  <c r="AG325" i="9"/>
  <c r="N325" i="9"/>
  <c r="L325" i="9"/>
  <c r="K325" i="9"/>
  <c r="M325" i="9"/>
  <c r="BB324" i="9"/>
  <c r="AZ324" i="9"/>
  <c r="AY324" i="9"/>
  <c r="BA324" i="9"/>
  <c r="AH324" i="9"/>
  <c r="AF324" i="9"/>
  <c r="AE324" i="9"/>
  <c r="AG324" i="9"/>
  <c r="N324" i="9"/>
  <c r="L324" i="9"/>
  <c r="K324" i="9"/>
  <c r="M324" i="9"/>
  <c r="BB323" i="9"/>
  <c r="AZ323" i="9"/>
  <c r="AY323" i="9"/>
  <c r="BA323" i="9"/>
  <c r="AH323" i="9"/>
  <c r="AF323" i="9"/>
  <c r="AE323" i="9"/>
  <c r="AG323" i="9"/>
  <c r="N323" i="9"/>
  <c r="L323" i="9"/>
  <c r="K323" i="9"/>
  <c r="M323" i="9"/>
  <c r="BB322" i="9"/>
  <c r="AZ322" i="9"/>
  <c r="AY322" i="9"/>
  <c r="BA322" i="9"/>
  <c r="AH322" i="9"/>
  <c r="AF322" i="9"/>
  <c r="AE322" i="9"/>
  <c r="AG322" i="9"/>
  <c r="N322" i="9"/>
  <c r="L322" i="9"/>
  <c r="K322" i="9"/>
  <c r="M322" i="9"/>
  <c r="BB321" i="9"/>
  <c r="AZ321" i="9"/>
  <c r="AY321" i="9"/>
  <c r="BA321" i="9"/>
  <c r="AH321" i="9"/>
  <c r="AF321" i="9"/>
  <c r="AE321" i="9"/>
  <c r="AG321" i="9"/>
  <c r="N321" i="9"/>
  <c r="L321" i="9"/>
  <c r="K321" i="9"/>
  <c r="M321" i="9"/>
  <c r="BB320" i="9"/>
  <c r="AZ320" i="9"/>
  <c r="AY320" i="9"/>
  <c r="BA320" i="9"/>
  <c r="AH320" i="9"/>
  <c r="AF320" i="9"/>
  <c r="AE320" i="9"/>
  <c r="AG320" i="9"/>
  <c r="N320" i="9"/>
  <c r="L320" i="9"/>
  <c r="K320" i="9"/>
  <c r="M320" i="9"/>
  <c r="BB319" i="9"/>
  <c r="AZ319" i="9"/>
  <c r="AY319" i="9"/>
  <c r="BA319" i="9"/>
  <c r="AH319" i="9"/>
  <c r="AF319" i="9"/>
  <c r="AE319" i="9"/>
  <c r="AG319" i="9"/>
  <c r="N319" i="9"/>
  <c r="L319" i="9"/>
  <c r="K319" i="9"/>
  <c r="M319" i="9"/>
  <c r="BB318" i="9"/>
  <c r="AZ318" i="9"/>
  <c r="AY318" i="9"/>
  <c r="BA318" i="9"/>
  <c r="AH318" i="9"/>
  <c r="AF318" i="9"/>
  <c r="AE318" i="9"/>
  <c r="AG318" i="9"/>
  <c r="N318" i="9"/>
  <c r="L318" i="9"/>
  <c r="K318" i="9"/>
  <c r="M318" i="9"/>
  <c r="BB317" i="9"/>
  <c r="AZ317" i="9"/>
  <c r="AY317" i="9"/>
  <c r="BA317" i="9"/>
  <c r="AH317" i="9"/>
  <c r="AF317" i="9"/>
  <c r="AE317" i="9"/>
  <c r="AG317" i="9"/>
  <c r="N317" i="9"/>
  <c r="L317" i="9"/>
  <c r="K317" i="9"/>
  <c r="M317" i="9"/>
  <c r="BB316" i="9"/>
  <c r="AZ316" i="9"/>
  <c r="AY316" i="9"/>
  <c r="BA316" i="9"/>
  <c r="AH316" i="9"/>
  <c r="AF316" i="9"/>
  <c r="AE316" i="9"/>
  <c r="AG316" i="9"/>
  <c r="N316" i="9"/>
  <c r="L316" i="9"/>
  <c r="K316" i="9"/>
  <c r="M316" i="9"/>
  <c r="BB315" i="9"/>
  <c r="AZ315" i="9"/>
  <c r="AY315" i="9"/>
  <c r="BA315" i="9"/>
  <c r="AH315" i="9"/>
  <c r="AF315" i="9"/>
  <c r="AE315" i="9"/>
  <c r="AG315" i="9"/>
  <c r="N315" i="9"/>
  <c r="L315" i="9"/>
  <c r="K315" i="9"/>
  <c r="M315" i="9"/>
  <c r="BB314" i="9"/>
  <c r="AZ314" i="9"/>
  <c r="AY314" i="9"/>
  <c r="BA314" i="9"/>
  <c r="AH314" i="9"/>
  <c r="AF314" i="9"/>
  <c r="AE314" i="9"/>
  <c r="AG314" i="9"/>
  <c r="N314" i="9"/>
  <c r="L314" i="9"/>
  <c r="K314" i="9"/>
  <c r="M314" i="9"/>
  <c r="BB313" i="9"/>
  <c r="AZ313" i="9"/>
  <c r="AY313" i="9"/>
  <c r="BA313" i="9"/>
  <c r="AH313" i="9"/>
  <c r="AF313" i="9"/>
  <c r="AE313" i="9"/>
  <c r="AG313" i="9"/>
  <c r="N313" i="9"/>
  <c r="L313" i="9"/>
  <c r="K313" i="9"/>
  <c r="M313" i="9"/>
  <c r="BB312" i="9"/>
  <c r="AZ312" i="9"/>
  <c r="AY312" i="9"/>
  <c r="BA312" i="9"/>
  <c r="AH312" i="9"/>
  <c r="AF312" i="9"/>
  <c r="AE312" i="9"/>
  <c r="AG312" i="9"/>
  <c r="N312" i="9"/>
  <c r="L312" i="9"/>
  <c r="K312" i="9"/>
  <c r="M312" i="9"/>
  <c r="BB311" i="9"/>
  <c r="AZ311" i="9"/>
  <c r="AY311" i="9"/>
  <c r="BA311" i="9"/>
  <c r="AH311" i="9"/>
  <c r="AF311" i="9"/>
  <c r="AE311" i="9"/>
  <c r="AG311" i="9"/>
  <c r="N311" i="9"/>
  <c r="L311" i="9"/>
  <c r="K311" i="9"/>
  <c r="M311" i="9"/>
  <c r="BB310" i="9"/>
  <c r="AZ310" i="9"/>
  <c r="AY310" i="9"/>
  <c r="BA310" i="9"/>
  <c r="AH310" i="9"/>
  <c r="AF310" i="9"/>
  <c r="AE310" i="9"/>
  <c r="AG310" i="9"/>
  <c r="N310" i="9"/>
  <c r="L310" i="9"/>
  <c r="K310" i="9"/>
  <c r="M310" i="9"/>
  <c r="BB309" i="9"/>
  <c r="AZ309" i="9"/>
  <c r="AY309" i="9"/>
  <c r="BA309" i="9"/>
  <c r="AH309" i="9"/>
  <c r="AF309" i="9"/>
  <c r="AE309" i="9"/>
  <c r="AG309" i="9"/>
  <c r="N309" i="9"/>
  <c r="L309" i="9"/>
  <c r="K309" i="9"/>
  <c r="M309" i="9"/>
  <c r="BB308" i="9"/>
  <c r="AZ308" i="9"/>
  <c r="AY308" i="9"/>
  <c r="BA308" i="9"/>
  <c r="AH308" i="9"/>
  <c r="AF308" i="9"/>
  <c r="AE308" i="9"/>
  <c r="AG308" i="9"/>
  <c r="N308" i="9"/>
  <c r="L308" i="9"/>
  <c r="K308" i="9"/>
  <c r="M308" i="9"/>
  <c r="BB307" i="9"/>
  <c r="AZ307" i="9"/>
  <c r="AY307" i="9"/>
  <c r="BA307" i="9"/>
  <c r="AH307" i="9"/>
  <c r="AF307" i="9"/>
  <c r="AE307" i="9"/>
  <c r="AG307" i="9"/>
  <c r="N307" i="9"/>
  <c r="L307" i="9"/>
  <c r="K307" i="9"/>
  <c r="M307" i="9"/>
  <c r="BB306" i="9"/>
  <c r="AZ306" i="9"/>
  <c r="AY306" i="9"/>
  <c r="BA306" i="9"/>
  <c r="AH306" i="9"/>
  <c r="AF306" i="9"/>
  <c r="AE306" i="9"/>
  <c r="AG306" i="9"/>
  <c r="N306" i="9"/>
  <c r="L306" i="9"/>
  <c r="K306" i="9"/>
  <c r="M306" i="9"/>
  <c r="BB305" i="9"/>
  <c r="AZ305" i="9"/>
  <c r="AY305" i="9"/>
  <c r="BA305" i="9"/>
  <c r="AH305" i="9"/>
  <c r="AF305" i="9"/>
  <c r="AE305" i="9"/>
  <c r="AG305" i="9"/>
  <c r="N305" i="9"/>
  <c r="L305" i="9"/>
  <c r="K305" i="9"/>
  <c r="M305" i="9"/>
  <c r="BB304" i="9"/>
  <c r="AZ304" i="9"/>
  <c r="AY304" i="9"/>
  <c r="BA304" i="9"/>
  <c r="AH304" i="9"/>
  <c r="AF304" i="9"/>
  <c r="AE304" i="9"/>
  <c r="AG304" i="9"/>
  <c r="N304" i="9"/>
  <c r="L304" i="9"/>
  <c r="K304" i="9"/>
  <c r="M304" i="9"/>
  <c r="BB303" i="9"/>
  <c r="AZ303" i="9"/>
  <c r="AY303" i="9"/>
  <c r="BA303" i="9"/>
  <c r="AH303" i="9"/>
  <c r="AF303" i="9"/>
  <c r="AE303" i="9"/>
  <c r="AG303" i="9"/>
  <c r="N303" i="9"/>
  <c r="L303" i="9"/>
  <c r="K303" i="9"/>
  <c r="M303" i="9"/>
  <c r="BB302" i="9"/>
  <c r="AZ302" i="9"/>
  <c r="AY302" i="9"/>
  <c r="BA302" i="9"/>
  <c r="AH302" i="9"/>
  <c r="AF302" i="9"/>
  <c r="AE302" i="9"/>
  <c r="AG302" i="9"/>
  <c r="N302" i="9"/>
  <c r="L302" i="9"/>
  <c r="K302" i="9"/>
  <c r="M302" i="9"/>
  <c r="BB301" i="9"/>
  <c r="AZ301" i="9"/>
  <c r="AY301" i="9"/>
  <c r="BA301" i="9"/>
  <c r="AH301" i="9"/>
  <c r="AF301" i="9"/>
  <c r="AE301" i="9"/>
  <c r="AG301" i="9"/>
  <c r="N301" i="9"/>
  <c r="L301" i="9"/>
  <c r="K301" i="9"/>
  <c r="M301" i="9"/>
  <c r="BB300" i="9"/>
  <c r="AZ300" i="9"/>
  <c r="AY300" i="9"/>
  <c r="BA300" i="9"/>
  <c r="AH300" i="9"/>
  <c r="AF300" i="9"/>
  <c r="AE300" i="9"/>
  <c r="AG300" i="9"/>
  <c r="N300" i="9"/>
  <c r="L300" i="9"/>
  <c r="K300" i="9"/>
  <c r="M300" i="9"/>
  <c r="BB299" i="9"/>
  <c r="AZ299" i="9"/>
  <c r="AY299" i="9"/>
  <c r="BA299" i="9"/>
  <c r="AH299" i="9"/>
  <c r="AF299" i="9"/>
  <c r="AE299" i="9"/>
  <c r="AG299" i="9"/>
  <c r="N299" i="9"/>
  <c r="L299" i="9"/>
  <c r="K299" i="9"/>
  <c r="M299" i="9"/>
  <c r="BB298" i="9"/>
  <c r="AZ298" i="9"/>
  <c r="AY298" i="9"/>
  <c r="BA298" i="9"/>
  <c r="AH298" i="9"/>
  <c r="AF298" i="9"/>
  <c r="AE298" i="9"/>
  <c r="AG298" i="9"/>
  <c r="N298" i="9"/>
  <c r="L298" i="9"/>
  <c r="K298" i="9"/>
  <c r="M298" i="9"/>
  <c r="BB297" i="9"/>
  <c r="AZ297" i="9"/>
  <c r="AY297" i="9"/>
  <c r="BA297" i="9"/>
  <c r="AH297" i="9"/>
  <c r="AF297" i="9"/>
  <c r="AE297" i="9"/>
  <c r="AG297" i="9"/>
  <c r="N297" i="9"/>
  <c r="L297" i="9"/>
  <c r="K297" i="9"/>
  <c r="M297" i="9"/>
  <c r="BB296" i="9"/>
  <c r="AZ296" i="9"/>
  <c r="AY296" i="9"/>
  <c r="BA296" i="9"/>
  <c r="AH296" i="9"/>
  <c r="AF296" i="9"/>
  <c r="AE296" i="9"/>
  <c r="AG296" i="9"/>
  <c r="N296" i="9"/>
  <c r="L296" i="9"/>
  <c r="K296" i="9"/>
  <c r="M296" i="9"/>
  <c r="BB295" i="9"/>
  <c r="AZ295" i="9"/>
  <c r="AY295" i="9"/>
  <c r="BA295" i="9"/>
  <c r="AH295" i="9"/>
  <c r="AF295" i="9"/>
  <c r="AE295" i="9"/>
  <c r="AG295" i="9"/>
  <c r="N295" i="9"/>
  <c r="L295" i="9"/>
  <c r="K295" i="9"/>
  <c r="M295" i="9"/>
  <c r="BB294" i="9"/>
  <c r="AZ294" i="9"/>
  <c r="AY294" i="9"/>
  <c r="BA294" i="9"/>
  <c r="AH294" i="9"/>
  <c r="AF294" i="9"/>
  <c r="AE294" i="9"/>
  <c r="AG294" i="9"/>
  <c r="N294" i="9"/>
  <c r="L294" i="9"/>
  <c r="K294" i="9"/>
  <c r="M294" i="9"/>
  <c r="BB293" i="9"/>
  <c r="AZ293" i="9"/>
  <c r="AY293" i="9"/>
  <c r="BA293" i="9"/>
  <c r="AH293" i="9"/>
  <c r="AF293" i="9"/>
  <c r="AE293" i="9"/>
  <c r="AG293" i="9"/>
  <c r="N293" i="9"/>
  <c r="L293" i="9"/>
  <c r="K293" i="9"/>
  <c r="M293" i="9"/>
  <c r="BB292" i="9"/>
  <c r="AZ292" i="9"/>
  <c r="AY292" i="9"/>
  <c r="BA292" i="9"/>
  <c r="AH292" i="9"/>
  <c r="AF292" i="9"/>
  <c r="AE292" i="9"/>
  <c r="AG292" i="9"/>
  <c r="N292" i="9"/>
  <c r="L292" i="9"/>
  <c r="K292" i="9"/>
  <c r="M292" i="9"/>
  <c r="BB291" i="9"/>
  <c r="AZ291" i="9"/>
  <c r="AY291" i="9"/>
  <c r="BA291" i="9"/>
  <c r="AH291" i="9"/>
  <c r="AF291" i="9"/>
  <c r="AE291" i="9"/>
  <c r="AG291" i="9"/>
  <c r="N291" i="9"/>
  <c r="L291" i="9"/>
  <c r="K291" i="9"/>
  <c r="M291" i="9"/>
  <c r="BB290" i="9"/>
  <c r="AZ290" i="9"/>
  <c r="AY290" i="9"/>
  <c r="BA290" i="9"/>
  <c r="AH290" i="9"/>
  <c r="AF290" i="9"/>
  <c r="AE290" i="9"/>
  <c r="AG290" i="9"/>
  <c r="N290" i="9"/>
  <c r="L290" i="9"/>
  <c r="K290" i="9"/>
  <c r="M290" i="9"/>
  <c r="BB289" i="9"/>
  <c r="AZ289" i="9"/>
  <c r="AY289" i="9"/>
  <c r="BA289" i="9"/>
  <c r="AH289" i="9"/>
  <c r="AF289" i="9"/>
  <c r="AE289" i="9"/>
  <c r="AG289" i="9"/>
  <c r="N289" i="9"/>
  <c r="L289" i="9"/>
  <c r="K289" i="9"/>
  <c r="M289" i="9"/>
  <c r="BB288" i="9"/>
  <c r="AZ288" i="9"/>
  <c r="AY288" i="9"/>
  <c r="BA288" i="9"/>
  <c r="AH288" i="9"/>
  <c r="AF288" i="9"/>
  <c r="AE288" i="9"/>
  <c r="AG288" i="9"/>
  <c r="N288" i="9"/>
  <c r="L288" i="9"/>
  <c r="K288" i="9"/>
  <c r="M288" i="9"/>
  <c r="BB287" i="9"/>
  <c r="AZ287" i="9"/>
  <c r="AY287" i="9"/>
  <c r="BA287" i="9"/>
  <c r="AH287" i="9"/>
  <c r="AF287" i="9"/>
  <c r="AE287" i="9"/>
  <c r="AG287" i="9"/>
  <c r="N287" i="9"/>
  <c r="L287" i="9"/>
  <c r="K287" i="9"/>
  <c r="M287" i="9"/>
  <c r="BB286" i="9"/>
  <c r="AZ286" i="9"/>
  <c r="AY286" i="9"/>
  <c r="BA286" i="9"/>
  <c r="AH286" i="9"/>
  <c r="AF286" i="9"/>
  <c r="AE286" i="9"/>
  <c r="AG286" i="9"/>
  <c r="N286" i="9"/>
  <c r="L286" i="9"/>
  <c r="K286" i="9"/>
  <c r="M286" i="9"/>
  <c r="BB285" i="9"/>
  <c r="AZ285" i="9"/>
  <c r="AY285" i="9"/>
  <c r="BA285" i="9"/>
  <c r="AH285" i="9"/>
  <c r="AF285" i="9"/>
  <c r="AE285" i="9"/>
  <c r="AG285" i="9"/>
  <c r="N285" i="9"/>
  <c r="L285" i="9"/>
  <c r="K285" i="9"/>
  <c r="M285" i="9"/>
  <c r="BB284" i="9"/>
  <c r="AZ284" i="9"/>
  <c r="AY284" i="9"/>
  <c r="BA284" i="9"/>
  <c r="AH284" i="9"/>
  <c r="AF284" i="9"/>
  <c r="AE284" i="9"/>
  <c r="AG284" i="9"/>
  <c r="N284" i="9"/>
  <c r="L284" i="9"/>
  <c r="K284" i="9"/>
  <c r="M284" i="9"/>
  <c r="BB283" i="9"/>
  <c r="AZ283" i="9"/>
  <c r="AY283" i="9"/>
  <c r="BA283" i="9"/>
  <c r="AH283" i="9"/>
  <c r="AF283" i="9"/>
  <c r="AE283" i="9"/>
  <c r="AG283" i="9"/>
  <c r="N283" i="9"/>
  <c r="L283" i="9"/>
  <c r="K283" i="9"/>
  <c r="M283" i="9"/>
  <c r="BB282" i="9"/>
  <c r="AZ282" i="9"/>
  <c r="AY282" i="9"/>
  <c r="BA282" i="9"/>
  <c r="AH282" i="9"/>
  <c r="AF282" i="9"/>
  <c r="AE282" i="9"/>
  <c r="AG282" i="9"/>
  <c r="N282" i="9"/>
  <c r="L282" i="9"/>
  <c r="K282" i="9"/>
  <c r="M282" i="9"/>
  <c r="BB281" i="9"/>
  <c r="AZ281" i="9"/>
  <c r="AY281" i="9"/>
  <c r="BA281" i="9"/>
  <c r="AH281" i="9"/>
  <c r="AF281" i="9"/>
  <c r="AE281" i="9"/>
  <c r="AG281" i="9"/>
  <c r="N281" i="9"/>
  <c r="L281" i="9"/>
  <c r="K281" i="9"/>
  <c r="M281" i="9"/>
  <c r="BB280" i="9"/>
  <c r="AZ280" i="9"/>
  <c r="AY280" i="9"/>
  <c r="BA280" i="9"/>
  <c r="AH280" i="9"/>
  <c r="AF280" i="9"/>
  <c r="AE280" i="9"/>
  <c r="AG280" i="9"/>
  <c r="N280" i="9"/>
  <c r="L280" i="9"/>
  <c r="K280" i="9"/>
  <c r="M280" i="9"/>
  <c r="BB279" i="9"/>
  <c r="AZ279" i="9"/>
  <c r="AY279" i="9"/>
  <c r="BA279" i="9"/>
  <c r="AH279" i="9"/>
  <c r="AF279" i="9"/>
  <c r="AE279" i="9"/>
  <c r="AG279" i="9"/>
  <c r="N279" i="9"/>
  <c r="L279" i="9"/>
  <c r="K279" i="9"/>
  <c r="M279" i="9"/>
  <c r="BB278" i="9"/>
  <c r="AZ278" i="9"/>
  <c r="AY278" i="9"/>
  <c r="BA278" i="9"/>
  <c r="AH278" i="9"/>
  <c r="AF278" i="9"/>
  <c r="AE278" i="9"/>
  <c r="AG278" i="9"/>
  <c r="N278" i="9"/>
  <c r="L278" i="9"/>
  <c r="K278" i="9"/>
  <c r="M278" i="9"/>
  <c r="BB277" i="9"/>
  <c r="AZ277" i="9"/>
  <c r="AY277" i="9"/>
  <c r="BA277" i="9"/>
  <c r="AH277" i="9"/>
  <c r="AF277" i="9"/>
  <c r="AE277" i="9"/>
  <c r="AG277" i="9"/>
  <c r="N277" i="9"/>
  <c r="L277" i="9"/>
  <c r="K277" i="9"/>
  <c r="M277" i="9"/>
  <c r="BB276" i="9"/>
  <c r="AZ276" i="9"/>
  <c r="AY276" i="9"/>
  <c r="BA276" i="9"/>
  <c r="AH276" i="9"/>
  <c r="AF276" i="9"/>
  <c r="AE276" i="9"/>
  <c r="AG276" i="9"/>
  <c r="N276" i="9"/>
  <c r="L276" i="9"/>
  <c r="K276" i="9"/>
  <c r="M276" i="9"/>
  <c r="BB275" i="9"/>
  <c r="AZ275" i="9"/>
  <c r="AY275" i="9"/>
  <c r="BA275" i="9"/>
  <c r="AH275" i="9"/>
  <c r="AF275" i="9"/>
  <c r="AE275" i="9"/>
  <c r="AG275" i="9"/>
  <c r="N275" i="9"/>
  <c r="L275" i="9"/>
  <c r="K275" i="9"/>
  <c r="M275" i="9"/>
  <c r="BB274" i="9"/>
  <c r="AZ274" i="9"/>
  <c r="AY274" i="9"/>
  <c r="BA274" i="9"/>
  <c r="AH274" i="9"/>
  <c r="AF274" i="9"/>
  <c r="AE274" i="9"/>
  <c r="AG274" i="9"/>
  <c r="N274" i="9"/>
  <c r="L274" i="9"/>
  <c r="K274" i="9"/>
  <c r="M274" i="9"/>
  <c r="BB273" i="9"/>
  <c r="AZ273" i="9"/>
  <c r="AY273" i="9"/>
  <c r="BA273" i="9"/>
  <c r="AH273" i="9"/>
  <c r="AF273" i="9"/>
  <c r="AE273" i="9"/>
  <c r="AG273" i="9"/>
  <c r="N273" i="9"/>
  <c r="L273" i="9"/>
  <c r="K273" i="9"/>
  <c r="M273" i="9"/>
  <c r="BB272" i="9"/>
  <c r="AZ272" i="9"/>
  <c r="AY272" i="9"/>
  <c r="BA272" i="9"/>
  <c r="AH272" i="9"/>
  <c r="AF272" i="9"/>
  <c r="AE272" i="9"/>
  <c r="AG272" i="9"/>
  <c r="N272" i="9"/>
  <c r="L272" i="9"/>
  <c r="K272" i="9"/>
  <c r="M272" i="9"/>
  <c r="BB271" i="9"/>
  <c r="AZ271" i="9"/>
  <c r="AY271" i="9"/>
  <c r="BA271" i="9"/>
  <c r="AH271" i="9"/>
  <c r="AF271" i="9"/>
  <c r="AE271" i="9"/>
  <c r="AG271" i="9"/>
  <c r="N271" i="9"/>
  <c r="L271" i="9"/>
  <c r="K271" i="9"/>
  <c r="M271" i="9"/>
  <c r="BB270" i="9"/>
  <c r="AZ270" i="9"/>
  <c r="AY270" i="9"/>
  <c r="BA270" i="9"/>
  <c r="AH270" i="9"/>
  <c r="AF270" i="9"/>
  <c r="AE270" i="9"/>
  <c r="AG270" i="9"/>
  <c r="N270" i="9"/>
  <c r="L270" i="9"/>
  <c r="K270" i="9"/>
  <c r="M270" i="9"/>
  <c r="BB269" i="9"/>
  <c r="AZ269" i="9"/>
  <c r="AY269" i="9"/>
  <c r="BA269" i="9"/>
  <c r="AH269" i="9"/>
  <c r="AF269" i="9"/>
  <c r="AE269" i="9"/>
  <c r="AG269" i="9"/>
  <c r="N269" i="9"/>
  <c r="L269" i="9"/>
  <c r="K269" i="9"/>
  <c r="M269" i="9"/>
  <c r="BB268" i="9"/>
  <c r="AZ268" i="9"/>
  <c r="AY268" i="9"/>
  <c r="BA268" i="9"/>
  <c r="AH268" i="9"/>
  <c r="AF268" i="9"/>
  <c r="AE268" i="9"/>
  <c r="AG268" i="9"/>
  <c r="N268" i="9"/>
  <c r="L268" i="9"/>
  <c r="K268" i="9"/>
  <c r="M268" i="9"/>
  <c r="BB267" i="9"/>
  <c r="AZ267" i="9"/>
  <c r="AY267" i="9"/>
  <c r="BA267" i="9"/>
  <c r="AH267" i="9"/>
  <c r="AF267" i="9"/>
  <c r="AE267" i="9"/>
  <c r="AG267" i="9"/>
  <c r="N267" i="9"/>
  <c r="L267" i="9"/>
  <c r="K267" i="9"/>
  <c r="M267" i="9"/>
  <c r="BB266" i="9"/>
  <c r="AZ266" i="9"/>
  <c r="AY266" i="9"/>
  <c r="BA266" i="9"/>
  <c r="AH266" i="9"/>
  <c r="AF266" i="9"/>
  <c r="AE266" i="9"/>
  <c r="AG266" i="9"/>
  <c r="N266" i="9"/>
  <c r="L266" i="9"/>
  <c r="K266" i="9"/>
  <c r="M266" i="9"/>
  <c r="BB265" i="9"/>
  <c r="AZ265" i="9"/>
  <c r="AY265" i="9"/>
  <c r="BA265" i="9"/>
  <c r="AH265" i="9"/>
  <c r="AF265" i="9"/>
  <c r="AE265" i="9"/>
  <c r="AG265" i="9"/>
  <c r="N265" i="9"/>
  <c r="L265" i="9"/>
  <c r="K265" i="9"/>
  <c r="M265" i="9"/>
  <c r="BB264" i="9"/>
  <c r="AZ264" i="9"/>
  <c r="AY264" i="9"/>
  <c r="BA264" i="9"/>
  <c r="AH264" i="9"/>
  <c r="AF264" i="9"/>
  <c r="AE264" i="9"/>
  <c r="AG264" i="9"/>
  <c r="N264" i="9"/>
  <c r="L264" i="9"/>
  <c r="K264" i="9"/>
  <c r="M264" i="9"/>
  <c r="BB263" i="9"/>
  <c r="AZ263" i="9"/>
  <c r="AY263" i="9"/>
  <c r="BA263" i="9"/>
  <c r="AH263" i="9"/>
  <c r="AF263" i="9"/>
  <c r="AE263" i="9"/>
  <c r="AG263" i="9"/>
  <c r="N263" i="9"/>
  <c r="L263" i="9"/>
  <c r="K263" i="9"/>
  <c r="M263" i="9"/>
  <c r="BB262" i="9"/>
  <c r="AZ262" i="9"/>
  <c r="AY262" i="9"/>
  <c r="BA262" i="9"/>
  <c r="AH262" i="9"/>
  <c r="AF262" i="9"/>
  <c r="AE262" i="9"/>
  <c r="AG262" i="9"/>
  <c r="N262" i="9"/>
  <c r="L262" i="9"/>
  <c r="K262" i="9"/>
  <c r="M262" i="9"/>
  <c r="BB261" i="9"/>
  <c r="AZ261" i="9"/>
  <c r="AY261" i="9"/>
  <c r="BA261" i="9"/>
  <c r="AH261" i="9"/>
  <c r="AF261" i="9"/>
  <c r="AE261" i="9"/>
  <c r="AG261" i="9"/>
  <c r="N261" i="9"/>
  <c r="L261" i="9"/>
  <c r="K261" i="9"/>
  <c r="M261" i="9"/>
  <c r="BB260" i="9"/>
  <c r="AZ260" i="9"/>
  <c r="AY260" i="9"/>
  <c r="BA260" i="9"/>
  <c r="AH260" i="9"/>
  <c r="AF260" i="9"/>
  <c r="AE260" i="9"/>
  <c r="AG260" i="9"/>
  <c r="N260" i="9"/>
  <c r="L260" i="9"/>
  <c r="K260" i="9"/>
  <c r="M260" i="9"/>
  <c r="BB259" i="9"/>
  <c r="AZ259" i="9"/>
  <c r="AY259" i="9"/>
  <c r="BA259" i="9"/>
  <c r="AH259" i="9"/>
  <c r="AF259" i="9"/>
  <c r="AE259" i="9"/>
  <c r="AG259" i="9"/>
  <c r="N259" i="9"/>
  <c r="L259" i="9"/>
  <c r="K259" i="9"/>
  <c r="M259" i="9"/>
  <c r="BB258" i="9"/>
  <c r="AZ258" i="9"/>
  <c r="AY258" i="9"/>
  <c r="BA258" i="9"/>
  <c r="AH258" i="9"/>
  <c r="AF258" i="9"/>
  <c r="AE258" i="9"/>
  <c r="AG258" i="9"/>
  <c r="N258" i="9"/>
  <c r="L258" i="9"/>
  <c r="K258" i="9"/>
  <c r="M258" i="9"/>
  <c r="BB257" i="9"/>
  <c r="AZ257" i="9"/>
  <c r="AY257" i="9"/>
  <c r="BA257" i="9"/>
  <c r="AH257" i="9"/>
  <c r="AF257" i="9"/>
  <c r="AE257" i="9"/>
  <c r="AG257" i="9"/>
  <c r="N257" i="9"/>
  <c r="L257" i="9"/>
  <c r="K257" i="9"/>
  <c r="M257" i="9"/>
  <c r="BB256" i="9"/>
  <c r="AZ256" i="9"/>
  <c r="AY256" i="9"/>
  <c r="BA256" i="9"/>
  <c r="AH256" i="9"/>
  <c r="AF256" i="9"/>
  <c r="AE256" i="9"/>
  <c r="AG256" i="9"/>
  <c r="N256" i="9"/>
  <c r="L256" i="9"/>
  <c r="K256" i="9"/>
  <c r="M256" i="9"/>
  <c r="BB255" i="9"/>
  <c r="AZ255" i="9"/>
  <c r="AY255" i="9"/>
  <c r="BA255" i="9"/>
  <c r="AH255" i="9"/>
  <c r="AF255" i="9"/>
  <c r="AE255" i="9"/>
  <c r="AG255" i="9"/>
  <c r="N255" i="9"/>
  <c r="L255" i="9"/>
  <c r="K255" i="9"/>
  <c r="M255" i="9"/>
  <c r="BB254" i="9"/>
  <c r="AZ254" i="9"/>
  <c r="AY254" i="9"/>
  <c r="BA254" i="9"/>
  <c r="AH254" i="9"/>
  <c r="AF254" i="9"/>
  <c r="AE254" i="9"/>
  <c r="AG254" i="9"/>
  <c r="N254" i="9"/>
  <c r="L254" i="9"/>
  <c r="K254" i="9"/>
  <c r="M254" i="9"/>
  <c r="BB253" i="9"/>
  <c r="AZ253" i="9"/>
  <c r="AY253" i="9"/>
  <c r="BA253" i="9"/>
  <c r="AH253" i="9"/>
  <c r="AF253" i="9"/>
  <c r="AE253" i="9"/>
  <c r="AG253" i="9"/>
  <c r="N253" i="9"/>
  <c r="L253" i="9"/>
  <c r="K253" i="9"/>
  <c r="M253" i="9"/>
  <c r="BB252" i="9"/>
  <c r="AZ252" i="9"/>
  <c r="AY252" i="9"/>
  <c r="BA252" i="9"/>
  <c r="AH252" i="9"/>
  <c r="AF252" i="9"/>
  <c r="AE252" i="9"/>
  <c r="AG252" i="9"/>
  <c r="N252" i="9"/>
  <c r="L252" i="9"/>
  <c r="K252" i="9"/>
  <c r="M252" i="9"/>
  <c r="BB251" i="9"/>
  <c r="AZ251" i="9"/>
  <c r="AY251" i="9"/>
  <c r="BA251" i="9"/>
  <c r="AH251" i="9"/>
  <c r="AF251" i="9"/>
  <c r="AE251" i="9"/>
  <c r="AG251" i="9"/>
  <c r="N251" i="9"/>
  <c r="L251" i="9"/>
  <c r="K251" i="9"/>
  <c r="M251" i="9"/>
  <c r="BB250" i="9"/>
  <c r="AZ250" i="9"/>
  <c r="AY250" i="9"/>
  <c r="BA250" i="9"/>
  <c r="AH250" i="9"/>
  <c r="AF250" i="9"/>
  <c r="AE250" i="9"/>
  <c r="AG250" i="9"/>
  <c r="N250" i="9"/>
  <c r="L250" i="9"/>
  <c r="K250" i="9"/>
  <c r="M250" i="9"/>
  <c r="BB249" i="9"/>
  <c r="AZ249" i="9"/>
  <c r="AY249" i="9"/>
  <c r="BA249" i="9"/>
  <c r="AH249" i="9"/>
  <c r="AF249" i="9"/>
  <c r="AE249" i="9"/>
  <c r="AG249" i="9"/>
  <c r="N249" i="9"/>
  <c r="L249" i="9"/>
  <c r="K249" i="9"/>
  <c r="M249" i="9"/>
  <c r="BB248" i="9"/>
  <c r="AZ248" i="9"/>
  <c r="AY248" i="9"/>
  <c r="BA248" i="9"/>
  <c r="AH248" i="9"/>
  <c r="AF248" i="9"/>
  <c r="AE248" i="9"/>
  <c r="AG248" i="9"/>
  <c r="N248" i="9"/>
  <c r="L248" i="9"/>
  <c r="K248" i="9"/>
  <c r="M248" i="9"/>
  <c r="BB247" i="9"/>
  <c r="AZ247" i="9"/>
  <c r="AY247" i="9"/>
  <c r="BA247" i="9"/>
  <c r="AH247" i="9"/>
  <c r="AF247" i="9"/>
  <c r="AE247" i="9"/>
  <c r="AG247" i="9"/>
  <c r="N247" i="9"/>
  <c r="L247" i="9"/>
  <c r="K247" i="9"/>
  <c r="M247" i="9"/>
  <c r="BB246" i="9"/>
  <c r="AZ246" i="9"/>
  <c r="AY246" i="9"/>
  <c r="BA246" i="9"/>
  <c r="AH246" i="9"/>
  <c r="AF246" i="9"/>
  <c r="AE246" i="9"/>
  <c r="AG246" i="9"/>
  <c r="N246" i="9"/>
  <c r="L246" i="9"/>
  <c r="K246" i="9"/>
  <c r="M246" i="9"/>
  <c r="BB245" i="9"/>
  <c r="AZ245" i="9"/>
  <c r="AY245" i="9"/>
  <c r="BA245" i="9"/>
  <c r="AH245" i="9"/>
  <c r="AF245" i="9"/>
  <c r="AE245" i="9"/>
  <c r="AG245" i="9"/>
  <c r="N245" i="9"/>
  <c r="L245" i="9"/>
  <c r="K245" i="9"/>
  <c r="M245" i="9"/>
  <c r="BB244" i="9"/>
  <c r="AZ244" i="9"/>
  <c r="AY244" i="9"/>
  <c r="BA244" i="9"/>
  <c r="AH244" i="9"/>
  <c r="AF244" i="9"/>
  <c r="AE244" i="9"/>
  <c r="AG244" i="9"/>
  <c r="N244" i="9"/>
  <c r="L244" i="9"/>
  <c r="K244" i="9"/>
  <c r="M244" i="9"/>
  <c r="BB243" i="9"/>
  <c r="AZ243" i="9"/>
  <c r="AY243" i="9"/>
  <c r="BA243" i="9"/>
  <c r="AH243" i="9"/>
  <c r="AF243" i="9"/>
  <c r="AE243" i="9"/>
  <c r="AG243" i="9"/>
  <c r="N243" i="9"/>
  <c r="L243" i="9"/>
  <c r="K243" i="9"/>
  <c r="M243" i="9"/>
  <c r="BB242" i="9"/>
  <c r="AZ242" i="9"/>
  <c r="AY242" i="9"/>
  <c r="BA242" i="9"/>
  <c r="AH242" i="9"/>
  <c r="AF242" i="9"/>
  <c r="AE242" i="9"/>
  <c r="AG242" i="9"/>
  <c r="N242" i="9"/>
  <c r="L242" i="9"/>
  <c r="K242" i="9"/>
  <c r="M242" i="9"/>
  <c r="BB241" i="9"/>
  <c r="AZ241" i="9"/>
  <c r="AY241" i="9"/>
  <c r="BA241" i="9"/>
  <c r="AH241" i="9"/>
  <c r="AF241" i="9"/>
  <c r="AE241" i="9"/>
  <c r="AG241" i="9"/>
  <c r="N241" i="9"/>
  <c r="L241" i="9"/>
  <c r="K241" i="9"/>
  <c r="M241" i="9"/>
  <c r="BB240" i="9"/>
  <c r="AZ240" i="9"/>
  <c r="AY240" i="9"/>
  <c r="BA240" i="9"/>
  <c r="AH240" i="9"/>
  <c r="AF240" i="9"/>
  <c r="AE240" i="9"/>
  <c r="AG240" i="9"/>
  <c r="N240" i="9"/>
  <c r="L240" i="9"/>
  <c r="K240" i="9"/>
  <c r="M240" i="9"/>
  <c r="BB239" i="9"/>
  <c r="AZ239" i="9"/>
  <c r="AY239" i="9"/>
  <c r="BA239" i="9"/>
  <c r="AH239" i="9"/>
  <c r="AF239" i="9"/>
  <c r="AE239" i="9"/>
  <c r="AG239" i="9"/>
  <c r="N239" i="9"/>
  <c r="L239" i="9"/>
  <c r="K239" i="9"/>
  <c r="M239" i="9"/>
  <c r="BB238" i="9"/>
  <c r="AZ238" i="9"/>
  <c r="AY238" i="9"/>
  <c r="BA238" i="9"/>
  <c r="AH238" i="9"/>
  <c r="AF238" i="9"/>
  <c r="AE238" i="9"/>
  <c r="AG238" i="9"/>
  <c r="N238" i="9"/>
  <c r="L238" i="9"/>
  <c r="K238" i="9"/>
  <c r="M238" i="9"/>
  <c r="BB237" i="9"/>
  <c r="AZ237" i="9"/>
  <c r="AY237" i="9"/>
  <c r="BA237" i="9"/>
  <c r="AH237" i="9"/>
  <c r="AF237" i="9"/>
  <c r="AE237" i="9"/>
  <c r="AG237" i="9"/>
  <c r="N237" i="9"/>
  <c r="L237" i="9"/>
  <c r="K237" i="9"/>
  <c r="M237" i="9"/>
  <c r="BB236" i="9"/>
  <c r="AZ236" i="9"/>
  <c r="AY236" i="9"/>
  <c r="BA236" i="9"/>
  <c r="AH236" i="9"/>
  <c r="AF236" i="9"/>
  <c r="AE236" i="9"/>
  <c r="AG236" i="9"/>
  <c r="N236" i="9"/>
  <c r="L236" i="9"/>
  <c r="K236" i="9"/>
  <c r="M236" i="9"/>
  <c r="BB235" i="9"/>
  <c r="AZ235" i="9"/>
  <c r="AY235" i="9"/>
  <c r="BA235" i="9"/>
  <c r="AH235" i="9"/>
  <c r="AF235" i="9"/>
  <c r="AE235" i="9"/>
  <c r="AG235" i="9"/>
  <c r="N235" i="9"/>
  <c r="L235" i="9"/>
  <c r="K235" i="9"/>
  <c r="M235" i="9"/>
  <c r="BB234" i="9"/>
  <c r="AZ234" i="9"/>
  <c r="AY234" i="9"/>
  <c r="BA234" i="9"/>
  <c r="AH234" i="9"/>
  <c r="AF234" i="9"/>
  <c r="AE234" i="9"/>
  <c r="AG234" i="9"/>
  <c r="N234" i="9"/>
  <c r="L234" i="9"/>
  <c r="K234" i="9"/>
  <c r="M234" i="9"/>
  <c r="BB233" i="9"/>
  <c r="AZ233" i="9"/>
  <c r="AY233" i="9"/>
  <c r="BA233" i="9"/>
  <c r="AH233" i="9"/>
  <c r="AF233" i="9"/>
  <c r="AE233" i="9"/>
  <c r="AG233" i="9"/>
  <c r="N233" i="9"/>
  <c r="L233" i="9"/>
  <c r="K233" i="9"/>
  <c r="M233" i="9"/>
  <c r="BB232" i="9"/>
  <c r="AZ232" i="9"/>
  <c r="AY232" i="9"/>
  <c r="BA232" i="9"/>
  <c r="AH232" i="9"/>
  <c r="AF232" i="9"/>
  <c r="AE232" i="9"/>
  <c r="AG232" i="9"/>
  <c r="N232" i="9"/>
  <c r="L232" i="9"/>
  <c r="K232" i="9"/>
  <c r="M232" i="9"/>
  <c r="BB231" i="9"/>
  <c r="AZ231" i="9"/>
  <c r="AY231" i="9"/>
  <c r="BA231" i="9"/>
  <c r="AH231" i="9"/>
  <c r="AF231" i="9"/>
  <c r="AE231" i="9"/>
  <c r="AG231" i="9"/>
  <c r="N231" i="9"/>
  <c r="L231" i="9"/>
  <c r="K231" i="9"/>
  <c r="M231" i="9"/>
  <c r="BB230" i="9"/>
  <c r="AZ230" i="9"/>
  <c r="AY230" i="9"/>
  <c r="BA230" i="9"/>
  <c r="AH230" i="9"/>
  <c r="AF230" i="9"/>
  <c r="AE230" i="9"/>
  <c r="AG230" i="9"/>
  <c r="N230" i="9"/>
  <c r="L230" i="9"/>
  <c r="K230" i="9"/>
  <c r="M230" i="9"/>
  <c r="BB229" i="9"/>
  <c r="AZ229" i="9"/>
  <c r="AY229" i="9"/>
  <c r="BA229" i="9"/>
  <c r="AH229" i="9"/>
  <c r="AF229" i="9"/>
  <c r="AE229" i="9"/>
  <c r="AG229" i="9"/>
  <c r="N229" i="9"/>
  <c r="L229" i="9"/>
  <c r="K229" i="9"/>
  <c r="M229" i="9"/>
  <c r="BB228" i="9"/>
  <c r="AZ228" i="9"/>
  <c r="AY228" i="9"/>
  <c r="BA228" i="9"/>
  <c r="AH228" i="9"/>
  <c r="AF228" i="9"/>
  <c r="AE228" i="9"/>
  <c r="AG228" i="9"/>
  <c r="N228" i="9"/>
  <c r="L228" i="9"/>
  <c r="K228" i="9"/>
  <c r="M228" i="9"/>
  <c r="BB227" i="9"/>
  <c r="AZ227" i="9"/>
  <c r="AY227" i="9"/>
  <c r="BA227" i="9"/>
  <c r="AH227" i="9"/>
  <c r="AF227" i="9"/>
  <c r="AE227" i="9"/>
  <c r="AG227" i="9"/>
  <c r="N227" i="9"/>
  <c r="L227" i="9"/>
  <c r="K227" i="9"/>
  <c r="M227" i="9"/>
  <c r="BB226" i="9"/>
  <c r="AZ226" i="9"/>
  <c r="AY226" i="9"/>
  <c r="BA226" i="9"/>
  <c r="AH226" i="9"/>
  <c r="AF226" i="9"/>
  <c r="AE226" i="9"/>
  <c r="AG226" i="9"/>
  <c r="N226" i="9"/>
  <c r="L226" i="9"/>
  <c r="K226" i="9"/>
  <c r="M226" i="9"/>
  <c r="BB225" i="9"/>
  <c r="AZ225" i="9"/>
  <c r="AY225" i="9"/>
  <c r="BA225" i="9"/>
  <c r="AH225" i="9"/>
  <c r="AF225" i="9"/>
  <c r="AE225" i="9"/>
  <c r="AG225" i="9"/>
  <c r="N225" i="9"/>
  <c r="L225" i="9"/>
  <c r="K225" i="9"/>
  <c r="M225" i="9"/>
  <c r="BB224" i="9"/>
  <c r="AZ224" i="9"/>
  <c r="AY224" i="9"/>
  <c r="BA224" i="9"/>
  <c r="AH224" i="9"/>
  <c r="AF224" i="9"/>
  <c r="AE224" i="9"/>
  <c r="AG224" i="9"/>
  <c r="N224" i="9"/>
  <c r="L224" i="9"/>
  <c r="K224" i="9"/>
  <c r="M224" i="9"/>
  <c r="BB223" i="9"/>
  <c r="AZ223" i="9"/>
  <c r="AY223" i="9"/>
  <c r="BA223" i="9"/>
  <c r="AH223" i="9"/>
  <c r="AF223" i="9"/>
  <c r="AE223" i="9"/>
  <c r="AG223" i="9"/>
  <c r="N223" i="9"/>
  <c r="L223" i="9"/>
  <c r="K223" i="9"/>
  <c r="M223" i="9"/>
  <c r="BB222" i="9"/>
  <c r="AZ222" i="9"/>
  <c r="AY222" i="9"/>
  <c r="BA222" i="9"/>
  <c r="AH222" i="9"/>
  <c r="AF222" i="9"/>
  <c r="AE222" i="9"/>
  <c r="AG222" i="9"/>
  <c r="N222" i="9"/>
  <c r="L222" i="9"/>
  <c r="K222" i="9"/>
  <c r="M222" i="9"/>
  <c r="BB221" i="9"/>
  <c r="AZ221" i="9"/>
  <c r="AY221" i="9"/>
  <c r="BA221" i="9"/>
  <c r="AH221" i="9"/>
  <c r="AF221" i="9"/>
  <c r="AE221" i="9"/>
  <c r="AG221" i="9"/>
  <c r="N221" i="9"/>
  <c r="L221" i="9"/>
  <c r="K221" i="9"/>
  <c r="M221" i="9"/>
  <c r="BB220" i="9"/>
  <c r="AZ220" i="9"/>
  <c r="AY220" i="9"/>
  <c r="BA220" i="9"/>
  <c r="AH220" i="9"/>
  <c r="AF220" i="9"/>
  <c r="AE220" i="9"/>
  <c r="AG220" i="9"/>
  <c r="N220" i="9"/>
  <c r="L220" i="9"/>
  <c r="K220" i="9"/>
  <c r="M220" i="9"/>
  <c r="BB219" i="9"/>
  <c r="AZ219" i="9"/>
  <c r="AY219" i="9"/>
  <c r="BA219" i="9"/>
  <c r="AH219" i="9"/>
  <c r="AF219" i="9"/>
  <c r="AE219" i="9"/>
  <c r="AG219" i="9"/>
  <c r="N219" i="9"/>
  <c r="L219" i="9"/>
  <c r="K219" i="9"/>
  <c r="M219" i="9"/>
  <c r="BB218" i="9"/>
  <c r="AZ218" i="9"/>
  <c r="AY218" i="9"/>
  <c r="BA218" i="9"/>
  <c r="AH218" i="9"/>
  <c r="AF218" i="9"/>
  <c r="AE218" i="9"/>
  <c r="AG218" i="9"/>
  <c r="N218" i="9"/>
  <c r="L218" i="9"/>
  <c r="K218" i="9"/>
  <c r="M218" i="9"/>
  <c r="BB217" i="9"/>
  <c r="AZ217" i="9"/>
  <c r="AY217" i="9"/>
  <c r="BA217" i="9"/>
  <c r="AH217" i="9"/>
  <c r="AF217" i="9"/>
  <c r="AE217" i="9"/>
  <c r="AG217" i="9"/>
  <c r="N217" i="9"/>
  <c r="L217" i="9"/>
  <c r="K217" i="9"/>
  <c r="M217" i="9"/>
  <c r="BB216" i="9"/>
  <c r="AZ216" i="9"/>
  <c r="AY216" i="9"/>
  <c r="BA216" i="9"/>
  <c r="AH216" i="9"/>
  <c r="AF216" i="9"/>
  <c r="AE216" i="9"/>
  <c r="AG216" i="9"/>
  <c r="N216" i="9"/>
  <c r="L216" i="9"/>
  <c r="K216" i="9"/>
  <c r="M216" i="9"/>
  <c r="BB215" i="9"/>
  <c r="AZ215" i="9"/>
  <c r="AY215" i="9"/>
  <c r="BA215" i="9"/>
  <c r="AH215" i="9"/>
  <c r="AF215" i="9"/>
  <c r="AE215" i="9"/>
  <c r="AG215" i="9"/>
  <c r="N215" i="9"/>
  <c r="L215" i="9"/>
  <c r="K215" i="9"/>
  <c r="M215" i="9"/>
  <c r="BB214" i="9"/>
  <c r="AZ214" i="9"/>
  <c r="AY214" i="9"/>
  <c r="BA214" i="9"/>
  <c r="AH214" i="9"/>
  <c r="AF214" i="9"/>
  <c r="AE214" i="9"/>
  <c r="AG214" i="9"/>
  <c r="N214" i="9"/>
  <c r="L214" i="9"/>
  <c r="K214" i="9"/>
  <c r="M214" i="9"/>
  <c r="BB213" i="9"/>
  <c r="AZ213" i="9"/>
  <c r="AY213" i="9"/>
  <c r="BA213" i="9"/>
  <c r="AH213" i="9"/>
  <c r="AF213" i="9"/>
  <c r="AE213" i="9"/>
  <c r="AG213" i="9"/>
  <c r="N213" i="9"/>
  <c r="L213" i="9"/>
  <c r="K213" i="9"/>
  <c r="M213" i="9"/>
  <c r="BB212" i="9"/>
  <c r="AZ212" i="9"/>
  <c r="AY212" i="9"/>
  <c r="BA212" i="9"/>
  <c r="AH212" i="9"/>
  <c r="AF212" i="9"/>
  <c r="AE212" i="9"/>
  <c r="AG212" i="9"/>
  <c r="N212" i="9"/>
  <c r="L212" i="9"/>
  <c r="K212" i="9"/>
  <c r="M212" i="9"/>
  <c r="BB211" i="9"/>
  <c r="AZ211" i="9"/>
  <c r="AY211" i="9"/>
  <c r="BA211" i="9"/>
  <c r="AH211" i="9"/>
  <c r="AF211" i="9"/>
  <c r="AE211" i="9"/>
  <c r="AG211" i="9"/>
  <c r="N211" i="9"/>
  <c r="L211" i="9"/>
  <c r="K211" i="9"/>
  <c r="M211" i="9"/>
  <c r="BB210" i="9"/>
  <c r="AZ210" i="9"/>
  <c r="AY210" i="9"/>
  <c r="BA210" i="9"/>
  <c r="AH210" i="9"/>
  <c r="AF210" i="9"/>
  <c r="AE210" i="9"/>
  <c r="AG210" i="9"/>
  <c r="N210" i="9"/>
  <c r="L210" i="9"/>
  <c r="K210" i="9"/>
  <c r="M210" i="9"/>
  <c r="BB209" i="9"/>
  <c r="AZ209" i="9"/>
  <c r="AY209" i="9"/>
  <c r="BA209" i="9"/>
  <c r="AH209" i="9"/>
  <c r="AF209" i="9"/>
  <c r="AE209" i="9"/>
  <c r="AG209" i="9"/>
  <c r="N209" i="9"/>
  <c r="L209" i="9"/>
  <c r="K209" i="9"/>
  <c r="M209" i="9"/>
  <c r="BB208" i="9"/>
  <c r="AZ208" i="9"/>
  <c r="AY208" i="9"/>
  <c r="BA208" i="9"/>
  <c r="AH208" i="9"/>
  <c r="AF208" i="9"/>
  <c r="AE208" i="9"/>
  <c r="AG208" i="9"/>
  <c r="N208" i="9"/>
  <c r="L208" i="9"/>
  <c r="K208" i="9"/>
  <c r="M208" i="9"/>
  <c r="BB207" i="9"/>
  <c r="AZ207" i="9"/>
  <c r="AY207" i="9"/>
  <c r="BA207" i="9"/>
  <c r="AH207" i="9"/>
  <c r="AF207" i="9"/>
  <c r="AE207" i="9"/>
  <c r="AG207" i="9"/>
  <c r="N207" i="9"/>
  <c r="L207" i="9"/>
  <c r="K207" i="9"/>
  <c r="M207" i="9"/>
  <c r="BB206" i="9"/>
  <c r="AZ206" i="9"/>
  <c r="AY206" i="9"/>
  <c r="BA206" i="9"/>
  <c r="AH206" i="9"/>
  <c r="AF206" i="9"/>
  <c r="AE206" i="9"/>
  <c r="AG206" i="9"/>
  <c r="N206" i="9"/>
  <c r="L206" i="9"/>
  <c r="K206" i="9"/>
  <c r="M206" i="9"/>
  <c r="BB205" i="9"/>
  <c r="AZ205" i="9"/>
  <c r="AY205" i="9"/>
  <c r="BA205" i="9"/>
  <c r="AH205" i="9"/>
  <c r="AF205" i="9"/>
  <c r="AE205" i="9"/>
  <c r="AG205" i="9"/>
  <c r="N205" i="9"/>
  <c r="L205" i="9"/>
  <c r="K205" i="9"/>
  <c r="M205" i="9"/>
  <c r="BB204" i="9"/>
  <c r="AZ204" i="9"/>
  <c r="AY204" i="9"/>
  <c r="BA204" i="9"/>
  <c r="AH204" i="9"/>
  <c r="AF204" i="9"/>
  <c r="AE204" i="9"/>
  <c r="AG204" i="9"/>
  <c r="N204" i="9"/>
  <c r="L204" i="9"/>
  <c r="K204" i="9"/>
  <c r="M204" i="9"/>
  <c r="BB203" i="9"/>
  <c r="AZ203" i="9"/>
  <c r="AY203" i="9"/>
  <c r="BA203" i="9"/>
  <c r="AH203" i="9"/>
  <c r="AF203" i="9"/>
  <c r="AE203" i="9"/>
  <c r="AG203" i="9"/>
  <c r="N203" i="9"/>
  <c r="L203" i="9"/>
  <c r="K203" i="9"/>
  <c r="M203" i="9"/>
  <c r="BB202" i="9"/>
  <c r="AZ202" i="9"/>
  <c r="AY202" i="9"/>
  <c r="BA202" i="9"/>
  <c r="AH202" i="9"/>
  <c r="AF202" i="9"/>
  <c r="AE202" i="9"/>
  <c r="AG202" i="9"/>
  <c r="N202" i="9"/>
  <c r="L202" i="9"/>
  <c r="K202" i="9"/>
  <c r="M202" i="9"/>
  <c r="BB201" i="9"/>
  <c r="AZ201" i="9"/>
  <c r="AY201" i="9"/>
  <c r="BA201" i="9"/>
  <c r="AH201" i="9"/>
  <c r="AF201" i="9"/>
  <c r="AE201" i="9"/>
  <c r="AG201" i="9"/>
  <c r="N201" i="9"/>
  <c r="L201" i="9"/>
  <c r="K201" i="9"/>
  <c r="M201" i="9"/>
  <c r="BB200" i="9"/>
  <c r="AZ200" i="9"/>
  <c r="AY200" i="9"/>
  <c r="BA200" i="9"/>
  <c r="AH200" i="9"/>
  <c r="AF200" i="9"/>
  <c r="AE200" i="9"/>
  <c r="AG200" i="9"/>
  <c r="N200" i="9"/>
  <c r="L200" i="9"/>
  <c r="K200" i="9"/>
  <c r="M200" i="9"/>
  <c r="BB199" i="9"/>
  <c r="AZ199" i="9"/>
  <c r="AY199" i="9"/>
  <c r="BA199" i="9"/>
  <c r="AH199" i="9"/>
  <c r="AF199" i="9"/>
  <c r="AE199" i="9"/>
  <c r="AG199" i="9"/>
  <c r="N199" i="9"/>
  <c r="L199" i="9"/>
  <c r="K199" i="9"/>
  <c r="M199" i="9"/>
  <c r="BB198" i="9"/>
  <c r="AZ198" i="9"/>
  <c r="AY198" i="9"/>
  <c r="BA198" i="9"/>
  <c r="AH198" i="9"/>
  <c r="AF198" i="9"/>
  <c r="AE198" i="9"/>
  <c r="AG198" i="9"/>
  <c r="N198" i="9"/>
  <c r="L198" i="9"/>
  <c r="K198" i="9"/>
  <c r="M198" i="9"/>
  <c r="BB197" i="9"/>
  <c r="AZ197" i="9"/>
  <c r="AY197" i="9"/>
  <c r="BA197" i="9"/>
  <c r="AH197" i="9"/>
  <c r="AF197" i="9"/>
  <c r="AE197" i="9"/>
  <c r="AG197" i="9"/>
  <c r="N197" i="9"/>
  <c r="L197" i="9"/>
  <c r="K197" i="9"/>
  <c r="M197" i="9"/>
  <c r="BB196" i="9"/>
  <c r="AZ196" i="9"/>
  <c r="AY196" i="9"/>
  <c r="BA196" i="9"/>
  <c r="AH196" i="9"/>
  <c r="AF196" i="9"/>
  <c r="AE196" i="9"/>
  <c r="AG196" i="9"/>
  <c r="N196" i="9"/>
  <c r="L196" i="9"/>
  <c r="K196" i="9"/>
  <c r="M196" i="9"/>
  <c r="BB195" i="9"/>
  <c r="AZ195" i="9"/>
  <c r="AY195" i="9"/>
  <c r="BA195" i="9"/>
  <c r="AH195" i="9"/>
  <c r="AF195" i="9"/>
  <c r="AE195" i="9"/>
  <c r="AG195" i="9"/>
  <c r="N195" i="9"/>
  <c r="L195" i="9"/>
  <c r="K195" i="9"/>
  <c r="M195" i="9"/>
  <c r="BB194" i="9"/>
  <c r="AZ194" i="9"/>
  <c r="AY194" i="9"/>
  <c r="BA194" i="9"/>
  <c r="AH194" i="9"/>
  <c r="AF194" i="9"/>
  <c r="AE194" i="9"/>
  <c r="AG194" i="9"/>
  <c r="N194" i="9"/>
  <c r="L194" i="9"/>
  <c r="K194" i="9"/>
  <c r="M194" i="9"/>
  <c r="BB193" i="9"/>
  <c r="AZ193" i="9"/>
  <c r="AY193" i="9"/>
  <c r="BA193" i="9"/>
  <c r="AH193" i="9"/>
  <c r="AF193" i="9"/>
  <c r="AE193" i="9"/>
  <c r="AG193" i="9"/>
  <c r="N193" i="9"/>
  <c r="L193" i="9"/>
  <c r="K193" i="9"/>
  <c r="M193" i="9"/>
  <c r="BB192" i="9"/>
  <c r="AZ192" i="9"/>
  <c r="AY192" i="9"/>
  <c r="BA192" i="9"/>
  <c r="AH192" i="9"/>
  <c r="AF192" i="9"/>
  <c r="AE192" i="9"/>
  <c r="AG192" i="9"/>
  <c r="N192" i="9"/>
  <c r="L192" i="9"/>
  <c r="K192" i="9"/>
  <c r="M192" i="9"/>
  <c r="BB191" i="9"/>
  <c r="AZ191" i="9"/>
  <c r="AY191" i="9"/>
  <c r="BA191" i="9"/>
  <c r="AH191" i="9"/>
  <c r="AF191" i="9"/>
  <c r="AE191" i="9"/>
  <c r="AG191" i="9"/>
  <c r="N191" i="9"/>
  <c r="L191" i="9"/>
  <c r="K191" i="9"/>
  <c r="M191" i="9"/>
  <c r="BB190" i="9"/>
  <c r="AZ190" i="9"/>
  <c r="AY190" i="9"/>
  <c r="BA190" i="9"/>
  <c r="AH190" i="9"/>
  <c r="AF190" i="9"/>
  <c r="AE190" i="9"/>
  <c r="AG190" i="9"/>
  <c r="N190" i="9"/>
  <c r="L190" i="9"/>
  <c r="K190" i="9"/>
  <c r="M190" i="9"/>
  <c r="BB189" i="9"/>
  <c r="AZ189" i="9"/>
  <c r="AY189" i="9"/>
  <c r="BA189" i="9"/>
  <c r="AH189" i="9"/>
  <c r="AF189" i="9"/>
  <c r="AE189" i="9"/>
  <c r="AG189" i="9"/>
  <c r="N189" i="9"/>
  <c r="L189" i="9"/>
  <c r="K189" i="9"/>
  <c r="M189" i="9"/>
  <c r="BB188" i="9"/>
  <c r="AZ188" i="9"/>
  <c r="AY188" i="9"/>
  <c r="BA188" i="9"/>
  <c r="AH188" i="9"/>
  <c r="AF188" i="9"/>
  <c r="AE188" i="9"/>
  <c r="AG188" i="9"/>
  <c r="N188" i="9"/>
  <c r="L188" i="9"/>
  <c r="K188" i="9"/>
  <c r="M188" i="9"/>
  <c r="BB187" i="9"/>
  <c r="AZ187" i="9"/>
  <c r="AY187" i="9"/>
  <c r="BA187" i="9"/>
  <c r="AH187" i="9"/>
  <c r="AF187" i="9"/>
  <c r="AE187" i="9"/>
  <c r="AG187" i="9"/>
  <c r="N187" i="9"/>
  <c r="L187" i="9"/>
  <c r="K187" i="9"/>
  <c r="M187" i="9"/>
  <c r="BB186" i="9"/>
  <c r="AZ186" i="9"/>
  <c r="AY186" i="9"/>
  <c r="BA186" i="9"/>
  <c r="AH186" i="9"/>
  <c r="AF186" i="9"/>
  <c r="AE186" i="9"/>
  <c r="AG186" i="9"/>
  <c r="N186" i="9"/>
  <c r="L186" i="9"/>
  <c r="K186" i="9"/>
  <c r="M186" i="9"/>
  <c r="BB185" i="9"/>
  <c r="AZ185" i="9"/>
  <c r="AY185" i="9"/>
  <c r="BA185" i="9"/>
  <c r="AH185" i="9"/>
  <c r="AF185" i="9"/>
  <c r="AE185" i="9"/>
  <c r="AG185" i="9"/>
  <c r="N185" i="9"/>
  <c r="L185" i="9"/>
  <c r="K185" i="9"/>
  <c r="M185" i="9"/>
  <c r="BB184" i="9"/>
  <c r="AZ184" i="9"/>
  <c r="AY184" i="9"/>
  <c r="BA184" i="9"/>
  <c r="AH184" i="9"/>
  <c r="AF184" i="9"/>
  <c r="AE184" i="9"/>
  <c r="AG184" i="9"/>
  <c r="N184" i="9"/>
  <c r="L184" i="9"/>
  <c r="K184" i="9"/>
  <c r="M184" i="9"/>
  <c r="BB183" i="9"/>
  <c r="AZ183" i="9"/>
  <c r="AY183" i="9"/>
  <c r="BA183" i="9"/>
  <c r="AH183" i="9"/>
  <c r="AF183" i="9"/>
  <c r="AE183" i="9"/>
  <c r="AG183" i="9"/>
  <c r="N183" i="9"/>
  <c r="L183" i="9"/>
  <c r="K183" i="9"/>
  <c r="M183" i="9"/>
  <c r="BB182" i="9"/>
  <c r="AZ182" i="9"/>
  <c r="AY182" i="9"/>
  <c r="BA182" i="9"/>
  <c r="AH182" i="9"/>
  <c r="AF182" i="9"/>
  <c r="AE182" i="9"/>
  <c r="AG182" i="9"/>
  <c r="N182" i="9"/>
  <c r="L182" i="9"/>
  <c r="K182" i="9"/>
  <c r="M182" i="9"/>
  <c r="BB181" i="9"/>
  <c r="AZ181" i="9"/>
  <c r="AY181" i="9"/>
  <c r="BA181" i="9"/>
  <c r="AH181" i="9"/>
  <c r="AF181" i="9"/>
  <c r="AE181" i="9"/>
  <c r="AG181" i="9"/>
  <c r="N181" i="9"/>
  <c r="L181" i="9"/>
  <c r="K181" i="9"/>
  <c r="M181" i="9"/>
  <c r="BB180" i="9"/>
  <c r="AZ180" i="9"/>
  <c r="AY180" i="9"/>
  <c r="BA180" i="9"/>
  <c r="AH180" i="9"/>
  <c r="AF180" i="9"/>
  <c r="AE180" i="9"/>
  <c r="AG180" i="9"/>
  <c r="N180" i="9"/>
  <c r="L180" i="9"/>
  <c r="K180" i="9"/>
  <c r="M180" i="9"/>
  <c r="BB179" i="9"/>
  <c r="AZ179" i="9"/>
  <c r="AY179" i="9"/>
  <c r="BA179" i="9"/>
  <c r="AH179" i="9"/>
  <c r="AF179" i="9"/>
  <c r="AE179" i="9"/>
  <c r="AG179" i="9"/>
  <c r="N179" i="9"/>
  <c r="L179" i="9"/>
  <c r="K179" i="9"/>
  <c r="M179" i="9"/>
  <c r="BB178" i="9"/>
  <c r="AZ178" i="9"/>
  <c r="AY178" i="9"/>
  <c r="BA178" i="9"/>
  <c r="AH178" i="9"/>
  <c r="AF178" i="9"/>
  <c r="AE178" i="9"/>
  <c r="AG178" i="9"/>
  <c r="N178" i="9"/>
  <c r="L178" i="9"/>
  <c r="K178" i="9"/>
  <c r="M178" i="9"/>
  <c r="BB177" i="9"/>
  <c r="AZ177" i="9"/>
  <c r="AY177" i="9"/>
  <c r="BA177" i="9"/>
  <c r="AH177" i="9"/>
  <c r="AF177" i="9"/>
  <c r="AE177" i="9"/>
  <c r="AG177" i="9"/>
  <c r="N177" i="9"/>
  <c r="L177" i="9"/>
  <c r="K177" i="9"/>
  <c r="M177" i="9"/>
  <c r="BB176" i="9"/>
  <c r="AZ176" i="9"/>
  <c r="AY176" i="9"/>
  <c r="BA176" i="9"/>
  <c r="AH176" i="9"/>
  <c r="AF176" i="9"/>
  <c r="AE176" i="9"/>
  <c r="AG176" i="9"/>
  <c r="N176" i="9"/>
  <c r="L176" i="9"/>
  <c r="K176" i="9"/>
  <c r="M176" i="9"/>
  <c r="BB175" i="9"/>
  <c r="AZ175" i="9"/>
  <c r="AY175" i="9"/>
  <c r="BA175" i="9"/>
  <c r="AH175" i="9"/>
  <c r="AF175" i="9"/>
  <c r="AE175" i="9"/>
  <c r="AG175" i="9"/>
  <c r="N175" i="9"/>
  <c r="L175" i="9"/>
  <c r="K175" i="9"/>
  <c r="M175" i="9"/>
  <c r="BB174" i="9"/>
  <c r="AZ174" i="9"/>
  <c r="AY174" i="9"/>
  <c r="BA174" i="9"/>
  <c r="AH174" i="9"/>
  <c r="AF174" i="9"/>
  <c r="AE174" i="9"/>
  <c r="AG174" i="9"/>
  <c r="N174" i="9"/>
  <c r="L174" i="9"/>
  <c r="K174" i="9"/>
  <c r="M174" i="9"/>
  <c r="BB173" i="9"/>
  <c r="AZ173" i="9"/>
  <c r="AY173" i="9"/>
  <c r="BA173" i="9"/>
  <c r="AH173" i="9"/>
  <c r="AF173" i="9"/>
  <c r="AE173" i="9"/>
  <c r="AG173" i="9"/>
  <c r="N173" i="9"/>
  <c r="L173" i="9"/>
  <c r="K173" i="9"/>
  <c r="M173" i="9"/>
  <c r="BB172" i="9"/>
  <c r="AZ172" i="9"/>
  <c r="AY172" i="9"/>
  <c r="BA172" i="9"/>
  <c r="AH172" i="9"/>
  <c r="AF172" i="9"/>
  <c r="AE172" i="9"/>
  <c r="AG172" i="9"/>
  <c r="N172" i="9"/>
  <c r="L172" i="9"/>
  <c r="K172" i="9"/>
  <c r="M172" i="9"/>
  <c r="BB171" i="9"/>
  <c r="AZ171" i="9"/>
  <c r="AY171" i="9"/>
  <c r="BA171" i="9"/>
  <c r="AH171" i="9"/>
  <c r="AF171" i="9"/>
  <c r="AE171" i="9"/>
  <c r="AG171" i="9"/>
  <c r="N171" i="9"/>
  <c r="L171" i="9"/>
  <c r="K171" i="9"/>
  <c r="M171" i="9"/>
  <c r="BB170" i="9"/>
  <c r="AZ170" i="9"/>
  <c r="AY170" i="9"/>
  <c r="BA170" i="9"/>
  <c r="AH170" i="9"/>
  <c r="AF170" i="9"/>
  <c r="AE170" i="9"/>
  <c r="AG170" i="9"/>
  <c r="N170" i="9"/>
  <c r="L170" i="9"/>
  <c r="K170" i="9"/>
  <c r="M170" i="9"/>
  <c r="BB169" i="9"/>
  <c r="AZ169" i="9"/>
  <c r="AY169" i="9"/>
  <c r="BA169" i="9"/>
  <c r="AH169" i="9"/>
  <c r="AF169" i="9"/>
  <c r="AE169" i="9"/>
  <c r="AG169" i="9"/>
  <c r="N169" i="9"/>
  <c r="L169" i="9"/>
  <c r="K169" i="9"/>
  <c r="M169" i="9"/>
  <c r="BB168" i="9"/>
  <c r="AZ168" i="9"/>
  <c r="AY168" i="9"/>
  <c r="BA168" i="9"/>
  <c r="AH168" i="9"/>
  <c r="AF168" i="9"/>
  <c r="AE168" i="9"/>
  <c r="AG168" i="9"/>
  <c r="N168" i="9"/>
  <c r="L168" i="9"/>
  <c r="K168" i="9"/>
  <c r="M168" i="9"/>
  <c r="BB167" i="9"/>
  <c r="AZ167" i="9"/>
  <c r="AY167" i="9"/>
  <c r="BA167" i="9"/>
  <c r="AH167" i="9"/>
  <c r="AF167" i="9"/>
  <c r="AE167" i="9"/>
  <c r="AG167" i="9"/>
  <c r="N167" i="9"/>
  <c r="L167" i="9"/>
  <c r="K167" i="9"/>
  <c r="M167" i="9"/>
  <c r="BB166" i="9"/>
  <c r="AZ166" i="9"/>
  <c r="AY166" i="9"/>
  <c r="BA166" i="9"/>
  <c r="AH166" i="9"/>
  <c r="AF166" i="9"/>
  <c r="AE166" i="9"/>
  <c r="AG166" i="9"/>
  <c r="N166" i="9"/>
  <c r="L166" i="9"/>
  <c r="K166" i="9"/>
  <c r="M166" i="9"/>
  <c r="BB165" i="9"/>
  <c r="AZ165" i="9"/>
  <c r="AY165" i="9"/>
  <c r="BA165" i="9"/>
  <c r="AH165" i="9"/>
  <c r="AF165" i="9"/>
  <c r="AE165" i="9"/>
  <c r="AG165" i="9"/>
  <c r="N165" i="9"/>
  <c r="L165" i="9"/>
  <c r="K165" i="9"/>
  <c r="M165" i="9"/>
  <c r="BB164" i="9"/>
  <c r="AZ164" i="9"/>
  <c r="AY164" i="9"/>
  <c r="BA164" i="9"/>
  <c r="AH164" i="9"/>
  <c r="AF164" i="9"/>
  <c r="AE164" i="9"/>
  <c r="AG164" i="9"/>
  <c r="N164" i="9"/>
  <c r="L164" i="9"/>
  <c r="K164" i="9"/>
  <c r="M164" i="9"/>
  <c r="BB163" i="9"/>
  <c r="AZ163" i="9"/>
  <c r="AY163" i="9"/>
  <c r="BA163" i="9"/>
  <c r="AH163" i="9"/>
  <c r="AF163" i="9"/>
  <c r="AE163" i="9"/>
  <c r="AG163" i="9"/>
  <c r="N163" i="9"/>
  <c r="L163" i="9"/>
  <c r="K163" i="9"/>
  <c r="M163" i="9"/>
  <c r="BB162" i="9"/>
  <c r="AZ162" i="9"/>
  <c r="AY162" i="9"/>
  <c r="BA162" i="9"/>
  <c r="AH162" i="9"/>
  <c r="AF162" i="9"/>
  <c r="AE162" i="9"/>
  <c r="AG162" i="9"/>
  <c r="N162" i="9"/>
  <c r="L162" i="9"/>
  <c r="K162" i="9"/>
  <c r="M162" i="9"/>
  <c r="BB161" i="9"/>
  <c r="AZ161" i="9"/>
  <c r="AY161" i="9"/>
  <c r="BA161" i="9"/>
  <c r="AH161" i="9"/>
  <c r="AF161" i="9"/>
  <c r="AE161" i="9"/>
  <c r="AG161" i="9"/>
  <c r="N161" i="9"/>
  <c r="L161" i="9"/>
  <c r="K161" i="9"/>
  <c r="M161" i="9"/>
  <c r="BB160" i="9"/>
  <c r="AZ160" i="9"/>
  <c r="AY160" i="9"/>
  <c r="BA160" i="9"/>
  <c r="AH160" i="9"/>
  <c r="AF160" i="9"/>
  <c r="AE160" i="9"/>
  <c r="AG160" i="9"/>
  <c r="N160" i="9"/>
  <c r="L160" i="9"/>
  <c r="K160" i="9"/>
  <c r="M160" i="9"/>
  <c r="BB159" i="9"/>
  <c r="AZ159" i="9"/>
  <c r="AY159" i="9"/>
  <c r="BA159" i="9"/>
  <c r="AH159" i="9"/>
  <c r="AF159" i="9"/>
  <c r="AE159" i="9"/>
  <c r="AG159" i="9"/>
  <c r="N159" i="9"/>
  <c r="L159" i="9"/>
  <c r="K159" i="9"/>
  <c r="M159" i="9"/>
  <c r="BB158" i="9"/>
  <c r="AZ158" i="9"/>
  <c r="AY158" i="9"/>
  <c r="BA158" i="9"/>
  <c r="AH158" i="9"/>
  <c r="AF158" i="9"/>
  <c r="AE158" i="9"/>
  <c r="AG158" i="9"/>
  <c r="N158" i="9"/>
  <c r="L158" i="9"/>
  <c r="K158" i="9"/>
  <c r="M158" i="9"/>
  <c r="BB157" i="9"/>
  <c r="AZ157" i="9"/>
  <c r="AY157" i="9"/>
  <c r="BA157" i="9"/>
  <c r="AH157" i="9"/>
  <c r="AF157" i="9"/>
  <c r="AE157" i="9"/>
  <c r="AG157" i="9"/>
  <c r="N157" i="9"/>
  <c r="L157" i="9"/>
  <c r="K157" i="9"/>
  <c r="M157" i="9"/>
  <c r="BB156" i="9"/>
  <c r="AZ156" i="9"/>
  <c r="AY156" i="9"/>
  <c r="BA156" i="9"/>
  <c r="AH156" i="9"/>
  <c r="AF156" i="9"/>
  <c r="AE156" i="9"/>
  <c r="AG156" i="9"/>
  <c r="N156" i="9"/>
  <c r="L156" i="9"/>
  <c r="K156" i="9"/>
  <c r="M156" i="9"/>
  <c r="BB155" i="9"/>
  <c r="AZ155" i="9"/>
  <c r="AY155" i="9"/>
  <c r="BA155" i="9"/>
  <c r="AH155" i="9"/>
  <c r="AF155" i="9"/>
  <c r="AE155" i="9"/>
  <c r="AG155" i="9"/>
  <c r="N155" i="9"/>
  <c r="L155" i="9"/>
  <c r="K155" i="9"/>
  <c r="M155" i="9"/>
  <c r="BB154" i="9"/>
  <c r="AZ154" i="9"/>
  <c r="AY154" i="9"/>
  <c r="BA154" i="9"/>
  <c r="AH154" i="9"/>
  <c r="AF154" i="9"/>
  <c r="AE154" i="9"/>
  <c r="AG154" i="9"/>
  <c r="N154" i="9"/>
  <c r="L154" i="9"/>
  <c r="K154" i="9"/>
  <c r="M154" i="9"/>
  <c r="BB153" i="9"/>
  <c r="AZ153" i="9"/>
  <c r="AY153" i="9"/>
  <c r="BA153" i="9"/>
  <c r="AH153" i="9"/>
  <c r="AF153" i="9"/>
  <c r="AE153" i="9"/>
  <c r="AG153" i="9"/>
  <c r="N153" i="9"/>
  <c r="L153" i="9"/>
  <c r="K153" i="9"/>
  <c r="M153" i="9"/>
  <c r="BB152" i="9"/>
  <c r="AZ152" i="9"/>
  <c r="AY152" i="9"/>
  <c r="BA152" i="9"/>
  <c r="AH152" i="9"/>
  <c r="AF152" i="9"/>
  <c r="AE152" i="9"/>
  <c r="AG152" i="9"/>
  <c r="N152" i="9"/>
  <c r="L152" i="9"/>
  <c r="K152" i="9"/>
  <c r="M152" i="9"/>
  <c r="BB151" i="9"/>
  <c r="AZ151" i="9"/>
  <c r="AY151" i="9"/>
  <c r="BA151" i="9"/>
  <c r="AH151" i="9"/>
  <c r="AF151" i="9"/>
  <c r="AE151" i="9"/>
  <c r="AG151" i="9"/>
  <c r="N151" i="9"/>
  <c r="L151" i="9"/>
  <c r="K151" i="9"/>
  <c r="M151" i="9"/>
  <c r="BB150" i="9"/>
  <c r="AZ150" i="9"/>
  <c r="AY150" i="9"/>
  <c r="BA150" i="9"/>
  <c r="AH150" i="9"/>
  <c r="AF150" i="9"/>
  <c r="AE150" i="9"/>
  <c r="AG150" i="9"/>
  <c r="N150" i="9"/>
  <c r="L150" i="9"/>
  <c r="K150" i="9"/>
  <c r="M150" i="9"/>
  <c r="BB149" i="9"/>
  <c r="AZ149" i="9"/>
  <c r="AY149" i="9"/>
  <c r="BA149" i="9"/>
  <c r="AH149" i="9"/>
  <c r="AF149" i="9"/>
  <c r="AE149" i="9"/>
  <c r="AG149" i="9"/>
  <c r="N149" i="9"/>
  <c r="L149" i="9"/>
  <c r="K149" i="9"/>
  <c r="M149" i="9"/>
  <c r="BB148" i="9"/>
  <c r="AZ148" i="9"/>
  <c r="AY148" i="9"/>
  <c r="BA148" i="9"/>
  <c r="AH148" i="9"/>
  <c r="AF148" i="9"/>
  <c r="AE148" i="9"/>
  <c r="AG148" i="9"/>
  <c r="N148" i="9"/>
  <c r="L148" i="9"/>
  <c r="K148" i="9"/>
  <c r="M148" i="9"/>
  <c r="BB147" i="9"/>
  <c r="AZ147" i="9"/>
  <c r="AY147" i="9"/>
  <c r="BA147" i="9"/>
  <c r="AH147" i="9"/>
  <c r="AF147" i="9"/>
  <c r="AE147" i="9"/>
  <c r="AG147" i="9"/>
  <c r="N147" i="9"/>
  <c r="L147" i="9"/>
  <c r="K147" i="9"/>
  <c r="M147" i="9"/>
  <c r="BB146" i="9"/>
  <c r="AZ146" i="9"/>
  <c r="AY146" i="9"/>
  <c r="BA146" i="9"/>
  <c r="AH146" i="9"/>
  <c r="AF146" i="9"/>
  <c r="AE146" i="9"/>
  <c r="AG146" i="9"/>
  <c r="N146" i="9"/>
  <c r="L146" i="9"/>
  <c r="K146" i="9"/>
  <c r="M146" i="9"/>
  <c r="BB145" i="9"/>
  <c r="AZ145" i="9"/>
  <c r="AY145" i="9"/>
  <c r="BA145" i="9"/>
  <c r="AH145" i="9"/>
  <c r="AF145" i="9"/>
  <c r="AE145" i="9"/>
  <c r="AG145" i="9"/>
  <c r="N145" i="9"/>
  <c r="L145" i="9"/>
  <c r="K145" i="9"/>
  <c r="M145" i="9"/>
  <c r="BB144" i="9"/>
  <c r="AZ144" i="9"/>
  <c r="AY144" i="9"/>
  <c r="BA144" i="9"/>
  <c r="AH144" i="9"/>
  <c r="AF144" i="9"/>
  <c r="AE144" i="9"/>
  <c r="AG144" i="9"/>
  <c r="N144" i="9"/>
  <c r="L144" i="9"/>
  <c r="K144" i="9"/>
  <c r="M144" i="9"/>
  <c r="BB143" i="9"/>
  <c r="AZ143" i="9"/>
  <c r="AY143" i="9"/>
  <c r="BA143" i="9"/>
  <c r="AH143" i="9"/>
  <c r="AF143" i="9"/>
  <c r="AE143" i="9"/>
  <c r="AG143" i="9"/>
  <c r="N143" i="9"/>
  <c r="L143" i="9"/>
  <c r="K143" i="9"/>
  <c r="M143" i="9"/>
  <c r="BB142" i="9"/>
  <c r="AZ142" i="9"/>
  <c r="AY142" i="9"/>
  <c r="BA142" i="9"/>
  <c r="AH142" i="9"/>
  <c r="AF142" i="9"/>
  <c r="AE142" i="9"/>
  <c r="AG142" i="9"/>
  <c r="N142" i="9"/>
  <c r="L142" i="9"/>
  <c r="K142" i="9"/>
  <c r="M142" i="9"/>
  <c r="BB141" i="9"/>
  <c r="AZ141" i="9"/>
  <c r="AY141" i="9"/>
  <c r="BA141" i="9"/>
  <c r="AH141" i="9"/>
  <c r="AF141" i="9"/>
  <c r="AE141" i="9"/>
  <c r="AG141" i="9"/>
  <c r="N141" i="9"/>
  <c r="L141" i="9"/>
  <c r="K141" i="9"/>
  <c r="M141" i="9"/>
  <c r="BB140" i="9"/>
  <c r="AZ140" i="9"/>
  <c r="AY140" i="9"/>
  <c r="BA140" i="9"/>
  <c r="AH140" i="9"/>
  <c r="AF140" i="9"/>
  <c r="AE140" i="9"/>
  <c r="AG140" i="9"/>
  <c r="N140" i="9"/>
  <c r="L140" i="9"/>
  <c r="K140" i="9"/>
  <c r="M140" i="9"/>
  <c r="BB139" i="9"/>
  <c r="AZ139" i="9"/>
  <c r="AY139" i="9"/>
  <c r="BA139" i="9"/>
  <c r="AH139" i="9"/>
  <c r="AF139" i="9"/>
  <c r="AE139" i="9"/>
  <c r="AG139" i="9"/>
  <c r="N139" i="9"/>
  <c r="L139" i="9"/>
  <c r="K139" i="9"/>
  <c r="M139" i="9"/>
  <c r="BB138" i="9"/>
  <c r="AZ138" i="9"/>
  <c r="AY138" i="9"/>
  <c r="BA138" i="9"/>
  <c r="AH138" i="9"/>
  <c r="AF138" i="9"/>
  <c r="AE138" i="9"/>
  <c r="AG138" i="9"/>
  <c r="N138" i="9"/>
  <c r="L138" i="9"/>
  <c r="K138" i="9"/>
  <c r="M138" i="9"/>
  <c r="BB137" i="9"/>
  <c r="AZ137" i="9"/>
  <c r="AY137" i="9"/>
  <c r="BA137" i="9"/>
  <c r="AH137" i="9"/>
  <c r="AF137" i="9"/>
  <c r="AE137" i="9"/>
  <c r="AG137" i="9"/>
  <c r="N137" i="9"/>
  <c r="L137" i="9"/>
  <c r="K137" i="9"/>
  <c r="M137" i="9"/>
  <c r="BB136" i="9"/>
  <c r="AZ136" i="9"/>
  <c r="AY136" i="9"/>
  <c r="BA136" i="9"/>
  <c r="AH136" i="9"/>
  <c r="AF136" i="9"/>
  <c r="AE136" i="9"/>
  <c r="AG136" i="9"/>
  <c r="N136" i="9"/>
  <c r="L136" i="9"/>
  <c r="K136" i="9"/>
  <c r="M136" i="9"/>
  <c r="BB135" i="9"/>
  <c r="AZ135" i="9"/>
  <c r="AY135" i="9"/>
  <c r="BA135" i="9"/>
  <c r="AH135" i="9"/>
  <c r="AF135" i="9"/>
  <c r="AE135" i="9"/>
  <c r="AG135" i="9"/>
  <c r="N135" i="9"/>
  <c r="L135" i="9"/>
  <c r="K135" i="9"/>
  <c r="M135" i="9"/>
  <c r="BB134" i="9"/>
  <c r="AZ134" i="9"/>
  <c r="AY134" i="9"/>
  <c r="BA134" i="9"/>
  <c r="AH134" i="9"/>
  <c r="AF134" i="9"/>
  <c r="AE134" i="9"/>
  <c r="AG134" i="9"/>
  <c r="N134" i="9"/>
  <c r="L134" i="9"/>
  <c r="K134" i="9"/>
  <c r="M134" i="9"/>
  <c r="BB133" i="9"/>
  <c r="AZ133" i="9"/>
  <c r="AY133" i="9"/>
  <c r="BA133" i="9"/>
  <c r="AH133" i="9"/>
  <c r="AF133" i="9"/>
  <c r="AE133" i="9"/>
  <c r="AG133" i="9"/>
  <c r="N133" i="9"/>
  <c r="L133" i="9"/>
  <c r="K133" i="9"/>
  <c r="M133" i="9"/>
  <c r="BB132" i="9"/>
  <c r="AZ132" i="9"/>
  <c r="AY132" i="9"/>
  <c r="BA132" i="9"/>
  <c r="AH132" i="9"/>
  <c r="AF132" i="9"/>
  <c r="AE132" i="9"/>
  <c r="AG132" i="9"/>
  <c r="N132" i="9"/>
  <c r="L132" i="9"/>
  <c r="K132" i="9"/>
  <c r="M132" i="9"/>
  <c r="BB131" i="9"/>
  <c r="AZ131" i="9"/>
  <c r="AY131" i="9"/>
  <c r="BA131" i="9"/>
  <c r="AH131" i="9"/>
  <c r="AF131" i="9"/>
  <c r="AE131" i="9"/>
  <c r="AG131" i="9"/>
  <c r="N131" i="9"/>
  <c r="L131" i="9"/>
  <c r="K131" i="9"/>
  <c r="M131" i="9"/>
  <c r="BB130" i="9"/>
  <c r="AZ130" i="9"/>
  <c r="AY130" i="9"/>
  <c r="BA130" i="9"/>
  <c r="AH130" i="9"/>
  <c r="AF130" i="9"/>
  <c r="AE130" i="9"/>
  <c r="AG130" i="9"/>
  <c r="N130" i="9"/>
  <c r="L130" i="9"/>
  <c r="K130" i="9"/>
  <c r="M130" i="9"/>
  <c r="BB129" i="9"/>
  <c r="AZ129" i="9"/>
  <c r="AY129" i="9"/>
  <c r="BA129" i="9"/>
  <c r="AH129" i="9"/>
  <c r="AF129" i="9"/>
  <c r="AE129" i="9"/>
  <c r="AG129" i="9"/>
  <c r="N129" i="9"/>
  <c r="L129" i="9"/>
  <c r="K129" i="9"/>
  <c r="M129" i="9"/>
  <c r="BB128" i="9"/>
  <c r="AZ128" i="9"/>
  <c r="AY128" i="9"/>
  <c r="BA128" i="9"/>
  <c r="AH128" i="9"/>
  <c r="AF128" i="9"/>
  <c r="AE128" i="9"/>
  <c r="AG128" i="9"/>
  <c r="N128" i="9"/>
  <c r="L128" i="9"/>
  <c r="K128" i="9"/>
  <c r="M128" i="9"/>
  <c r="BB127" i="9"/>
  <c r="AZ127" i="9"/>
  <c r="AY127" i="9"/>
  <c r="BA127" i="9"/>
  <c r="AH127" i="9"/>
  <c r="AF127" i="9"/>
  <c r="AE127" i="9"/>
  <c r="AG127" i="9"/>
  <c r="N127" i="9"/>
  <c r="L127" i="9"/>
  <c r="K127" i="9"/>
  <c r="M127" i="9"/>
  <c r="BB126" i="9"/>
  <c r="AZ126" i="9"/>
  <c r="AY126" i="9"/>
  <c r="BA126" i="9"/>
  <c r="AH126" i="9"/>
  <c r="AF126" i="9"/>
  <c r="AE126" i="9"/>
  <c r="AG126" i="9"/>
  <c r="N126" i="9"/>
  <c r="L126" i="9"/>
  <c r="K126" i="9"/>
  <c r="M126" i="9"/>
  <c r="BB125" i="9"/>
  <c r="AZ125" i="9"/>
  <c r="AY125" i="9"/>
  <c r="BA125" i="9"/>
  <c r="AH125" i="9"/>
  <c r="AF125" i="9"/>
  <c r="AE125" i="9"/>
  <c r="AG125" i="9"/>
  <c r="N125" i="9"/>
  <c r="L125" i="9"/>
  <c r="K125" i="9"/>
  <c r="M125" i="9"/>
  <c r="BB124" i="9"/>
  <c r="AZ124" i="9"/>
  <c r="AY124" i="9"/>
  <c r="BA124" i="9"/>
  <c r="AH124" i="9"/>
  <c r="AF124" i="9"/>
  <c r="AE124" i="9"/>
  <c r="AG124" i="9"/>
  <c r="N124" i="9"/>
  <c r="L124" i="9"/>
  <c r="K124" i="9"/>
  <c r="M124" i="9"/>
  <c r="BB123" i="9"/>
  <c r="AZ123" i="9"/>
  <c r="AY123" i="9"/>
  <c r="BA123" i="9"/>
  <c r="AH123" i="9"/>
  <c r="AF123" i="9"/>
  <c r="AE123" i="9"/>
  <c r="AG123" i="9"/>
  <c r="N123" i="9"/>
  <c r="L123" i="9"/>
  <c r="K123" i="9"/>
  <c r="M123" i="9"/>
  <c r="BB122" i="9"/>
  <c r="AZ122" i="9"/>
  <c r="AY122" i="9"/>
  <c r="BA122" i="9"/>
  <c r="AH122" i="9"/>
  <c r="AF122" i="9"/>
  <c r="AE122" i="9"/>
  <c r="AG122" i="9"/>
  <c r="N122" i="9"/>
  <c r="L122" i="9"/>
  <c r="K122" i="9"/>
  <c r="M122" i="9"/>
  <c r="BB121" i="9"/>
  <c r="AZ121" i="9"/>
  <c r="AY121" i="9"/>
  <c r="BA121" i="9"/>
  <c r="AH121" i="9"/>
  <c r="AF121" i="9"/>
  <c r="AE121" i="9"/>
  <c r="AG121" i="9"/>
  <c r="N121" i="9"/>
  <c r="L121" i="9"/>
  <c r="K121" i="9"/>
  <c r="M121" i="9"/>
  <c r="BB120" i="9"/>
  <c r="AZ120" i="9"/>
  <c r="AY120" i="9"/>
  <c r="BA120" i="9"/>
  <c r="AH120" i="9"/>
  <c r="AF120" i="9"/>
  <c r="AE120" i="9"/>
  <c r="AG120" i="9"/>
  <c r="N120" i="9"/>
  <c r="L120" i="9"/>
  <c r="K120" i="9"/>
  <c r="M120" i="9"/>
  <c r="BB119" i="9"/>
  <c r="AZ119" i="9"/>
  <c r="AY119" i="9"/>
  <c r="BA119" i="9"/>
  <c r="AH119" i="9"/>
  <c r="AF119" i="9"/>
  <c r="AE119" i="9"/>
  <c r="AG119" i="9"/>
  <c r="N119" i="9"/>
  <c r="L119" i="9"/>
  <c r="K119" i="9"/>
  <c r="M119" i="9"/>
  <c r="BB118" i="9"/>
  <c r="AZ118" i="9"/>
  <c r="AY118" i="9"/>
  <c r="BA118" i="9"/>
  <c r="AH118" i="9"/>
  <c r="AF118" i="9"/>
  <c r="AE118" i="9"/>
  <c r="AG118" i="9"/>
  <c r="N118" i="9"/>
  <c r="L118" i="9"/>
  <c r="K118" i="9"/>
  <c r="M118" i="9"/>
  <c r="BB117" i="9"/>
  <c r="AZ117" i="9"/>
  <c r="AY117" i="9"/>
  <c r="BA117" i="9"/>
  <c r="AH117" i="9"/>
  <c r="AF117" i="9"/>
  <c r="AE117" i="9"/>
  <c r="AG117" i="9"/>
  <c r="N117" i="9"/>
  <c r="L117" i="9"/>
  <c r="K117" i="9"/>
  <c r="M117" i="9"/>
  <c r="BB116" i="9"/>
  <c r="AZ116" i="9"/>
  <c r="AY116" i="9"/>
  <c r="BA116" i="9"/>
  <c r="AH116" i="9"/>
  <c r="AF116" i="9"/>
  <c r="AE116" i="9"/>
  <c r="AG116" i="9"/>
  <c r="N116" i="9"/>
  <c r="L116" i="9"/>
  <c r="K116" i="9"/>
  <c r="M116" i="9"/>
  <c r="BB115" i="9"/>
  <c r="AZ115" i="9"/>
  <c r="AY115" i="9"/>
  <c r="BA115" i="9"/>
  <c r="AH115" i="9"/>
  <c r="AF115" i="9"/>
  <c r="AE115" i="9"/>
  <c r="AG115" i="9"/>
  <c r="N115" i="9"/>
  <c r="L115" i="9"/>
  <c r="K115" i="9"/>
  <c r="M115" i="9"/>
  <c r="BB114" i="9"/>
  <c r="AZ114" i="9"/>
  <c r="AY114" i="9"/>
  <c r="BA114" i="9"/>
  <c r="AH114" i="9"/>
  <c r="AF114" i="9"/>
  <c r="AE114" i="9"/>
  <c r="AG114" i="9"/>
  <c r="N114" i="9"/>
  <c r="L114" i="9"/>
  <c r="K114" i="9"/>
  <c r="M114" i="9"/>
  <c r="BB113" i="9"/>
  <c r="AZ113" i="9"/>
  <c r="AY113" i="9"/>
  <c r="BA113" i="9"/>
  <c r="AH113" i="9"/>
  <c r="AF113" i="9"/>
  <c r="AE113" i="9"/>
  <c r="AG113" i="9"/>
  <c r="N113" i="9"/>
  <c r="L113" i="9"/>
  <c r="K113" i="9"/>
  <c r="M113" i="9"/>
  <c r="BB112" i="9"/>
  <c r="AZ112" i="9"/>
  <c r="AY112" i="9"/>
  <c r="BA112" i="9"/>
  <c r="AH112" i="9"/>
  <c r="AF112" i="9"/>
  <c r="AE112" i="9"/>
  <c r="AG112" i="9"/>
  <c r="N112" i="9"/>
  <c r="L112" i="9"/>
  <c r="K112" i="9"/>
  <c r="M112" i="9"/>
  <c r="BB111" i="9"/>
  <c r="AZ111" i="9"/>
  <c r="AY111" i="9"/>
  <c r="BA111" i="9"/>
  <c r="AH111" i="9"/>
  <c r="AF111" i="9"/>
  <c r="AE111" i="9"/>
  <c r="AG111" i="9"/>
  <c r="N111" i="9"/>
  <c r="L111" i="9"/>
  <c r="K111" i="9"/>
  <c r="M111" i="9"/>
  <c r="BB110" i="9"/>
  <c r="AZ110" i="9"/>
  <c r="AY110" i="9"/>
  <c r="BA110" i="9"/>
  <c r="AH110" i="9"/>
  <c r="AF110" i="9"/>
  <c r="AE110" i="9"/>
  <c r="AG110" i="9"/>
  <c r="N110" i="9"/>
  <c r="L110" i="9"/>
  <c r="K110" i="9"/>
  <c r="M110" i="9"/>
  <c r="BB109" i="9"/>
  <c r="AZ109" i="9"/>
  <c r="AY109" i="9"/>
  <c r="BA109" i="9"/>
  <c r="AH109" i="9"/>
  <c r="AF109" i="9"/>
  <c r="AE109" i="9"/>
  <c r="AG109" i="9"/>
  <c r="N109" i="9"/>
  <c r="L109" i="9"/>
  <c r="K109" i="9"/>
  <c r="M109" i="9"/>
  <c r="BB108" i="9"/>
  <c r="AZ108" i="9"/>
  <c r="AY108" i="9"/>
  <c r="BA108" i="9"/>
  <c r="AH108" i="9"/>
  <c r="AF108" i="9"/>
  <c r="AE108" i="9"/>
  <c r="AG108" i="9"/>
  <c r="N108" i="9"/>
  <c r="L108" i="9"/>
  <c r="K108" i="9"/>
  <c r="M108" i="9"/>
  <c r="BB107" i="9"/>
  <c r="AZ107" i="9"/>
  <c r="AY107" i="9"/>
  <c r="BA107" i="9"/>
  <c r="AH107" i="9"/>
  <c r="AF107" i="9"/>
  <c r="AE107" i="9"/>
  <c r="AG107" i="9"/>
  <c r="N107" i="9"/>
  <c r="L107" i="9"/>
  <c r="K107" i="9"/>
  <c r="M107" i="9"/>
  <c r="BB106" i="9"/>
  <c r="AZ106" i="9"/>
  <c r="AY106" i="9"/>
  <c r="BA106" i="9"/>
  <c r="AH106" i="9"/>
  <c r="AF106" i="9"/>
  <c r="AE106" i="9"/>
  <c r="AG106" i="9"/>
  <c r="N106" i="9"/>
  <c r="L106" i="9"/>
  <c r="K106" i="9"/>
  <c r="M106" i="9"/>
  <c r="BB105" i="9"/>
  <c r="AZ105" i="9"/>
  <c r="AY105" i="9"/>
  <c r="BA105" i="9"/>
  <c r="AH105" i="9"/>
  <c r="AF105" i="9"/>
  <c r="AE105" i="9"/>
  <c r="AG105" i="9"/>
  <c r="N105" i="9"/>
  <c r="L105" i="9"/>
  <c r="K105" i="9"/>
  <c r="M105" i="9"/>
  <c r="BB104" i="9"/>
  <c r="AZ104" i="9"/>
  <c r="AY104" i="9"/>
  <c r="BA104" i="9"/>
  <c r="AH104" i="9"/>
  <c r="AF104" i="9"/>
  <c r="AE104" i="9"/>
  <c r="AG104" i="9"/>
  <c r="N104" i="9"/>
  <c r="L104" i="9"/>
  <c r="K104" i="9"/>
  <c r="M104" i="9"/>
  <c r="BB103" i="9"/>
  <c r="AZ103" i="9"/>
  <c r="AY103" i="9"/>
  <c r="BA103" i="9"/>
  <c r="AH103" i="9"/>
  <c r="AF103" i="9"/>
  <c r="AE103" i="9"/>
  <c r="AG103" i="9"/>
  <c r="N103" i="9"/>
  <c r="L103" i="9"/>
  <c r="K103" i="9"/>
  <c r="M103" i="9"/>
  <c r="BB102" i="9"/>
  <c r="AZ102" i="9"/>
  <c r="AY102" i="9"/>
  <c r="BA102" i="9"/>
  <c r="AH102" i="9"/>
  <c r="AF102" i="9"/>
  <c r="AE102" i="9"/>
  <c r="AG102" i="9"/>
  <c r="N102" i="9"/>
  <c r="L102" i="9"/>
  <c r="K102" i="9"/>
  <c r="M102" i="9"/>
  <c r="BB101" i="9"/>
  <c r="AZ101" i="9"/>
  <c r="AY101" i="9"/>
  <c r="BA101" i="9"/>
  <c r="AH101" i="9"/>
  <c r="AF101" i="9"/>
  <c r="AE101" i="9"/>
  <c r="AG101" i="9"/>
  <c r="N101" i="9"/>
  <c r="L101" i="9"/>
  <c r="K101" i="9"/>
  <c r="M101" i="9"/>
  <c r="BB100" i="9"/>
  <c r="AZ100" i="9"/>
  <c r="AY100" i="9"/>
  <c r="BA100" i="9"/>
  <c r="AH100" i="9"/>
  <c r="AF100" i="9"/>
  <c r="AE100" i="9"/>
  <c r="AG100" i="9"/>
  <c r="N100" i="9"/>
  <c r="L100" i="9"/>
  <c r="K100" i="9"/>
  <c r="M100" i="9"/>
  <c r="BB99" i="9"/>
  <c r="AZ99" i="9"/>
  <c r="AY99" i="9"/>
  <c r="BA99" i="9"/>
  <c r="AH99" i="9"/>
  <c r="AF99" i="9"/>
  <c r="AE99" i="9"/>
  <c r="AG99" i="9"/>
  <c r="N99" i="9"/>
  <c r="L99" i="9"/>
  <c r="K99" i="9"/>
  <c r="M99" i="9"/>
  <c r="BB98" i="9"/>
  <c r="AZ98" i="9"/>
  <c r="AY98" i="9"/>
  <c r="BA98" i="9"/>
  <c r="AH98" i="9"/>
  <c r="AF98" i="9"/>
  <c r="AE98" i="9"/>
  <c r="AG98" i="9"/>
  <c r="N98" i="9"/>
  <c r="L98" i="9"/>
  <c r="K98" i="9"/>
  <c r="M98" i="9"/>
  <c r="BB97" i="9"/>
  <c r="AZ97" i="9"/>
  <c r="AY97" i="9"/>
  <c r="BA97" i="9"/>
  <c r="AH97" i="9"/>
  <c r="AF97" i="9"/>
  <c r="AE97" i="9"/>
  <c r="AG97" i="9"/>
  <c r="N97" i="9"/>
  <c r="L97" i="9"/>
  <c r="K97" i="9"/>
  <c r="M97" i="9"/>
  <c r="BB96" i="9"/>
  <c r="AZ96" i="9"/>
  <c r="AY96" i="9"/>
  <c r="BA96" i="9"/>
  <c r="AH96" i="9"/>
  <c r="AF96" i="9"/>
  <c r="AE96" i="9"/>
  <c r="AG96" i="9"/>
  <c r="N96" i="9"/>
  <c r="L96" i="9"/>
  <c r="K96" i="9"/>
  <c r="M96" i="9"/>
  <c r="BB95" i="9"/>
  <c r="AZ95" i="9"/>
  <c r="AY95" i="9"/>
  <c r="BA95" i="9"/>
  <c r="AH95" i="9"/>
  <c r="AF95" i="9"/>
  <c r="AE95" i="9"/>
  <c r="AG95" i="9"/>
  <c r="N95" i="9"/>
  <c r="L95" i="9"/>
  <c r="K95" i="9"/>
  <c r="M95" i="9"/>
  <c r="BB94" i="9"/>
  <c r="AZ94" i="9"/>
  <c r="AY94" i="9"/>
  <c r="BA94" i="9"/>
  <c r="AH94" i="9"/>
  <c r="AF94" i="9"/>
  <c r="AE94" i="9"/>
  <c r="AG94" i="9"/>
  <c r="N94" i="9"/>
  <c r="L94" i="9"/>
  <c r="K94" i="9"/>
  <c r="M94" i="9"/>
  <c r="BB93" i="9"/>
  <c r="AZ93" i="9"/>
  <c r="AY93" i="9"/>
  <c r="BA93" i="9"/>
  <c r="AH93" i="9"/>
  <c r="AF93" i="9"/>
  <c r="AE93" i="9"/>
  <c r="AG93" i="9"/>
  <c r="N93" i="9"/>
  <c r="L93" i="9"/>
  <c r="K93" i="9"/>
  <c r="M93" i="9"/>
  <c r="BB92" i="9"/>
  <c r="AZ92" i="9"/>
  <c r="AY92" i="9"/>
  <c r="BA92" i="9"/>
  <c r="AH92" i="9"/>
  <c r="AF92" i="9"/>
  <c r="AE92" i="9"/>
  <c r="AG92" i="9"/>
  <c r="N92" i="9"/>
  <c r="L92" i="9"/>
  <c r="K92" i="9"/>
  <c r="M92" i="9"/>
  <c r="BB91" i="9"/>
  <c r="AZ91" i="9"/>
  <c r="AY91" i="9"/>
  <c r="BA91" i="9"/>
  <c r="AH91" i="9"/>
  <c r="AF91" i="9"/>
  <c r="AE91" i="9"/>
  <c r="AG91" i="9"/>
  <c r="N91" i="9"/>
  <c r="L91" i="9"/>
  <c r="K91" i="9"/>
  <c r="M91" i="9"/>
  <c r="BB90" i="9"/>
  <c r="AZ90" i="9"/>
  <c r="AY90" i="9"/>
  <c r="BA90" i="9"/>
  <c r="AH90" i="9"/>
  <c r="AF90" i="9"/>
  <c r="AE90" i="9"/>
  <c r="AG90" i="9"/>
  <c r="N90" i="9"/>
  <c r="L90" i="9"/>
  <c r="K90" i="9"/>
  <c r="M90" i="9"/>
  <c r="BB89" i="9"/>
  <c r="AZ89" i="9"/>
  <c r="AY89" i="9"/>
  <c r="BA89" i="9"/>
  <c r="AH89" i="9"/>
  <c r="AF89" i="9"/>
  <c r="AE89" i="9"/>
  <c r="AG89" i="9"/>
  <c r="N89" i="9"/>
  <c r="L89" i="9"/>
  <c r="K89" i="9"/>
  <c r="M89" i="9"/>
  <c r="BB88" i="9"/>
  <c r="AZ88" i="9"/>
  <c r="AY88" i="9"/>
  <c r="BA88" i="9"/>
  <c r="AH88" i="9"/>
  <c r="AF88" i="9"/>
  <c r="AE88" i="9"/>
  <c r="AG88" i="9"/>
  <c r="N88" i="9"/>
  <c r="L88" i="9"/>
  <c r="K88" i="9"/>
  <c r="M88" i="9"/>
  <c r="BB87" i="9"/>
  <c r="AZ87" i="9"/>
  <c r="AY87" i="9"/>
  <c r="BA87" i="9"/>
  <c r="AH87" i="9"/>
  <c r="AF87" i="9"/>
  <c r="AE87" i="9"/>
  <c r="AG87" i="9"/>
  <c r="N87" i="9"/>
  <c r="L87" i="9"/>
  <c r="K87" i="9"/>
  <c r="M87" i="9"/>
  <c r="BB86" i="9"/>
  <c r="AZ86" i="9"/>
  <c r="AY86" i="9"/>
  <c r="BA86" i="9"/>
  <c r="AH86" i="9"/>
  <c r="AF86" i="9"/>
  <c r="AE86" i="9"/>
  <c r="AG86" i="9"/>
  <c r="N86" i="9"/>
  <c r="L86" i="9"/>
  <c r="K86" i="9"/>
  <c r="M86" i="9"/>
  <c r="BB85" i="9"/>
  <c r="AZ85" i="9"/>
  <c r="AY85" i="9"/>
  <c r="BA85" i="9"/>
  <c r="AH85" i="9"/>
  <c r="AF85" i="9"/>
  <c r="AE85" i="9"/>
  <c r="AG85" i="9"/>
  <c r="N85" i="9"/>
  <c r="L85" i="9"/>
  <c r="K85" i="9"/>
  <c r="M85" i="9"/>
  <c r="BB84" i="9"/>
  <c r="AZ84" i="9"/>
  <c r="AY84" i="9"/>
  <c r="BA84" i="9"/>
  <c r="AH84" i="9"/>
  <c r="AF84" i="9"/>
  <c r="AE84" i="9"/>
  <c r="AG84" i="9"/>
  <c r="N84" i="9"/>
  <c r="L84" i="9"/>
  <c r="K84" i="9"/>
  <c r="M84" i="9"/>
  <c r="BB83" i="9"/>
  <c r="AZ83" i="9"/>
  <c r="AY83" i="9"/>
  <c r="BA83" i="9"/>
  <c r="AH83" i="9"/>
  <c r="AF83" i="9"/>
  <c r="AE83" i="9"/>
  <c r="AG83" i="9"/>
  <c r="N83" i="9"/>
  <c r="L83" i="9"/>
  <c r="K83" i="9"/>
  <c r="M83" i="9"/>
  <c r="BB82" i="9"/>
  <c r="AZ82" i="9"/>
  <c r="AY82" i="9"/>
  <c r="BA82" i="9"/>
  <c r="AH82" i="9"/>
  <c r="AF82" i="9"/>
  <c r="AE82" i="9"/>
  <c r="AG82" i="9"/>
  <c r="N82" i="9"/>
  <c r="L82" i="9"/>
  <c r="K82" i="9"/>
  <c r="M82" i="9"/>
  <c r="BB81" i="9"/>
  <c r="AZ81" i="9"/>
  <c r="AY81" i="9"/>
  <c r="BA81" i="9"/>
  <c r="AH81" i="9"/>
  <c r="AF81" i="9"/>
  <c r="AE81" i="9"/>
  <c r="AG81" i="9"/>
  <c r="N81" i="9"/>
  <c r="L81" i="9"/>
  <c r="K81" i="9"/>
  <c r="M81" i="9"/>
  <c r="BB80" i="9"/>
  <c r="AZ80" i="9"/>
  <c r="AY80" i="9"/>
  <c r="BA80" i="9"/>
  <c r="AH80" i="9"/>
  <c r="AF80" i="9"/>
  <c r="AE80" i="9"/>
  <c r="AG80" i="9"/>
  <c r="N80" i="9"/>
  <c r="L80" i="9"/>
  <c r="K80" i="9"/>
  <c r="M80" i="9"/>
  <c r="BB79" i="9"/>
  <c r="AZ79" i="9"/>
  <c r="AY79" i="9"/>
  <c r="BA79" i="9"/>
  <c r="AH79" i="9"/>
  <c r="AF79" i="9"/>
  <c r="AE79" i="9"/>
  <c r="AG79" i="9"/>
  <c r="N79" i="9"/>
  <c r="L79" i="9"/>
  <c r="K79" i="9"/>
  <c r="M79" i="9"/>
  <c r="BB78" i="9"/>
  <c r="AZ78" i="9"/>
  <c r="AY78" i="9"/>
  <c r="BA78" i="9"/>
  <c r="AH78" i="9"/>
  <c r="AF78" i="9"/>
  <c r="AE78" i="9"/>
  <c r="AG78" i="9"/>
  <c r="N78" i="9"/>
  <c r="L78" i="9"/>
  <c r="K78" i="9"/>
  <c r="M78" i="9"/>
  <c r="BB77" i="9"/>
  <c r="AZ77" i="9"/>
  <c r="AY77" i="9"/>
  <c r="BA77" i="9"/>
  <c r="AH77" i="9"/>
  <c r="AF77" i="9"/>
  <c r="AE77" i="9"/>
  <c r="AG77" i="9"/>
  <c r="N77" i="9"/>
  <c r="L77" i="9"/>
  <c r="K77" i="9"/>
  <c r="M77" i="9"/>
  <c r="BB76" i="9"/>
  <c r="AZ76" i="9"/>
  <c r="AY76" i="9"/>
  <c r="BA76" i="9"/>
  <c r="AH76" i="9"/>
  <c r="AF76" i="9"/>
  <c r="AE76" i="9"/>
  <c r="AG76" i="9"/>
  <c r="N76" i="9"/>
  <c r="L76" i="9"/>
  <c r="K76" i="9"/>
  <c r="M76" i="9"/>
  <c r="BB75" i="9"/>
  <c r="AZ75" i="9"/>
  <c r="AY75" i="9"/>
  <c r="BA75" i="9"/>
  <c r="AH75" i="9"/>
  <c r="AF75" i="9"/>
  <c r="AE75" i="9"/>
  <c r="AG75" i="9"/>
  <c r="N75" i="9"/>
  <c r="L75" i="9"/>
  <c r="K75" i="9"/>
  <c r="M75" i="9"/>
  <c r="BB74" i="9"/>
  <c r="AZ74" i="9"/>
  <c r="AY74" i="9"/>
  <c r="BA74" i="9"/>
  <c r="AH74" i="9"/>
  <c r="AF74" i="9"/>
  <c r="AE74" i="9"/>
  <c r="AG74" i="9"/>
  <c r="N74" i="9"/>
  <c r="L74" i="9"/>
  <c r="K74" i="9"/>
  <c r="M74" i="9"/>
  <c r="BB73" i="9"/>
  <c r="AZ73" i="9"/>
  <c r="AY73" i="9"/>
  <c r="BA73" i="9"/>
  <c r="AH73" i="9"/>
  <c r="AF73" i="9"/>
  <c r="AE73" i="9"/>
  <c r="AG73" i="9"/>
  <c r="N73" i="9"/>
  <c r="L73" i="9"/>
  <c r="K73" i="9"/>
  <c r="M73" i="9"/>
  <c r="BB72" i="9"/>
  <c r="AZ72" i="9"/>
  <c r="AY72" i="9"/>
  <c r="BA72" i="9"/>
  <c r="AH72" i="9"/>
  <c r="AF72" i="9"/>
  <c r="AE72" i="9"/>
  <c r="AG72" i="9"/>
  <c r="N72" i="9"/>
  <c r="L72" i="9"/>
  <c r="K72" i="9"/>
  <c r="M72" i="9"/>
  <c r="BB71" i="9"/>
  <c r="AZ71" i="9"/>
  <c r="AY71" i="9"/>
  <c r="BA71" i="9"/>
  <c r="AH71" i="9"/>
  <c r="AF71" i="9"/>
  <c r="AE71" i="9"/>
  <c r="AG71" i="9"/>
  <c r="N71" i="9"/>
  <c r="L71" i="9"/>
  <c r="K71" i="9"/>
  <c r="M71" i="9"/>
  <c r="BB70" i="9"/>
  <c r="AZ70" i="9"/>
  <c r="AY70" i="9"/>
  <c r="BA70" i="9"/>
  <c r="AH70" i="9"/>
  <c r="AF70" i="9"/>
  <c r="AE70" i="9"/>
  <c r="AG70" i="9"/>
  <c r="N70" i="9"/>
  <c r="L70" i="9"/>
  <c r="K70" i="9"/>
  <c r="M70" i="9"/>
  <c r="BB69" i="9"/>
  <c r="AZ69" i="9"/>
  <c r="AY69" i="9"/>
  <c r="BA69" i="9"/>
  <c r="AH69" i="9"/>
  <c r="AF69" i="9"/>
  <c r="AE69" i="9"/>
  <c r="AG69" i="9"/>
  <c r="N69" i="9"/>
  <c r="L69" i="9"/>
  <c r="K69" i="9"/>
  <c r="M69" i="9"/>
  <c r="BB68" i="9"/>
  <c r="AZ68" i="9"/>
  <c r="AY68" i="9"/>
  <c r="BA68" i="9"/>
  <c r="AH68" i="9"/>
  <c r="AF68" i="9"/>
  <c r="AE68" i="9"/>
  <c r="AG68" i="9"/>
  <c r="N68" i="9"/>
  <c r="L68" i="9"/>
  <c r="K68" i="9"/>
  <c r="M68" i="9"/>
  <c r="BB67" i="9"/>
  <c r="AZ67" i="9"/>
  <c r="AY67" i="9"/>
  <c r="BA67" i="9"/>
  <c r="AH67" i="9"/>
  <c r="AF67" i="9"/>
  <c r="AE67" i="9"/>
  <c r="AG67" i="9"/>
  <c r="N67" i="9"/>
  <c r="L67" i="9"/>
  <c r="K67" i="9"/>
  <c r="M67" i="9"/>
  <c r="BB66" i="9"/>
  <c r="AZ66" i="9"/>
  <c r="AY66" i="9"/>
  <c r="BA66" i="9"/>
  <c r="AH66" i="9"/>
  <c r="AF66" i="9"/>
  <c r="AE66" i="9"/>
  <c r="AG66" i="9"/>
  <c r="N66" i="9"/>
  <c r="L66" i="9"/>
  <c r="K66" i="9"/>
  <c r="M66" i="9"/>
  <c r="BB65" i="9"/>
  <c r="AZ65" i="9"/>
  <c r="AY65" i="9"/>
  <c r="BA65" i="9"/>
  <c r="AH65" i="9"/>
  <c r="AF65" i="9"/>
  <c r="AE65" i="9"/>
  <c r="AG65" i="9"/>
  <c r="N65" i="9"/>
  <c r="L65" i="9"/>
  <c r="K65" i="9"/>
  <c r="M65" i="9"/>
  <c r="BB64" i="9"/>
  <c r="AZ64" i="9"/>
  <c r="AY64" i="9"/>
  <c r="BA64" i="9"/>
  <c r="AH64" i="9"/>
  <c r="AF64" i="9"/>
  <c r="AE64" i="9"/>
  <c r="AG64" i="9"/>
  <c r="N64" i="9"/>
  <c r="L64" i="9"/>
  <c r="K64" i="9"/>
  <c r="M64" i="9"/>
  <c r="BB63" i="9"/>
  <c r="AZ63" i="9"/>
  <c r="AY63" i="9"/>
  <c r="BA63" i="9"/>
  <c r="AH63" i="9"/>
  <c r="AF63" i="9"/>
  <c r="AE63" i="9"/>
  <c r="AG63" i="9"/>
  <c r="N63" i="9"/>
  <c r="L63" i="9"/>
  <c r="K63" i="9"/>
  <c r="M63" i="9"/>
  <c r="BB62" i="9"/>
  <c r="AZ62" i="9"/>
  <c r="AY62" i="9"/>
  <c r="BA62" i="9"/>
  <c r="AH62" i="9"/>
  <c r="AF62" i="9"/>
  <c r="AE62" i="9"/>
  <c r="AG62" i="9"/>
  <c r="N62" i="9"/>
  <c r="L62" i="9"/>
  <c r="K62" i="9"/>
  <c r="M62" i="9"/>
  <c r="BB61" i="9"/>
  <c r="AZ61" i="9"/>
  <c r="AY61" i="9"/>
  <c r="BA61" i="9"/>
  <c r="AH61" i="9"/>
  <c r="AF61" i="9"/>
  <c r="AE61" i="9"/>
  <c r="AG61" i="9"/>
  <c r="N61" i="9"/>
  <c r="L61" i="9"/>
  <c r="K61" i="9"/>
  <c r="M61" i="9"/>
  <c r="BB60" i="9"/>
  <c r="AZ60" i="9"/>
  <c r="AY60" i="9"/>
  <c r="BA60" i="9"/>
  <c r="AH60" i="9"/>
  <c r="AF60" i="9"/>
  <c r="AE60" i="9"/>
  <c r="AG60" i="9"/>
  <c r="N60" i="9"/>
  <c r="L60" i="9"/>
  <c r="K60" i="9"/>
  <c r="M60" i="9"/>
  <c r="BB59" i="9"/>
  <c r="AZ59" i="9"/>
  <c r="AY59" i="9"/>
  <c r="BA59" i="9"/>
  <c r="AH59" i="9"/>
  <c r="AF59" i="9"/>
  <c r="AE59" i="9"/>
  <c r="AG59" i="9"/>
  <c r="N59" i="9"/>
  <c r="L59" i="9"/>
  <c r="K59" i="9"/>
  <c r="M59" i="9"/>
  <c r="BB58" i="9"/>
  <c r="AZ58" i="9"/>
  <c r="AY58" i="9"/>
  <c r="BA58" i="9"/>
  <c r="AH58" i="9"/>
  <c r="AF58" i="9"/>
  <c r="AE58" i="9"/>
  <c r="AG58" i="9"/>
  <c r="N58" i="9"/>
  <c r="L58" i="9"/>
  <c r="K58" i="9"/>
  <c r="M58" i="9"/>
  <c r="BB57" i="9"/>
  <c r="AZ57" i="9"/>
  <c r="AY57" i="9"/>
  <c r="BA57" i="9"/>
  <c r="AH57" i="9"/>
  <c r="AF57" i="9"/>
  <c r="AE57" i="9"/>
  <c r="AG57" i="9"/>
  <c r="N57" i="9"/>
  <c r="L57" i="9"/>
  <c r="K57" i="9"/>
  <c r="M57" i="9"/>
  <c r="BB56" i="9"/>
  <c r="AZ56" i="9"/>
  <c r="AY56" i="9"/>
  <c r="BA56" i="9"/>
  <c r="AH56" i="9"/>
  <c r="AF56" i="9"/>
  <c r="AE56" i="9"/>
  <c r="AG56" i="9"/>
  <c r="N56" i="9"/>
  <c r="L56" i="9"/>
  <c r="K56" i="9"/>
  <c r="M56" i="9"/>
  <c r="BB55" i="9"/>
  <c r="AZ55" i="9"/>
  <c r="AY55" i="9"/>
  <c r="BA55" i="9"/>
  <c r="AH55" i="9"/>
  <c r="AF55" i="9"/>
  <c r="AE55" i="9"/>
  <c r="AG55" i="9"/>
  <c r="N55" i="9"/>
  <c r="L55" i="9"/>
  <c r="K55" i="9"/>
  <c r="M55" i="9"/>
  <c r="BB54" i="9"/>
  <c r="AZ54" i="9"/>
  <c r="AY54" i="9"/>
  <c r="BA54" i="9"/>
  <c r="AH54" i="9"/>
  <c r="AF54" i="9"/>
  <c r="AE54" i="9"/>
  <c r="AG54" i="9"/>
  <c r="N54" i="9"/>
  <c r="L54" i="9"/>
  <c r="K54" i="9"/>
  <c r="M54" i="9"/>
  <c r="BB53" i="9"/>
  <c r="AZ53" i="9"/>
  <c r="AY53" i="9"/>
  <c r="BA53" i="9"/>
  <c r="AH53" i="9"/>
  <c r="AF53" i="9"/>
  <c r="AE53" i="9"/>
  <c r="AG53" i="9"/>
  <c r="N53" i="9"/>
  <c r="L53" i="9"/>
  <c r="K53" i="9"/>
  <c r="M53" i="9"/>
  <c r="BB52" i="9"/>
  <c r="AZ52" i="9"/>
  <c r="AY52" i="9"/>
  <c r="BA52" i="9"/>
  <c r="AH52" i="9"/>
  <c r="AF52" i="9"/>
  <c r="AE52" i="9"/>
  <c r="AG52" i="9"/>
  <c r="N52" i="9"/>
  <c r="L52" i="9"/>
  <c r="K52" i="9"/>
  <c r="M52" i="9"/>
  <c r="BB51" i="9"/>
  <c r="AZ51" i="9"/>
  <c r="AY51" i="9"/>
  <c r="BA51" i="9"/>
  <c r="AH51" i="9"/>
  <c r="AF51" i="9"/>
  <c r="AE51" i="9"/>
  <c r="AG51" i="9"/>
  <c r="N51" i="9"/>
  <c r="L51" i="9"/>
  <c r="K51" i="9"/>
  <c r="M51" i="9"/>
  <c r="BB50" i="9"/>
  <c r="AZ50" i="9"/>
  <c r="AY50" i="9"/>
  <c r="BA50" i="9"/>
  <c r="AH50" i="9"/>
  <c r="AF50" i="9"/>
  <c r="AE50" i="9"/>
  <c r="AG50" i="9"/>
  <c r="N50" i="9"/>
  <c r="L50" i="9"/>
  <c r="K50" i="9"/>
  <c r="M50" i="9"/>
  <c r="BB49" i="9"/>
  <c r="AZ49" i="9"/>
  <c r="AY49" i="9"/>
  <c r="BA49" i="9"/>
  <c r="AH49" i="9"/>
  <c r="AF49" i="9"/>
  <c r="AE49" i="9"/>
  <c r="AG49" i="9"/>
  <c r="N49" i="9"/>
  <c r="L49" i="9"/>
  <c r="K49" i="9"/>
  <c r="M49" i="9"/>
  <c r="BB48" i="9"/>
  <c r="AZ48" i="9"/>
  <c r="AY48" i="9"/>
  <c r="BA48" i="9"/>
  <c r="AH48" i="9"/>
  <c r="AF48" i="9"/>
  <c r="AE48" i="9"/>
  <c r="AG48" i="9"/>
  <c r="N48" i="9"/>
  <c r="L48" i="9"/>
  <c r="K48" i="9"/>
  <c r="M48" i="9"/>
  <c r="BB47" i="9"/>
  <c r="AZ47" i="9"/>
  <c r="AY47" i="9"/>
  <c r="BA47" i="9"/>
  <c r="AH47" i="9"/>
  <c r="AF47" i="9"/>
  <c r="AE47" i="9"/>
  <c r="AG47" i="9"/>
  <c r="N47" i="9"/>
  <c r="L47" i="9"/>
  <c r="K47" i="9"/>
  <c r="M47" i="9"/>
  <c r="BB46" i="9"/>
  <c r="AZ46" i="9"/>
  <c r="AY46" i="9"/>
  <c r="BA46" i="9"/>
  <c r="AH46" i="9"/>
  <c r="AF46" i="9"/>
  <c r="AE46" i="9"/>
  <c r="AG46" i="9"/>
  <c r="N46" i="9"/>
  <c r="L46" i="9"/>
  <c r="K46" i="9"/>
  <c r="M46" i="9"/>
  <c r="BB45" i="9"/>
  <c r="AZ45" i="9"/>
  <c r="AY45" i="9"/>
  <c r="BA45" i="9"/>
  <c r="AH45" i="9"/>
  <c r="AF45" i="9"/>
  <c r="AE45" i="9"/>
  <c r="AG45" i="9"/>
  <c r="N45" i="9"/>
  <c r="L45" i="9"/>
  <c r="K45" i="9"/>
  <c r="M45" i="9"/>
  <c r="BB44" i="9"/>
  <c r="AZ44" i="9"/>
  <c r="AY44" i="9"/>
  <c r="BA44" i="9"/>
  <c r="AH44" i="9"/>
  <c r="AF44" i="9"/>
  <c r="AE44" i="9"/>
  <c r="AG44" i="9"/>
  <c r="N44" i="9"/>
  <c r="L44" i="9"/>
  <c r="K44" i="9"/>
  <c r="M44" i="9"/>
  <c r="BB43" i="9"/>
  <c r="AZ43" i="9"/>
  <c r="AY43" i="9"/>
  <c r="BA43" i="9"/>
  <c r="AH43" i="9"/>
  <c r="AF43" i="9"/>
  <c r="AE43" i="9"/>
  <c r="AG43" i="9"/>
  <c r="N43" i="9"/>
  <c r="L43" i="9"/>
  <c r="K43" i="9"/>
  <c r="M43" i="9"/>
  <c r="BB42" i="9"/>
  <c r="AZ42" i="9"/>
  <c r="AY42" i="9"/>
  <c r="BA42" i="9"/>
  <c r="AH42" i="9"/>
  <c r="AF42" i="9"/>
  <c r="AE42" i="9"/>
  <c r="AG42" i="9"/>
  <c r="N42" i="9"/>
  <c r="L42" i="9"/>
  <c r="K42" i="9"/>
  <c r="M42" i="9"/>
  <c r="BB41" i="9"/>
  <c r="AZ41" i="9"/>
  <c r="AY41" i="9"/>
  <c r="BA41" i="9"/>
  <c r="AH41" i="9"/>
  <c r="AF41" i="9"/>
  <c r="AE41" i="9"/>
  <c r="AG41" i="9"/>
  <c r="N41" i="9"/>
  <c r="L41" i="9"/>
  <c r="K41" i="9"/>
  <c r="M41" i="9"/>
  <c r="BB40" i="9"/>
  <c r="AZ40" i="9"/>
  <c r="AY40" i="9"/>
  <c r="BA40" i="9"/>
  <c r="AH40" i="9"/>
  <c r="AF40" i="9"/>
  <c r="AE40" i="9"/>
  <c r="AG40" i="9"/>
  <c r="N40" i="9"/>
  <c r="L40" i="9"/>
  <c r="K40" i="9"/>
  <c r="M40" i="9"/>
  <c r="BB39" i="9"/>
  <c r="AZ39" i="9"/>
  <c r="AY39" i="9"/>
  <c r="BA39" i="9"/>
  <c r="AH39" i="9"/>
  <c r="AF39" i="9"/>
  <c r="AE39" i="9"/>
  <c r="AG39" i="9"/>
  <c r="N39" i="9"/>
  <c r="L39" i="9"/>
  <c r="K39" i="9"/>
  <c r="M39" i="9"/>
  <c r="BB38" i="9"/>
  <c r="AZ38" i="9"/>
  <c r="AY38" i="9"/>
  <c r="BA38" i="9"/>
  <c r="AH38" i="9"/>
  <c r="AF38" i="9"/>
  <c r="AE38" i="9"/>
  <c r="AG38" i="9"/>
  <c r="N38" i="9"/>
  <c r="L38" i="9"/>
  <c r="K38" i="9"/>
  <c r="M38" i="9"/>
  <c r="BB37" i="9"/>
  <c r="AZ37" i="9"/>
  <c r="AY37" i="9"/>
  <c r="BA37" i="9"/>
  <c r="AH37" i="9"/>
  <c r="AF37" i="9"/>
  <c r="AE37" i="9"/>
  <c r="AG37" i="9"/>
  <c r="N37" i="9"/>
  <c r="L37" i="9"/>
  <c r="K37" i="9"/>
  <c r="M37" i="9"/>
  <c r="BB36" i="9"/>
  <c r="AZ36" i="9"/>
  <c r="AY36" i="9"/>
  <c r="BA36" i="9"/>
  <c r="AH36" i="9"/>
  <c r="AF36" i="9"/>
  <c r="AE36" i="9"/>
  <c r="AG36" i="9"/>
  <c r="N36" i="9"/>
  <c r="L36" i="9"/>
  <c r="K36" i="9"/>
  <c r="M36" i="9"/>
  <c r="BB35" i="9"/>
  <c r="AZ35" i="9"/>
  <c r="AY35" i="9"/>
  <c r="BA35" i="9"/>
  <c r="AH35" i="9"/>
  <c r="AF35" i="9"/>
  <c r="AE35" i="9"/>
  <c r="AG35" i="9"/>
  <c r="N35" i="9"/>
  <c r="L35" i="9"/>
  <c r="K35" i="9"/>
  <c r="M35" i="9"/>
  <c r="BB34" i="9"/>
  <c r="AZ34" i="9"/>
  <c r="AY34" i="9"/>
  <c r="BA34" i="9"/>
  <c r="AH34" i="9"/>
  <c r="AF34" i="9"/>
  <c r="AE34" i="9"/>
  <c r="AG34" i="9"/>
  <c r="N34" i="9"/>
  <c r="L34" i="9"/>
  <c r="K34" i="9"/>
  <c r="M34" i="9"/>
  <c r="BB33" i="9"/>
  <c r="AZ33" i="9"/>
  <c r="AY33" i="9"/>
  <c r="BA33" i="9"/>
  <c r="AH33" i="9"/>
  <c r="AF33" i="9"/>
  <c r="AE33" i="9"/>
  <c r="AG33" i="9"/>
  <c r="N33" i="9"/>
  <c r="L33" i="9"/>
  <c r="K33" i="9"/>
  <c r="M33" i="9"/>
  <c r="BB32" i="9"/>
  <c r="AZ32" i="9"/>
  <c r="AY32" i="9"/>
  <c r="BA32" i="9"/>
  <c r="AH32" i="9"/>
  <c r="AF32" i="9"/>
  <c r="AE32" i="9"/>
  <c r="AG32" i="9"/>
  <c r="N32" i="9"/>
  <c r="L32" i="9"/>
  <c r="K32" i="9"/>
  <c r="M32" i="9"/>
  <c r="BB31" i="9"/>
  <c r="AZ31" i="9"/>
  <c r="AY31" i="9"/>
  <c r="BA31" i="9"/>
  <c r="AH31" i="9"/>
  <c r="AF31" i="9"/>
  <c r="AE31" i="9"/>
  <c r="AG31" i="9"/>
  <c r="N31" i="9"/>
  <c r="L31" i="9"/>
  <c r="K31" i="9"/>
  <c r="M31" i="9"/>
  <c r="BB30" i="9"/>
  <c r="AZ30" i="9"/>
  <c r="AY30" i="9"/>
  <c r="BA30" i="9"/>
  <c r="AH30" i="9"/>
  <c r="AF30" i="9"/>
  <c r="AE30" i="9"/>
  <c r="AG30" i="9"/>
  <c r="N30" i="9"/>
  <c r="L30" i="9"/>
  <c r="K30" i="9"/>
  <c r="M30" i="9"/>
  <c r="BB29" i="9"/>
  <c r="AZ29" i="9"/>
  <c r="AY29" i="9"/>
  <c r="BA29" i="9"/>
  <c r="AH29" i="9"/>
  <c r="AF29" i="9"/>
  <c r="AE29" i="9"/>
  <c r="AG29" i="9"/>
  <c r="N29" i="9"/>
  <c r="L29" i="9"/>
  <c r="K29" i="9"/>
  <c r="M29" i="9"/>
  <c r="BB28" i="9"/>
  <c r="AZ28" i="9"/>
  <c r="AY28" i="9"/>
  <c r="BA28" i="9"/>
  <c r="AH28" i="9"/>
  <c r="AF28" i="9"/>
  <c r="AE28" i="9"/>
  <c r="AG28" i="9"/>
  <c r="N28" i="9"/>
  <c r="L28" i="9"/>
  <c r="K28" i="9"/>
  <c r="M28" i="9"/>
  <c r="BB27" i="9"/>
  <c r="AZ27" i="9"/>
  <c r="AY27" i="9"/>
  <c r="BA27" i="9"/>
  <c r="AH27" i="9"/>
  <c r="AF27" i="9"/>
  <c r="AE27" i="9"/>
  <c r="AG27" i="9"/>
  <c r="N27" i="9"/>
  <c r="L27" i="9"/>
  <c r="K27" i="9"/>
  <c r="M27" i="9"/>
  <c r="BB26" i="9"/>
  <c r="AZ26" i="9"/>
  <c r="AY26" i="9"/>
  <c r="BA26" i="9"/>
  <c r="AH26" i="9"/>
  <c r="AF26" i="9"/>
  <c r="AE26" i="9"/>
  <c r="AG26" i="9"/>
  <c r="N26" i="9"/>
  <c r="L26" i="9"/>
  <c r="K26" i="9"/>
  <c r="M26" i="9"/>
  <c r="BB25" i="9"/>
  <c r="AZ25" i="9"/>
  <c r="AY25" i="9"/>
  <c r="BA25" i="9"/>
  <c r="AH25" i="9"/>
  <c r="AF25" i="9"/>
  <c r="AE25" i="9"/>
  <c r="AG25" i="9"/>
  <c r="N25" i="9"/>
  <c r="L25" i="9"/>
  <c r="K25" i="9"/>
  <c r="M25" i="9"/>
  <c r="BB24" i="9"/>
  <c r="AZ24" i="9"/>
  <c r="AY24" i="9"/>
  <c r="BA24" i="9"/>
  <c r="AH24" i="9"/>
  <c r="AF24" i="9"/>
  <c r="AE24" i="9"/>
  <c r="AG24" i="9"/>
  <c r="N24" i="9"/>
  <c r="L24" i="9"/>
  <c r="K24" i="9"/>
  <c r="M24" i="9"/>
  <c r="BB23" i="9"/>
  <c r="AZ23" i="9"/>
  <c r="AY23" i="9"/>
  <c r="BA23" i="9"/>
  <c r="AH23" i="9"/>
  <c r="AF23" i="9"/>
  <c r="AE23" i="9"/>
  <c r="AG23" i="9"/>
  <c r="N23" i="9"/>
  <c r="L23" i="9"/>
  <c r="K23" i="9"/>
  <c r="M23" i="9"/>
  <c r="BB22" i="9"/>
  <c r="AZ22" i="9"/>
  <c r="AY22" i="9"/>
  <c r="BA22" i="9"/>
  <c r="AH22" i="9"/>
  <c r="AF22" i="9"/>
  <c r="AE22" i="9"/>
  <c r="AG22" i="9"/>
  <c r="N22" i="9"/>
  <c r="L22" i="9"/>
  <c r="K22" i="9"/>
  <c r="M22" i="9"/>
  <c r="BB21" i="9"/>
  <c r="AZ21" i="9"/>
  <c r="AY21" i="9"/>
  <c r="BA21" i="9"/>
  <c r="AH21" i="9"/>
  <c r="AF21" i="9"/>
  <c r="AE21" i="9"/>
  <c r="AG21" i="9"/>
  <c r="N21" i="9"/>
  <c r="L21" i="9"/>
  <c r="K21" i="9"/>
  <c r="M21" i="9"/>
  <c r="BB20" i="9"/>
  <c r="AZ20" i="9"/>
  <c r="AY20" i="9"/>
  <c r="BA20" i="9"/>
  <c r="AH20" i="9"/>
  <c r="AF20" i="9"/>
  <c r="AE20" i="9"/>
  <c r="AG20" i="9"/>
  <c r="N20" i="9"/>
  <c r="L20" i="9"/>
  <c r="K20" i="9"/>
  <c r="M20" i="9"/>
  <c r="BB19" i="9"/>
  <c r="AZ19" i="9"/>
  <c r="AY19" i="9"/>
  <c r="BA19" i="9"/>
  <c r="AH19" i="9"/>
  <c r="AF19" i="9"/>
  <c r="AE19" i="9"/>
  <c r="AG19" i="9"/>
  <c r="T19" i="9"/>
  <c r="V19" i="9"/>
  <c r="Z19" i="9"/>
  <c r="N19" i="9"/>
  <c r="L19" i="9"/>
  <c r="K19" i="9"/>
  <c r="M19" i="9"/>
  <c r="BB18" i="9"/>
  <c r="AZ18" i="9"/>
  <c r="AY18" i="9"/>
  <c r="BA18" i="9"/>
  <c r="AH18" i="9"/>
  <c r="AF18" i="9"/>
  <c r="AE18" i="9"/>
  <c r="AG18" i="9"/>
  <c r="W18" i="9"/>
  <c r="T18" i="9"/>
  <c r="V18" i="9"/>
  <c r="N18" i="9"/>
  <c r="L18" i="9"/>
  <c r="K18" i="9"/>
  <c r="M18" i="9"/>
  <c r="BB17" i="9"/>
  <c r="AZ17" i="9"/>
  <c r="AY17" i="9"/>
  <c r="BA17" i="9"/>
  <c r="AH17" i="9"/>
  <c r="AF17" i="9"/>
  <c r="AE17" i="9"/>
  <c r="AG17" i="9"/>
  <c r="W17" i="9"/>
  <c r="T17" i="9"/>
  <c r="V17" i="9"/>
  <c r="N17" i="9"/>
  <c r="L17" i="9"/>
  <c r="K17" i="9"/>
  <c r="M17" i="9"/>
  <c r="BB16" i="9"/>
  <c r="AZ16" i="9"/>
  <c r="AY16" i="9"/>
  <c r="BA16" i="9"/>
  <c r="AH16" i="9"/>
  <c r="AF16" i="9"/>
  <c r="AE16" i="9"/>
  <c r="AG16" i="9"/>
  <c r="W16" i="9"/>
  <c r="T16" i="9"/>
  <c r="V16" i="9"/>
  <c r="N16" i="9"/>
  <c r="L16" i="9"/>
  <c r="K16" i="9"/>
  <c r="M16" i="9"/>
  <c r="BB15" i="9"/>
  <c r="AZ15" i="9"/>
  <c r="AY15" i="9"/>
  <c r="BA15" i="9"/>
  <c r="AH15" i="9"/>
  <c r="AF15" i="9"/>
  <c r="AE15" i="9"/>
  <c r="AG15" i="9"/>
  <c r="W15" i="9"/>
  <c r="T15" i="9"/>
  <c r="V15" i="9"/>
  <c r="N15" i="9"/>
  <c r="L15" i="9"/>
  <c r="K15" i="9"/>
  <c r="M15" i="9"/>
  <c r="BB14" i="9"/>
  <c r="AZ14" i="9"/>
  <c r="AY14" i="9"/>
  <c r="BA14" i="9"/>
  <c r="AH14" i="9"/>
  <c r="AF14" i="9"/>
  <c r="AE14" i="9"/>
  <c r="AG14" i="9"/>
  <c r="W14" i="9"/>
  <c r="T14" i="9"/>
  <c r="V14" i="9"/>
  <c r="N14" i="9"/>
  <c r="L14" i="9"/>
  <c r="K14" i="9"/>
  <c r="M14" i="9"/>
  <c r="BB13" i="9"/>
  <c r="AZ13" i="9"/>
  <c r="AY13" i="9"/>
  <c r="BA13" i="9"/>
  <c r="AH13" i="9"/>
  <c r="AF13" i="9"/>
  <c r="AE13" i="9"/>
  <c r="AG13" i="9"/>
  <c r="W13" i="9"/>
  <c r="T13" i="9"/>
  <c r="V13" i="9"/>
  <c r="N13" i="9"/>
  <c r="L13" i="9"/>
  <c r="K13" i="9"/>
  <c r="M13" i="9"/>
  <c r="BB12" i="9"/>
  <c r="AZ12" i="9"/>
  <c r="AY12" i="9"/>
  <c r="BA12" i="9"/>
  <c r="AH12" i="9"/>
  <c r="AF12" i="9"/>
  <c r="AE12" i="9"/>
  <c r="AG12" i="9"/>
  <c r="W12" i="9"/>
  <c r="T12" i="9"/>
  <c r="V12" i="9"/>
  <c r="N12" i="9"/>
  <c r="L12" i="9"/>
  <c r="K12" i="9"/>
  <c r="M12" i="9"/>
  <c r="BK11" i="9"/>
  <c r="BJ11" i="9"/>
  <c r="BB11" i="9"/>
  <c r="AZ11" i="9"/>
  <c r="AY11" i="9"/>
  <c r="BA11" i="9"/>
  <c r="AH11" i="9"/>
  <c r="AF11" i="9"/>
  <c r="AE11" i="9"/>
  <c r="AG11" i="9"/>
  <c r="W11" i="9"/>
  <c r="T11" i="9"/>
  <c r="V11" i="9"/>
  <c r="N11" i="9"/>
  <c r="L11" i="9"/>
  <c r="K11" i="9"/>
  <c r="M11" i="9"/>
  <c r="BK10" i="9"/>
  <c r="BJ10" i="9"/>
  <c r="BB10" i="9"/>
  <c r="AZ10" i="9"/>
  <c r="AY10" i="9"/>
  <c r="BA10" i="9"/>
  <c r="AH10" i="9"/>
  <c r="AF10" i="9"/>
  <c r="AE10" i="9"/>
  <c r="AG10" i="9"/>
  <c r="W10" i="9"/>
  <c r="T10" i="9"/>
  <c r="V10" i="9"/>
  <c r="N10" i="9"/>
  <c r="L10" i="9"/>
  <c r="K10" i="9"/>
  <c r="M10" i="9"/>
  <c r="BK9" i="9"/>
  <c r="BJ9" i="9"/>
  <c r="BB9" i="9"/>
  <c r="AZ9" i="9"/>
  <c r="AY9" i="9"/>
  <c r="BA9" i="9"/>
  <c r="AH9" i="9"/>
  <c r="AF9" i="9"/>
  <c r="AE9" i="9"/>
  <c r="AG9" i="9"/>
  <c r="W9" i="9"/>
  <c r="T9" i="9"/>
  <c r="V9" i="9"/>
  <c r="N9" i="9"/>
  <c r="L9" i="9"/>
  <c r="K9" i="9"/>
  <c r="M9" i="9"/>
  <c r="BK8" i="9"/>
  <c r="BI8" i="9"/>
  <c r="BJ8" i="9"/>
  <c r="BB8" i="9"/>
  <c r="AZ8" i="9"/>
  <c r="AY8" i="9"/>
  <c r="BA8" i="9"/>
  <c r="AH8" i="9"/>
  <c r="AF8" i="9"/>
  <c r="AE8" i="9"/>
  <c r="AG8" i="9"/>
  <c r="W8" i="9"/>
  <c r="T8" i="9"/>
  <c r="V8" i="9"/>
  <c r="N8" i="9"/>
  <c r="L8" i="9"/>
  <c r="K8" i="9"/>
  <c r="M8" i="9"/>
  <c r="BK7" i="9"/>
  <c r="BJ7" i="9"/>
  <c r="BB7" i="9"/>
  <c r="AZ7" i="9"/>
  <c r="AY7" i="9"/>
  <c r="BA7" i="9"/>
  <c r="AH7" i="9"/>
  <c r="AF7" i="9"/>
  <c r="AE7" i="9"/>
  <c r="AG7" i="9"/>
  <c r="W7" i="9"/>
  <c r="T7" i="9"/>
  <c r="V7" i="9"/>
  <c r="N7" i="9"/>
  <c r="L7" i="9"/>
  <c r="K7" i="9"/>
  <c r="M7" i="9"/>
  <c r="BK6" i="9"/>
  <c r="BJ6" i="9"/>
  <c r="BB6" i="9"/>
  <c r="AZ6" i="9"/>
  <c r="AY6" i="9"/>
  <c r="BA6" i="9"/>
  <c r="AH6" i="9"/>
  <c r="AF6" i="9"/>
  <c r="AE6" i="9"/>
  <c r="AG6" i="9"/>
  <c r="W6" i="9"/>
  <c r="T6" i="9"/>
  <c r="V6" i="9"/>
  <c r="N6" i="9"/>
  <c r="L6" i="9"/>
  <c r="K6" i="9"/>
  <c r="M6" i="9"/>
  <c r="BK5" i="9"/>
  <c r="BJ5" i="9"/>
  <c r="BB5" i="9"/>
  <c r="AZ5" i="9"/>
  <c r="AY5" i="9"/>
  <c r="BA5" i="9"/>
  <c r="AH5" i="9"/>
  <c r="AF5" i="9"/>
  <c r="AE5" i="9"/>
  <c r="AG5" i="9"/>
  <c r="W5" i="9"/>
  <c r="T5" i="9"/>
  <c r="V5" i="9"/>
  <c r="N5" i="9"/>
  <c r="L5" i="9"/>
  <c r="K5" i="9"/>
  <c r="M5" i="9"/>
  <c r="BK4" i="9"/>
  <c r="BJ4" i="9"/>
  <c r="BB4" i="9"/>
  <c r="AZ4" i="9"/>
  <c r="AY4" i="9"/>
  <c r="BA4" i="9"/>
  <c r="AH4" i="9"/>
  <c r="AF4" i="9"/>
  <c r="AE4" i="9"/>
  <c r="AG4" i="9"/>
  <c r="W4" i="9"/>
  <c r="T4" i="9"/>
  <c r="V4" i="9"/>
  <c r="N4" i="9"/>
  <c r="L4" i="9"/>
  <c r="K4" i="9"/>
  <c r="M4" i="9"/>
  <c r="BK3" i="9"/>
  <c r="BJ3" i="9"/>
  <c r="BB3" i="9"/>
  <c r="AZ3" i="9"/>
  <c r="AY3" i="9"/>
  <c r="BA3" i="9"/>
  <c r="AQ3" i="9"/>
  <c r="AO3" i="9"/>
  <c r="AN3" i="9"/>
  <c r="AP3" i="9"/>
  <c r="AH3" i="9"/>
  <c r="AF3" i="9"/>
  <c r="AE3" i="9"/>
  <c r="AG3" i="9"/>
  <c r="W3" i="9"/>
  <c r="T3" i="9"/>
  <c r="V3" i="9"/>
  <c r="N3" i="9"/>
  <c r="L3" i="9"/>
  <c r="K3" i="9"/>
  <c r="M3" i="9"/>
  <c r="BK2" i="9"/>
  <c r="BL2" i="9"/>
  <c r="BM2" i="9"/>
  <c r="BJ2" i="9"/>
  <c r="BN2" i="9"/>
  <c r="BB2" i="9"/>
  <c r="BC2" i="9"/>
  <c r="BD2" i="9"/>
  <c r="AZ2" i="9"/>
  <c r="AY2" i="9"/>
  <c r="BA2" i="9"/>
  <c r="BE2" i="9"/>
  <c r="AQ2" i="9"/>
  <c r="AO2" i="9"/>
  <c r="AN2" i="9"/>
  <c r="AP2" i="9"/>
  <c r="AH2" i="9"/>
  <c r="AI2" i="9"/>
  <c r="AJ2" i="9"/>
  <c r="AF2" i="9"/>
  <c r="AE2" i="9"/>
  <c r="AG2" i="9"/>
  <c r="AK2" i="9"/>
  <c r="W2" i="9"/>
  <c r="X2" i="9"/>
  <c r="Y2" i="9"/>
  <c r="T2" i="9"/>
  <c r="V2" i="9"/>
  <c r="Z2" i="9"/>
  <c r="N2" i="9"/>
  <c r="O2" i="9"/>
  <c r="P2" i="9"/>
  <c r="L2" i="9"/>
  <c r="K2" i="9"/>
  <c r="M2" i="9"/>
  <c r="Q2" i="9"/>
  <c r="BL2" i="8"/>
  <c r="BL3" i="8"/>
  <c r="BL4" i="8"/>
  <c r="BL5" i="8"/>
  <c r="BL6" i="8"/>
  <c r="BL7" i="8"/>
  <c r="BL8" i="8"/>
  <c r="BL9" i="8"/>
  <c r="BL10" i="8"/>
  <c r="BL11" i="8"/>
  <c r="BC2" i="8"/>
  <c r="X2" i="8"/>
  <c r="BK3" i="8"/>
  <c r="BK4" i="8"/>
  <c r="BK5" i="8"/>
  <c r="BK6" i="8"/>
  <c r="BK7" i="8"/>
  <c r="BK8" i="8"/>
  <c r="BK9" i="8"/>
  <c r="BK10" i="8"/>
  <c r="BK11" i="8"/>
  <c r="BK2" i="8"/>
  <c r="AI2" i="8"/>
  <c r="BB3" i="8"/>
  <c r="BB4" i="8"/>
  <c r="BB5" i="8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B63" i="8"/>
  <c r="BB64" i="8"/>
  <c r="BB65" i="8"/>
  <c r="BB66" i="8"/>
  <c r="BB67" i="8"/>
  <c r="BB68" i="8"/>
  <c r="BB69" i="8"/>
  <c r="BB70" i="8"/>
  <c r="BB71" i="8"/>
  <c r="BB72" i="8"/>
  <c r="BB73" i="8"/>
  <c r="BB74" i="8"/>
  <c r="BB75" i="8"/>
  <c r="BB76" i="8"/>
  <c r="BB77" i="8"/>
  <c r="BB78" i="8"/>
  <c r="BB79" i="8"/>
  <c r="BB80" i="8"/>
  <c r="BB81" i="8"/>
  <c r="BB82" i="8"/>
  <c r="BB83" i="8"/>
  <c r="BB84" i="8"/>
  <c r="BB85" i="8"/>
  <c r="BB86" i="8"/>
  <c r="BB87" i="8"/>
  <c r="BB88" i="8"/>
  <c r="BB89" i="8"/>
  <c r="BB90" i="8"/>
  <c r="BB91" i="8"/>
  <c r="BB92" i="8"/>
  <c r="BB93" i="8"/>
  <c r="BB94" i="8"/>
  <c r="BB95" i="8"/>
  <c r="BB96" i="8"/>
  <c r="BB97" i="8"/>
  <c r="BB98" i="8"/>
  <c r="BB99" i="8"/>
  <c r="BB100" i="8"/>
  <c r="BB101" i="8"/>
  <c r="BB102" i="8"/>
  <c r="BB103" i="8"/>
  <c r="BB104" i="8"/>
  <c r="BB105" i="8"/>
  <c r="BB106" i="8"/>
  <c r="BB107" i="8"/>
  <c r="BB108" i="8"/>
  <c r="BB109" i="8"/>
  <c r="BB110" i="8"/>
  <c r="BB111" i="8"/>
  <c r="BB112" i="8"/>
  <c r="BB113" i="8"/>
  <c r="BB114" i="8"/>
  <c r="BB115" i="8"/>
  <c r="BB116" i="8"/>
  <c r="BB117" i="8"/>
  <c r="BB118" i="8"/>
  <c r="BB119" i="8"/>
  <c r="BB120" i="8"/>
  <c r="BB121" i="8"/>
  <c r="BB122" i="8"/>
  <c r="BB123" i="8"/>
  <c r="BB124" i="8"/>
  <c r="BB125" i="8"/>
  <c r="BB126" i="8"/>
  <c r="BB127" i="8"/>
  <c r="BB128" i="8"/>
  <c r="BB129" i="8"/>
  <c r="BB130" i="8"/>
  <c r="BB131" i="8"/>
  <c r="BB132" i="8"/>
  <c r="BB133" i="8"/>
  <c r="BB134" i="8"/>
  <c r="BB135" i="8"/>
  <c r="BB136" i="8"/>
  <c r="BB137" i="8"/>
  <c r="BB138" i="8"/>
  <c r="BB139" i="8"/>
  <c r="BB140" i="8"/>
  <c r="BB141" i="8"/>
  <c r="BB142" i="8"/>
  <c r="BB143" i="8"/>
  <c r="BB144" i="8"/>
  <c r="BB145" i="8"/>
  <c r="BB146" i="8"/>
  <c r="BB147" i="8"/>
  <c r="BB148" i="8"/>
  <c r="BB149" i="8"/>
  <c r="BB150" i="8"/>
  <c r="BB151" i="8"/>
  <c r="BB152" i="8"/>
  <c r="BB153" i="8"/>
  <c r="BB154" i="8"/>
  <c r="BB155" i="8"/>
  <c r="BB156" i="8"/>
  <c r="BB157" i="8"/>
  <c r="BB158" i="8"/>
  <c r="BB159" i="8"/>
  <c r="BB160" i="8"/>
  <c r="BB161" i="8"/>
  <c r="BB162" i="8"/>
  <c r="BB163" i="8"/>
  <c r="BB164" i="8"/>
  <c r="BB165" i="8"/>
  <c r="BB166" i="8"/>
  <c r="BB167" i="8"/>
  <c r="BB168" i="8"/>
  <c r="BB169" i="8"/>
  <c r="BB170" i="8"/>
  <c r="BB171" i="8"/>
  <c r="BB172" i="8"/>
  <c r="BB173" i="8"/>
  <c r="BB174" i="8"/>
  <c r="BB175" i="8"/>
  <c r="BB176" i="8"/>
  <c r="BB177" i="8"/>
  <c r="BB178" i="8"/>
  <c r="BB179" i="8"/>
  <c r="BB180" i="8"/>
  <c r="BB181" i="8"/>
  <c r="BB182" i="8"/>
  <c r="BB183" i="8"/>
  <c r="BB184" i="8"/>
  <c r="BB185" i="8"/>
  <c r="BB186" i="8"/>
  <c r="BB187" i="8"/>
  <c r="BB188" i="8"/>
  <c r="BB189" i="8"/>
  <c r="BB190" i="8"/>
  <c r="BB191" i="8"/>
  <c r="BB192" i="8"/>
  <c r="BB193" i="8"/>
  <c r="BB194" i="8"/>
  <c r="BB195" i="8"/>
  <c r="BB196" i="8"/>
  <c r="BB197" i="8"/>
  <c r="BB198" i="8"/>
  <c r="BB199" i="8"/>
  <c r="BB200" i="8"/>
  <c r="BB201" i="8"/>
  <c r="BB202" i="8"/>
  <c r="BB203" i="8"/>
  <c r="BB204" i="8"/>
  <c r="BB205" i="8"/>
  <c r="BB206" i="8"/>
  <c r="BB207" i="8"/>
  <c r="BB208" i="8"/>
  <c r="BB209" i="8"/>
  <c r="BB210" i="8"/>
  <c r="BB211" i="8"/>
  <c r="BB212" i="8"/>
  <c r="BB213" i="8"/>
  <c r="BB214" i="8"/>
  <c r="BB215" i="8"/>
  <c r="BB216" i="8"/>
  <c r="BB217" i="8"/>
  <c r="BB218" i="8"/>
  <c r="BB219" i="8"/>
  <c r="BB220" i="8"/>
  <c r="BB221" i="8"/>
  <c r="BB222" i="8"/>
  <c r="BB223" i="8"/>
  <c r="BB224" i="8"/>
  <c r="BB225" i="8"/>
  <c r="BB226" i="8"/>
  <c r="BB227" i="8"/>
  <c r="BB228" i="8"/>
  <c r="BB229" i="8"/>
  <c r="BB230" i="8"/>
  <c r="BB231" i="8"/>
  <c r="BB232" i="8"/>
  <c r="BB233" i="8"/>
  <c r="BB234" i="8"/>
  <c r="BB235" i="8"/>
  <c r="BB236" i="8"/>
  <c r="BB237" i="8"/>
  <c r="BB238" i="8"/>
  <c r="BB239" i="8"/>
  <c r="BB240" i="8"/>
  <c r="BB241" i="8"/>
  <c r="BB242" i="8"/>
  <c r="BB243" i="8"/>
  <c r="BB244" i="8"/>
  <c r="BB245" i="8"/>
  <c r="BB246" i="8"/>
  <c r="BB247" i="8"/>
  <c r="BB248" i="8"/>
  <c r="BB249" i="8"/>
  <c r="BB250" i="8"/>
  <c r="BB251" i="8"/>
  <c r="BB252" i="8"/>
  <c r="BB253" i="8"/>
  <c r="BB254" i="8"/>
  <c r="BB255" i="8"/>
  <c r="BB256" i="8"/>
  <c r="BB257" i="8"/>
  <c r="BB258" i="8"/>
  <c r="BB259" i="8"/>
  <c r="BB260" i="8"/>
  <c r="BB261" i="8"/>
  <c r="BB262" i="8"/>
  <c r="BB263" i="8"/>
  <c r="BB264" i="8"/>
  <c r="BB265" i="8"/>
  <c r="BB266" i="8"/>
  <c r="BB267" i="8"/>
  <c r="BB268" i="8"/>
  <c r="BB269" i="8"/>
  <c r="BB270" i="8"/>
  <c r="BB271" i="8"/>
  <c r="BB272" i="8"/>
  <c r="BB273" i="8"/>
  <c r="BB274" i="8"/>
  <c r="BB275" i="8"/>
  <c r="BB276" i="8"/>
  <c r="BB277" i="8"/>
  <c r="BB278" i="8"/>
  <c r="BB279" i="8"/>
  <c r="BB280" i="8"/>
  <c r="BB281" i="8"/>
  <c r="BB282" i="8"/>
  <c r="BB283" i="8"/>
  <c r="BB284" i="8"/>
  <c r="BB285" i="8"/>
  <c r="BB286" i="8"/>
  <c r="BB287" i="8"/>
  <c r="BB288" i="8"/>
  <c r="BB289" i="8"/>
  <c r="BB290" i="8"/>
  <c r="BB291" i="8"/>
  <c r="BB292" i="8"/>
  <c r="BB293" i="8"/>
  <c r="BB294" i="8"/>
  <c r="BB295" i="8"/>
  <c r="BB296" i="8"/>
  <c r="BB297" i="8"/>
  <c r="BB298" i="8"/>
  <c r="BB299" i="8"/>
  <c r="BB300" i="8"/>
  <c r="BB301" i="8"/>
  <c r="BB302" i="8"/>
  <c r="BB303" i="8"/>
  <c r="BB304" i="8"/>
  <c r="BB305" i="8"/>
  <c r="BB306" i="8"/>
  <c r="BB307" i="8"/>
  <c r="BB308" i="8"/>
  <c r="BB309" i="8"/>
  <c r="BB310" i="8"/>
  <c r="BB311" i="8"/>
  <c r="BB312" i="8"/>
  <c r="BB313" i="8"/>
  <c r="BB314" i="8"/>
  <c r="BB315" i="8"/>
  <c r="BB316" i="8"/>
  <c r="BB317" i="8"/>
  <c r="BB318" i="8"/>
  <c r="BB319" i="8"/>
  <c r="BB320" i="8"/>
  <c r="BB321" i="8"/>
  <c r="BB322" i="8"/>
  <c r="BB323" i="8"/>
  <c r="BB324" i="8"/>
  <c r="BB325" i="8"/>
  <c r="BB326" i="8"/>
  <c r="BB327" i="8"/>
  <c r="BB328" i="8"/>
  <c r="BB329" i="8"/>
  <c r="BB330" i="8"/>
  <c r="BB331" i="8"/>
  <c r="BB332" i="8"/>
  <c r="BB333" i="8"/>
  <c r="BB334" i="8"/>
  <c r="BB335" i="8"/>
  <c r="BB336" i="8"/>
  <c r="BB337" i="8"/>
  <c r="BB338" i="8"/>
  <c r="BB339" i="8"/>
  <c r="BB340" i="8"/>
  <c r="BB341" i="8"/>
  <c r="BB2" i="8"/>
  <c r="N2" i="8"/>
  <c r="AZ3" i="8"/>
  <c r="AZ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0" i="8"/>
  <c r="AZ141" i="8"/>
  <c r="AZ142" i="8"/>
  <c r="AZ143" i="8"/>
  <c r="AZ144" i="8"/>
  <c r="AZ145" i="8"/>
  <c r="AZ146" i="8"/>
  <c r="AZ147" i="8"/>
  <c r="AZ148" i="8"/>
  <c r="AZ149" i="8"/>
  <c r="AZ150" i="8"/>
  <c r="AZ151" i="8"/>
  <c r="AZ152" i="8"/>
  <c r="AZ153" i="8"/>
  <c r="AZ154" i="8"/>
  <c r="AZ155" i="8"/>
  <c r="AZ156" i="8"/>
  <c r="AZ157" i="8"/>
  <c r="AZ158" i="8"/>
  <c r="AZ159" i="8"/>
  <c r="AZ160" i="8"/>
  <c r="AZ161" i="8"/>
  <c r="AZ162" i="8"/>
  <c r="AZ163" i="8"/>
  <c r="AZ164" i="8"/>
  <c r="AZ165" i="8"/>
  <c r="AZ166" i="8"/>
  <c r="AZ167" i="8"/>
  <c r="AZ168" i="8"/>
  <c r="AZ169" i="8"/>
  <c r="AZ170" i="8"/>
  <c r="AZ171" i="8"/>
  <c r="AZ172" i="8"/>
  <c r="AZ173" i="8"/>
  <c r="AZ174" i="8"/>
  <c r="AZ175" i="8"/>
  <c r="AZ176" i="8"/>
  <c r="AZ177" i="8"/>
  <c r="AZ178" i="8"/>
  <c r="AZ179" i="8"/>
  <c r="AZ180" i="8"/>
  <c r="AZ181" i="8"/>
  <c r="AZ182" i="8"/>
  <c r="AZ183" i="8"/>
  <c r="AZ184" i="8"/>
  <c r="AZ185" i="8"/>
  <c r="AZ186" i="8"/>
  <c r="AZ187" i="8"/>
  <c r="AZ188" i="8"/>
  <c r="AZ189" i="8"/>
  <c r="AZ190" i="8"/>
  <c r="AZ191" i="8"/>
  <c r="AZ192" i="8"/>
  <c r="AZ193" i="8"/>
  <c r="AZ194" i="8"/>
  <c r="AZ195" i="8"/>
  <c r="AZ196" i="8"/>
  <c r="AZ197" i="8"/>
  <c r="AZ198" i="8"/>
  <c r="AZ199" i="8"/>
  <c r="AZ200" i="8"/>
  <c r="AZ201" i="8"/>
  <c r="AZ202" i="8"/>
  <c r="AZ203" i="8"/>
  <c r="AZ204" i="8"/>
  <c r="AZ205" i="8"/>
  <c r="AZ206" i="8"/>
  <c r="AZ207" i="8"/>
  <c r="AZ208" i="8"/>
  <c r="AZ209" i="8"/>
  <c r="AZ210" i="8"/>
  <c r="AZ211" i="8"/>
  <c r="AZ212" i="8"/>
  <c r="AZ213" i="8"/>
  <c r="AZ214" i="8"/>
  <c r="AZ215" i="8"/>
  <c r="AZ216" i="8"/>
  <c r="AZ217" i="8"/>
  <c r="AZ218" i="8"/>
  <c r="AZ219" i="8"/>
  <c r="AZ220" i="8"/>
  <c r="AZ221" i="8"/>
  <c r="AZ222" i="8"/>
  <c r="AZ223" i="8"/>
  <c r="AZ224" i="8"/>
  <c r="AZ225" i="8"/>
  <c r="AZ226" i="8"/>
  <c r="AZ227" i="8"/>
  <c r="AZ228" i="8"/>
  <c r="AZ229" i="8"/>
  <c r="AZ230" i="8"/>
  <c r="AZ231" i="8"/>
  <c r="AZ232" i="8"/>
  <c r="AZ233" i="8"/>
  <c r="AZ234" i="8"/>
  <c r="AZ235" i="8"/>
  <c r="AZ236" i="8"/>
  <c r="AZ237" i="8"/>
  <c r="AZ238" i="8"/>
  <c r="AZ239" i="8"/>
  <c r="AZ240" i="8"/>
  <c r="AZ241" i="8"/>
  <c r="AZ242" i="8"/>
  <c r="AZ243" i="8"/>
  <c r="AZ244" i="8"/>
  <c r="AZ245" i="8"/>
  <c r="AZ246" i="8"/>
  <c r="AZ247" i="8"/>
  <c r="AZ248" i="8"/>
  <c r="AZ249" i="8"/>
  <c r="AZ250" i="8"/>
  <c r="AZ251" i="8"/>
  <c r="AZ252" i="8"/>
  <c r="AZ253" i="8"/>
  <c r="AZ254" i="8"/>
  <c r="AZ255" i="8"/>
  <c r="AZ256" i="8"/>
  <c r="AZ257" i="8"/>
  <c r="AZ258" i="8"/>
  <c r="AZ259" i="8"/>
  <c r="AZ260" i="8"/>
  <c r="AZ261" i="8"/>
  <c r="AZ262" i="8"/>
  <c r="AZ263" i="8"/>
  <c r="AZ264" i="8"/>
  <c r="AZ265" i="8"/>
  <c r="AZ266" i="8"/>
  <c r="AZ267" i="8"/>
  <c r="AZ268" i="8"/>
  <c r="AZ269" i="8"/>
  <c r="AZ270" i="8"/>
  <c r="AZ271" i="8"/>
  <c r="AZ272" i="8"/>
  <c r="AZ273" i="8"/>
  <c r="AZ274" i="8"/>
  <c r="AZ275" i="8"/>
  <c r="AZ276" i="8"/>
  <c r="AZ277" i="8"/>
  <c r="AZ278" i="8"/>
  <c r="AZ279" i="8"/>
  <c r="AZ280" i="8"/>
  <c r="AZ281" i="8"/>
  <c r="AZ282" i="8"/>
  <c r="AZ283" i="8"/>
  <c r="AZ284" i="8"/>
  <c r="AZ285" i="8"/>
  <c r="AZ286" i="8"/>
  <c r="AZ287" i="8"/>
  <c r="AZ288" i="8"/>
  <c r="AZ289" i="8"/>
  <c r="AZ290" i="8"/>
  <c r="AZ291" i="8"/>
  <c r="AZ292" i="8"/>
  <c r="AZ293" i="8"/>
  <c r="AZ294" i="8"/>
  <c r="AZ295" i="8"/>
  <c r="AZ296" i="8"/>
  <c r="AZ297" i="8"/>
  <c r="AZ298" i="8"/>
  <c r="AZ299" i="8"/>
  <c r="AZ300" i="8"/>
  <c r="AZ301" i="8"/>
  <c r="AZ302" i="8"/>
  <c r="AZ303" i="8"/>
  <c r="AZ304" i="8"/>
  <c r="AZ305" i="8"/>
  <c r="AZ306" i="8"/>
  <c r="AZ307" i="8"/>
  <c r="AZ308" i="8"/>
  <c r="AZ309" i="8"/>
  <c r="AZ310" i="8"/>
  <c r="AZ311" i="8"/>
  <c r="AZ312" i="8"/>
  <c r="AZ313" i="8"/>
  <c r="AZ314" i="8"/>
  <c r="AZ315" i="8"/>
  <c r="AZ316" i="8"/>
  <c r="AZ317" i="8"/>
  <c r="AZ318" i="8"/>
  <c r="AZ319" i="8"/>
  <c r="AZ320" i="8"/>
  <c r="AZ321" i="8"/>
  <c r="AZ322" i="8"/>
  <c r="AZ323" i="8"/>
  <c r="AZ324" i="8"/>
  <c r="AZ325" i="8"/>
  <c r="AZ326" i="8"/>
  <c r="AZ327" i="8"/>
  <c r="AZ328" i="8"/>
  <c r="AZ329" i="8"/>
  <c r="AZ330" i="8"/>
  <c r="AZ331" i="8"/>
  <c r="AZ332" i="8"/>
  <c r="AZ333" i="8"/>
  <c r="AZ334" i="8"/>
  <c r="AZ335" i="8"/>
  <c r="AZ336" i="8"/>
  <c r="AZ337" i="8"/>
  <c r="AZ338" i="8"/>
  <c r="AZ339" i="8"/>
  <c r="AZ340" i="8"/>
  <c r="AZ341" i="8"/>
  <c r="AY3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36" i="8"/>
  <c r="AY137" i="8"/>
  <c r="AY138" i="8"/>
  <c r="AY139" i="8"/>
  <c r="AY140" i="8"/>
  <c r="AY141" i="8"/>
  <c r="AY142" i="8"/>
  <c r="AY143" i="8"/>
  <c r="AY144" i="8"/>
  <c r="AY145" i="8"/>
  <c r="AY146" i="8"/>
  <c r="AY147" i="8"/>
  <c r="AY148" i="8"/>
  <c r="AY149" i="8"/>
  <c r="AY150" i="8"/>
  <c r="AY151" i="8"/>
  <c r="AY152" i="8"/>
  <c r="AY153" i="8"/>
  <c r="AY154" i="8"/>
  <c r="AY155" i="8"/>
  <c r="AY156" i="8"/>
  <c r="AY157" i="8"/>
  <c r="AY158" i="8"/>
  <c r="AY159" i="8"/>
  <c r="AY160" i="8"/>
  <c r="AY161" i="8"/>
  <c r="AY162" i="8"/>
  <c r="AY163" i="8"/>
  <c r="AY164" i="8"/>
  <c r="AY165" i="8"/>
  <c r="AY166" i="8"/>
  <c r="AY167" i="8"/>
  <c r="AY168" i="8"/>
  <c r="AY169" i="8"/>
  <c r="AY170" i="8"/>
  <c r="AY171" i="8"/>
  <c r="AY172" i="8"/>
  <c r="AY173" i="8"/>
  <c r="AY174" i="8"/>
  <c r="AY175" i="8"/>
  <c r="AY176" i="8"/>
  <c r="AY177" i="8"/>
  <c r="AY178" i="8"/>
  <c r="AY179" i="8"/>
  <c r="AY180" i="8"/>
  <c r="AY181" i="8"/>
  <c r="AY182" i="8"/>
  <c r="AY183" i="8"/>
  <c r="AY184" i="8"/>
  <c r="AY185" i="8"/>
  <c r="AY186" i="8"/>
  <c r="AY187" i="8"/>
  <c r="AY188" i="8"/>
  <c r="AY189" i="8"/>
  <c r="AY190" i="8"/>
  <c r="AY191" i="8"/>
  <c r="AY192" i="8"/>
  <c r="AY193" i="8"/>
  <c r="AY194" i="8"/>
  <c r="AY195" i="8"/>
  <c r="AY196" i="8"/>
  <c r="AY197" i="8"/>
  <c r="AY198" i="8"/>
  <c r="AY199" i="8"/>
  <c r="AY200" i="8"/>
  <c r="AY201" i="8"/>
  <c r="AY202" i="8"/>
  <c r="AY203" i="8"/>
  <c r="AY204" i="8"/>
  <c r="AY205" i="8"/>
  <c r="AY206" i="8"/>
  <c r="AY207" i="8"/>
  <c r="AY208" i="8"/>
  <c r="AY209" i="8"/>
  <c r="AY210" i="8"/>
  <c r="AY211" i="8"/>
  <c r="AY212" i="8"/>
  <c r="AY213" i="8"/>
  <c r="AY214" i="8"/>
  <c r="AY215" i="8"/>
  <c r="AY216" i="8"/>
  <c r="AY217" i="8"/>
  <c r="AY218" i="8"/>
  <c r="AY219" i="8"/>
  <c r="AY220" i="8"/>
  <c r="AY221" i="8"/>
  <c r="AY222" i="8"/>
  <c r="AY223" i="8"/>
  <c r="AY224" i="8"/>
  <c r="AY225" i="8"/>
  <c r="AY226" i="8"/>
  <c r="AY227" i="8"/>
  <c r="AY228" i="8"/>
  <c r="AY229" i="8"/>
  <c r="AY230" i="8"/>
  <c r="AY231" i="8"/>
  <c r="AY232" i="8"/>
  <c r="AY233" i="8"/>
  <c r="AY234" i="8"/>
  <c r="AY235" i="8"/>
  <c r="AY236" i="8"/>
  <c r="AY237" i="8"/>
  <c r="AY238" i="8"/>
  <c r="AY239" i="8"/>
  <c r="AY240" i="8"/>
  <c r="AY241" i="8"/>
  <c r="AY242" i="8"/>
  <c r="AY243" i="8"/>
  <c r="AY244" i="8"/>
  <c r="AY245" i="8"/>
  <c r="AY246" i="8"/>
  <c r="AY247" i="8"/>
  <c r="AY248" i="8"/>
  <c r="AY249" i="8"/>
  <c r="AY250" i="8"/>
  <c r="AY251" i="8"/>
  <c r="AY252" i="8"/>
  <c r="AY253" i="8"/>
  <c r="AY254" i="8"/>
  <c r="AY255" i="8"/>
  <c r="AY256" i="8"/>
  <c r="AY257" i="8"/>
  <c r="AY258" i="8"/>
  <c r="AY259" i="8"/>
  <c r="AY260" i="8"/>
  <c r="AY261" i="8"/>
  <c r="AY262" i="8"/>
  <c r="AY263" i="8"/>
  <c r="AY264" i="8"/>
  <c r="AY265" i="8"/>
  <c r="AY266" i="8"/>
  <c r="AY267" i="8"/>
  <c r="AY268" i="8"/>
  <c r="AY269" i="8"/>
  <c r="AY270" i="8"/>
  <c r="AY271" i="8"/>
  <c r="AY272" i="8"/>
  <c r="AY273" i="8"/>
  <c r="AY274" i="8"/>
  <c r="AY275" i="8"/>
  <c r="AY276" i="8"/>
  <c r="AY277" i="8"/>
  <c r="AY278" i="8"/>
  <c r="AY279" i="8"/>
  <c r="AY280" i="8"/>
  <c r="AY281" i="8"/>
  <c r="AY282" i="8"/>
  <c r="AY283" i="8"/>
  <c r="AY284" i="8"/>
  <c r="AY285" i="8"/>
  <c r="AY286" i="8"/>
  <c r="AY287" i="8"/>
  <c r="AY288" i="8"/>
  <c r="AY289" i="8"/>
  <c r="AY290" i="8"/>
  <c r="AY291" i="8"/>
  <c r="AY292" i="8"/>
  <c r="AY293" i="8"/>
  <c r="AY294" i="8"/>
  <c r="AY295" i="8"/>
  <c r="AY296" i="8"/>
  <c r="AY297" i="8"/>
  <c r="AY298" i="8"/>
  <c r="AY299" i="8"/>
  <c r="AY300" i="8"/>
  <c r="AY301" i="8"/>
  <c r="AY302" i="8"/>
  <c r="AY303" i="8"/>
  <c r="AY304" i="8"/>
  <c r="AY305" i="8"/>
  <c r="AY306" i="8"/>
  <c r="AY307" i="8"/>
  <c r="AY308" i="8"/>
  <c r="AY309" i="8"/>
  <c r="AY310" i="8"/>
  <c r="AY311" i="8"/>
  <c r="AY312" i="8"/>
  <c r="AY313" i="8"/>
  <c r="AY314" i="8"/>
  <c r="AY315" i="8"/>
  <c r="AY316" i="8"/>
  <c r="AY317" i="8"/>
  <c r="AY318" i="8"/>
  <c r="AY319" i="8"/>
  <c r="AY320" i="8"/>
  <c r="AY321" i="8"/>
  <c r="AY322" i="8"/>
  <c r="AY323" i="8"/>
  <c r="AY324" i="8"/>
  <c r="AY325" i="8"/>
  <c r="AY326" i="8"/>
  <c r="AY327" i="8"/>
  <c r="AY328" i="8"/>
  <c r="AY329" i="8"/>
  <c r="AY330" i="8"/>
  <c r="AY331" i="8"/>
  <c r="AY332" i="8"/>
  <c r="AY333" i="8"/>
  <c r="AY334" i="8"/>
  <c r="AY335" i="8"/>
  <c r="AY336" i="8"/>
  <c r="AY337" i="8"/>
  <c r="AY338" i="8"/>
  <c r="AY339" i="8"/>
  <c r="AY340" i="8"/>
  <c r="AY341" i="8"/>
  <c r="AZ2" i="8"/>
  <c r="L2" i="8"/>
  <c r="AY2" i="8"/>
  <c r="BA2" i="8"/>
  <c r="K2" i="8"/>
  <c r="AQ3" i="8"/>
  <c r="AQ2" i="8"/>
  <c r="AN3" i="8"/>
  <c r="AN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97" i="8"/>
  <c r="AH298" i="8"/>
  <c r="AH299" i="8"/>
  <c r="AH300" i="8"/>
  <c r="AH301" i="8"/>
  <c r="AH302" i="8"/>
  <c r="AH303" i="8"/>
  <c r="AH304" i="8"/>
  <c r="AH305" i="8"/>
  <c r="AH306" i="8"/>
  <c r="AH307" i="8"/>
  <c r="AH308" i="8"/>
  <c r="AH309" i="8"/>
  <c r="AH310" i="8"/>
  <c r="AH311" i="8"/>
  <c r="AH312" i="8"/>
  <c r="AH313" i="8"/>
  <c r="AH314" i="8"/>
  <c r="AH315" i="8"/>
  <c r="AH316" i="8"/>
  <c r="AH317" i="8"/>
  <c r="AH318" i="8"/>
  <c r="AH319" i="8"/>
  <c r="AH320" i="8"/>
  <c r="AH321" i="8"/>
  <c r="AH322" i="8"/>
  <c r="AH323" i="8"/>
  <c r="AH324" i="8"/>
  <c r="AH325" i="8"/>
  <c r="AH326" i="8"/>
  <c r="AH327" i="8"/>
  <c r="AH328" i="8"/>
  <c r="AH329" i="8"/>
  <c r="AH330" i="8"/>
  <c r="AH331" i="8"/>
  <c r="AH332" i="8"/>
  <c r="AH333" i="8"/>
  <c r="AH334" i="8"/>
  <c r="AH335" i="8"/>
  <c r="AH336" i="8"/>
  <c r="AH337" i="8"/>
  <c r="AH338" i="8"/>
  <c r="AH339" i="8"/>
  <c r="AH340" i="8"/>
  <c r="AH341" i="8"/>
  <c r="AH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F312" i="8"/>
  <c r="AF313" i="8"/>
  <c r="AF314" i="8"/>
  <c r="AF315" i="8"/>
  <c r="AF316" i="8"/>
  <c r="AF317" i="8"/>
  <c r="AF318" i="8"/>
  <c r="AF319" i="8"/>
  <c r="AF320" i="8"/>
  <c r="AF321" i="8"/>
  <c r="AF322" i="8"/>
  <c r="AF323" i="8"/>
  <c r="AF324" i="8"/>
  <c r="AF325" i="8"/>
  <c r="AF326" i="8"/>
  <c r="AF327" i="8"/>
  <c r="AF328" i="8"/>
  <c r="AF329" i="8"/>
  <c r="AF330" i="8"/>
  <c r="AF331" i="8"/>
  <c r="AF332" i="8"/>
  <c r="AF333" i="8"/>
  <c r="AF334" i="8"/>
  <c r="AF335" i="8"/>
  <c r="AF336" i="8"/>
  <c r="AF337" i="8"/>
  <c r="AF338" i="8"/>
  <c r="AF339" i="8"/>
  <c r="AF340" i="8"/>
  <c r="AF341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F2" i="8"/>
  <c r="AE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2" i="8"/>
  <c r="T19" i="8"/>
  <c r="V19" i="8"/>
  <c r="Z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O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K10" i="8"/>
  <c r="K11" i="8"/>
  <c r="K12" i="8"/>
  <c r="K13" i="8"/>
  <c r="K3" i="8"/>
  <c r="K4" i="8"/>
  <c r="K5" i="8"/>
  <c r="K6" i="8"/>
  <c r="K7" i="8"/>
  <c r="K8" i="8"/>
  <c r="K9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BA341" i="8"/>
  <c r="AG341" i="8"/>
  <c r="M341" i="8"/>
  <c r="BA340" i="8"/>
  <c r="AG340" i="8"/>
  <c r="M340" i="8"/>
  <c r="BA339" i="8"/>
  <c r="AG339" i="8"/>
  <c r="M339" i="8"/>
  <c r="BA338" i="8"/>
  <c r="AG338" i="8"/>
  <c r="M338" i="8"/>
  <c r="BA337" i="8"/>
  <c r="AG337" i="8"/>
  <c r="M337" i="8"/>
  <c r="BA336" i="8"/>
  <c r="AG336" i="8"/>
  <c r="M336" i="8"/>
  <c r="BA335" i="8"/>
  <c r="AG335" i="8"/>
  <c r="M335" i="8"/>
  <c r="BA334" i="8"/>
  <c r="AG334" i="8"/>
  <c r="M334" i="8"/>
  <c r="BA333" i="8"/>
  <c r="AG333" i="8"/>
  <c r="M333" i="8"/>
  <c r="BA332" i="8"/>
  <c r="AG332" i="8"/>
  <c r="M332" i="8"/>
  <c r="BA331" i="8"/>
  <c r="AG331" i="8"/>
  <c r="M331" i="8"/>
  <c r="BA330" i="8"/>
  <c r="AG330" i="8"/>
  <c r="M330" i="8"/>
  <c r="BA329" i="8"/>
  <c r="AG329" i="8"/>
  <c r="M329" i="8"/>
  <c r="BA328" i="8"/>
  <c r="AG328" i="8"/>
  <c r="M328" i="8"/>
  <c r="BA327" i="8"/>
  <c r="AG327" i="8"/>
  <c r="M327" i="8"/>
  <c r="BA326" i="8"/>
  <c r="AG326" i="8"/>
  <c r="M326" i="8"/>
  <c r="BA325" i="8"/>
  <c r="AG325" i="8"/>
  <c r="M325" i="8"/>
  <c r="BA324" i="8"/>
  <c r="AG324" i="8"/>
  <c r="M324" i="8"/>
  <c r="BA323" i="8"/>
  <c r="AG323" i="8"/>
  <c r="M323" i="8"/>
  <c r="BA322" i="8"/>
  <c r="AG322" i="8"/>
  <c r="M322" i="8"/>
  <c r="BA321" i="8"/>
  <c r="AG321" i="8"/>
  <c r="M321" i="8"/>
  <c r="BA320" i="8"/>
  <c r="AG320" i="8"/>
  <c r="M320" i="8"/>
  <c r="BA319" i="8"/>
  <c r="AG319" i="8"/>
  <c r="M319" i="8"/>
  <c r="BA318" i="8"/>
  <c r="AG318" i="8"/>
  <c r="M318" i="8"/>
  <c r="BA317" i="8"/>
  <c r="AG317" i="8"/>
  <c r="M317" i="8"/>
  <c r="BA316" i="8"/>
  <c r="AG316" i="8"/>
  <c r="M316" i="8"/>
  <c r="BA315" i="8"/>
  <c r="AG315" i="8"/>
  <c r="M315" i="8"/>
  <c r="BA314" i="8"/>
  <c r="AG314" i="8"/>
  <c r="M314" i="8"/>
  <c r="BA313" i="8"/>
  <c r="AG313" i="8"/>
  <c r="M313" i="8"/>
  <c r="BA312" i="8"/>
  <c r="AG312" i="8"/>
  <c r="M312" i="8"/>
  <c r="BA311" i="8"/>
  <c r="AG311" i="8"/>
  <c r="M311" i="8"/>
  <c r="BA310" i="8"/>
  <c r="AG310" i="8"/>
  <c r="M310" i="8"/>
  <c r="BA309" i="8"/>
  <c r="AG309" i="8"/>
  <c r="M309" i="8"/>
  <c r="BA308" i="8"/>
  <c r="AG308" i="8"/>
  <c r="M308" i="8"/>
  <c r="BA307" i="8"/>
  <c r="AG307" i="8"/>
  <c r="M307" i="8"/>
  <c r="BA306" i="8"/>
  <c r="AG306" i="8"/>
  <c r="M306" i="8"/>
  <c r="BA305" i="8"/>
  <c r="AG305" i="8"/>
  <c r="M305" i="8"/>
  <c r="BA304" i="8"/>
  <c r="AG304" i="8"/>
  <c r="M304" i="8"/>
  <c r="BA303" i="8"/>
  <c r="AG303" i="8"/>
  <c r="M303" i="8"/>
  <c r="BA302" i="8"/>
  <c r="AG302" i="8"/>
  <c r="M302" i="8"/>
  <c r="BA301" i="8"/>
  <c r="AG301" i="8"/>
  <c r="M301" i="8"/>
  <c r="BA300" i="8"/>
  <c r="AG300" i="8"/>
  <c r="M300" i="8"/>
  <c r="BA299" i="8"/>
  <c r="AG299" i="8"/>
  <c r="M299" i="8"/>
  <c r="BA298" i="8"/>
  <c r="AG298" i="8"/>
  <c r="M298" i="8"/>
  <c r="BA297" i="8"/>
  <c r="AG297" i="8"/>
  <c r="M297" i="8"/>
  <c r="BA296" i="8"/>
  <c r="AG296" i="8"/>
  <c r="M296" i="8"/>
  <c r="BA295" i="8"/>
  <c r="AG295" i="8"/>
  <c r="M295" i="8"/>
  <c r="BA294" i="8"/>
  <c r="AG294" i="8"/>
  <c r="M294" i="8"/>
  <c r="BA293" i="8"/>
  <c r="AG293" i="8"/>
  <c r="M293" i="8"/>
  <c r="BA292" i="8"/>
  <c r="AG292" i="8"/>
  <c r="M292" i="8"/>
  <c r="BA291" i="8"/>
  <c r="AG291" i="8"/>
  <c r="M291" i="8"/>
  <c r="BA290" i="8"/>
  <c r="AG290" i="8"/>
  <c r="M290" i="8"/>
  <c r="BA289" i="8"/>
  <c r="AG289" i="8"/>
  <c r="M289" i="8"/>
  <c r="BA288" i="8"/>
  <c r="AG288" i="8"/>
  <c r="M288" i="8"/>
  <c r="BA287" i="8"/>
  <c r="AG287" i="8"/>
  <c r="M287" i="8"/>
  <c r="BA286" i="8"/>
  <c r="AG286" i="8"/>
  <c r="M286" i="8"/>
  <c r="BA285" i="8"/>
  <c r="AG285" i="8"/>
  <c r="M285" i="8"/>
  <c r="BA284" i="8"/>
  <c r="AG284" i="8"/>
  <c r="M284" i="8"/>
  <c r="BA283" i="8"/>
  <c r="AG283" i="8"/>
  <c r="M283" i="8"/>
  <c r="BA282" i="8"/>
  <c r="AG282" i="8"/>
  <c r="M282" i="8"/>
  <c r="BA281" i="8"/>
  <c r="AG281" i="8"/>
  <c r="M281" i="8"/>
  <c r="BA280" i="8"/>
  <c r="AG280" i="8"/>
  <c r="M280" i="8"/>
  <c r="BA279" i="8"/>
  <c r="AG279" i="8"/>
  <c r="M279" i="8"/>
  <c r="BA278" i="8"/>
  <c r="AG278" i="8"/>
  <c r="M278" i="8"/>
  <c r="BA277" i="8"/>
  <c r="AG277" i="8"/>
  <c r="M277" i="8"/>
  <c r="BA276" i="8"/>
  <c r="AG276" i="8"/>
  <c r="M276" i="8"/>
  <c r="BA275" i="8"/>
  <c r="AG275" i="8"/>
  <c r="M275" i="8"/>
  <c r="BA274" i="8"/>
  <c r="AG274" i="8"/>
  <c r="M274" i="8"/>
  <c r="BA273" i="8"/>
  <c r="AG273" i="8"/>
  <c r="M273" i="8"/>
  <c r="BA272" i="8"/>
  <c r="AG272" i="8"/>
  <c r="M272" i="8"/>
  <c r="BA271" i="8"/>
  <c r="AG271" i="8"/>
  <c r="M271" i="8"/>
  <c r="BA270" i="8"/>
  <c r="AG270" i="8"/>
  <c r="M270" i="8"/>
  <c r="BA269" i="8"/>
  <c r="AG269" i="8"/>
  <c r="M269" i="8"/>
  <c r="BA268" i="8"/>
  <c r="AG268" i="8"/>
  <c r="M268" i="8"/>
  <c r="BA267" i="8"/>
  <c r="AG267" i="8"/>
  <c r="M267" i="8"/>
  <c r="BA266" i="8"/>
  <c r="AG266" i="8"/>
  <c r="M266" i="8"/>
  <c r="BA265" i="8"/>
  <c r="AG265" i="8"/>
  <c r="M265" i="8"/>
  <c r="BA264" i="8"/>
  <c r="AG264" i="8"/>
  <c r="M264" i="8"/>
  <c r="BA263" i="8"/>
  <c r="AG263" i="8"/>
  <c r="M263" i="8"/>
  <c r="BA262" i="8"/>
  <c r="AG262" i="8"/>
  <c r="M262" i="8"/>
  <c r="BA261" i="8"/>
  <c r="AG261" i="8"/>
  <c r="M261" i="8"/>
  <c r="BA260" i="8"/>
  <c r="AG260" i="8"/>
  <c r="M260" i="8"/>
  <c r="BA259" i="8"/>
  <c r="AG259" i="8"/>
  <c r="M259" i="8"/>
  <c r="BA258" i="8"/>
  <c r="AG258" i="8"/>
  <c r="M258" i="8"/>
  <c r="BA257" i="8"/>
  <c r="AG257" i="8"/>
  <c r="M257" i="8"/>
  <c r="BA256" i="8"/>
  <c r="AG256" i="8"/>
  <c r="M256" i="8"/>
  <c r="BA255" i="8"/>
  <c r="AG255" i="8"/>
  <c r="M255" i="8"/>
  <c r="BA254" i="8"/>
  <c r="AG254" i="8"/>
  <c r="M254" i="8"/>
  <c r="BA253" i="8"/>
  <c r="AG253" i="8"/>
  <c r="M253" i="8"/>
  <c r="BA252" i="8"/>
  <c r="AG252" i="8"/>
  <c r="M252" i="8"/>
  <c r="BA251" i="8"/>
  <c r="AG251" i="8"/>
  <c r="M251" i="8"/>
  <c r="BA250" i="8"/>
  <c r="AG250" i="8"/>
  <c r="M250" i="8"/>
  <c r="BA249" i="8"/>
  <c r="AG249" i="8"/>
  <c r="M249" i="8"/>
  <c r="BA248" i="8"/>
  <c r="AG248" i="8"/>
  <c r="M248" i="8"/>
  <c r="BA247" i="8"/>
  <c r="AG247" i="8"/>
  <c r="M247" i="8"/>
  <c r="BA246" i="8"/>
  <c r="AG246" i="8"/>
  <c r="M246" i="8"/>
  <c r="BA245" i="8"/>
  <c r="AG245" i="8"/>
  <c r="M245" i="8"/>
  <c r="BA244" i="8"/>
  <c r="AG244" i="8"/>
  <c r="M244" i="8"/>
  <c r="BA243" i="8"/>
  <c r="AG243" i="8"/>
  <c r="M243" i="8"/>
  <c r="BA242" i="8"/>
  <c r="AG242" i="8"/>
  <c r="M242" i="8"/>
  <c r="BA241" i="8"/>
  <c r="AG241" i="8"/>
  <c r="M241" i="8"/>
  <c r="BA240" i="8"/>
  <c r="AG240" i="8"/>
  <c r="M240" i="8"/>
  <c r="BA239" i="8"/>
  <c r="AG239" i="8"/>
  <c r="M239" i="8"/>
  <c r="BA238" i="8"/>
  <c r="AG238" i="8"/>
  <c r="M238" i="8"/>
  <c r="BA237" i="8"/>
  <c r="AG237" i="8"/>
  <c r="M237" i="8"/>
  <c r="BA236" i="8"/>
  <c r="AG236" i="8"/>
  <c r="M236" i="8"/>
  <c r="BA235" i="8"/>
  <c r="AG235" i="8"/>
  <c r="M235" i="8"/>
  <c r="BA234" i="8"/>
  <c r="AG234" i="8"/>
  <c r="M234" i="8"/>
  <c r="BA233" i="8"/>
  <c r="AG233" i="8"/>
  <c r="M233" i="8"/>
  <c r="BA232" i="8"/>
  <c r="AG232" i="8"/>
  <c r="M232" i="8"/>
  <c r="BA231" i="8"/>
  <c r="AG231" i="8"/>
  <c r="M231" i="8"/>
  <c r="BA230" i="8"/>
  <c r="AG230" i="8"/>
  <c r="M230" i="8"/>
  <c r="BA229" i="8"/>
  <c r="AG229" i="8"/>
  <c r="M229" i="8"/>
  <c r="BA228" i="8"/>
  <c r="AG228" i="8"/>
  <c r="M228" i="8"/>
  <c r="BA227" i="8"/>
  <c r="AG227" i="8"/>
  <c r="M227" i="8"/>
  <c r="BA226" i="8"/>
  <c r="AG226" i="8"/>
  <c r="M226" i="8"/>
  <c r="BA225" i="8"/>
  <c r="AG225" i="8"/>
  <c r="M225" i="8"/>
  <c r="BA224" i="8"/>
  <c r="AG224" i="8"/>
  <c r="M224" i="8"/>
  <c r="BA223" i="8"/>
  <c r="AG223" i="8"/>
  <c r="M223" i="8"/>
  <c r="BA222" i="8"/>
  <c r="AG222" i="8"/>
  <c r="M222" i="8"/>
  <c r="BA221" i="8"/>
  <c r="AG221" i="8"/>
  <c r="M221" i="8"/>
  <c r="BA220" i="8"/>
  <c r="AG220" i="8"/>
  <c r="M220" i="8"/>
  <c r="BA219" i="8"/>
  <c r="AG219" i="8"/>
  <c r="M219" i="8"/>
  <c r="BA218" i="8"/>
  <c r="AG218" i="8"/>
  <c r="M218" i="8"/>
  <c r="BA217" i="8"/>
  <c r="AG217" i="8"/>
  <c r="M217" i="8"/>
  <c r="BA216" i="8"/>
  <c r="AG216" i="8"/>
  <c r="M216" i="8"/>
  <c r="BA215" i="8"/>
  <c r="AG215" i="8"/>
  <c r="M215" i="8"/>
  <c r="BA214" i="8"/>
  <c r="AG214" i="8"/>
  <c r="M214" i="8"/>
  <c r="BA213" i="8"/>
  <c r="AG213" i="8"/>
  <c r="M213" i="8"/>
  <c r="BA212" i="8"/>
  <c r="AG212" i="8"/>
  <c r="M212" i="8"/>
  <c r="BA211" i="8"/>
  <c r="AG211" i="8"/>
  <c r="M211" i="8"/>
  <c r="BA210" i="8"/>
  <c r="AG210" i="8"/>
  <c r="M210" i="8"/>
  <c r="BA209" i="8"/>
  <c r="AG209" i="8"/>
  <c r="M209" i="8"/>
  <c r="BA208" i="8"/>
  <c r="AG208" i="8"/>
  <c r="M208" i="8"/>
  <c r="BA207" i="8"/>
  <c r="AG207" i="8"/>
  <c r="M207" i="8"/>
  <c r="BA206" i="8"/>
  <c r="AG206" i="8"/>
  <c r="M206" i="8"/>
  <c r="BA205" i="8"/>
  <c r="AG205" i="8"/>
  <c r="M205" i="8"/>
  <c r="BA204" i="8"/>
  <c r="AG204" i="8"/>
  <c r="M204" i="8"/>
  <c r="BA203" i="8"/>
  <c r="AG203" i="8"/>
  <c r="M203" i="8"/>
  <c r="BA202" i="8"/>
  <c r="AG202" i="8"/>
  <c r="M202" i="8"/>
  <c r="BA201" i="8"/>
  <c r="AG201" i="8"/>
  <c r="M201" i="8"/>
  <c r="BA200" i="8"/>
  <c r="AG200" i="8"/>
  <c r="M200" i="8"/>
  <c r="BA199" i="8"/>
  <c r="AG199" i="8"/>
  <c r="M199" i="8"/>
  <c r="BA198" i="8"/>
  <c r="AG198" i="8"/>
  <c r="M198" i="8"/>
  <c r="BA197" i="8"/>
  <c r="AG197" i="8"/>
  <c r="M197" i="8"/>
  <c r="BA196" i="8"/>
  <c r="AG196" i="8"/>
  <c r="M196" i="8"/>
  <c r="BA195" i="8"/>
  <c r="AG195" i="8"/>
  <c r="M195" i="8"/>
  <c r="BA194" i="8"/>
  <c r="AG194" i="8"/>
  <c r="M194" i="8"/>
  <c r="BA193" i="8"/>
  <c r="AG193" i="8"/>
  <c r="M193" i="8"/>
  <c r="BA192" i="8"/>
  <c r="AG192" i="8"/>
  <c r="M192" i="8"/>
  <c r="BA191" i="8"/>
  <c r="AG191" i="8"/>
  <c r="M191" i="8"/>
  <c r="BA190" i="8"/>
  <c r="AG190" i="8"/>
  <c r="M190" i="8"/>
  <c r="BA189" i="8"/>
  <c r="AG189" i="8"/>
  <c r="M189" i="8"/>
  <c r="BA188" i="8"/>
  <c r="AG188" i="8"/>
  <c r="M188" i="8"/>
  <c r="BA187" i="8"/>
  <c r="AG187" i="8"/>
  <c r="M187" i="8"/>
  <c r="BA186" i="8"/>
  <c r="AG186" i="8"/>
  <c r="M186" i="8"/>
  <c r="BA185" i="8"/>
  <c r="AG185" i="8"/>
  <c r="M185" i="8"/>
  <c r="BA184" i="8"/>
  <c r="AG184" i="8"/>
  <c r="M184" i="8"/>
  <c r="BA183" i="8"/>
  <c r="AG183" i="8"/>
  <c r="M183" i="8"/>
  <c r="BA182" i="8"/>
  <c r="AG182" i="8"/>
  <c r="M182" i="8"/>
  <c r="BA181" i="8"/>
  <c r="AG181" i="8"/>
  <c r="M181" i="8"/>
  <c r="BA180" i="8"/>
  <c r="AG180" i="8"/>
  <c r="M180" i="8"/>
  <c r="BA179" i="8"/>
  <c r="AG179" i="8"/>
  <c r="M179" i="8"/>
  <c r="BA178" i="8"/>
  <c r="AG178" i="8"/>
  <c r="M178" i="8"/>
  <c r="BA177" i="8"/>
  <c r="AG177" i="8"/>
  <c r="M177" i="8"/>
  <c r="BA176" i="8"/>
  <c r="AG176" i="8"/>
  <c r="M176" i="8"/>
  <c r="BA175" i="8"/>
  <c r="AG175" i="8"/>
  <c r="M175" i="8"/>
  <c r="BA174" i="8"/>
  <c r="AG174" i="8"/>
  <c r="M174" i="8"/>
  <c r="BA173" i="8"/>
  <c r="AG173" i="8"/>
  <c r="M173" i="8"/>
  <c r="BA172" i="8"/>
  <c r="AG172" i="8"/>
  <c r="M172" i="8"/>
  <c r="BA171" i="8"/>
  <c r="AG171" i="8"/>
  <c r="M171" i="8"/>
  <c r="BA170" i="8"/>
  <c r="AG170" i="8"/>
  <c r="M170" i="8"/>
  <c r="BA169" i="8"/>
  <c r="AG169" i="8"/>
  <c r="M169" i="8"/>
  <c r="BA168" i="8"/>
  <c r="AG168" i="8"/>
  <c r="M168" i="8"/>
  <c r="BA167" i="8"/>
  <c r="AG167" i="8"/>
  <c r="M167" i="8"/>
  <c r="BA166" i="8"/>
  <c r="AG166" i="8"/>
  <c r="M166" i="8"/>
  <c r="BA165" i="8"/>
  <c r="AG165" i="8"/>
  <c r="M165" i="8"/>
  <c r="BA164" i="8"/>
  <c r="AG164" i="8"/>
  <c r="M164" i="8"/>
  <c r="BA163" i="8"/>
  <c r="AG163" i="8"/>
  <c r="M163" i="8"/>
  <c r="BA162" i="8"/>
  <c r="AG162" i="8"/>
  <c r="M162" i="8"/>
  <c r="BA161" i="8"/>
  <c r="AG161" i="8"/>
  <c r="M161" i="8"/>
  <c r="BA160" i="8"/>
  <c r="AG160" i="8"/>
  <c r="M160" i="8"/>
  <c r="BA159" i="8"/>
  <c r="AG159" i="8"/>
  <c r="M159" i="8"/>
  <c r="BA158" i="8"/>
  <c r="AG158" i="8"/>
  <c r="M158" i="8"/>
  <c r="BA157" i="8"/>
  <c r="AG157" i="8"/>
  <c r="M157" i="8"/>
  <c r="BA156" i="8"/>
  <c r="AG156" i="8"/>
  <c r="M156" i="8"/>
  <c r="BA155" i="8"/>
  <c r="AG155" i="8"/>
  <c r="M155" i="8"/>
  <c r="BA154" i="8"/>
  <c r="AG154" i="8"/>
  <c r="M154" i="8"/>
  <c r="BA153" i="8"/>
  <c r="AG153" i="8"/>
  <c r="M153" i="8"/>
  <c r="BA152" i="8"/>
  <c r="AG152" i="8"/>
  <c r="M152" i="8"/>
  <c r="BA151" i="8"/>
  <c r="AG151" i="8"/>
  <c r="M151" i="8"/>
  <c r="BA150" i="8"/>
  <c r="AG150" i="8"/>
  <c r="M150" i="8"/>
  <c r="BA149" i="8"/>
  <c r="AG149" i="8"/>
  <c r="M149" i="8"/>
  <c r="BA148" i="8"/>
  <c r="AG148" i="8"/>
  <c r="M148" i="8"/>
  <c r="BA147" i="8"/>
  <c r="AG147" i="8"/>
  <c r="M147" i="8"/>
  <c r="BA146" i="8"/>
  <c r="AG146" i="8"/>
  <c r="M146" i="8"/>
  <c r="BA145" i="8"/>
  <c r="AG145" i="8"/>
  <c r="M145" i="8"/>
  <c r="BA144" i="8"/>
  <c r="AG144" i="8"/>
  <c r="M144" i="8"/>
  <c r="BA143" i="8"/>
  <c r="AG143" i="8"/>
  <c r="M143" i="8"/>
  <c r="BA142" i="8"/>
  <c r="AG142" i="8"/>
  <c r="M142" i="8"/>
  <c r="BA141" i="8"/>
  <c r="AG141" i="8"/>
  <c r="M141" i="8"/>
  <c r="BA140" i="8"/>
  <c r="AG140" i="8"/>
  <c r="M140" i="8"/>
  <c r="BA139" i="8"/>
  <c r="AG139" i="8"/>
  <c r="M139" i="8"/>
  <c r="BA138" i="8"/>
  <c r="AG138" i="8"/>
  <c r="M138" i="8"/>
  <c r="BA137" i="8"/>
  <c r="AG137" i="8"/>
  <c r="M137" i="8"/>
  <c r="BA136" i="8"/>
  <c r="AG136" i="8"/>
  <c r="M136" i="8"/>
  <c r="BA135" i="8"/>
  <c r="AG135" i="8"/>
  <c r="M135" i="8"/>
  <c r="BA134" i="8"/>
  <c r="AG134" i="8"/>
  <c r="M134" i="8"/>
  <c r="BA133" i="8"/>
  <c r="AG133" i="8"/>
  <c r="M133" i="8"/>
  <c r="BA132" i="8"/>
  <c r="AG132" i="8"/>
  <c r="M132" i="8"/>
  <c r="BA131" i="8"/>
  <c r="AG131" i="8"/>
  <c r="M131" i="8"/>
  <c r="BA130" i="8"/>
  <c r="AG130" i="8"/>
  <c r="M130" i="8"/>
  <c r="BA129" i="8"/>
  <c r="AG129" i="8"/>
  <c r="M129" i="8"/>
  <c r="BA128" i="8"/>
  <c r="AG128" i="8"/>
  <c r="M128" i="8"/>
  <c r="BA127" i="8"/>
  <c r="AG127" i="8"/>
  <c r="M127" i="8"/>
  <c r="BA126" i="8"/>
  <c r="AG126" i="8"/>
  <c r="M126" i="8"/>
  <c r="BA125" i="8"/>
  <c r="AG125" i="8"/>
  <c r="M125" i="8"/>
  <c r="BA124" i="8"/>
  <c r="AG124" i="8"/>
  <c r="M124" i="8"/>
  <c r="BA123" i="8"/>
  <c r="AG123" i="8"/>
  <c r="M123" i="8"/>
  <c r="BA122" i="8"/>
  <c r="AG122" i="8"/>
  <c r="M122" i="8"/>
  <c r="BA121" i="8"/>
  <c r="AG121" i="8"/>
  <c r="M121" i="8"/>
  <c r="BA120" i="8"/>
  <c r="AG120" i="8"/>
  <c r="M120" i="8"/>
  <c r="BA119" i="8"/>
  <c r="AG119" i="8"/>
  <c r="M119" i="8"/>
  <c r="BA118" i="8"/>
  <c r="AG118" i="8"/>
  <c r="M118" i="8"/>
  <c r="BA117" i="8"/>
  <c r="AG117" i="8"/>
  <c r="M117" i="8"/>
  <c r="BA116" i="8"/>
  <c r="AG116" i="8"/>
  <c r="M116" i="8"/>
  <c r="BA115" i="8"/>
  <c r="AG115" i="8"/>
  <c r="M115" i="8"/>
  <c r="BA114" i="8"/>
  <c r="AG114" i="8"/>
  <c r="M114" i="8"/>
  <c r="BA113" i="8"/>
  <c r="AG113" i="8"/>
  <c r="M113" i="8"/>
  <c r="BA112" i="8"/>
  <c r="AG112" i="8"/>
  <c r="M112" i="8"/>
  <c r="BA111" i="8"/>
  <c r="AG111" i="8"/>
  <c r="M111" i="8"/>
  <c r="BA110" i="8"/>
  <c r="AG110" i="8"/>
  <c r="M110" i="8"/>
  <c r="BA109" i="8"/>
  <c r="AG109" i="8"/>
  <c r="M109" i="8"/>
  <c r="BA108" i="8"/>
  <c r="AG108" i="8"/>
  <c r="M108" i="8"/>
  <c r="BA107" i="8"/>
  <c r="AG107" i="8"/>
  <c r="M107" i="8"/>
  <c r="BA106" i="8"/>
  <c r="AG106" i="8"/>
  <c r="M106" i="8"/>
  <c r="BA105" i="8"/>
  <c r="AG105" i="8"/>
  <c r="M105" i="8"/>
  <c r="BA104" i="8"/>
  <c r="AG104" i="8"/>
  <c r="M104" i="8"/>
  <c r="BA103" i="8"/>
  <c r="AG103" i="8"/>
  <c r="M103" i="8"/>
  <c r="BA102" i="8"/>
  <c r="AG102" i="8"/>
  <c r="M102" i="8"/>
  <c r="BA101" i="8"/>
  <c r="AG101" i="8"/>
  <c r="M101" i="8"/>
  <c r="BA100" i="8"/>
  <c r="AG100" i="8"/>
  <c r="M100" i="8"/>
  <c r="BA99" i="8"/>
  <c r="AG99" i="8"/>
  <c r="M99" i="8"/>
  <c r="BA98" i="8"/>
  <c r="AG98" i="8"/>
  <c r="M98" i="8"/>
  <c r="BA97" i="8"/>
  <c r="AG97" i="8"/>
  <c r="M97" i="8"/>
  <c r="BA96" i="8"/>
  <c r="AG96" i="8"/>
  <c r="M96" i="8"/>
  <c r="BA95" i="8"/>
  <c r="AG95" i="8"/>
  <c r="M95" i="8"/>
  <c r="BA94" i="8"/>
  <c r="AG94" i="8"/>
  <c r="M94" i="8"/>
  <c r="BA93" i="8"/>
  <c r="AG93" i="8"/>
  <c r="M93" i="8"/>
  <c r="BA92" i="8"/>
  <c r="AG92" i="8"/>
  <c r="M92" i="8"/>
  <c r="BA91" i="8"/>
  <c r="AG91" i="8"/>
  <c r="M91" i="8"/>
  <c r="BA90" i="8"/>
  <c r="AG90" i="8"/>
  <c r="M90" i="8"/>
  <c r="BA89" i="8"/>
  <c r="AG89" i="8"/>
  <c r="M89" i="8"/>
  <c r="BA88" i="8"/>
  <c r="AG88" i="8"/>
  <c r="M88" i="8"/>
  <c r="BA87" i="8"/>
  <c r="AG87" i="8"/>
  <c r="M87" i="8"/>
  <c r="BA86" i="8"/>
  <c r="AG86" i="8"/>
  <c r="M86" i="8"/>
  <c r="BA85" i="8"/>
  <c r="AG85" i="8"/>
  <c r="M85" i="8"/>
  <c r="BA84" i="8"/>
  <c r="AG84" i="8"/>
  <c r="M84" i="8"/>
  <c r="BA83" i="8"/>
  <c r="AG83" i="8"/>
  <c r="M83" i="8"/>
  <c r="BA82" i="8"/>
  <c r="AG82" i="8"/>
  <c r="M82" i="8"/>
  <c r="BA81" i="8"/>
  <c r="AG81" i="8"/>
  <c r="M81" i="8"/>
  <c r="BA80" i="8"/>
  <c r="AG80" i="8"/>
  <c r="M80" i="8"/>
  <c r="BA79" i="8"/>
  <c r="AG79" i="8"/>
  <c r="M79" i="8"/>
  <c r="BA78" i="8"/>
  <c r="AG78" i="8"/>
  <c r="M78" i="8"/>
  <c r="BA77" i="8"/>
  <c r="AG77" i="8"/>
  <c r="M77" i="8"/>
  <c r="BA76" i="8"/>
  <c r="AG76" i="8"/>
  <c r="M76" i="8"/>
  <c r="BA75" i="8"/>
  <c r="AG75" i="8"/>
  <c r="M75" i="8"/>
  <c r="BA74" i="8"/>
  <c r="AG74" i="8"/>
  <c r="M74" i="8"/>
  <c r="BA73" i="8"/>
  <c r="AG73" i="8"/>
  <c r="M73" i="8"/>
  <c r="BA72" i="8"/>
  <c r="AG72" i="8"/>
  <c r="M72" i="8"/>
  <c r="BA71" i="8"/>
  <c r="AG71" i="8"/>
  <c r="M71" i="8"/>
  <c r="BA70" i="8"/>
  <c r="AG70" i="8"/>
  <c r="M70" i="8"/>
  <c r="BA69" i="8"/>
  <c r="AG69" i="8"/>
  <c r="M69" i="8"/>
  <c r="BA68" i="8"/>
  <c r="AG68" i="8"/>
  <c r="M68" i="8"/>
  <c r="BA67" i="8"/>
  <c r="AG67" i="8"/>
  <c r="M67" i="8"/>
  <c r="BA66" i="8"/>
  <c r="AG66" i="8"/>
  <c r="M66" i="8"/>
  <c r="BA65" i="8"/>
  <c r="AG65" i="8"/>
  <c r="M65" i="8"/>
  <c r="BA64" i="8"/>
  <c r="AG64" i="8"/>
  <c r="M64" i="8"/>
  <c r="BA63" i="8"/>
  <c r="AG63" i="8"/>
  <c r="M63" i="8"/>
  <c r="BA62" i="8"/>
  <c r="AG62" i="8"/>
  <c r="M62" i="8"/>
  <c r="BA61" i="8"/>
  <c r="AG61" i="8"/>
  <c r="M61" i="8"/>
  <c r="BA60" i="8"/>
  <c r="AG60" i="8"/>
  <c r="M60" i="8"/>
  <c r="BA59" i="8"/>
  <c r="AG59" i="8"/>
  <c r="M59" i="8"/>
  <c r="BA58" i="8"/>
  <c r="AG58" i="8"/>
  <c r="M58" i="8"/>
  <c r="BA57" i="8"/>
  <c r="AG57" i="8"/>
  <c r="M57" i="8"/>
  <c r="BA56" i="8"/>
  <c r="AG56" i="8"/>
  <c r="M56" i="8"/>
  <c r="BA55" i="8"/>
  <c r="AG55" i="8"/>
  <c r="M55" i="8"/>
  <c r="BA54" i="8"/>
  <c r="AG54" i="8"/>
  <c r="M54" i="8"/>
  <c r="BA53" i="8"/>
  <c r="AG53" i="8"/>
  <c r="M53" i="8"/>
  <c r="BA52" i="8"/>
  <c r="AG52" i="8"/>
  <c r="M52" i="8"/>
  <c r="BA51" i="8"/>
  <c r="AG51" i="8"/>
  <c r="M51" i="8"/>
  <c r="BA50" i="8"/>
  <c r="AG50" i="8"/>
  <c r="M50" i="8"/>
  <c r="BA49" i="8"/>
  <c r="AG49" i="8"/>
  <c r="M49" i="8"/>
  <c r="BA48" i="8"/>
  <c r="AG48" i="8"/>
  <c r="M48" i="8"/>
  <c r="BA47" i="8"/>
  <c r="AG47" i="8"/>
  <c r="M47" i="8"/>
  <c r="BA46" i="8"/>
  <c r="AG46" i="8"/>
  <c r="M46" i="8"/>
  <c r="BA45" i="8"/>
  <c r="AG45" i="8"/>
  <c r="M45" i="8"/>
  <c r="BA44" i="8"/>
  <c r="AG44" i="8"/>
  <c r="M44" i="8"/>
  <c r="BA43" i="8"/>
  <c r="AG43" i="8"/>
  <c r="M43" i="8"/>
  <c r="BA42" i="8"/>
  <c r="AG42" i="8"/>
  <c r="M42" i="8"/>
  <c r="BA41" i="8"/>
  <c r="AG41" i="8"/>
  <c r="M41" i="8"/>
  <c r="BA40" i="8"/>
  <c r="AG40" i="8"/>
  <c r="M40" i="8"/>
  <c r="BA39" i="8"/>
  <c r="AG39" i="8"/>
  <c r="M39" i="8"/>
  <c r="BA38" i="8"/>
  <c r="AG38" i="8"/>
  <c r="M38" i="8"/>
  <c r="BA37" i="8"/>
  <c r="AG37" i="8"/>
  <c r="M37" i="8"/>
  <c r="BA36" i="8"/>
  <c r="AG36" i="8"/>
  <c r="M36" i="8"/>
  <c r="BA35" i="8"/>
  <c r="AG35" i="8"/>
  <c r="M35" i="8"/>
  <c r="BA34" i="8"/>
  <c r="AG34" i="8"/>
  <c r="M34" i="8"/>
  <c r="BA33" i="8"/>
  <c r="AG33" i="8"/>
  <c r="M33" i="8"/>
  <c r="BA32" i="8"/>
  <c r="AG32" i="8"/>
  <c r="M32" i="8"/>
  <c r="BA31" i="8"/>
  <c r="AG31" i="8"/>
  <c r="M31" i="8"/>
  <c r="BA30" i="8"/>
  <c r="AG30" i="8"/>
  <c r="M30" i="8"/>
  <c r="BA29" i="8"/>
  <c r="AG29" i="8"/>
  <c r="M29" i="8"/>
  <c r="BA28" i="8"/>
  <c r="AG28" i="8"/>
  <c r="M28" i="8"/>
  <c r="BA27" i="8"/>
  <c r="AG27" i="8"/>
  <c r="M27" i="8"/>
  <c r="BA26" i="8"/>
  <c r="AG26" i="8"/>
  <c r="M26" i="8"/>
  <c r="BA25" i="8"/>
  <c r="AG25" i="8"/>
  <c r="M25" i="8"/>
  <c r="BA24" i="8"/>
  <c r="AG24" i="8"/>
  <c r="M24" i="8"/>
  <c r="BA23" i="8"/>
  <c r="AG23" i="8"/>
  <c r="M23" i="8"/>
  <c r="BA22" i="8"/>
  <c r="AG22" i="8"/>
  <c r="M22" i="8"/>
  <c r="BA21" i="8"/>
  <c r="AG21" i="8"/>
  <c r="M21" i="8"/>
  <c r="BA20" i="8"/>
  <c r="AG20" i="8"/>
  <c r="M20" i="8"/>
  <c r="BA19" i="8"/>
  <c r="AG19" i="8"/>
  <c r="M19" i="8"/>
  <c r="BA18" i="8"/>
  <c r="AG18" i="8"/>
  <c r="V18" i="8"/>
  <c r="M18" i="8"/>
  <c r="BA17" i="8"/>
  <c r="AG17" i="8"/>
  <c r="V17" i="8"/>
  <c r="M17" i="8"/>
  <c r="BA16" i="8"/>
  <c r="AG16" i="8"/>
  <c r="V16" i="8"/>
  <c r="M16" i="8"/>
  <c r="BA15" i="8"/>
  <c r="AG15" i="8"/>
  <c r="V15" i="8"/>
  <c r="M15" i="8"/>
  <c r="BA14" i="8"/>
  <c r="AG14" i="8"/>
  <c r="V14" i="8"/>
  <c r="M14" i="8"/>
  <c r="BA13" i="8"/>
  <c r="AG13" i="8"/>
  <c r="V13" i="8"/>
  <c r="M13" i="8"/>
  <c r="BA12" i="8"/>
  <c r="AG12" i="8"/>
  <c r="V12" i="8"/>
  <c r="M12" i="8"/>
  <c r="BJ11" i="8"/>
  <c r="BA11" i="8"/>
  <c r="AG11" i="8"/>
  <c r="V11" i="8"/>
  <c r="M11" i="8"/>
  <c r="BJ10" i="8"/>
  <c r="BA10" i="8"/>
  <c r="AG10" i="8"/>
  <c r="V10" i="8"/>
  <c r="M10" i="8"/>
  <c r="BJ9" i="8"/>
  <c r="BA9" i="8"/>
  <c r="AG9" i="8"/>
  <c r="V9" i="8"/>
  <c r="M9" i="8"/>
  <c r="BI8" i="8"/>
  <c r="BJ8" i="8"/>
  <c r="BA8" i="8"/>
  <c r="AG8" i="8"/>
  <c r="V8" i="8"/>
  <c r="M8" i="8"/>
  <c r="BJ7" i="8"/>
  <c r="BA7" i="8"/>
  <c r="AG7" i="8"/>
  <c r="V7" i="8"/>
  <c r="M7" i="8"/>
  <c r="BJ6" i="8"/>
  <c r="BA6" i="8"/>
  <c r="AG6" i="8"/>
  <c r="V6" i="8"/>
  <c r="M6" i="8"/>
  <c r="BJ5" i="8"/>
  <c r="BA5" i="8"/>
  <c r="AG5" i="8"/>
  <c r="V5" i="8"/>
  <c r="M5" i="8"/>
  <c r="BJ4" i="8"/>
  <c r="BA4" i="8"/>
  <c r="AG4" i="8"/>
  <c r="V4" i="8"/>
  <c r="M4" i="8"/>
  <c r="BJ3" i="8"/>
  <c r="BA3" i="8"/>
  <c r="AO3" i="8"/>
  <c r="AP3" i="8"/>
  <c r="AG3" i="8"/>
  <c r="M3" i="8"/>
  <c r="BJ2" i="8"/>
  <c r="AO2" i="8"/>
  <c r="AP2" i="8"/>
  <c r="AJ2" i="8"/>
  <c r="AG2" i="8"/>
  <c r="AK2" i="8"/>
  <c r="Y2" i="8"/>
  <c r="V2" i="8"/>
  <c r="Z2" i="8"/>
  <c r="P2" i="8"/>
  <c r="G3" i="10"/>
  <c r="F9" i="10"/>
  <c r="L3" i="10"/>
  <c r="K9" i="10"/>
  <c r="R3" i="10"/>
  <c r="R5" i="10"/>
  <c r="R4" i="10"/>
  <c r="R7" i="10"/>
  <c r="R8" i="10"/>
  <c r="M8" i="10"/>
  <c r="M4" i="10"/>
  <c r="M6" i="10"/>
  <c r="M3" i="10"/>
  <c r="M9" i="10"/>
  <c r="AR2" i="9"/>
  <c r="AS2" i="9"/>
  <c r="AT2" i="9"/>
  <c r="O3" i="9"/>
  <c r="P3" i="9"/>
  <c r="Q3" i="9"/>
  <c r="X3" i="9"/>
  <c r="Y3" i="9"/>
  <c r="Z3" i="9"/>
  <c r="AI3" i="9"/>
  <c r="AJ3" i="9"/>
  <c r="AK3" i="9"/>
  <c r="AR3" i="9"/>
  <c r="AS3" i="9"/>
  <c r="AT3" i="9"/>
  <c r="BC3" i="9"/>
  <c r="BD3" i="9"/>
  <c r="BE3" i="9"/>
  <c r="BL3" i="9"/>
  <c r="BM3" i="9"/>
  <c r="BN3" i="9"/>
  <c r="O4" i="9"/>
  <c r="P4" i="9"/>
  <c r="Q4" i="9"/>
  <c r="X4" i="9"/>
  <c r="Y4" i="9"/>
  <c r="Z4" i="9"/>
  <c r="AI4" i="9"/>
  <c r="AJ4" i="9"/>
  <c r="AK4" i="9"/>
  <c r="BC4" i="9"/>
  <c r="BD4" i="9"/>
  <c r="BE4" i="9"/>
  <c r="BL4" i="9"/>
  <c r="BM4" i="9"/>
  <c r="BN4" i="9"/>
  <c r="O5" i="9"/>
  <c r="P5" i="9"/>
  <c r="Q5" i="9"/>
  <c r="X5" i="9"/>
  <c r="Y5" i="9"/>
  <c r="Z5" i="9"/>
  <c r="AI5" i="9"/>
  <c r="AJ5" i="9"/>
  <c r="AK5" i="9"/>
  <c r="BC5" i="9"/>
  <c r="BD5" i="9"/>
  <c r="BE5" i="9"/>
  <c r="BL5" i="9"/>
  <c r="BM5" i="9"/>
  <c r="BN5" i="9"/>
  <c r="O6" i="9"/>
  <c r="P6" i="9"/>
  <c r="Q6" i="9"/>
  <c r="X6" i="9"/>
  <c r="Y6" i="9"/>
  <c r="Z6" i="9"/>
  <c r="AI6" i="9"/>
  <c r="AJ6" i="9"/>
  <c r="AK6" i="9"/>
  <c r="BC6" i="9"/>
  <c r="BD6" i="9"/>
  <c r="BE6" i="9"/>
  <c r="BL6" i="9"/>
  <c r="BM6" i="9"/>
  <c r="BN6" i="9"/>
  <c r="O7" i="9"/>
  <c r="P7" i="9"/>
  <c r="Q7" i="9"/>
  <c r="X7" i="9"/>
  <c r="Y7" i="9"/>
  <c r="Z7" i="9"/>
  <c r="AI7" i="9"/>
  <c r="AJ7" i="9"/>
  <c r="AK7" i="9"/>
  <c r="BC7" i="9"/>
  <c r="BD7" i="9"/>
  <c r="BE7" i="9"/>
  <c r="BL7" i="9"/>
  <c r="BM7" i="9"/>
  <c r="BN7" i="9"/>
  <c r="O8" i="9"/>
  <c r="P8" i="9"/>
  <c r="Q8" i="9"/>
  <c r="X8" i="9"/>
  <c r="Y8" i="9"/>
  <c r="Z8" i="9"/>
  <c r="AI8" i="9"/>
  <c r="AJ8" i="9"/>
  <c r="AK8" i="9"/>
  <c r="BC8" i="9"/>
  <c r="BD8" i="9"/>
  <c r="BE8" i="9"/>
  <c r="BL8" i="9"/>
  <c r="BM8" i="9"/>
  <c r="BN8" i="9"/>
  <c r="O9" i="9"/>
  <c r="P9" i="9"/>
  <c r="Q9" i="9"/>
  <c r="X9" i="9"/>
  <c r="Y9" i="9"/>
  <c r="Z9" i="9"/>
  <c r="AI9" i="9"/>
  <c r="AJ9" i="9"/>
  <c r="AK9" i="9"/>
  <c r="BC9" i="9"/>
  <c r="BD9" i="9"/>
  <c r="BE9" i="9"/>
  <c r="BL9" i="9"/>
  <c r="BM9" i="9"/>
  <c r="BN9" i="9"/>
  <c r="O10" i="9"/>
  <c r="P10" i="9"/>
  <c r="Q10" i="9"/>
  <c r="X10" i="9"/>
  <c r="Y10" i="9"/>
  <c r="Z10" i="9"/>
  <c r="AI10" i="9"/>
  <c r="AJ10" i="9"/>
  <c r="AK10" i="9"/>
  <c r="BC10" i="9"/>
  <c r="BD10" i="9"/>
  <c r="BE10" i="9"/>
  <c r="BL10" i="9"/>
  <c r="BM10" i="9"/>
  <c r="BN10" i="9"/>
  <c r="O11" i="9"/>
  <c r="P11" i="9"/>
  <c r="Q11" i="9"/>
  <c r="X11" i="9"/>
  <c r="Y11" i="9"/>
  <c r="Z11" i="9"/>
  <c r="AI11" i="9"/>
  <c r="AJ11" i="9"/>
  <c r="AK11" i="9"/>
  <c r="BC11" i="9"/>
  <c r="BD11" i="9"/>
  <c r="BE11" i="9"/>
  <c r="BL11" i="9"/>
  <c r="BM11" i="9"/>
  <c r="BN11" i="9"/>
  <c r="O12" i="9"/>
  <c r="P12" i="9"/>
  <c r="Q12" i="9"/>
  <c r="X12" i="9"/>
  <c r="Y12" i="9"/>
  <c r="Z12" i="9"/>
  <c r="AI12" i="9"/>
  <c r="AJ12" i="9"/>
  <c r="AK12" i="9"/>
  <c r="BC12" i="9"/>
  <c r="BD12" i="9"/>
  <c r="BE12" i="9"/>
  <c r="O13" i="9"/>
  <c r="P13" i="9"/>
  <c r="Q13" i="9"/>
  <c r="X13" i="9"/>
  <c r="Y13" i="9"/>
  <c r="Z13" i="9"/>
  <c r="AI13" i="9"/>
  <c r="AJ13" i="9"/>
  <c r="AK13" i="9"/>
  <c r="BC13" i="9"/>
  <c r="BD13" i="9"/>
  <c r="BE13" i="9"/>
  <c r="O14" i="9"/>
  <c r="P14" i="9"/>
  <c r="Q14" i="9"/>
  <c r="X14" i="9"/>
  <c r="Y14" i="9"/>
  <c r="Z14" i="9"/>
  <c r="AI14" i="9"/>
  <c r="AJ14" i="9"/>
  <c r="AK14" i="9"/>
  <c r="BC14" i="9"/>
  <c r="BD14" i="9"/>
  <c r="BE14" i="9"/>
  <c r="O15" i="9"/>
  <c r="P15" i="9"/>
  <c r="Q15" i="9"/>
  <c r="X15" i="9"/>
  <c r="Y15" i="9"/>
  <c r="Z15" i="9"/>
  <c r="AI15" i="9"/>
  <c r="AJ15" i="9"/>
  <c r="AK15" i="9"/>
  <c r="BC15" i="9"/>
  <c r="BD15" i="9"/>
  <c r="BE15" i="9"/>
  <c r="O16" i="9"/>
  <c r="P16" i="9"/>
  <c r="Q16" i="9"/>
  <c r="X16" i="9"/>
  <c r="Y16" i="9"/>
  <c r="Z16" i="9"/>
  <c r="AI16" i="9"/>
  <c r="AJ16" i="9"/>
  <c r="AK16" i="9"/>
  <c r="BC16" i="9"/>
  <c r="BD16" i="9"/>
  <c r="BE16" i="9"/>
  <c r="O17" i="9"/>
  <c r="P17" i="9"/>
  <c r="Q17" i="9"/>
  <c r="X17" i="9"/>
  <c r="Y17" i="9"/>
  <c r="Z17" i="9"/>
  <c r="AI17" i="9"/>
  <c r="AJ17" i="9"/>
  <c r="AK17" i="9"/>
  <c r="BC17" i="9"/>
  <c r="BD17" i="9"/>
  <c r="BE17" i="9"/>
  <c r="O18" i="9"/>
  <c r="P18" i="9"/>
  <c r="Q18" i="9"/>
  <c r="X18" i="9"/>
  <c r="Y18" i="9"/>
  <c r="Z18" i="9"/>
  <c r="AI18" i="9"/>
  <c r="AJ18" i="9"/>
  <c r="AK18" i="9"/>
  <c r="BC18" i="9"/>
  <c r="BD18" i="9"/>
  <c r="BE18" i="9"/>
  <c r="O19" i="9"/>
  <c r="P19" i="9"/>
  <c r="Q19" i="9"/>
  <c r="AI19" i="9"/>
  <c r="AJ19" i="9"/>
  <c r="AK19" i="9"/>
  <c r="BC19" i="9"/>
  <c r="BD19" i="9"/>
  <c r="BE19" i="9"/>
  <c r="O20" i="9"/>
  <c r="P20" i="9"/>
  <c r="Q20" i="9"/>
  <c r="AI20" i="9"/>
  <c r="AJ20" i="9"/>
  <c r="AK20" i="9"/>
  <c r="BC20" i="9"/>
  <c r="BD20" i="9"/>
  <c r="BE20" i="9"/>
  <c r="O21" i="9"/>
  <c r="P21" i="9"/>
  <c r="Q21" i="9"/>
  <c r="AI21" i="9"/>
  <c r="AJ21" i="9"/>
  <c r="AK21" i="9"/>
  <c r="BC21" i="9"/>
  <c r="BD21" i="9"/>
  <c r="BE21" i="9"/>
  <c r="O22" i="9"/>
  <c r="P22" i="9"/>
  <c r="Q22" i="9"/>
  <c r="AI22" i="9"/>
  <c r="AJ22" i="9"/>
  <c r="AK22" i="9"/>
  <c r="BC22" i="9"/>
  <c r="BD22" i="9"/>
  <c r="BE22" i="9"/>
  <c r="O23" i="9"/>
  <c r="P23" i="9"/>
  <c r="Q23" i="9"/>
  <c r="AI23" i="9"/>
  <c r="AJ23" i="9"/>
  <c r="AK23" i="9"/>
  <c r="BC23" i="9"/>
  <c r="BD23" i="9"/>
  <c r="BE23" i="9"/>
  <c r="O24" i="9"/>
  <c r="P24" i="9"/>
  <c r="Q24" i="9"/>
  <c r="AI24" i="9"/>
  <c r="AJ24" i="9"/>
  <c r="AK24" i="9"/>
  <c r="BC24" i="9"/>
  <c r="BD24" i="9"/>
  <c r="BE24" i="9"/>
  <c r="O25" i="9"/>
  <c r="P25" i="9"/>
  <c r="Q25" i="9"/>
  <c r="AI25" i="9"/>
  <c r="AJ25" i="9"/>
  <c r="AK25" i="9"/>
  <c r="BC25" i="9"/>
  <c r="BD25" i="9"/>
  <c r="BE25" i="9"/>
  <c r="O26" i="9"/>
  <c r="P26" i="9"/>
  <c r="Q26" i="9"/>
  <c r="AI26" i="9"/>
  <c r="AJ26" i="9"/>
  <c r="AK26" i="9"/>
  <c r="BC26" i="9"/>
  <c r="BD26" i="9"/>
  <c r="BE26" i="9"/>
  <c r="O27" i="9"/>
  <c r="P27" i="9"/>
  <c r="Q27" i="9"/>
  <c r="AI27" i="9"/>
  <c r="AJ27" i="9"/>
  <c r="AK27" i="9"/>
  <c r="BC27" i="9"/>
  <c r="BD27" i="9"/>
  <c r="BE27" i="9"/>
  <c r="O28" i="9"/>
  <c r="P28" i="9"/>
  <c r="Q28" i="9"/>
  <c r="AI28" i="9"/>
  <c r="AJ28" i="9"/>
  <c r="AK28" i="9"/>
  <c r="BC28" i="9"/>
  <c r="BD28" i="9"/>
  <c r="BE28" i="9"/>
  <c r="O29" i="9"/>
  <c r="P29" i="9"/>
  <c r="Q29" i="9"/>
  <c r="AI29" i="9"/>
  <c r="AJ29" i="9"/>
  <c r="AK29" i="9"/>
  <c r="BC29" i="9"/>
  <c r="BD29" i="9"/>
  <c r="BE29" i="9"/>
  <c r="O30" i="9"/>
  <c r="P30" i="9"/>
  <c r="Q30" i="9"/>
  <c r="AI30" i="9"/>
  <c r="AJ30" i="9"/>
  <c r="AK30" i="9"/>
  <c r="BC30" i="9"/>
  <c r="BD30" i="9"/>
  <c r="BE30" i="9"/>
  <c r="O31" i="9"/>
  <c r="P31" i="9"/>
  <c r="Q31" i="9"/>
  <c r="AI31" i="9"/>
  <c r="AJ31" i="9"/>
  <c r="AK31" i="9"/>
  <c r="BC31" i="9"/>
  <c r="BD31" i="9"/>
  <c r="BE31" i="9"/>
  <c r="O32" i="9"/>
  <c r="P32" i="9"/>
  <c r="Q32" i="9"/>
  <c r="AI32" i="9"/>
  <c r="AJ32" i="9"/>
  <c r="AK32" i="9"/>
  <c r="BC32" i="9"/>
  <c r="BD32" i="9"/>
  <c r="BE32" i="9"/>
  <c r="O33" i="9"/>
  <c r="P33" i="9"/>
  <c r="Q33" i="9"/>
  <c r="AI33" i="9"/>
  <c r="AJ33" i="9"/>
  <c r="AK33" i="9"/>
  <c r="BC33" i="9"/>
  <c r="BD33" i="9"/>
  <c r="BE33" i="9"/>
  <c r="O34" i="9"/>
  <c r="P34" i="9"/>
  <c r="Q34" i="9"/>
  <c r="AI34" i="9"/>
  <c r="AJ34" i="9"/>
  <c r="AK34" i="9"/>
  <c r="BC34" i="9"/>
  <c r="BD34" i="9"/>
  <c r="BE34" i="9"/>
  <c r="O35" i="9"/>
  <c r="P35" i="9"/>
  <c r="Q35" i="9"/>
  <c r="AI35" i="9"/>
  <c r="AJ35" i="9"/>
  <c r="AK35" i="9"/>
  <c r="BC35" i="9"/>
  <c r="BD35" i="9"/>
  <c r="BE35" i="9"/>
  <c r="O36" i="9"/>
  <c r="P36" i="9"/>
  <c r="Q36" i="9"/>
  <c r="AI36" i="9"/>
  <c r="AJ36" i="9"/>
  <c r="AK36" i="9"/>
  <c r="BC36" i="9"/>
  <c r="BD36" i="9"/>
  <c r="BE36" i="9"/>
  <c r="O37" i="9"/>
  <c r="P37" i="9"/>
  <c r="Q37" i="9"/>
  <c r="AI37" i="9"/>
  <c r="AJ37" i="9"/>
  <c r="AK37" i="9"/>
  <c r="BC37" i="9"/>
  <c r="BD37" i="9"/>
  <c r="BE37" i="9"/>
  <c r="O38" i="9"/>
  <c r="P38" i="9"/>
  <c r="Q38" i="9"/>
  <c r="AI38" i="9"/>
  <c r="AJ38" i="9"/>
  <c r="AK38" i="9"/>
  <c r="BC38" i="9"/>
  <c r="BD38" i="9"/>
  <c r="BE38" i="9"/>
  <c r="O39" i="9"/>
  <c r="P39" i="9"/>
  <c r="Q39" i="9"/>
  <c r="AI39" i="9"/>
  <c r="AJ39" i="9"/>
  <c r="AK39" i="9"/>
  <c r="BC39" i="9"/>
  <c r="BD39" i="9"/>
  <c r="BE39" i="9"/>
  <c r="O40" i="9"/>
  <c r="P40" i="9"/>
  <c r="Q40" i="9"/>
  <c r="AI40" i="9"/>
  <c r="AJ40" i="9"/>
  <c r="AK40" i="9"/>
  <c r="BC40" i="9"/>
  <c r="BD40" i="9"/>
  <c r="BE40" i="9"/>
  <c r="O41" i="9"/>
  <c r="P41" i="9"/>
  <c r="Q41" i="9"/>
  <c r="AI41" i="9"/>
  <c r="AJ41" i="9"/>
  <c r="AK41" i="9"/>
  <c r="BC41" i="9"/>
  <c r="BD41" i="9"/>
  <c r="BE41" i="9"/>
  <c r="O42" i="9"/>
  <c r="P42" i="9"/>
  <c r="Q42" i="9"/>
  <c r="AI42" i="9"/>
  <c r="AJ42" i="9"/>
  <c r="AK42" i="9"/>
  <c r="BC42" i="9"/>
  <c r="BD42" i="9"/>
  <c r="BE42" i="9"/>
  <c r="O43" i="9"/>
  <c r="P43" i="9"/>
  <c r="Q43" i="9"/>
  <c r="AI43" i="9"/>
  <c r="AJ43" i="9"/>
  <c r="AK43" i="9"/>
  <c r="BC43" i="9"/>
  <c r="BD43" i="9"/>
  <c r="BE43" i="9"/>
  <c r="O44" i="9"/>
  <c r="P44" i="9"/>
  <c r="Q44" i="9"/>
  <c r="AI44" i="9"/>
  <c r="AJ44" i="9"/>
  <c r="AK44" i="9"/>
  <c r="BC44" i="9"/>
  <c r="BD44" i="9"/>
  <c r="BE44" i="9"/>
  <c r="O45" i="9"/>
  <c r="P45" i="9"/>
  <c r="Q45" i="9"/>
  <c r="AI45" i="9"/>
  <c r="AJ45" i="9"/>
  <c r="AK45" i="9"/>
  <c r="BC45" i="9"/>
  <c r="BD45" i="9"/>
  <c r="BE45" i="9"/>
  <c r="O46" i="9"/>
  <c r="P46" i="9"/>
  <c r="Q46" i="9"/>
  <c r="AI46" i="9"/>
  <c r="AJ46" i="9"/>
  <c r="AK46" i="9"/>
  <c r="BC46" i="9"/>
  <c r="BD46" i="9"/>
  <c r="BE46" i="9"/>
  <c r="O47" i="9"/>
  <c r="P47" i="9"/>
  <c r="Q47" i="9"/>
  <c r="AI47" i="9"/>
  <c r="AJ47" i="9"/>
  <c r="AK47" i="9"/>
  <c r="BC47" i="9"/>
  <c r="BD47" i="9"/>
  <c r="BE47" i="9"/>
  <c r="O48" i="9"/>
  <c r="P48" i="9"/>
  <c r="Q48" i="9"/>
  <c r="AI48" i="9"/>
  <c r="AJ48" i="9"/>
  <c r="AK48" i="9"/>
  <c r="BC48" i="9"/>
  <c r="BD48" i="9"/>
  <c r="BE48" i="9"/>
  <c r="O49" i="9"/>
  <c r="P49" i="9"/>
  <c r="Q49" i="9"/>
  <c r="AI49" i="9"/>
  <c r="AJ49" i="9"/>
  <c r="AK49" i="9"/>
  <c r="BC49" i="9"/>
  <c r="BD49" i="9"/>
  <c r="BE49" i="9"/>
  <c r="O50" i="9"/>
  <c r="P50" i="9"/>
  <c r="Q50" i="9"/>
  <c r="AI50" i="9"/>
  <c r="AJ50" i="9"/>
  <c r="AK50" i="9"/>
  <c r="BC50" i="9"/>
  <c r="BD50" i="9"/>
  <c r="BE50" i="9"/>
  <c r="O51" i="9"/>
  <c r="P51" i="9"/>
  <c r="Q51" i="9"/>
  <c r="AI51" i="9"/>
  <c r="AJ51" i="9"/>
  <c r="AK51" i="9"/>
  <c r="BC51" i="9"/>
  <c r="BD51" i="9"/>
  <c r="BE51" i="9"/>
  <c r="O52" i="9"/>
  <c r="P52" i="9"/>
  <c r="Q52" i="9"/>
  <c r="AI52" i="9"/>
  <c r="AJ52" i="9"/>
  <c r="AK52" i="9"/>
  <c r="BC52" i="9"/>
  <c r="BD52" i="9"/>
  <c r="BE52" i="9"/>
  <c r="O53" i="9"/>
  <c r="P53" i="9"/>
  <c r="Q53" i="9"/>
  <c r="AI53" i="9"/>
  <c r="AJ53" i="9"/>
  <c r="AK53" i="9"/>
  <c r="BC53" i="9"/>
  <c r="BD53" i="9"/>
  <c r="BE53" i="9"/>
  <c r="O54" i="9"/>
  <c r="P54" i="9"/>
  <c r="Q54" i="9"/>
  <c r="AI54" i="9"/>
  <c r="AJ54" i="9"/>
  <c r="AK54" i="9"/>
  <c r="BC54" i="9"/>
  <c r="BD54" i="9"/>
  <c r="BE54" i="9"/>
  <c r="O55" i="9"/>
  <c r="P55" i="9"/>
  <c r="Q55" i="9"/>
  <c r="AI55" i="9"/>
  <c r="AJ55" i="9"/>
  <c r="AK55" i="9"/>
  <c r="BC55" i="9"/>
  <c r="BD55" i="9"/>
  <c r="BE55" i="9"/>
  <c r="O56" i="9"/>
  <c r="P56" i="9"/>
  <c r="Q56" i="9"/>
  <c r="AI56" i="9"/>
  <c r="AJ56" i="9"/>
  <c r="AK56" i="9"/>
  <c r="BC56" i="9"/>
  <c r="BD56" i="9"/>
  <c r="BE56" i="9"/>
  <c r="O57" i="9"/>
  <c r="P57" i="9"/>
  <c r="Q57" i="9"/>
  <c r="AI57" i="9"/>
  <c r="AJ57" i="9"/>
  <c r="AK57" i="9"/>
  <c r="BC57" i="9"/>
  <c r="BD57" i="9"/>
  <c r="BE57" i="9"/>
  <c r="O58" i="9"/>
  <c r="P58" i="9"/>
  <c r="Q58" i="9"/>
  <c r="AI58" i="9"/>
  <c r="AJ58" i="9"/>
  <c r="AK58" i="9"/>
  <c r="BC58" i="9"/>
  <c r="BD58" i="9"/>
  <c r="BE58" i="9"/>
  <c r="O59" i="9"/>
  <c r="P59" i="9"/>
  <c r="Q59" i="9"/>
  <c r="AI59" i="9"/>
  <c r="AJ59" i="9"/>
  <c r="AK59" i="9"/>
  <c r="BC59" i="9"/>
  <c r="BD59" i="9"/>
  <c r="BE59" i="9"/>
  <c r="O60" i="9"/>
  <c r="P60" i="9"/>
  <c r="Q60" i="9"/>
  <c r="AI60" i="9"/>
  <c r="AJ60" i="9"/>
  <c r="AK60" i="9"/>
  <c r="BC60" i="9"/>
  <c r="BD60" i="9"/>
  <c r="BE60" i="9"/>
  <c r="O61" i="9"/>
  <c r="P61" i="9"/>
  <c r="Q61" i="9"/>
  <c r="AI61" i="9"/>
  <c r="AJ61" i="9"/>
  <c r="AK61" i="9"/>
  <c r="BC61" i="9"/>
  <c r="BD61" i="9"/>
  <c r="BE61" i="9"/>
  <c r="O62" i="9"/>
  <c r="P62" i="9"/>
  <c r="Q62" i="9"/>
  <c r="AI62" i="9"/>
  <c r="AJ62" i="9"/>
  <c r="AK62" i="9"/>
  <c r="BC62" i="9"/>
  <c r="BD62" i="9"/>
  <c r="BE62" i="9"/>
  <c r="O63" i="9"/>
  <c r="P63" i="9"/>
  <c r="Q63" i="9"/>
  <c r="AI63" i="9"/>
  <c r="AJ63" i="9"/>
  <c r="AK63" i="9"/>
  <c r="BC63" i="9"/>
  <c r="BD63" i="9"/>
  <c r="BE63" i="9"/>
  <c r="O64" i="9"/>
  <c r="P64" i="9"/>
  <c r="Q64" i="9"/>
  <c r="AI64" i="9"/>
  <c r="AJ64" i="9"/>
  <c r="AK64" i="9"/>
  <c r="BC64" i="9"/>
  <c r="BD64" i="9"/>
  <c r="BE64" i="9"/>
  <c r="O65" i="9"/>
  <c r="P65" i="9"/>
  <c r="Q65" i="9"/>
  <c r="AI65" i="9"/>
  <c r="AJ65" i="9"/>
  <c r="AK65" i="9"/>
  <c r="BC65" i="9"/>
  <c r="BD65" i="9"/>
  <c r="BE65" i="9"/>
  <c r="O66" i="9"/>
  <c r="P66" i="9"/>
  <c r="Q66" i="9"/>
  <c r="AI66" i="9"/>
  <c r="AJ66" i="9"/>
  <c r="AK66" i="9"/>
  <c r="BC66" i="9"/>
  <c r="BD66" i="9"/>
  <c r="BE66" i="9"/>
  <c r="O67" i="9"/>
  <c r="P67" i="9"/>
  <c r="Q67" i="9"/>
  <c r="AI67" i="9"/>
  <c r="AJ67" i="9"/>
  <c r="AK67" i="9"/>
  <c r="BC67" i="9"/>
  <c r="BD67" i="9"/>
  <c r="BE67" i="9"/>
  <c r="O68" i="9"/>
  <c r="P68" i="9"/>
  <c r="Q68" i="9"/>
  <c r="AI68" i="9"/>
  <c r="AJ68" i="9"/>
  <c r="AK68" i="9"/>
  <c r="BC68" i="9"/>
  <c r="BD68" i="9"/>
  <c r="BE68" i="9"/>
  <c r="O69" i="9"/>
  <c r="P69" i="9"/>
  <c r="Q69" i="9"/>
  <c r="AI69" i="9"/>
  <c r="AJ69" i="9"/>
  <c r="AK69" i="9"/>
  <c r="BC69" i="9"/>
  <c r="BD69" i="9"/>
  <c r="BE69" i="9"/>
  <c r="O70" i="9"/>
  <c r="P70" i="9"/>
  <c r="Q70" i="9"/>
  <c r="AI70" i="9"/>
  <c r="AJ70" i="9"/>
  <c r="AK70" i="9"/>
  <c r="BC70" i="9"/>
  <c r="BD70" i="9"/>
  <c r="BE70" i="9"/>
  <c r="O71" i="9"/>
  <c r="P71" i="9"/>
  <c r="Q71" i="9"/>
  <c r="AI71" i="9"/>
  <c r="AJ71" i="9"/>
  <c r="AK71" i="9"/>
  <c r="BC71" i="9"/>
  <c r="BD71" i="9"/>
  <c r="BE71" i="9"/>
  <c r="O72" i="9"/>
  <c r="P72" i="9"/>
  <c r="Q72" i="9"/>
  <c r="AI72" i="9"/>
  <c r="AJ72" i="9"/>
  <c r="AK72" i="9"/>
  <c r="BC72" i="9"/>
  <c r="BD72" i="9"/>
  <c r="BE72" i="9"/>
  <c r="O73" i="9"/>
  <c r="P73" i="9"/>
  <c r="Q73" i="9"/>
  <c r="AI73" i="9"/>
  <c r="AJ73" i="9"/>
  <c r="AK73" i="9"/>
  <c r="BC73" i="9"/>
  <c r="BD73" i="9"/>
  <c r="BE73" i="9"/>
  <c r="O74" i="9"/>
  <c r="P74" i="9"/>
  <c r="Q74" i="9"/>
  <c r="AI74" i="9"/>
  <c r="AJ74" i="9"/>
  <c r="AK74" i="9"/>
  <c r="BC74" i="9"/>
  <c r="BD74" i="9"/>
  <c r="BE74" i="9"/>
  <c r="O75" i="9"/>
  <c r="P75" i="9"/>
  <c r="Q75" i="9"/>
  <c r="AI75" i="9"/>
  <c r="AJ75" i="9"/>
  <c r="AK75" i="9"/>
  <c r="BC75" i="9"/>
  <c r="BD75" i="9"/>
  <c r="BE75" i="9"/>
  <c r="O76" i="9"/>
  <c r="P76" i="9"/>
  <c r="Q76" i="9"/>
  <c r="AI76" i="9"/>
  <c r="AJ76" i="9"/>
  <c r="AK76" i="9"/>
  <c r="BC76" i="9"/>
  <c r="BD76" i="9"/>
  <c r="BE76" i="9"/>
  <c r="O77" i="9"/>
  <c r="P77" i="9"/>
  <c r="Q77" i="9"/>
  <c r="AI77" i="9"/>
  <c r="AJ77" i="9"/>
  <c r="AK77" i="9"/>
  <c r="BC77" i="9"/>
  <c r="BD77" i="9"/>
  <c r="BE77" i="9"/>
  <c r="O78" i="9"/>
  <c r="P78" i="9"/>
  <c r="Q78" i="9"/>
  <c r="AI78" i="9"/>
  <c r="AJ78" i="9"/>
  <c r="AK78" i="9"/>
  <c r="BC78" i="9"/>
  <c r="BD78" i="9"/>
  <c r="BE78" i="9"/>
  <c r="O79" i="9"/>
  <c r="P79" i="9"/>
  <c r="Q79" i="9"/>
  <c r="AI79" i="9"/>
  <c r="AJ79" i="9"/>
  <c r="AK79" i="9"/>
  <c r="BC79" i="9"/>
  <c r="BD79" i="9"/>
  <c r="BE79" i="9"/>
  <c r="O80" i="9"/>
  <c r="P80" i="9"/>
  <c r="Q80" i="9"/>
  <c r="AI80" i="9"/>
  <c r="AJ80" i="9"/>
  <c r="AK80" i="9"/>
  <c r="BC80" i="9"/>
  <c r="BD80" i="9"/>
  <c r="BE80" i="9"/>
  <c r="O81" i="9"/>
  <c r="P81" i="9"/>
  <c r="Q81" i="9"/>
  <c r="AI81" i="9"/>
  <c r="AJ81" i="9"/>
  <c r="AK81" i="9"/>
  <c r="BC81" i="9"/>
  <c r="BD81" i="9"/>
  <c r="BE81" i="9"/>
  <c r="O82" i="9"/>
  <c r="P82" i="9"/>
  <c r="Q82" i="9"/>
  <c r="AI82" i="9"/>
  <c r="AJ82" i="9"/>
  <c r="AK82" i="9"/>
  <c r="BC82" i="9"/>
  <c r="BD82" i="9"/>
  <c r="BE82" i="9"/>
  <c r="O83" i="9"/>
  <c r="P83" i="9"/>
  <c r="Q83" i="9"/>
  <c r="AI83" i="9"/>
  <c r="AJ83" i="9"/>
  <c r="AK83" i="9"/>
  <c r="BC83" i="9"/>
  <c r="BD83" i="9"/>
  <c r="BE83" i="9"/>
  <c r="O84" i="9"/>
  <c r="P84" i="9"/>
  <c r="Q84" i="9"/>
  <c r="AI84" i="9"/>
  <c r="AJ84" i="9"/>
  <c r="AK84" i="9"/>
  <c r="BC84" i="9"/>
  <c r="BD84" i="9"/>
  <c r="BE84" i="9"/>
  <c r="O85" i="9"/>
  <c r="P85" i="9"/>
  <c r="Q85" i="9"/>
  <c r="AI85" i="9"/>
  <c r="AJ85" i="9"/>
  <c r="AK85" i="9"/>
  <c r="BC85" i="9"/>
  <c r="BD85" i="9"/>
  <c r="BE85" i="9"/>
  <c r="O86" i="9"/>
  <c r="P86" i="9"/>
  <c r="Q86" i="9"/>
  <c r="AI86" i="9"/>
  <c r="AJ86" i="9"/>
  <c r="AK86" i="9"/>
  <c r="BC86" i="9"/>
  <c r="BD86" i="9"/>
  <c r="BE86" i="9"/>
  <c r="O87" i="9"/>
  <c r="P87" i="9"/>
  <c r="Q87" i="9"/>
  <c r="AI87" i="9"/>
  <c r="AJ87" i="9"/>
  <c r="AK87" i="9"/>
  <c r="BC87" i="9"/>
  <c r="BD87" i="9"/>
  <c r="BE87" i="9"/>
  <c r="O88" i="9"/>
  <c r="P88" i="9"/>
  <c r="Q88" i="9"/>
  <c r="AI88" i="9"/>
  <c r="AJ88" i="9"/>
  <c r="AK88" i="9"/>
  <c r="BC88" i="9"/>
  <c r="BD88" i="9"/>
  <c r="BE88" i="9"/>
  <c r="O89" i="9"/>
  <c r="P89" i="9"/>
  <c r="Q89" i="9"/>
  <c r="AI89" i="9"/>
  <c r="AJ89" i="9"/>
  <c r="AK89" i="9"/>
  <c r="BC89" i="9"/>
  <c r="BD89" i="9"/>
  <c r="BE89" i="9"/>
  <c r="O90" i="9"/>
  <c r="P90" i="9"/>
  <c r="Q90" i="9"/>
  <c r="AI90" i="9"/>
  <c r="AJ90" i="9"/>
  <c r="AK90" i="9"/>
  <c r="BC90" i="9"/>
  <c r="BD90" i="9"/>
  <c r="BE90" i="9"/>
  <c r="O91" i="9"/>
  <c r="P91" i="9"/>
  <c r="Q91" i="9"/>
  <c r="AI91" i="9"/>
  <c r="AJ91" i="9"/>
  <c r="AK91" i="9"/>
  <c r="BC91" i="9"/>
  <c r="BD91" i="9"/>
  <c r="BE91" i="9"/>
  <c r="O92" i="9"/>
  <c r="P92" i="9"/>
  <c r="Q92" i="9"/>
  <c r="AI92" i="9"/>
  <c r="AJ92" i="9"/>
  <c r="AK92" i="9"/>
  <c r="BC92" i="9"/>
  <c r="BD92" i="9"/>
  <c r="BE92" i="9"/>
  <c r="O93" i="9"/>
  <c r="P93" i="9"/>
  <c r="Q93" i="9"/>
  <c r="AI93" i="9"/>
  <c r="AJ93" i="9"/>
  <c r="AK93" i="9"/>
  <c r="BC93" i="9"/>
  <c r="BD93" i="9"/>
  <c r="BE93" i="9"/>
  <c r="O94" i="9"/>
  <c r="P94" i="9"/>
  <c r="Q94" i="9"/>
  <c r="AI94" i="9"/>
  <c r="AJ94" i="9"/>
  <c r="AK94" i="9"/>
  <c r="BC94" i="9"/>
  <c r="BD94" i="9"/>
  <c r="BE94" i="9"/>
  <c r="O95" i="9"/>
  <c r="P95" i="9"/>
  <c r="Q95" i="9"/>
  <c r="AI95" i="9"/>
  <c r="AJ95" i="9"/>
  <c r="AK95" i="9"/>
  <c r="BC95" i="9"/>
  <c r="BD95" i="9"/>
  <c r="BE95" i="9"/>
  <c r="O96" i="9"/>
  <c r="P96" i="9"/>
  <c r="Q96" i="9"/>
  <c r="AI96" i="9"/>
  <c r="AJ96" i="9"/>
  <c r="AK96" i="9"/>
  <c r="BC96" i="9"/>
  <c r="BD96" i="9"/>
  <c r="BE96" i="9"/>
  <c r="O97" i="9"/>
  <c r="P97" i="9"/>
  <c r="Q97" i="9"/>
  <c r="AI97" i="9"/>
  <c r="AJ97" i="9"/>
  <c r="AK97" i="9"/>
  <c r="BC97" i="9"/>
  <c r="BD97" i="9"/>
  <c r="BE97" i="9"/>
  <c r="O98" i="9"/>
  <c r="P98" i="9"/>
  <c r="Q98" i="9"/>
  <c r="AI98" i="9"/>
  <c r="AJ98" i="9"/>
  <c r="AK98" i="9"/>
  <c r="BC98" i="9"/>
  <c r="BD98" i="9"/>
  <c r="BE98" i="9"/>
  <c r="O99" i="9"/>
  <c r="P99" i="9"/>
  <c r="Q99" i="9"/>
  <c r="AI99" i="9"/>
  <c r="AJ99" i="9"/>
  <c r="AK99" i="9"/>
  <c r="BC99" i="9"/>
  <c r="BD99" i="9"/>
  <c r="BE99" i="9"/>
  <c r="O100" i="9"/>
  <c r="P100" i="9"/>
  <c r="Q100" i="9"/>
  <c r="AI100" i="9"/>
  <c r="AJ100" i="9"/>
  <c r="AK100" i="9"/>
  <c r="BC100" i="9"/>
  <c r="BD100" i="9"/>
  <c r="BE100" i="9"/>
  <c r="O101" i="9"/>
  <c r="P101" i="9"/>
  <c r="Q101" i="9"/>
  <c r="AI101" i="9"/>
  <c r="AJ101" i="9"/>
  <c r="AK101" i="9"/>
  <c r="BC101" i="9"/>
  <c r="BD101" i="9"/>
  <c r="BE101" i="9"/>
  <c r="O102" i="9"/>
  <c r="P102" i="9"/>
  <c r="Q102" i="9"/>
  <c r="AI102" i="9"/>
  <c r="AJ102" i="9"/>
  <c r="AK102" i="9"/>
  <c r="BC102" i="9"/>
  <c r="BD102" i="9"/>
  <c r="BE102" i="9"/>
  <c r="O103" i="9"/>
  <c r="P103" i="9"/>
  <c r="Q103" i="9"/>
  <c r="AI103" i="9"/>
  <c r="AJ103" i="9"/>
  <c r="AK103" i="9"/>
  <c r="BC103" i="9"/>
  <c r="BD103" i="9"/>
  <c r="BE103" i="9"/>
  <c r="O104" i="9"/>
  <c r="P104" i="9"/>
  <c r="Q104" i="9"/>
  <c r="AI104" i="9"/>
  <c r="AJ104" i="9"/>
  <c r="AK104" i="9"/>
  <c r="BC104" i="9"/>
  <c r="BD104" i="9"/>
  <c r="BE104" i="9"/>
  <c r="O105" i="9"/>
  <c r="P105" i="9"/>
  <c r="Q105" i="9"/>
  <c r="AI105" i="9"/>
  <c r="AJ105" i="9"/>
  <c r="AK105" i="9"/>
  <c r="BC105" i="9"/>
  <c r="BD105" i="9"/>
  <c r="BE105" i="9"/>
  <c r="O106" i="9"/>
  <c r="P106" i="9"/>
  <c r="Q106" i="9"/>
  <c r="AI106" i="9"/>
  <c r="AJ106" i="9"/>
  <c r="AK106" i="9"/>
  <c r="BC106" i="9"/>
  <c r="BD106" i="9"/>
  <c r="BE106" i="9"/>
  <c r="O107" i="9"/>
  <c r="P107" i="9"/>
  <c r="Q107" i="9"/>
  <c r="AI107" i="9"/>
  <c r="AJ107" i="9"/>
  <c r="AK107" i="9"/>
  <c r="BC107" i="9"/>
  <c r="BD107" i="9"/>
  <c r="BE107" i="9"/>
  <c r="O108" i="9"/>
  <c r="P108" i="9"/>
  <c r="Q108" i="9"/>
  <c r="AI108" i="9"/>
  <c r="AJ108" i="9"/>
  <c r="AK108" i="9"/>
  <c r="BC108" i="9"/>
  <c r="BD108" i="9"/>
  <c r="BE108" i="9"/>
  <c r="O109" i="9"/>
  <c r="P109" i="9"/>
  <c r="Q109" i="9"/>
  <c r="AI109" i="9"/>
  <c r="AJ109" i="9"/>
  <c r="AK109" i="9"/>
  <c r="BC109" i="9"/>
  <c r="BD109" i="9"/>
  <c r="BE109" i="9"/>
  <c r="O110" i="9"/>
  <c r="P110" i="9"/>
  <c r="Q110" i="9"/>
  <c r="AI110" i="9"/>
  <c r="AJ110" i="9"/>
  <c r="AK110" i="9"/>
  <c r="BC110" i="9"/>
  <c r="BD110" i="9"/>
  <c r="BE110" i="9"/>
  <c r="O111" i="9"/>
  <c r="P111" i="9"/>
  <c r="Q111" i="9"/>
  <c r="AI111" i="9"/>
  <c r="AJ111" i="9"/>
  <c r="AK111" i="9"/>
  <c r="BC111" i="9"/>
  <c r="BD111" i="9"/>
  <c r="BE111" i="9"/>
  <c r="O112" i="9"/>
  <c r="P112" i="9"/>
  <c r="Q112" i="9"/>
  <c r="AI112" i="9"/>
  <c r="AJ112" i="9"/>
  <c r="AK112" i="9"/>
  <c r="BC112" i="9"/>
  <c r="BD112" i="9"/>
  <c r="BE112" i="9"/>
  <c r="O113" i="9"/>
  <c r="P113" i="9"/>
  <c r="Q113" i="9"/>
  <c r="AI113" i="9"/>
  <c r="AJ113" i="9"/>
  <c r="AK113" i="9"/>
  <c r="BC113" i="9"/>
  <c r="BD113" i="9"/>
  <c r="BE113" i="9"/>
  <c r="O114" i="9"/>
  <c r="P114" i="9"/>
  <c r="Q114" i="9"/>
  <c r="AI114" i="9"/>
  <c r="AJ114" i="9"/>
  <c r="AK114" i="9"/>
  <c r="BC114" i="9"/>
  <c r="BD114" i="9"/>
  <c r="BE114" i="9"/>
  <c r="O115" i="9"/>
  <c r="P115" i="9"/>
  <c r="Q115" i="9"/>
  <c r="AI115" i="9"/>
  <c r="AJ115" i="9"/>
  <c r="AK115" i="9"/>
  <c r="BC115" i="9"/>
  <c r="BD115" i="9"/>
  <c r="BE115" i="9"/>
  <c r="O116" i="9"/>
  <c r="P116" i="9"/>
  <c r="Q116" i="9"/>
  <c r="AI116" i="9"/>
  <c r="AJ116" i="9"/>
  <c r="AK116" i="9"/>
  <c r="BC116" i="9"/>
  <c r="BD116" i="9"/>
  <c r="BE116" i="9"/>
  <c r="O117" i="9"/>
  <c r="P117" i="9"/>
  <c r="Q117" i="9"/>
  <c r="AI117" i="9"/>
  <c r="AJ117" i="9"/>
  <c r="AK117" i="9"/>
  <c r="BC117" i="9"/>
  <c r="BD117" i="9"/>
  <c r="BE117" i="9"/>
  <c r="O118" i="9"/>
  <c r="P118" i="9"/>
  <c r="Q118" i="9"/>
  <c r="AI118" i="9"/>
  <c r="AJ118" i="9"/>
  <c r="AK118" i="9"/>
  <c r="BC118" i="9"/>
  <c r="BD118" i="9"/>
  <c r="BE118" i="9"/>
  <c r="O119" i="9"/>
  <c r="P119" i="9"/>
  <c r="Q119" i="9"/>
  <c r="AI119" i="9"/>
  <c r="AJ119" i="9"/>
  <c r="AK119" i="9"/>
  <c r="BC119" i="9"/>
  <c r="BD119" i="9"/>
  <c r="BE119" i="9"/>
  <c r="O120" i="9"/>
  <c r="P120" i="9"/>
  <c r="Q120" i="9"/>
  <c r="AI120" i="9"/>
  <c r="AJ120" i="9"/>
  <c r="AK120" i="9"/>
  <c r="BC120" i="9"/>
  <c r="BD120" i="9"/>
  <c r="BE120" i="9"/>
  <c r="O121" i="9"/>
  <c r="P121" i="9"/>
  <c r="Q121" i="9"/>
  <c r="AI121" i="9"/>
  <c r="AJ121" i="9"/>
  <c r="AK121" i="9"/>
  <c r="BC121" i="9"/>
  <c r="BD121" i="9"/>
  <c r="BE121" i="9"/>
  <c r="O122" i="9"/>
  <c r="P122" i="9"/>
  <c r="Q122" i="9"/>
  <c r="AI122" i="9"/>
  <c r="AJ122" i="9"/>
  <c r="AK122" i="9"/>
  <c r="BC122" i="9"/>
  <c r="BD122" i="9"/>
  <c r="BE122" i="9"/>
  <c r="O123" i="9"/>
  <c r="P123" i="9"/>
  <c r="Q123" i="9"/>
  <c r="AI123" i="9"/>
  <c r="AJ123" i="9"/>
  <c r="AK123" i="9"/>
  <c r="BC123" i="9"/>
  <c r="BD123" i="9"/>
  <c r="BE123" i="9"/>
  <c r="O124" i="9"/>
  <c r="P124" i="9"/>
  <c r="Q124" i="9"/>
  <c r="AI124" i="9"/>
  <c r="AJ124" i="9"/>
  <c r="AK124" i="9"/>
  <c r="BC124" i="9"/>
  <c r="BD124" i="9"/>
  <c r="BE124" i="9"/>
  <c r="O125" i="9"/>
  <c r="P125" i="9"/>
  <c r="Q125" i="9"/>
  <c r="AI125" i="9"/>
  <c r="AJ125" i="9"/>
  <c r="AK125" i="9"/>
  <c r="BC125" i="9"/>
  <c r="BD125" i="9"/>
  <c r="BE125" i="9"/>
  <c r="O126" i="9"/>
  <c r="P126" i="9"/>
  <c r="Q126" i="9"/>
  <c r="AI126" i="9"/>
  <c r="AJ126" i="9"/>
  <c r="AK126" i="9"/>
  <c r="BC126" i="9"/>
  <c r="BD126" i="9"/>
  <c r="BE126" i="9"/>
  <c r="O127" i="9"/>
  <c r="P127" i="9"/>
  <c r="Q127" i="9"/>
  <c r="AI127" i="9"/>
  <c r="AJ127" i="9"/>
  <c r="AK127" i="9"/>
  <c r="BC127" i="9"/>
  <c r="BD127" i="9"/>
  <c r="BE127" i="9"/>
  <c r="O128" i="9"/>
  <c r="P128" i="9"/>
  <c r="Q128" i="9"/>
  <c r="AI128" i="9"/>
  <c r="AJ128" i="9"/>
  <c r="AK128" i="9"/>
  <c r="BC128" i="9"/>
  <c r="BD128" i="9"/>
  <c r="BE128" i="9"/>
  <c r="O129" i="9"/>
  <c r="P129" i="9"/>
  <c r="Q129" i="9"/>
  <c r="AI129" i="9"/>
  <c r="AJ129" i="9"/>
  <c r="AK129" i="9"/>
  <c r="BC129" i="9"/>
  <c r="BD129" i="9"/>
  <c r="BE129" i="9"/>
  <c r="O130" i="9"/>
  <c r="P130" i="9"/>
  <c r="Q130" i="9"/>
  <c r="AI130" i="9"/>
  <c r="AJ130" i="9"/>
  <c r="AK130" i="9"/>
  <c r="BC130" i="9"/>
  <c r="BD130" i="9"/>
  <c r="BE130" i="9"/>
  <c r="O131" i="9"/>
  <c r="P131" i="9"/>
  <c r="Q131" i="9"/>
  <c r="AI131" i="9"/>
  <c r="AJ131" i="9"/>
  <c r="AK131" i="9"/>
  <c r="BC131" i="9"/>
  <c r="BD131" i="9"/>
  <c r="BE131" i="9"/>
  <c r="O132" i="9"/>
  <c r="P132" i="9"/>
  <c r="Q132" i="9"/>
  <c r="AI132" i="9"/>
  <c r="AJ132" i="9"/>
  <c r="AK132" i="9"/>
  <c r="BC132" i="9"/>
  <c r="BD132" i="9"/>
  <c r="BE132" i="9"/>
  <c r="O133" i="9"/>
  <c r="P133" i="9"/>
  <c r="Q133" i="9"/>
  <c r="AI133" i="9"/>
  <c r="AJ133" i="9"/>
  <c r="AK133" i="9"/>
  <c r="BC133" i="9"/>
  <c r="BD133" i="9"/>
  <c r="BE133" i="9"/>
  <c r="O134" i="9"/>
  <c r="P134" i="9"/>
  <c r="Q134" i="9"/>
  <c r="AI134" i="9"/>
  <c r="AJ134" i="9"/>
  <c r="AK134" i="9"/>
  <c r="BC134" i="9"/>
  <c r="BD134" i="9"/>
  <c r="BE134" i="9"/>
  <c r="O135" i="9"/>
  <c r="P135" i="9"/>
  <c r="Q135" i="9"/>
  <c r="AI135" i="9"/>
  <c r="AJ135" i="9"/>
  <c r="AK135" i="9"/>
  <c r="BC135" i="9"/>
  <c r="BD135" i="9"/>
  <c r="BE135" i="9"/>
  <c r="O136" i="9"/>
  <c r="P136" i="9"/>
  <c r="Q136" i="9"/>
  <c r="AI136" i="9"/>
  <c r="AJ136" i="9"/>
  <c r="AK136" i="9"/>
  <c r="BC136" i="9"/>
  <c r="BD136" i="9"/>
  <c r="BE136" i="9"/>
  <c r="O137" i="9"/>
  <c r="P137" i="9"/>
  <c r="Q137" i="9"/>
  <c r="AI137" i="9"/>
  <c r="AJ137" i="9"/>
  <c r="AK137" i="9"/>
  <c r="BC137" i="9"/>
  <c r="BD137" i="9"/>
  <c r="BE137" i="9"/>
  <c r="O138" i="9"/>
  <c r="P138" i="9"/>
  <c r="Q138" i="9"/>
  <c r="AI138" i="9"/>
  <c r="AJ138" i="9"/>
  <c r="AK138" i="9"/>
  <c r="BC138" i="9"/>
  <c r="BD138" i="9"/>
  <c r="BE138" i="9"/>
  <c r="O139" i="9"/>
  <c r="P139" i="9"/>
  <c r="Q139" i="9"/>
  <c r="AI139" i="9"/>
  <c r="AJ139" i="9"/>
  <c r="AK139" i="9"/>
  <c r="BC139" i="9"/>
  <c r="BD139" i="9"/>
  <c r="BE139" i="9"/>
  <c r="O140" i="9"/>
  <c r="P140" i="9"/>
  <c r="Q140" i="9"/>
  <c r="AI140" i="9"/>
  <c r="AJ140" i="9"/>
  <c r="AK140" i="9"/>
  <c r="BC140" i="9"/>
  <c r="BD140" i="9"/>
  <c r="BE140" i="9"/>
  <c r="O141" i="9"/>
  <c r="P141" i="9"/>
  <c r="Q141" i="9"/>
  <c r="AI141" i="9"/>
  <c r="AJ141" i="9"/>
  <c r="AK141" i="9"/>
  <c r="BC141" i="9"/>
  <c r="BD141" i="9"/>
  <c r="BE141" i="9"/>
  <c r="O142" i="9"/>
  <c r="P142" i="9"/>
  <c r="Q142" i="9"/>
  <c r="AI142" i="9"/>
  <c r="AJ142" i="9"/>
  <c r="AK142" i="9"/>
  <c r="BC142" i="9"/>
  <c r="BD142" i="9"/>
  <c r="BE142" i="9"/>
  <c r="O143" i="9"/>
  <c r="P143" i="9"/>
  <c r="Q143" i="9"/>
  <c r="AI143" i="9"/>
  <c r="AJ143" i="9"/>
  <c r="AK143" i="9"/>
  <c r="BC143" i="9"/>
  <c r="BD143" i="9"/>
  <c r="BE143" i="9"/>
  <c r="O144" i="9"/>
  <c r="P144" i="9"/>
  <c r="Q144" i="9"/>
  <c r="AI144" i="9"/>
  <c r="AJ144" i="9"/>
  <c r="AK144" i="9"/>
  <c r="BC144" i="9"/>
  <c r="BD144" i="9"/>
  <c r="BE144" i="9"/>
  <c r="O145" i="9"/>
  <c r="P145" i="9"/>
  <c r="Q145" i="9"/>
  <c r="AI145" i="9"/>
  <c r="AJ145" i="9"/>
  <c r="AK145" i="9"/>
  <c r="BC145" i="9"/>
  <c r="BD145" i="9"/>
  <c r="BE145" i="9"/>
  <c r="O146" i="9"/>
  <c r="P146" i="9"/>
  <c r="Q146" i="9"/>
  <c r="AI146" i="9"/>
  <c r="AJ146" i="9"/>
  <c r="AK146" i="9"/>
  <c r="BC146" i="9"/>
  <c r="BD146" i="9"/>
  <c r="BE146" i="9"/>
  <c r="O147" i="9"/>
  <c r="P147" i="9"/>
  <c r="Q147" i="9"/>
  <c r="AI147" i="9"/>
  <c r="AJ147" i="9"/>
  <c r="AK147" i="9"/>
  <c r="BC147" i="9"/>
  <c r="BD147" i="9"/>
  <c r="BE147" i="9"/>
  <c r="O148" i="9"/>
  <c r="P148" i="9"/>
  <c r="Q148" i="9"/>
  <c r="AI148" i="9"/>
  <c r="AJ148" i="9"/>
  <c r="AK148" i="9"/>
  <c r="BC148" i="9"/>
  <c r="BD148" i="9"/>
  <c r="BE148" i="9"/>
  <c r="O149" i="9"/>
  <c r="P149" i="9"/>
  <c r="Q149" i="9"/>
  <c r="AI149" i="9"/>
  <c r="AJ149" i="9"/>
  <c r="AK149" i="9"/>
  <c r="BC149" i="9"/>
  <c r="BD149" i="9"/>
  <c r="BE149" i="9"/>
  <c r="O150" i="9"/>
  <c r="P150" i="9"/>
  <c r="Q150" i="9"/>
  <c r="AI150" i="9"/>
  <c r="AJ150" i="9"/>
  <c r="AK150" i="9"/>
  <c r="BC150" i="9"/>
  <c r="BD150" i="9"/>
  <c r="BE150" i="9"/>
  <c r="O151" i="9"/>
  <c r="P151" i="9"/>
  <c r="Q151" i="9"/>
  <c r="AI151" i="9"/>
  <c r="AJ151" i="9"/>
  <c r="AK151" i="9"/>
  <c r="BC151" i="9"/>
  <c r="BD151" i="9"/>
  <c r="BE151" i="9"/>
  <c r="O152" i="9"/>
  <c r="P152" i="9"/>
  <c r="Q152" i="9"/>
  <c r="AI152" i="9"/>
  <c r="AJ152" i="9"/>
  <c r="AK152" i="9"/>
  <c r="BC152" i="9"/>
  <c r="BD152" i="9"/>
  <c r="BE152" i="9"/>
  <c r="O153" i="9"/>
  <c r="P153" i="9"/>
  <c r="Q153" i="9"/>
  <c r="AI153" i="9"/>
  <c r="AJ153" i="9"/>
  <c r="AK153" i="9"/>
  <c r="BC153" i="9"/>
  <c r="BD153" i="9"/>
  <c r="BE153" i="9"/>
  <c r="O154" i="9"/>
  <c r="P154" i="9"/>
  <c r="Q154" i="9"/>
  <c r="AI154" i="9"/>
  <c r="AJ154" i="9"/>
  <c r="AK154" i="9"/>
  <c r="BC154" i="9"/>
  <c r="BD154" i="9"/>
  <c r="BE154" i="9"/>
  <c r="O155" i="9"/>
  <c r="P155" i="9"/>
  <c r="Q155" i="9"/>
  <c r="AI155" i="9"/>
  <c r="AJ155" i="9"/>
  <c r="AK155" i="9"/>
  <c r="BC155" i="9"/>
  <c r="BD155" i="9"/>
  <c r="BE155" i="9"/>
  <c r="O156" i="9"/>
  <c r="P156" i="9"/>
  <c r="Q156" i="9"/>
  <c r="AI156" i="9"/>
  <c r="AJ156" i="9"/>
  <c r="AK156" i="9"/>
  <c r="BC156" i="9"/>
  <c r="BD156" i="9"/>
  <c r="BE156" i="9"/>
  <c r="O157" i="9"/>
  <c r="P157" i="9"/>
  <c r="Q157" i="9"/>
  <c r="AI157" i="9"/>
  <c r="AJ157" i="9"/>
  <c r="AK157" i="9"/>
  <c r="BC157" i="9"/>
  <c r="BD157" i="9"/>
  <c r="BE157" i="9"/>
  <c r="O158" i="9"/>
  <c r="P158" i="9"/>
  <c r="Q158" i="9"/>
  <c r="AI158" i="9"/>
  <c r="AJ158" i="9"/>
  <c r="AK158" i="9"/>
  <c r="BC158" i="9"/>
  <c r="BD158" i="9"/>
  <c r="BE158" i="9"/>
  <c r="O159" i="9"/>
  <c r="P159" i="9"/>
  <c r="Q159" i="9"/>
  <c r="AI159" i="9"/>
  <c r="AJ159" i="9"/>
  <c r="AK159" i="9"/>
  <c r="BC159" i="9"/>
  <c r="BD159" i="9"/>
  <c r="BE159" i="9"/>
  <c r="O160" i="9"/>
  <c r="P160" i="9"/>
  <c r="Q160" i="9"/>
  <c r="AI160" i="9"/>
  <c r="AJ160" i="9"/>
  <c r="AK160" i="9"/>
  <c r="BC160" i="9"/>
  <c r="BD160" i="9"/>
  <c r="BE160" i="9"/>
  <c r="O161" i="9"/>
  <c r="P161" i="9"/>
  <c r="Q161" i="9"/>
  <c r="AI161" i="9"/>
  <c r="AJ161" i="9"/>
  <c r="AK161" i="9"/>
  <c r="BC161" i="9"/>
  <c r="BD161" i="9"/>
  <c r="BE161" i="9"/>
  <c r="O162" i="9"/>
  <c r="P162" i="9"/>
  <c r="Q162" i="9"/>
  <c r="AI162" i="9"/>
  <c r="AJ162" i="9"/>
  <c r="AK162" i="9"/>
  <c r="BC162" i="9"/>
  <c r="BD162" i="9"/>
  <c r="BE162" i="9"/>
  <c r="O163" i="9"/>
  <c r="P163" i="9"/>
  <c r="Q163" i="9"/>
  <c r="AI163" i="9"/>
  <c r="AJ163" i="9"/>
  <c r="AK163" i="9"/>
  <c r="BC163" i="9"/>
  <c r="BD163" i="9"/>
  <c r="BE163" i="9"/>
  <c r="O164" i="9"/>
  <c r="P164" i="9"/>
  <c r="Q164" i="9"/>
  <c r="AI164" i="9"/>
  <c r="AJ164" i="9"/>
  <c r="AK164" i="9"/>
  <c r="BC164" i="9"/>
  <c r="BD164" i="9"/>
  <c r="BE164" i="9"/>
  <c r="O165" i="9"/>
  <c r="P165" i="9"/>
  <c r="Q165" i="9"/>
  <c r="AI165" i="9"/>
  <c r="AJ165" i="9"/>
  <c r="AK165" i="9"/>
  <c r="BC165" i="9"/>
  <c r="BD165" i="9"/>
  <c r="BE165" i="9"/>
  <c r="O166" i="9"/>
  <c r="P166" i="9"/>
  <c r="Q166" i="9"/>
  <c r="AI166" i="9"/>
  <c r="AJ166" i="9"/>
  <c r="AK166" i="9"/>
  <c r="BC166" i="9"/>
  <c r="BD166" i="9"/>
  <c r="BE166" i="9"/>
  <c r="O167" i="9"/>
  <c r="P167" i="9"/>
  <c r="Q167" i="9"/>
  <c r="AI167" i="9"/>
  <c r="AJ167" i="9"/>
  <c r="AK167" i="9"/>
  <c r="BC167" i="9"/>
  <c r="BD167" i="9"/>
  <c r="BE167" i="9"/>
  <c r="O168" i="9"/>
  <c r="P168" i="9"/>
  <c r="Q168" i="9"/>
  <c r="AI168" i="9"/>
  <c r="AJ168" i="9"/>
  <c r="AK168" i="9"/>
  <c r="BC168" i="9"/>
  <c r="BD168" i="9"/>
  <c r="BE168" i="9"/>
  <c r="O169" i="9"/>
  <c r="P169" i="9"/>
  <c r="Q169" i="9"/>
  <c r="AI169" i="9"/>
  <c r="AJ169" i="9"/>
  <c r="AK169" i="9"/>
  <c r="BC169" i="9"/>
  <c r="BD169" i="9"/>
  <c r="BE169" i="9"/>
  <c r="O170" i="9"/>
  <c r="P170" i="9"/>
  <c r="Q170" i="9"/>
  <c r="AI170" i="9"/>
  <c r="AJ170" i="9"/>
  <c r="AK170" i="9"/>
  <c r="BC170" i="9"/>
  <c r="BD170" i="9"/>
  <c r="BE170" i="9"/>
  <c r="O171" i="9"/>
  <c r="P171" i="9"/>
  <c r="Q171" i="9"/>
  <c r="AI171" i="9"/>
  <c r="AJ171" i="9"/>
  <c r="AK171" i="9"/>
  <c r="BC171" i="9"/>
  <c r="BD171" i="9"/>
  <c r="BE171" i="9"/>
  <c r="O172" i="9"/>
  <c r="P172" i="9"/>
  <c r="Q172" i="9"/>
  <c r="AI172" i="9"/>
  <c r="AJ172" i="9"/>
  <c r="AK172" i="9"/>
  <c r="BC172" i="9"/>
  <c r="BD172" i="9"/>
  <c r="BE172" i="9"/>
  <c r="O173" i="9"/>
  <c r="P173" i="9"/>
  <c r="Q173" i="9"/>
  <c r="AI173" i="9"/>
  <c r="AJ173" i="9"/>
  <c r="AK173" i="9"/>
  <c r="BC173" i="9"/>
  <c r="BD173" i="9"/>
  <c r="BE173" i="9"/>
  <c r="O174" i="9"/>
  <c r="P174" i="9"/>
  <c r="Q174" i="9"/>
  <c r="AI174" i="9"/>
  <c r="AJ174" i="9"/>
  <c r="AK174" i="9"/>
  <c r="BC174" i="9"/>
  <c r="BD174" i="9"/>
  <c r="BE174" i="9"/>
  <c r="O175" i="9"/>
  <c r="P175" i="9"/>
  <c r="Q175" i="9"/>
  <c r="AI175" i="9"/>
  <c r="AJ175" i="9"/>
  <c r="AK175" i="9"/>
  <c r="BC175" i="9"/>
  <c r="BD175" i="9"/>
  <c r="BE175" i="9"/>
  <c r="O176" i="9"/>
  <c r="P176" i="9"/>
  <c r="Q176" i="9"/>
  <c r="AI176" i="9"/>
  <c r="AJ176" i="9"/>
  <c r="AK176" i="9"/>
  <c r="BC176" i="9"/>
  <c r="BD176" i="9"/>
  <c r="BE176" i="9"/>
  <c r="O177" i="9"/>
  <c r="P177" i="9"/>
  <c r="Q177" i="9"/>
  <c r="AI177" i="9"/>
  <c r="AJ177" i="9"/>
  <c r="AK177" i="9"/>
  <c r="BC177" i="9"/>
  <c r="BD177" i="9"/>
  <c r="BE177" i="9"/>
  <c r="O178" i="9"/>
  <c r="P178" i="9"/>
  <c r="Q178" i="9"/>
  <c r="AI178" i="9"/>
  <c r="AJ178" i="9"/>
  <c r="AK178" i="9"/>
  <c r="BC178" i="9"/>
  <c r="BD178" i="9"/>
  <c r="BE178" i="9"/>
  <c r="O179" i="9"/>
  <c r="P179" i="9"/>
  <c r="Q179" i="9"/>
  <c r="AI179" i="9"/>
  <c r="AJ179" i="9"/>
  <c r="AK179" i="9"/>
  <c r="BC179" i="9"/>
  <c r="BD179" i="9"/>
  <c r="BE179" i="9"/>
  <c r="O180" i="9"/>
  <c r="P180" i="9"/>
  <c r="Q180" i="9"/>
  <c r="AI180" i="9"/>
  <c r="AJ180" i="9"/>
  <c r="AK180" i="9"/>
  <c r="BC180" i="9"/>
  <c r="BD180" i="9"/>
  <c r="BE180" i="9"/>
  <c r="O181" i="9"/>
  <c r="P181" i="9"/>
  <c r="Q181" i="9"/>
  <c r="AI181" i="9"/>
  <c r="AJ181" i="9"/>
  <c r="AK181" i="9"/>
  <c r="BC181" i="9"/>
  <c r="BD181" i="9"/>
  <c r="BE181" i="9"/>
  <c r="O182" i="9"/>
  <c r="P182" i="9"/>
  <c r="Q182" i="9"/>
  <c r="AI182" i="9"/>
  <c r="AJ182" i="9"/>
  <c r="AK182" i="9"/>
  <c r="BC182" i="9"/>
  <c r="BD182" i="9"/>
  <c r="BE182" i="9"/>
  <c r="O183" i="9"/>
  <c r="P183" i="9"/>
  <c r="Q183" i="9"/>
  <c r="AI183" i="9"/>
  <c r="AJ183" i="9"/>
  <c r="AK183" i="9"/>
  <c r="BC183" i="9"/>
  <c r="BD183" i="9"/>
  <c r="BE183" i="9"/>
  <c r="O184" i="9"/>
  <c r="P184" i="9"/>
  <c r="Q184" i="9"/>
  <c r="AI184" i="9"/>
  <c r="AJ184" i="9"/>
  <c r="AK184" i="9"/>
  <c r="BC184" i="9"/>
  <c r="BD184" i="9"/>
  <c r="BE184" i="9"/>
  <c r="O185" i="9"/>
  <c r="P185" i="9"/>
  <c r="Q185" i="9"/>
  <c r="AI185" i="9"/>
  <c r="AJ185" i="9"/>
  <c r="AK185" i="9"/>
  <c r="BC185" i="9"/>
  <c r="BD185" i="9"/>
  <c r="BE185" i="9"/>
  <c r="O186" i="9"/>
  <c r="P186" i="9"/>
  <c r="Q186" i="9"/>
  <c r="AI186" i="9"/>
  <c r="AJ186" i="9"/>
  <c r="AK186" i="9"/>
  <c r="BC186" i="9"/>
  <c r="BD186" i="9"/>
  <c r="BE186" i="9"/>
  <c r="O187" i="9"/>
  <c r="P187" i="9"/>
  <c r="Q187" i="9"/>
  <c r="AI187" i="9"/>
  <c r="AJ187" i="9"/>
  <c r="AK187" i="9"/>
  <c r="BC187" i="9"/>
  <c r="BD187" i="9"/>
  <c r="BE187" i="9"/>
  <c r="O188" i="9"/>
  <c r="P188" i="9"/>
  <c r="Q188" i="9"/>
  <c r="AI188" i="9"/>
  <c r="AJ188" i="9"/>
  <c r="AK188" i="9"/>
  <c r="BC188" i="9"/>
  <c r="BD188" i="9"/>
  <c r="BE188" i="9"/>
  <c r="O189" i="9"/>
  <c r="P189" i="9"/>
  <c r="Q189" i="9"/>
  <c r="AI189" i="9"/>
  <c r="AJ189" i="9"/>
  <c r="AK189" i="9"/>
  <c r="BC189" i="9"/>
  <c r="BD189" i="9"/>
  <c r="BE189" i="9"/>
  <c r="O190" i="9"/>
  <c r="P190" i="9"/>
  <c r="Q190" i="9"/>
  <c r="AI190" i="9"/>
  <c r="AJ190" i="9"/>
  <c r="AK190" i="9"/>
  <c r="BC190" i="9"/>
  <c r="BD190" i="9"/>
  <c r="BE190" i="9"/>
  <c r="O191" i="9"/>
  <c r="P191" i="9"/>
  <c r="Q191" i="9"/>
  <c r="AI191" i="9"/>
  <c r="AJ191" i="9"/>
  <c r="AK191" i="9"/>
  <c r="BC191" i="9"/>
  <c r="BD191" i="9"/>
  <c r="BE191" i="9"/>
  <c r="O192" i="9"/>
  <c r="P192" i="9"/>
  <c r="Q192" i="9"/>
  <c r="AI192" i="9"/>
  <c r="AJ192" i="9"/>
  <c r="AK192" i="9"/>
  <c r="BC192" i="9"/>
  <c r="BD192" i="9"/>
  <c r="BE192" i="9"/>
  <c r="O193" i="9"/>
  <c r="P193" i="9"/>
  <c r="Q193" i="9"/>
  <c r="AI193" i="9"/>
  <c r="AJ193" i="9"/>
  <c r="AK193" i="9"/>
  <c r="BC193" i="9"/>
  <c r="BD193" i="9"/>
  <c r="BE193" i="9"/>
  <c r="O194" i="9"/>
  <c r="P194" i="9"/>
  <c r="Q194" i="9"/>
  <c r="AI194" i="9"/>
  <c r="AJ194" i="9"/>
  <c r="AK194" i="9"/>
  <c r="BC194" i="9"/>
  <c r="BD194" i="9"/>
  <c r="BE194" i="9"/>
  <c r="O195" i="9"/>
  <c r="P195" i="9"/>
  <c r="Q195" i="9"/>
  <c r="AI195" i="9"/>
  <c r="AJ195" i="9"/>
  <c r="AK195" i="9"/>
  <c r="BC195" i="9"/>
  <c r="BD195" i="9"/>
  <c r="BE195" i="9"/>
  <c r="O196" i="9"/>
  <c r="P196" i="9"/>
  <c r="Q196" i="9"/>
  <c r="AI196" i="9"/>
  <c r="AJ196" i="9"/>
  <c r="AK196" i="9"/>
  <c r="BC196" i="9"/>
  <c r="BD196" i="9"/>
  <c r="BE196" i="9"/>
  <c r="O197" i="9"/>
  <c r="P197" i="9"/>
  <c r="Q197" i="9"/>
  <c r="AI197" i="9"/>
  <c r="AJ197" i="9"/>
  <c r="AK197" i="9"/>
  <c r="BC197" i="9"/>
  <c r="BD197" i="9"/>
  <c r="BE197" i="9"/>
  <c r="O198" i="9"/>
  <c r="P198" i="9"/>
  <c r="Q198" i="9"/>
  <c r="AI198" i="9"/>
  <c r="AJ198" i="9"/>
  <c r="AK198" i="9"/>
  <c r="BC198" i="9"/>
  <c r="BD198" i="9"/>
  <c r="BE198" i="9"/>
  <c r="O199" i="9"/>
  <c r="P199" i="9"/>
  <c r="Q199" i="9"/>
  <c r="AI199" i="9"/>
  <c r="AJ199" i="9"/>
  <c r="AK199" i="9"/>
  <c r="BC199" i="9"/>
  <c r="BD199" i="9"/>
  <c r="BE199" i="9"/>
  <c r="O200" i="9"/>
  <c r="P200" i="9"/>
  <c r="Q200" i="9"/>
  <c r="AI200" i="9"/>
  <c r="AJ200" i="9"/>
  <c r="AK200" i="9"/>
  <c r="BC200" i="9"/>
  <c r="BD200" i="9"/>
  <c r="BE200" i="9"/>
  <c r="O201" i="9"/>
  <c r="P201" i="9"/>
  <c r="Q201" i="9"/>
  <c r="AI201" i="9"/>
  <c r="AJ201" i="9"/>
  <c r="AK201" i="9"/>
  <c r="BC201" i="9"/>
  <c r="BD201" i="9"/>
  <c r="BE201" i="9"/>
  <c r="O202" i="9"/>
  <c r="P202" i="9"/>
  <c r="Q202" i="9"/>
  <c r="AI202" i="9"/>
  <c r="AJ202" i="9"/>
  <c r="AK202" i="9"/>
  <c r="BC202" i="9"/>
  <c r="BD202" i="9"/>
  <c r="BE202" i="9"/>
  <c r="O203" i="9"/>
  <c r="P203" i="9"/>
  <c r="Q203" i="9"/>
  <c r="AI203" i="9"/>
  <c r="AJ203" i="9"/>
  <c r="AK203" i="9"/>
  <c r="BC203" i="9"/>
  <c r="BD203" i="9"/>
  <c r="BE203" i="9"/>
  <c r="O204" i="9"/>
  <c r="P204" i="9"/>
  <c r="Q204" i="9"/>
  <c r="AI204" i="9"/>
  <c r="AJ204" i="9"/>
  <c r="AK204" i="9"/>
  <c r="BC204" i="9"/>
  <c r="BD204" i="9"/>
  <c r="BE204" i="9"/>
  <c r="O205" i="9"/>
  <c r="P205" i="9"/>
  <c r="Q205" i="9"/>
  <c r="AI205" i="9"/>
  <c r="AJ205" i="9"/>
  <c r="AK205" i="9"/>
  <c r="BC205" i="9"/>
  <c r="BD205" i="9"/>
  <c r="BE205" i="9"/>
  <c r="O206" i="9"/>
  <c r="P206" i="9"/>
  <c r="Q206" i="9"/>
  <c r="AI206" i="9"/>
  <c r="AJ206" i="9"/>
  <c r="AK206" i="9"/>
  <c r="BC206" i="9"/>
  <c r="BD206" i="9"/>
  <c r="BE206" i="9"/>
  <c r="O207" i="9"/>
  <c r="P207" i="9"/>
  <c r="Q207" i="9"/>
  <c r="AI207" i="9"/>
  <c r="AJ207" i="9"/>
  <c r="AK207" i="9"/>
  <c r="BC207" i="9"/>
  <c r="BD207" i="9"/>
  <c r="BE207" i="9"/>
  <c r="O208" i="9"/>
  <c r="P208" i="9"/>
  <c r="Q208" i="9"/>
  <c r="AI208" i="9"/>
  <c r="AJ208" i="9"/>
  <c r="AK208" i="9"/>
  <c r="BC208" i="9"/>
  <c r="BD208" i="9"/>
  <c r="BE208" i="9"/>
  <c r="O209" i="9"/>
  <c r="P209" i="9"/>
  <c r="Q209" i="9"/>
  <c r="AI209" i="9"/>
  <c r="AJ209" i="9"/>
  <c r="AK209" i="9"/>
  <c r="BC209" i="9"/>
  <c r="BD209" i="9"/>
  <c r="BE209" i="9"/>
  <c r="O210" i="9"/>
  <c r="P210" i="9"/>
  <c r="Q210" i="9"/>
  <c r="AI210" i="9"/>
  <c r="AJ210" i="9"/>
  <c r="AK210" i="9"/>
  <c r="BC210" i="9"/>
  <c r="BD210" i="9"/>
  <c r="BE210" i="9"/>
  <c r="O211" i="9"/>
  <c r="P211" i="9"/>
  <c r="Q211" i="9"/>
  <c r="AI211" i="9"/>
  <c r="AJ211" i="9"/>
  <c r="AK211" i="9"/>
  <c r="BC211" i="9"/>
  <c r="BD211" i="9"/>
  <c r="BE211" i="9"/>
  <c r="O212" i="9"/>
  <c r="P212" i="9"/>
  <c r="Q212" i="9"/>
  <c r="AI212" i="9"/>
  <c r="AJ212" i="9"/>
  <c r="AK212" i="9"/>
  <c r="BC212" i="9"/>
  <c r="BD212" i="9"/>
  <c r="BE212" i="9"/>
  <c r="O213" i="9"/>
  <c r="P213" i="9"/>
  <c r="Q213" i="9"/>
  <c r="AI213" i="9"/>
  <c r="AJ213" i="9"/>
  <c r="AK213" i="9"/>
  <c r="BC213" i="9"/>
  <c r="BD213" i="9"/>
  <c r="BE213" i="9"/>
  <c r="O214" i="9"/>
  <c r="P214" i="9"/>
  <c r="Q214" i="9"/>
  <c r="AI214" i="9"/>
  <c r="AJ214" i="9"/>
  <c r="AK214" i="9"/>
  <c r="BC214" i="9"/>
  <c r="BD214" i="9"/>
  <c r="BE214" i="9"/>
  <c r="O215" i="9"/>
  <c r="P215" i="9"/>
  <c r="Q215" i="9"/>
  <c r="AI215" i="9"/>
  <c r="AJ215" i="9"/>
  <c r="AK215" i="9"/>
  <c r="BC215" i="9"/>
  <c r="BD215" i="9"/>
  <c r="BE215" i="9"/>
  <c r="O216" i="9"/>
  <c r="P216" i="9"/>
  <c r="Q216" i="9"/>
  <c r="AI216" i="9"/>
  <c r="AJ216" i="9"/>
  <c r="AK216" i="9"/>
  <c r="BC216" i="9"/>
  <c r="BD216" i="9"/>
  <c r="BE216" i="9"/>
  <c r="O217" i="9"/>
  <c r="P217" i="9"/>
  <c r="Q217" i="9"/>
  <c r="AI217" i="9"/>
  <c r="AJ217" i="9"/>
  <c r="AK217" i="9"/>
  <c r="BC217" i="9"/>
  <c r="BD217" i="9"/>
  <c r="BE217" i="9"/>
  <c r="O218" i="9"/>
  <c r="P218" i="9"/>
  <c r="Q218" i="9"/>
  <c r="AI218" i="9"/>
  <c r="AJ218" i="9"/>
  <c r="AK218" i="9"/>
  <c r="BC218" i="9"/>
  <c r="BD218" i="9"/>
  <c r="BE218" i="9"/>
  <c r="O219" i="9"/>
  <c r="P219" i="9"/>
  <c r="Q219" i="9"/>
  <c r="AI219" i="9"/>
  <c r="AJ219" i="9"/>
  <c r="AK219" i="9"/>
  <c r="BC219" i="9"/>
  <c r="BD219" i="9"/>
  <c r="BE219" i="9"/>
  <c r="O220" i="9"/>
  <c r="P220" i="9"/>
  <c r="Q220" i="9"/>
  <c r="AI220" i="9"/>
  <c r="AJ220" i="9"/>
  <c r="AK220" i="9"/>
  <c r="BC220" i="9"/>
  <c r="BD220" i="9"/>
  <c r="BE220" i="9"/>
  <c r="O221" i="9"/>
  <c r="P221" i="9"/>
  <c r="Q221" i="9"/>
  <c r="AI221" i="9"/>
  <c r="AJ221" i="9"/>
  <c r="AK221" i="9"/>
  <c r="BC221" i="9"/>
  <c r="BD221" i="9"/>
  <c r="BE221" i="9"/>
  <c r="O222" i="9"/>
  <c r="P222" i="9"/>
  <c r="Q222" i="9"/>
  <c r="AI222" i="9"/>
  <c r="AJ222" i="9"/>
  <c r="AK222" i="9"/>
  <c r="BC222" i="9"/>
  <c r="BD222" i="9"/>
  <c r="BE222" i="9"/>
  <c r="O223" i="9"/>
  <c r="P223" i="9"/>
  <c r="Q223" i="9"/>
  <c r="AI223" i="9"/>
  <c r="AJ223" i="9"/>
  <c r="AK223" i="9"/>
  <c r="BC223" i="9"/>
  <c r="BD223" i="9"/>
  <c r="BE223" i="9"/>
  <c r="O224" i="9"/>
  <c r="P224" i="9"/>
  <c r="Q224" i="9"/>
  <c r="AI224" i="9"/>
  <c r="AJ224" i="9"/>
  <c r="AK224" i="9"/>
  <c r="BC224" i="9"/>
  <c r="BD224" i="9"/>
  <c r="BE224" i="9"/>
  <c r="O225" i="9"/>
  <c r="P225" i="9"/>
  <c r="Q225" i="9"/>
  <c r="AI225" i="9"/>
  <c r="AJ225" i="9"/>
  <c r="AK225" i="9"/>
  <c r="BC225" i="9"/>
  <c r="BD225" i="9"/>
  <c r="BE225" i="9"/>
  <c r="O226" i="9"/>
  <c r="P226" i="9"/>
  <c r="Q226" i="9"/>
  <c r="AI226" i="9"/>
  <c r="AJ226" i="9"/>
  <c r="AK226" i="9"/>
  <c r="BC226" i="9"/>
  <c r="BD226" i="9"/>
  <c r="BE226" i="9"/>
  <c r="O227" i="9"/>
  <c r="P227" i="9"/>
  <c r="Q227" i="9"/>
  <c r="AI227" i="9"/>
  <c r="AJ227" i="9"/>
  <c r="AK227" i="9"/>
  <c r="BC227" i="9"/>
  <c r="BD227" i="9"/>
  <c r="BE227" i="9"/>
  <c r="O228" i="9"/>
  <c r="P228" i="9"/>
  <c r="Q228" i="9"/>
  <c r="AI228" i="9"/>
  <c r="AJ228" i="9"/>
  <c r="AK228" i="9"/>
  <c r="BC228" i="9"/>
  <c r="BD228" i="9"/>
  <c r="BE228" i="9"/>
  <c r="O229" i="9"/>
  <c r="P229" i="9"/>
  <c r="Q229" i="9"/>
  <c r="AI229" i="9"/>
  <c r="AJ229" i="9"/>
  <c r="AK229" i="9"/>
  <c r="BC229" i="9"/>
  <c r="BD229" i="9"/>
  <c r="BE229" i="9"/>
  <c r="O230" i="9"/>
  <c r="P230" i="9"/>
  <c r="Q230" i="9"/>
  <c r="AI230" i="9"/>
  <c r="AJ230" i="9"/>
  <c r="AK230" i="9"/>
  <c r="BC230" i="9"/>
  <c r="BD230" i="9"/>
  <c r="BE230" i="9"/>
  <c r="O231" i="9"/>
  <c r="P231" i="9"/>
  <c r="Q231" i="9"/>
  <c r="AI231" i="9"/>
  <c r="AJ231" i="9"/>
  <c r="AK231" i="9"/>
  <c r="BC231" i="9"/>
  <c r="BD231" i="9"/>
  <c r="BE231" i="9"/>
  <c r="O232" i="9"/>
  <c r="P232" i="9"/>
  <c r="Q232" i="9"/>
  <c r="AI232" i="9"/>
  <c r="AJ232" i="9"/>
  <c r="AK232" i="9"/>
  <c r="BC232" i="9"/>
  <c r="BD232" i="9"/>
  <c r="BE232" i="9"/>
  <c r="O233" i="9"/>
  <c r="P233" i="9"/>
  <c r="Q233" i="9"/>
  <c r="AI233" i="9"/>
  <c r="AJ233" i="9"/>
  <c r="AK233" i="9"/>
  <c r="BC233" i="9"/>
  <c r="BD233" i="9"/>
  <c r="BE233" i="9"/>
  <c r="O234" i="9"/>
  <c r="P234" i="9"/>
  <c r="Q234" i="9"/>
  <c r="AI234" i="9"/>
  <c r="AJ234" i="9"/>
  <c r="AK234" i="9"/>
  <c r="BC234" i="9"/>
  <c r="BD234" i="9"/>
  <c r="BE234" i="9"/>
  <c r="O235" i="9"/>
  <c r="P235" i="9"/>
  <c r="Q235" i="9"/>
  <c r="AI235" i="9"/>
  <c r="AJ235" i="9"/>
  <c r="AK235" i="9"/>
  <c r="BC235" i="9"/>
  <c r="BD235" i="9"/>
  <c r="BE235" i="9"/>
  <c r="O236" i="9"/>
  <c r="P236" i="9"/>
  <c r="Q236" i="9"/>
  <c r="AI236" i="9"/>
  <c r="AJ236" i="9"/>
  <c r="AK236" i="9"/>
  <c r="BC236" i="9"/>
  <c r="BD236" i="9"/>
  <c r="BE236" i="9"/>
  <c r="O237" i="9"/>
  <c r="P237" i="9"/>
  <c r="Q237" i="9"/>
  <c r="AI237" i="9"/>
  <c r="AJ237" i="9"/>
  <c r="AK237" i="9"/>
  <c r="BC237" i="9"/>
  <c r="BD237" i="9"/>
  <c r="BE237" i="9"/>
  <c r="O238" i="9"/>
  <c r="P238" i="9"/>
  <c r="Q238" i="9"/>
  <c r="AI238" i="9"/>
  <c r="AJ238" i="9"/>
  <c r="AK238" i="9"/>
  <c r="BC238" i="9"/>
  <c r="BD238" i="9"/>
  <c r="BE238" i="9"/>
  <c r="O239" i="9"/>
  <c r="P239" i="9"/>
  <c r="Q239" i="9"/>
  <c r="AI239" i="9"/>
  <c r="AJ239" i="9"/>
  <c r="AK239" i="9"/>
  <c r="BC239" i="9"/>
  <c r="BD239" i="9"/>
  <c r="BE239" i="9"/>
  <c r="O240" i="9"/>
  <c r="P240" i="9"/>
  <c r="Q240" i="9"/>
  <c r="AI240" i="9"/>
  <c r="AJ240" i="9"/>
  <c r="AK240" i="9"/>
  <c r="BC240" i="9"/>
  <c r="BD240" i="9"/>
  <c r="BE240" i="9"/>
  <c r="O241" i="9"/>
  <c r="P241" i="9"/>
  <c r="Q241" i="9"/>
  <c r="AI241" i="9"/>
  <c r="AJ241" i="9"/>
  <c r="AK241" i="9"/>
  <c r="BC241" i="9"/>
  <c r="BD241" i="9"/>
  <c r="BE241" i="9"/>
  <c r="O242" i="9"/>
  <c r="P242" i="9"/>
  <c r="Q242" i="9"/>
  <c r="AI242" i="9"/>
  <c r="AJ242" i="9"/>
  <c r="AK242" i="9"/>
  <c r="BC242" i="9"/>
  <c r="BD242" i="9"/>
  <c r="BE242" i="9"/>
  <c r="O243" i="9"/>
  <c r="P243" i="9"/>
  <c r="Q243" i="9"/>
  <c r="AI243" i="9"/>
  <c r="AJ243" i="9"/>
  <c r="AK243" i="9"/>
  <c r="BC243" i="9"/>
  <c r="BD243" i="9"/>
  <c r="BE243" i="9"/>
  <c r="O244" i="9"/>
  <c r="P244" i="9"/>
  <c r="Q244" i="9"/>
  <c r="AI244" i="9"/>
  <c r="AJ244" i="9"/>
  <c r="AK244" i="9"/>
  <c r="BC244" i="9"/>
  <c r="BD244" i="9"/>
  <c r="BE244" i="9"/>
  <c r="O245" i="9"/>
  <c r="P245" i="9"/>
  <c r="Q245" i="9"/>
  <c r="AI245" i="9"/>
  <c r="AJ245" i="9"/>
  <c r="AK245" i="9"/>
  <c r="BC245" i="9"/>
  <c r="BD245" i="9"/>
  <c r="BE245" i="9"/>
  <c r="O246" i="9"/>
  <c r="P246" i="9"/>
  <c r="Q246" i="9"/>
  <c r="AI246" i="9"/>
  <c r="AJ246" i="9"/>
  <c r="AK246" i="9"/>
  <c r="BC246" i="9"/>
  <c r="BD246" i="9"/>
  <c r="BE246" i="9"/>
  <c r="O247" i="9"/>
  <c r="P247" i="9"/>
  <c r="Q247" i="9"/>
  <c r="AI247" i="9"/>
  <c r="AJ247" i="9"/>
  <c r="AK247" i="9"/>
  <c r="BC247" i="9"/>
  <c r="BD247" i="9"/>
  <c r="BE247" i="9"/>
  <c r="O248" i="9"/>
  <c r="P248" i="9"/>
  <c r="Q248" i="9"/>
  <c r="AI248" i="9"/>
  <c r="AJ248" i="9"/>
  <c r="AK248" i="9"/>
  <c r="BC248" i="9"/>
  <c r="BD248" i="9"/>
  <c r="BE248" i="9"/>
  <c r="O249" i="9"/>
  <c r="P249" i="9"/>
  <c r="Q249" i="9"/>
  <c r="AI249" i="9"/>
  <c r="AJ249" i="9"/>
  <c r="AK249" i="9"/>
  <c r="BC249" i="9"/>
  <c r="BD249" i="9"/>
  <c r="BE249" i="9"/>
  <c r="O250" i="9"/>
  <c r="P250" i="9"/>
  <c r="Q250" i="9"/>
  <c r="AI250" i="9"/>
  <c r="AJ250" i="9"/>
  <c r="AK250" i="9"/>
  <c r="BC250" i="9"/>
  <c r="BD250" i="9"/>
  <c r="BE250" i="9"/>
  <c r="O251" i="9"/>
  <c r="P251" i="9"/>
  <c r="Q251" i="9"/>
  <c r="AI251" i="9"/>
  <c r="AJ251" i="9"/>
  <c r="AK251" i="9"/>
  <c r="BC251" i="9"/>
  <c r="BD251" i="9"/>
  <c r="BE251" i="9"/>
  <c r="O252" i="9"/>
  <c r="P252" i="9"/>
  <c r="Q252" i="9"/>
  <c r="AI252" i="9"/>
  <c r="AJ252" i="9"/>
  <c r="AK252" i="9"/>
  <c r="BC252" i="9"/>
  <c r="BD252" i="9"/>
  <c r="BE252" i="9"/>
  <c r="O253" i="9"/>
  <c r="P253" i="9"/>
  <c r="Q253" i="9"/>
  <c r="AI253" i="9"/>
  <c r="AJ253" i="9"/>
  <c r="AK253" i="9"/>
  <c r="BC253" i="9"/>
  <c r="BD253" i="9"/>
  <c r="BE253" i="9"/>
  <c r="O254" i="9"/>
  <c r="P254" i="9"/>
  <c r="Q254" i="9"/>
  <c r="AI254" i="9"/>
  <c r="AJ254" i="9"/>
  <c r="AK254" i="9"/>
  <c r="BC254" i="9"/>
  <c r="BD254" i="9"/>
  <c r="BE254" i="9"/>
  <c r="O255" i="9"/>
  <c r="P255" i="9"/>
  <c r="Q255" i="9"/>
  <c r="AI255" i="9"/>
  <c r="AJ255" i="9"/>
  <c r="AK255" i="9"/>
  <c r="BC255" i="9"/>
  <c r="BD255" i="9"/>
  <c r="BE255" i="9"/>
  <c r="O256" i="9"/>
  <c r="P256" i="9"/>
  <c r="Q256" i="9"/>
  <c r="AI256" i="9"/>
  <c r="AJ256" i="9"/>
  <c r="AK256" i="9"/>
  <c r="BC256" i="9"/>
  <c r="BD256" i="9"/>
  <c r="BE256" i="9"/>
  <c r="O257" i="9"/>
  <c r="P257" i="9"/>
  <c r="Q257" i="9"/>
  <c r="AI257" i="9"/>
  <c r="AJ257" i="9"/>
  <c r="AK257" i="9"/>
  <c r="BC257" i="9"/>
  <c r="BD257" i="9"/>
  <c r="BE257" i="9"/>
  <c r="O258" i="9"/>
  <c r="P258" i="9"/>
  <c r="Q258" i="9"/>
  <c r="AI258" i="9"/>
  <c r="AJ258" i="9"/>
  <c r="AK258" i="9"/>
  <c r="BC258" i="9"/>
  <c r="BD258" i="9"/>
  <c r="BE258" i="9"/>
  <c r="O259" i="9"/>
  <c r="P259" i="9"/>
  <c r="Q259" i="9"/>
  <c r="AI259" i="9"/>
  <c r="AJ259" i="9"/>
  <c r="AK259" i="9"/>
  <c r="BC259" i="9"/>
  <c r="BD259" i="9"/>
  <c r="BE259" i="9"/>
  <c r="O260" i="9"/>
  <c r="P260" i="9"/>
  <c r="Q260" i="9"/>
  <c r="AI260" i="9"/>
  <c r="AJ260" i="9"/>
  <c r="AK260" i="9"/>
  <c r="BC260" i="9"/>
  <c r="BD260" i="9"/>
  <c r="BE260" i="9"/>
  <c r="O261" i="9"/>
  <c r="P261" i="9"/>
  <c r="Q261" i="9"/>
  <c r="AI261" i="9"/>
  <c r="AJ261" i="9"/>
  <c r="AK261" i="9"/>
  <c r="BC261" i="9"/>
  <c r="BD261" i="9"/>
  <c r="BE261" i="9"/>
  <c r="O262" i="9"/>
  <c r="P262" i="9"/>
  <c r="Q262" i="9"/>
  <c r="AI262" i="9"/>
  <c r="AJ262" i="9"/>
  <c r="AK262" i="9"/>
  <c r="BC262" i="9"/>
  <c r="BD262" i="9"/>
  <c r="BE262" i="9"/>
  <c r="O263" i="9"/>
  <c r="P263" i="9"/>
  <c r="Q263" i="9"/>
  <c r="AI263" i="9"/>
  <c r="AJ263" i="9"/>
  <c r="AK263" i="9"/>
  <c r="BC263" i="9"/>
  <c r="BD263" i="9"/>
  <c r="BE263" i="9"/>
  <c r="O264" i="9"/>
  <c r="P264" i="9"/>
  <c r="Q264" i="9"/>
  <c r="AI264" i="9"/>
  <c r="AJ264" i="9"/>
  <c r="AK264" i="9"/>
  <c r="BC264" i="9"/>
  <c r="BD264" i="9"/>
  <c r="BE264" i="9"/>
  <c r="O265" i="9"/>
  <c r="P265" i="9"/>
  <c r="Q265" i="9"/>
  <c r="AI265" i="9"/>
  <c r="AJ265" i="9"/>
  <c r="AK265" i="9"/>
  <c r="BC265" i="9"/>
  <c r="BD265" i="9"/>
  <c r="BE265" i="9"/>
  <c r="O266" i="9"/>
  <c r="P266" i="9"/>
  <c r="Q266" i="9"/>
  <c r="AI266" i="9"/>
  <c r="AJ266" i="9"/>
  <c r="AK266" i="9"/>
  <c r="BC266" i="9"/>
  <c r="BD266" i="9"/>
  <c r="BE266" i="9"/>
  <c r="O267" i="9"/>
  <c r="P267" i="9"/>
  <c r="Q267" i="9"/>
  <c r="AI267" i="9"/>
  <c r="AJ267" i="9"/>
  <c r="AK267" i="9"/>
  <c r="BC267" i="9"/>
  <c r="BD267" i="9"/>
  <c r="BE267" i="9"/>
  <c r="O268" i="9"/>
  <c r="P268" i="9"/>
  <c r="Q268" i="9"/>
  <c r="AI268" i="9"/>
  <c r="AJ268" i="9"/>
  <c r="AK268" i="9"/>
  <c r="BC268" i="9"/>
  <c r="BD268" i="9"/>
  <c r="BE268" i="9"/>
  <c r="O269" i="9"/>
  <c r="P269" i="9"/>
  <c r="Q269" i="9"/>
  <c r="AI269" i="9"/>
  <c r="AJ269" i="9"/>
  <c r="AK269" i="9"/>
  <c r="BC269" i="9"/>
  <c r="BD269" i="9"/>
  <c r="BE269" i="9"/>
  <c r="O270" i="9"/>
  <c r="P270" i="9"/>
  <c r="Q270" i="9"/>
  <c r="AI270" i="9"/>
  <c r="AJ270" i="9"/>
  <c r="AK270" i="9"/>
  <c r="BC270" i="9"/>
  <c r="BD270" i="9"/>
  <c r="BE270" i="9"/>
  <c r="O271" i="9"/>
  <c r="P271" i="9"/>
  <c r="Q271" i="9"/>
  <c r="AI271" i="9"/>
  <c r="AJ271" i="9"/>
  <c r="AK271" i="9"/>
  <c r="BC271" i="9"/>
  <c r="BD271" i="9"/>
  <c r="BE271" i="9"/>
  <c r="O272" i="9"/>
  <c r="P272" i="9"/>
  <c r="Q272" i="9"/>
  <c r="AI272" i="9"/>
  <c r="AJ272" i="9"/>
  <c r="AK272" i="9"/>
  <c r="BC272" i="9"/>
  <c r="BD272" i="9"/>
  <c r="BE272" i="9"/>
  <c r="O273" i="9"/>
  <c r="P273" i="9"/>
  <c r="Q273" i="9"/>
  <c r="AI273" i="9"/>
  <c r="AJ273" i="9"/>
  <c r="AK273" i="9"/>
  <c r="BC273" i="9"/>
  <c r="BD273" i="9"/>
  <c r="BE273" i="9"/>
  <c r="O274" i="9"/>
  <c r="P274" i="9"/>
  <c r="Q274" i="9"/>
  <c r="AI274" i="9"/>
  <c r="AJ274" i="9"/>
  <c r="AK274" i="9"/>
  <c r="BC274" i="9"/>
  <c r="BD274" i="9"/>
  <c r="BE274" i="9"/>
  <c r="O275" i="9"/>
  <c r="P275" i="9"/>
  <c r="Q275" i="9"/>
  <c r="AI275" i="9"/>
  <c r="AJ275" i="9"/>
  <c r="AK275" i="9"/>
  <c r="BC275" i="9"/>
  <c r="BD275" i="9"/>
  <c r="BE275" i="9"/>
  <c r="O276" i="9"/>
  <c r="P276" i="9"/>
  <c r="Q276" i="9"/>
  <c r="AI276" i="9"/>
  <c r="AJ276" i="9"/>
  <c r="AK276" i="9"/>
  <c r="BC276" i="9"/>
  <c r="BD276" i="9"/>
  <c r="BE276" i="9"/>
  <c r="O277" i="9"/>
  <c r="P277" i="9"/>
  <c r="Q277" i="9"/>
  <c r="AI277" i="9"/>
  <c r="AJ277" i="9"/>
  <c r="AK277" i="9"/>
  <c r="BC277" i="9"/>
  <c r="BD277" i="9"/>
  <c r="BE277" i="9"/>
  <c r="O278" i="9"/>
  <c r="P278" i="9"/>
  <c r="Q278" i="9"/>
  <c r="AI278" i="9"/>
  <c r="AJ278" i="9"/>
  <c r="AK278" i="9"/>
  <c r="BC278" i="9"/>
  <c r="BD278" i="9"/>
  <c r="BE278" i="9"/>
  <c r="O279" i="9"/>
  <c r="P279" i="9"/>
  <c r="Q279" i="9"/>
  <c r="AI279" i="9"/>
  <c r="AJ279" i="9"/>
  <c r="AK279" i="9"/>
  <c r="BC279" i="9"/>
  <c r="BD279" i="9"/>
  <c r="BE279" i="9"/>
  <c r="O280" i="9"/>
  <c r="P280" i="9"/>
  <c r="Q280" i="9"/>
  <c r="AI280" i="9"/>
  <c r="AJ280" i="9"/>
  <c r="AK280" i="9"/>
  <c r="BC280" i="9"/>
  <c r="BD280" i="9"/>
  <c r="BE280" i="9"/>
  <c r="O281" i="9"/>
  <c r="P281" i="9"/>
  <c r="Q281" i="9"/>
  <c r="AI281" i="9"/>
  <c r="AJ281" i="9"/>
  <c r="AK281" i="9"/>
  <c r="BC281" i="9"/>
  <c r="BD281" i="9"/>
  <c r="BE281" i="9"/>
  <c r="O282" i="9"/>
  <c r="P282" i="9"/>
  <c r="Q282" i="9"/>
  <c r="AI282" i="9"/>
  <c r="AJ282" i="9"/>
  <c r="AK282" i="9"/>
  <c r="BC282" i="9"/>
  <c r="BD282" i="9"/>
  <c r="BE282" i="9"/>
  <c r="O283" i="9"/>
  <c r="P283" i="9"/>
  <c r="Q283" i="9"/>
  <c r="AI283" i="9"/>
  <c r="AJ283" i="9"/>
  <c r="AK283" i="9"/>
  <c r="BC283" i="9"/>
  <c r="BD283" i="9"/>
  <c r="BE283" i="9"/>
  <c r="O284" i="9"/>
  <c r="P284" i="9"/>
  <c r="Q284" i="9"/>
  <c r="AI284" i="9"/>
  <c r="AJ284" i="9"/>
  <c r="AK284" i="9"/>
  <c r="BC284" i="9"/>
  <c r="BD284" i="9"/>
  <c r="BE284" i="9"/>
  <c r="O285" i="9"/>
  <c r="P285" i="9"/>
  <c r="Q285" i="9"/>
  <c r="AI285" i="9"/>
  <c r="AJ285" i="9"/>
  <c r="AK285" i="9"/>
  <c r="BC285" i="9"/>
  <c r="BD285" i="9"/>
  <c r="BE285" i="9"/>
  <c r="O286" i="9"/>
  <c r="P286" i="9"/>
  <c r="Q286" i="9"/>
  <c r="AI286" i="9"/>
  <c r="AJ286" i="9"/>
  <c r="AK286" i="9"/>
  <c r="BC286" i="9"/>
  <c r="BD286" i="9"/>
  <c r="BE286" i="9"/>
  <c r="O287" i="9"/>
  <c r="P287" i="9"/>
  <c r="Q287" i="9"/>
  <c r="AI287" i="9"/>
  <c r="AJ287" i="9"/>
  <c r="AK287" i="9"/>
  <c r="BC287" i="9"/>
  <c r="BD287" i="9"/>
  <c r="BE287" i="9"/>
  <c r="O288" i="9"/>
  <c r="P288" i="9"/>
  <c r="Q288" i="9"/>
  <c r="AI288" i="9"/>
  <c r="AJ288" i="9"/>
  <c r="AK288" i="9"/>
  <c r="BC288" i="9"/>
  <c r="BD288" i="9"/>
  <c r="BE288" i="9"/>
  <c r="O289" i="9"/>
  <c r="P289" i="9"/>
  <c r="Q289" i="9"/>
  <c r="AI289" i="9"/>
  <c r="AJ289" i="9"/>
  <c r="AK289" i="9"/>
  <c r="BC289" i="9"/>
  <c r="BD289" i="9"/>
  <c r="BE289" i="9"/>
  <c r="O290" i="9"/>
  <c r="P290" i="9"/>
  <c r="Q290" i="9"/>
  <c r="AI290" i="9"/>
  <c r="AJ290" i="9"/>
  <c r="AK290" i="9"/>
  <c r="BC290" i="9"/>
  <c r="BD290" i="9"/>
  <c r="BE290" i="9"/>
  <c r="O291" i="9"/>
  <c r="P291" i="9"/>
  <c r="Q291" i="9"/>
  <c r="AI291" i="9"/>
  <c r="AJ291" i="9"/>
  <c r="AK291" i="9"/>
  <c r="BC291" i="9"/>
  <c r="BD291" i="9"/>
  <c r="BE291" i="9"/>
  <c r="O292" i="9"/>
  <c r="P292" i="9"/>
  <c r="Q292" i="9"/>
  <c r="AI292" i="9"/>
  <c r="AJ292" i="9"/>
  <c r="AK292" i="9"/>
  <c r="BC292" i="9"/>
  <c r="BD292" i="9"/>
  <c r="BE292" i="9"/>
  <c r="O293" i="9"/>
  <c r="P293" i="9"/>
  <c r="Q293" i="9"/>
  <c r="AI293" i="9"/>
  <c r="AJ293" i="9"/>
  <c r="AK293" i="9"/>
  <c r="BC293" i="9"/>
  <c r="BD293" i="9"/>
  <c r="BE293" i="9"/>
  <c r="O294" i="9"/>
  <c r="P294" i="9"/>
  <c r="Q294" i="9"/>
  <c r="AI294" i="9"/>
  <c r="AJ294" i="9"/>
  <c r="AK294" i="9"/>
  <c r="BC294" i="9"/>
  <c r="BD294" i="9"/>
  <c r="BE294" i="9"/>
  <c r="O295" i="9"/>
  <c r="P295" i="9"/>
  <c r="Q295" i="9"/>
  <c r="AI295" i="9"/>
  <c r="AJ295" i="9"/>
  <c r="AK295" i="9"/>
  <c r="BC295" i="9"/>
  <c r="BD295" i="9"/>
  <c r="BE295" i="9"/>
  <c r="O296" i="9"/>
  <c r="P296" i="9"/>
  <c r="Q296" i="9"/>
  <c r="AI296" i="9"/>
  <c r="AJ296" i="9"/>
  <c r="AK296" i="9"/>
  <c r="BC296" i="9"/>
  <c r="BD296" i="9"/>
  <c r="BE296" i="9"/>
  <c r="O297" i="9"/>
  <c r="P297" i="9"/>
  <c r="Q297" i="9"/>
  <c r="AI297" i="9"/>
  <c r="AJ297" i="9"/>
  <c r="AK297" i="9"/>
  <c r="BC297" i="9"/>
  <c r="BD297" i="9"/>
  <c r="BE297" i="9"/>
  <c r="O298" i="9"/>
  <c r="P298" i="9"/>
  <c r="Q298" i="9"/>
  <c r="AI298" i="9"/>
  <c r="AJ298" i="9"/>
  <c r="AK298" i="9"/>
  <c r="BC298" i="9"/>
  <c r="BD298" i="9"/>
  <c r="BE298" i="9"/>
  <c r="O299" i="9"/>
  <c r="P299" i="9"/>
  <c r="Q299" i="9"/>
  <c r="AI299" i="9"/>
  <c r="AJ299" i="9"/>
  <c r="AK299" i="9"/>
  <c r="BC299" i="9"/>
  <c r="BD299" i="9"/>
  <c r="BE299" i="9"/>
  <c r="O300" i="9"/>
  <c r="P300" i="9"/>
  <c r="Q300" i="9"/>
  <c r="AI300" i="9"/>
  <c r="AJ300" i="9"/>
  <c r="AK300" i="9"/>
  <c r="BC300" i="9"/>
  <c r="BD300" i="9"/>
  <c r="BE300" i="9"/>
  <c r="O301" i="9"/>
  <c r="P301" i="9"/>
  <c r="Q301" i="9"/>
  <c r="AI301" i="9"/>
  <c r="AJ301" i="9"/>
  <c r="AK301" i="9"/>
  <c r="BC301" i="9"/>
  <c r="BD301" i="9"/>
  <c r="BE301" i="9"/>
  <c r="O302" i="9"/>
  <c r="P302" i="9"/>
  <c r="Q302" i="9"/>
  <c r="AI302" i="9"/>
  <c r="AJ302" i="9"/>
  <c r="AK302" i="9"/>
  <c r="BC302" i="9"/>
  <c r="BD302" i="9"/>
  <c r="BE302" i="9"/>
  <c r="O303" i="9"/>
  <c r="P303" i="9"/>
  <c r="Q303" i="9"/>
  <c r="AI303" i="9"/>
  <c r="AJ303" i="9"/>
  <c r="AK303" i="9"/>
  <c r="BC303" i="9"/>
  <c r="BD303" i="9"/>
  <c r="BE303" i="9"/>
  <c r="O304" i="9"/>
  <c r="P304" i="9"/>
  <c r="Q304" i="9"/>
  <c r="AI304" i="9"/>
  <c r="AJ304" i="9"/>
  <c r="AK304" i="9"/>
  <c r="BC304" i="9"/>
  <c r="BD304" i="9"/>
  <c r="BE304" i="9"/>
  <c r="O305" i="9"/>
  <c r="P305" i="9"/>
  <c r="Q305" i="9"/>
  <c r="AI305" i="9"/>
  <c r="AJ305" i="9"/>
  <c r="AK305" i="9"/>
  <c r="BC305" i="9"/>
  <c r="BD305" i="9"/>
  <c r="BE305" i="9"/>
  <c r="O306" i="9"/>
  <c r="P306" i="9"/>
  <c r="Q306" i="9"/>
  <c r="AI306" i="9"/>
  <c r="AJ306" i="9"/>
  <c r="AK306" i="9"/>
  <c r="BC306" i="9"/>
  <c r="BD306" i="9"/>
  <c r="BE306" i="9"/>
  <c r="O307" i="9"/>
  <c r="P307" i="9"/>
  <c r="Q307" i="9"/>
  <c r="AI307" i="9"/>
  <c r="AJ307" i="9"/>
  <c r="AK307" i="9"/>
  <c r="BC307" i="9"/>
  <c r="BD307" i="9"/>
  <c r="BE307" i="9"/>
  <c r="O308" i="9"/>
  <c r="P308" i="9"/>
  <c r="Q308" i="9"/>
  <c r="AI308" i="9"/>
  <c r="AJ308" i="9"/>
  <c r="AK308" i="9"/>
  <c r="BC308" i="9"/>
  <c r="BD308" i="9"/>
  <c r="BE308" i="9"/>
  <c r="O309" i="9"/>
  <c r="P309" i="9"/>
  <c r="Q309" i="9"/>
  <c r="AI309" i="9"/>
  <c r="AJ309" i="9"/>
  <c r="AK309" i="9"/>
  <c r="BC309" i="9"/>
  <c r="BD309" i="9"/>
  <c r="BE309" i="9"/>
  <c r="O310" i="9"/>
  <c r="P310" i="9"/>
  <c r="Q310" i="9"/>
  <c r="AI310" i="9"/>
  <c r="AJ310" i="9"/>
  <c r="AK310" i="9"/>
  <c r="BC310" i="9"/>
  <c r="BD310" i="9"/>
  <c r="BE310" i="9"/>
  <c r="O311" i="9"/>
  <c r="P311" i="9"/>
  <c r="Q311" i="9"/>
  <c r="AI311" i="9"/>
  <c r="AJ311" i="9"/>
  <c r="AK311" i="9"/>
  <c r="BC311" i="9"/>
  <c r="BD311" i="9"/>
  <c r="BE311" i="9"/>
  <c r="O312" i="9"/>
  <c r="P312" i="9"/>
  <c r="Q312" i="9"/>
  <c r="AI312" i="9"/>
  <c r="AJ312" i="9"/>
  <c r="AK312" i="9"/>
  <c r="BC312" i="9"/>
  <c r="BD312" i="9"/>
  <c r="BE312" i="9"/>
  <c r="O313" i="9"/>
  <c r="P313" i="9"/>
  <c r="Q313" i="9"/>
  <c r="AI313" i="9"/>
  <c r="AJ313" i="9"/>
  <c r="AK313" i="9"/>
  <c r="BC313" i="9"/>
  <c r="BD313" i="9"/>
  <c r="BE313" i="9"/>
  <c r="O314" i="9"/>
  <c r="P314" i="9"/>
  <c r="Q314" i="9"/>
  <c r="AI314" i="9"/>
  <c r="AJ314" i="9"/>
  <c r="AK314" i="9"/>
  <c r="BC314" i="9"/>
  <c r="BD314" i="9"/>
  <c r="BE314" i="9"/>
  <c r="O315" i="9"/>
  <c r="P315" i="9"/>
  <c r="Q315" i="9"/>
  <c r="AI315" i="9"/>
  <c r="AJ315" i="9"/>
  <c r="AK315" i="9"/>
  <c r="BC315" i="9"/>
  <c r="BD315" i="9"/>
  <c r="BE315" i="9"/>
  <c r="O316" i="9"/>
  <c r="P316" i="9"/>
  <c r="Q316" i="9"/>
  <c r="AI316" i="9"/>
  <c r="AJ316" i="9"/>
  <c r="AK316" i="9"/>
  <c r="BC316" i="9"/>
  <c r="BD316" i="9"/>
  <c r="BE316" i="9"/>
  <c r="O317" i="9"/>
  <c r="P317" i="9"/>
  <c r="Q317" i="9"/>
  <c r="AI317" i="9"/>
  <c r="AJ317" i="9"/>
  <c r="AK317" i="9"/>
  <c r="BC317" i="9"/>
  <c r="BD317" i="9"/>
  <c r="BE317" i="9"/>
  <c r="O318" i="9"/>
  <c r="P318" i="9"/>
  <c r="Q318" i="9"/>
  <c r="AI318" i="9"/>
  <c r="AJ318" i="9"/>
  <c r="AK318" i="9"/>
  <c r="BC318" i="9"/>
  <c r="BD318" i="9"/>
  <c r="BE318" i="9"/>
  <c r="O319" i="9"/>
  <c r="P319" i="9"/>
  <c r="Q319" i="9"/>
  <c r="AI319" i="9"/>
  <c r="AJ319" i="9"/>
  <c r="AK319" i="9"/>
  <c r="BC319" i="9"/>
  <c r="BD319" i="9"/>
  <c r="BE319" i="9"/>
  <c r="O320" i="9"/>
  <c r="P320" i="9"/>
  <c r="Q320" i="9"/>
  <c r="AI320" i="9"/>
  <c r="AJ320" i="9"/>
  <c r="AK320" i="9"/>
  <c r="BC320" i="9"/>
  <c r="BD320" i="9"/>
  <c r="BE320" i="9"/>
  <c r="O321" i="9"/>
  <c r="P321" i="9"/>
  <c r="Q321" i="9"/>
  <c r="AI321" i="9"/>
  <c r="AJ321" i="9"/>
  <c r="AK321" i="9"/>
  <c r="BC321" i="9"/>
  <c r="BD321" i="9"/>
  <c r="BE321" i="9"/>
  <c r="O322" i="9"/>
  <c r="P322" i="9"/>
  <c r="Q322" i="9"/>
  <c r="AI322" i="9"/>
  <c r="AJ322" i="9"/>
  <c r="AK322" i="9"/>
  <c r="BC322" i="9"/>
  <c r="BD322" i="9"/>
  <c r="BE322" i="9"/>
  <c r="O323" i="9"/>
  <c r="P323" i="9"/>
  <c r="Q323" i="9"/>
  <c r="AI323" i="9"/>
  <c r="AJ323" i="9"/>
  <c r="AK323" i="9"/>
  <c r="BC323" i="9"/>
  <c r="BD323" i="9"/>
  <c r="BE323" i="9"/>
  <c r="O324" i="9"/>
  <c r="P324" i="9"/>
  <c r="Q324" i="9"/>
  <c r="AI324" i="9"/>
  <c r="AJ324" i="9"/>
  <c r="AK324" i="9"/>
  <c r="BC324" i="9"/>
  <c r="BD324" i="9"/>
  <c r="BE324" i="9"/>
  <c r="O325" i="9"/>
  <c r="P325" i="9"/>
  <c r="Q325" i="9"/>
  <c r="AI325" i="9"/>
  <c r="AJ325" i="9"/>
  <c r="AK325" i="9"/>
  <c r="BC325" i="9"/>
  <c r="BD325" i="9"/>
  <c r="BE325" i="9"/>
  <c r="O326" i="9"/>
  <c r="P326" i="9"/>
  <c r="Q326" i="9"/>
  <c r="AI326" i="9"/>
  <c r="AJ326" i="9"/>
  <c r="AK326" i="9"/>
  <c r="BC326" i="9"/>
  <c r="BD326" i="9"/>
  <c r="BE326" i="9"/>
  <c r="O327" i="9"/>
  <c r="P327" i="9"/>
  <c r="Q327" i="9"/>
  <c r="AI327" i="9"/>
  <c r="AJ327" i="9"/>
  <c r="AK327" i="9"/>
  <c r="BC327" i="9"/>
  <c r="BD327" i="9"/>
  <c r="BE327" i="9"/>
  <c r="O328" i="9"/>
  <c r="P328" i="9"/>
  <c r="Q328" i="9"/>
  <c r="AI328" i="9"/>
  <c r="AJ328" i="9"/>
  <c r="AK328" i="9"/>
  <c r="BC328" i="9"/>
  <c r="BD328" i="9"/>
  <c r="BE328" i="9"/>
  <c r="O329" i="9"/>
  <c r="P329" i="9"/>
  <c r="Q329" i="9"/>
  <c r="AI329" i="9"/>
  <c r="AJ329" i="9"/>
  <c r="AK329" i="9"/>
  <c r="BC329" i="9"/>
  <c r="BD329" i="9"/>
  <c r="BE329" i="9"/>
  <c r="O330" i="9"/>
  <c r="P330" i="9"/>
  <c r="Q330" i="9"/>
  <c r="AI330" i="9"/>
  <c r="AJ330" i="9"/>
  <c r="AK330" i="9"/>
  <c r="BC330" i="9"/>
  <c r="BD330" i="9"/>
  <c r="BE330" i="9"/>
  <c r="O331" i="9"/>
  <c r="P331" i="9"/>
  <c r="Q331" i="9"/>
  <c r="AI331" i="9"/>
  <c r="AJ331" i="9"/>
  <c r="AK331" i="9"/>
  <c r="BC331" i="9"/>
  <c r="BD331" i="9"/>
  <c r="BE331" i="9"/>
  <c r="O332" i="9"/>
  <c r="P332" i="9"/>
  <c r="Q332" i="9"/>
  <c r="AI332" i="9"/>
  <c r="AJ332" i="9"/>
  <c r="AK332" i="9"/>
  <c r="BC332" i="9"/>
  <c r="BD332" i="9"/>
  <c r="BE332" i="9"/>
  <c r="O333" i="9"/>
  <c r="P333" i="9"/>
  <c r="Q333" i="9"/>
  <c r="AI333" i="9"/>
  <c r="AJ333" i="9"/>
  <c r="AK333" i="9"/>
  <c r="BC333" i="9"/>
  <c r="BD333" i="9"/>
  <c r="BE333" i="9"/>
  <c r="O334" i="9"/>
  <c r="P334" i="9"/>
  <c r="Q334" i="9"/>
  <c r="AI334" i="9"/>
  <c r="AJ334" i="9"/>
  <c r="AK334" i="9"/>
  <c r="BC334" i="9"/>
  <c r="BD334" i="9"/>
  <c r="BE334" i="9"/>
  <c r="O335" i="9"/>
  <c r="P335" i="9"/>
  <c r="Q335" i="9"/>
  <c r="AI335" i="9"/>
  <c r="AJ335" i="9"/>
  <c r="AK335" i="9"/>
  <c r="BC335" i="9"/>
  <c r="BD335" i="9"/>
  <c r="BE335" i="9"/>
  <c r="O336" i="9"/>
  <c r="P336" i="9"/>
  <c r="Q336" i="9"/>
  <c r="AI336" i="9"/>
  <c r="AJ336" i="9"/>
  <c r="AK336" i="9"/>
  <c r="BC336" i="9"/>
  <c r="BD336" i="9"/>
  <c r="BE336" i="9"/>
  <c r="O337" i="9"/>
  <c r="P337" i="9"/>
  <c r="Q337" i="9"/>
  <c r="AI337" i="9"/>
  <c r="AJ337" i="9"/>
  <c r="AK337" i="9"/>
  <c r="BC337" i="9"/>
  <c r="BD337" i="9"/>
  <c r="BE337" i="9"/>
  <c r="O338" i="9"/>
  <c r="P338" i="9"/>
  <c r="Q338" i="9"/>
  <c r="AI338" i="9"/>
  <c r="AJ338" i="9"/>
  <c r="AK338" i="9"/>
  <c r="BC338" i="9"/>
  <c r="BD338" i="9"/>
  <c r="BE338" i="9"/>
  <c r="O339" i="9"/>
  <c r="P339" i="9"/>
  <c r="Q339" i="9"/>
  <c r="AI339" i="9"/>
  <c r="AJ339" i="9"/>
  <c r="AK339" i="9"/>
  <c r="BC339" i="9"/>
  <c r="BD339" i="9"/>
  <c r="BE339" i="9"/>
  <c r="O340" i="9"/>
  <c r="P340" i="9"/>
  <c r="Q340" i="9"/>
  <c r="AI340" i="9"/>
  <c r="AJ340" i="9"/>
  <c r="AK340" i="9"/>
  <c r="BC340" i="9"/>
  <c r="BD340" i="9"/>
  <c r="BE340" i="9"/>
  <c r="O341" i="9"/>
  <c r="P341" i="9"/>
  <c r="Q341" i="9"/>
  <c r="AI341" i="9"/>
  <c r="AJ341" i="9"/>
  <c r="AK341" i="9"/>
  <c r="BC341" i="9"/>
  <c r="BD341" i="9"/>
  <c r="BE341" i="9"/>
  <c r="V3" i="8"/>
  <c r="AS2" i="8"/>
  <c r="AT2" i="8"/>
  <c r="BM11" i="8"/>
  <c r="BM10" i="8"/>
  <c r="BM9" i="8"/>
  <c r="BM8" i="8"/>
  <c r="BM7" i="8"/>
  <c r="BM6" i="8"/>
  <c r="BM5" i="8"/>
  <c r="BM4" i="8"/>
  <c r="BM3" i="8"/>
  <c r="BM2" i="8"/>
  <c r="BD2" i="8"/>
  <c r="BE2" i="8"/>
  <c r="BN2" i="8"/>
  <c r="O3" i="8"/>
  <c r="P3" i="8"/>
  <c r="Q3" i="8"/>
  <c r="Y3" i="8"/>
  <c r="Z3" i="8"/>
  <c r="AI3" i="8"/>
  <c r="AJ3" i="8"/>
  <c r="AK3" i="8"/>
  <c r="AR3" i="8"/>
  <c r="AS3" i="8"/>
  <c r="AT3" i="8"/>
  <c r="BC3" i="8"/>
  <c r="BD3" i="8"/>
  <c r="BE3" i="8"/>
  <c r="BN3" i="8"/>
  <c r="O4" i="8"/>
  <c r="P4" i="8"/>
  <c r="Q4" i="8"/>
  <c r="Y4" i="8"/>
  <c r="Z4" i="8"/>
  <c r="AI4" i="8"/>
  <c r="AJ4" i="8"/>
  <c r="AK4" i="8"/>
  <c r="BC4" i="8"/>
  <c r="BD4" i="8"/>
  <c r="BE4" i="8"/>
  <c r="BN4" i="8"/>
  <c r="O5" i="8"/>
  <c r="P5" i="8"/>
  <c r="Q5" i="8"/>
  <c r="Y5" i="8"/>
  <c r="Z5" i="8"/>
  <c r="AI5" i="8"/>
  <c r="AJ5" i="8"/>
  <c r="AK5" i="8"/>
  <c r="BC5" i="8"/>
  <c r="BD5" i="8"/>
  <c r="BE5" i="8"/>
  <c r="BN5" i="8"/>
  <c r="O6" i="8"/>
  <c r="P6" i="8"/>
  <c r="Q6" i="8"/>
  <c r="Y6" i="8"/>
  <c r="Z6" i="8"/>
  <c r="AI6" i="8"/>
  <c r="AJ6" i="8"/>
  <c r="AK6" i="8"/>
  <c r="BC6" i="8"/>
  <c r="BD6" i="8"/>
  <c r="BE6" i="8"/>
  <c r="BN6" i="8"/>
  <c r="O7" i="8"/>
  <c r="P7" i="8"/>
  <c r="Q7" i="8"/>
  <c r="Y7" i="8"/>
  <c r="Z7" i="8"/>
  <c r="AI7" i="8"/>
  <c r="AJ7" i="8"/>
  <c r="AK7" i="8"/>
  <c r="BC7" i="8"/>
  <c r="BD7" i="8"/>
  <c r="BE7" i="8"/>
  <c r="BN7" i="8"/>
  <c r="O8" i="8"/>
  <c r="P8" i="8"/>
  <c r="Q8" i="8"/>
  <c r="Y8" i="8"/>
  <c r="Z8" i="8"/>
  <c r="AI8" i="8"/>
  <c r="AJ8" i="8"/>
  <c r="AK8" i="8"/>
  <c r="BC8" i="8"/>
  <c r="BD8" i="8"/>
  <c r="BE8" i="8"/>
  <c r="BN8" i="8"/>
  <c r="O9" i="8"/>
  <c r="P9" i="8"/>
  <c r="Q9" i="8"/>
  <c r="Y9" i="8"/>
  <c r="Z9" i="8"/>
  <c r="AI9" i="8"/>
  <c r="AJ9" i="8"/>
  <c r="AK9" i="8"/>
  <c r="BC9" i="8"/>
  <c r="BD9" i="8"/>
  <c r="BE9" i="8"/>
  <c r="BN9" i="8"/>
  <c r="O10" i="8"/>
  <c r="P10" i="8"/>
  <c r="Q10" i="8"/>
  <c r="Y10" i="8"/>
  <c r="Z10" i="8"/>
  <c r="AI10" i="8"/>
  <c r="AJ10" i="8"/>
  <c r="AK10" i="8"/>
  <c r="BC10" i="8"/>
  <c r="BD10" i="8"/>
  <c r="BE10" i="8"/>
  <c r="BN10" i="8"/>
  <c r="O11" i="8"/>
  <c r="P11" i="8"/>
  <c r="Q11" i="8"/>
  <c r="Y11" i="8"/>
  <c r="Z11" i="8"/>
  <c r="AI11" i="8"/>
  <c r="AJ11" i="8"/>
  <c r="AK11" i="8"/>
  <c r="BC11" i="8"/>
  <c r="BD11" i="8"/>
  <c r="BE11" i="8"/>
  <c r="BN11" i="8"/>
  <c r="O12" i="8"/>
  <c r="P12" i="8"/>
  <c r="Q12" i="8"/>
  <c r="Y12" i="8"/>
  <c r="Z12" i="8"/>
  <c r="AI12" i="8"/>
  <c r="AJ12" i="8"/>
  <c r="AK12" i="8"/>
  <c r="BC12" i="8"/>
  <c r="BD12" i="8"/>
  <c r="BE12" i="8"/>
  <c r="O13" i="8"/>
  <c r="P13" i="8"/>
  <c r="Q13" i="8"/>
  <c r="Y13" i="8"/>
  <c r="Z13" i="8"/>
  <c r="AI13" i="8"/>
  <c r="AJ13" i="8"/>
  <c r="AK13" i="8"/>
  <c r="BC13" i="8"/>
  <c r="BD13" i="8"/>
  <c r="BE13" i="8"/>
  <c r="O14" i="8"/>
  <c r="P14" i="8"/>
  <c r="Q14" i="8"/>
  <c r="Y14" i="8"/>
  <c r="Z14" i="8"/>
  <c r="AI14" i="8"/>
  <c r="AJ14" i="8"/>
  <c r="AK14" i="8"/>
  <c r="BC14" i="8"/>
  <c r="BD14" i="8"/>
  <c r="BE14" i="8"/>
  <c r="O15" i="8"/>
  <c r="P15" i="8"/>
  <c r="Q15" i="8"/>
  <c r="Y15" i="8"/>
  <c r="Z15" i="8"/>
  <c r="AI15" i="8"/>
  <c r="AJ15" i="8"/>
  <c r="AK15" i="8"/>
  <c r="BC15" i="8"/>
  <c r="BD15" i="8"/>
  <c r="BE15" i="8"/>
  <c r="O16" i="8"/>
  <c r="P16" i="8"/>
  <c r="Q16" i="8"/>
  <c r="Y16" i="8"/>
  <c r="Z16" i="8"/>
  <c r="AI16" i="8"/>
  <c r="AJ16" i="8"/>
  <c r="AK16" i="8"/>
  <c r="BC16" i="8"/>
  <c r="BD16" i="8"/>
  <c r="BE16" i="8"/>
  <c r="O17" i="8"/>
  <c r="P17" i="8"/>
  <c r="Q17" i="8"/>
  <c r="Y17" i="8"/>
  <c r="Z17" i="8"/>
  <c r="AI17" i="8"/>
  <c r="AJ17" i="8"/>
  <c r="AK17" i="8"/>
  <c r="BC17" i="8"/>
  <c r="BD17" i="8"/>
  <c r="BE17" i="8"/>
  <c r="O18" i="8"/>
  <c r="P18" i="8"/>
  <c r="Q18" i="8"/>
  <c r="Y18" i="8"/>
  <c r="Z18" i="8"/>
  <c r="AI18" i="8"/>
  <c r="AJ18" i="8"/>
  <c r="AK18" i="8"/>
  <c r="BC18" i="8"/>
  <c r="BD18" i="8"/>
  <c r="BE18" i="8"/>
  <c r="O19" i="8"/>
  <c r="P19" i="8"/>
  <c r="Q19" i="8"/>
  <c r="AI19" i="8"/>
  <c r="AJ19" i="8"/>
  <c r="AK19" i="8"/>
  <c r="BC19" i="8"/>
  <c r="BD19" i="8"/>
  <c r="BE19" i="8"/>
  <c r="O20" i="8"/>
  <c r="P20" i="8"/>
  <c r="Q20" i="8"/>
  <c r="AI20" i="8"/>
  <c r="AJ20" i="8"/>
  <c r="AK20" i="8"/>
  <c r="BC20" i="8"/>
  <c r="BD20" i="8"/>
  <c r="BE20" i="8"/>
  <c r="O21" i="8"/>
  <c r="P21" i="8"/>
  <c r="Q21" i="8"/>
  <c r="AI21" i="8"/>
  <c r="AJ21" i="8"/>
  <c r="AK21" i="8"/>
  <c r="BC21" i="8"/>
  <c r="BD21" i="8"/>
  <c r="BE21" i="8"/>
  <c r="O22" i="8"/>
  <c r="P22" i="8"/>
  <c r="Q22" i="8"/>
  <c r="AI22" i="8"/>
  <c r="AJ22" i="8"/>
  <c r="AK22" i="8"/>
  <c r="BC22" i="8"/>
  <c r="BD22" i="8"/>
  <c r="BE22" i="8"/>
  <c r="O23" i="8"/>
  <c r="P23" i="8"/>
  <c r="Q23" i="8"/>
  <c r="AI23" i="8"/>
  <c r="AJ23" i="8"/>
  <c r="AK23" i="8"/>
  <c r="BC23" i="8"/>
  <c r="BD23" i="8"/>
  <c r="BE23" i="8"/>
  <c r="O24" i="8"/>
  <c r="P24" i="8"/>
  <c r="Q24" i="8"/>
  <c r="AI24" i="8"/>
  <c r="AJ24" i="8"/>
  <c r="AK24" i="8"/>
  <c r="BC24" i="8"/>
  <c r="BD24" i="8"/>
  <c r="BE24" i="8"/>
  <c r="O25" i="8"/>
  <c r="P25" i="8"/>
  <c r="Q25" i="8"/>
  <c r="AI25" i="8"/>
  <c r="AJ25" i="8"/>
  <c r="AK25" i="8"/>
  <c r="BC25" i="8"/>
  <c r="BD25" i="8"/>
  <c r="BE25" i="8"/>
  <c r="O26" i="8"/>
  <c r="P26" i="8"/>
  <c r="Q26" i="8"/>
  <c r="AI26" i="8"/>
  <c r="AJ26" i="8"/>
  <c r="AK26" i="8"/>
  <c r="BC26" i="8"/>
  <c r="BD26" i="8"/>
  <c r="BE26" i="8"/>
  <c r="O27" i="8"/>
  <c r="P27" i="8"/>
  <c r="Q27" i="8"/>
  <c r="AI27" i="8"/>
  <c r="AJ27" i="8"/>
  <c r="AK27" i="8"/>
  <c r="BC27" i="8"/>
  <c r="BD27" i="8"/>
  <c r="BE27" i="8"/>
  <c r="O28" i="8"/>
  <c r="P28" i="8"/>
  <c r="Q28" i="8"/>
  <c r="AI28" i="8"/>
  <c r="AJ28" i="8"/>
  <c r="AK28" i="8"/>
  <c r="BC28" i="8"/>
  <c r="BD28" i="8"/>
  <c r="BE28" i="8"/>
  <c r="O29" i="8"/>
  <c r="P29" i="8"/>
  <c r="Q29" i="8"/>
  <c r="AI29" i="8"/>
  <c r="AJ29" i="8"/>
  <c r="AK29" i="8"/>
  <c r="BC29" i="8"/>
  <c r="BD29" i="8"/>
  <c r="BE29" i="8"/>
  <c r="O30" i="8"/>
  <c r="P30" i="8"/>
  <c r="Q30" i="8"/>
  <c r="AI30" i="8"/>
  <c r="AJ30" i="8"/>
  <c r="AK30" i="8"/>
  <c r="BC30" i="8"/>
  <c r="BD30" i="8"/>
  <c r="BE30" i="8"/>
  <c r="O31" i="8"/>
  <c r="P31" i="8"/>
  <c r="Q31" i="8"/>
  <c r="AI31" i="8"/>
  <c r="AJ31" i="8"/>
  <c r="AK31" i="8"/>
  <c r="BC31" i="8"/>
  <c r="BD31" i="8"/>
  <c r="BE31" i="8"/>
  <c r="O32" i="8"/>
  <c r="P32" i="8"/>
  <c r="Q32" i="8"/>
  <c r="AI32" i="8"/>
  <c r="AJ32" i="8"/>
  <c r="AK32" i="8"/>
  <c r="BC32" i="8"/>
  <c r="BD32" i="8"/>
  <c r="BE32" i="8"/>
  <c r="O33" i="8"/>
  <c r="P33" i="8"/>
  <c r="Q33" i="8"/>
  <c r="AI33" i="8"/>
  <c r="AJ33" i="8"/>
  <c r="AK33" i="8"/>
  <c r="BC33" i="8"/>
  <c r="BD33" i="8"/>
  <c r="BE33" i="8"/>
  <c r="O34" i="8"/>
  <c r="P34" i="8"/>
  <c r="Q34" i="8"/>
  <c r="AI34" i="8"/>
  <c r="AJ34" i="8"/>
  <c r="AK34" i="8"/>
  <c r="BC34" i="8"/>
  <c r="BD34" i="8"/>
  <c r="BE34" i="8"/>
  <c r="O35" i="8"/>
  <c r="P35" i="8"/>
  <c r="Q35" i="8"/>
  <c r="AI35" i="8"/>
  <c r="AJ35" i="8"/>
  <c r="AK35" i="8"/>
  <c r="BC35" i="8"/>
  <c r="BD35" i="8"/>
  <c r="BE35" i="8"/>
  <c r="O36" i="8"/>
  <c r="P36" i="8"/>
  <c r="Q36" i="8"/>
  <c r="AI36" i="8"/>
  <c r="AJ36" i="8"/>
  <c r="AK36" i="8"/>
  <c r="BC36" i="8"/>
  <c r="BD36" i="8"/>
  <c r="BE36" i="8"/>
  <c r="O37" i="8"/>
  <c r="P37" i="8"/>
  <c r="Q37" i="8"/>
  <c r="AI37" i="8"/>
  <c r="AJ37" i="8"/>
  <c r="AK37" i="8"/>
  <c r="BC37" i="8"/>
  <c r="BD37" i="8"/>
  <c r="BE37" i="8"/>
  <c r="O38" i="8"/>
  <c r="P38" i="8"/>
  <c r="Q38" i="8"/>
  <c r="AI38" i="8"/>
  <c r="AJ38" i="8"/>
  <c r="AK38" i="8"/>
  <c r="BC38" i="8"/>
  <c r="BD38" i="8"/>
  <c r="BE38" i="8"/>
  <c r="O39" i="8"/>
  <c r="P39" i="8"/>
  <c r="Q39" i="8"/>
  <c r="AI39" i="8"/>
  <c r="AJ39" i="8"/>
  <c r="AK39" i="8"/>
  <c r="BC39" i="8"/>
  <c r="BD39" i="8"/>
  <c r="BE39" i="8"/>
  <c r="O40" i="8"/>
  <c r="P40" i="8"/>
  <c r="Q40" i="8"/>
  <c r="AI40" i="8"/>
  <c r="AJ40" i="8"/>
  <c r="AK40" i="8"/>
  <c r="BC40" i="8"/>
  <c r="BD40" i="8"/>
  <c r="BE40" i="8"/>
  <c r="O41" i="8"/>
  <c r="P41" i="8"/>
  <c r="Q41" i="8"/>
  <c r="AI41" i="8"/>
  <c r="AJ41" i="8"/>
  <c r="AK41" i="8"/>
  <c r="BC41" i="8"/>
  <c r="BD41" i="8"/>
  <c r="BE41" i="8"/>
  <c r="O42" i="8"/>
  <c r="P42" i="8"/>
  <c r="Q42" i="8"/>
  <c r="AI42" i="8"/>
  <c r="AJ42" i="8"/>
  <c r="AK42" i="8"/>
  <c r="BC42" i="8"/>
  <c r="BD42" i="8"/>
  <c r="BE42" i="8"/>
  <c r="O43" i="8"/>
  <c r="P43" i="8"/>
  <c r="Q43" i="8"/>
  <c r="AI43" i="8"/>
  <c r="AJ43" i="8"/>
  <c r="AK43" i="8"/>
  <c r="BC43" i="8"/>
  <c r="BD43" i="8"/>
  <c r="BE43" i="8"/>
  <c r="O44" i="8"/>
  <c r="P44" i="8"/>
  <c r="Q44" i="8"/>
  <c r="AI44" i="8"/>
  <c r="AJ44" i="8"/>
  <c r="AK44" i="8"/>
  <c r="BC44" i="8"/>
  <c r="BD44" i="8"/>
  <c r="BE44" i="8"/>
  <c r="O45" i="8"/>
  <c r="P45" i="8"/>
  <c r="Q45" i="8"/>
  <c r="AI45" i="8"/>
  <c r="AJ45" i="8"/>
  <c r="AK45" i="8"/>
  <c r="BC45" i="8"/>
  <c r="BD45" i="8"/>
  <c r="BE45" i="8"/>
  <c r="O46" i="8"/>
  <c r="P46" i="8"/>
  <c r="Q46" i="8"/>
  <c r="AI46" i="8"/>
  <c r="AJ46" i="8"/>
  <c r="AK46" i="8"/>
  <c r="BC46" i="8"/>
  <c r="BD46" i="8"/>
  <c r="BE46" i="8"/>
  <c r="O47" i="8"/>
  <c r="P47" i="8"/>
  <c r="Q47" i="8"/>
  <c r="AI47" i="8"/>
  <c r="AJ47" i="8"/>
  <c r="AK47" i="8"/>
  <c r="BC47" i="8"/>
  <c r="BD47" i="8"/>
  <c r="BE47" i="8"/>
  <c r="O48" i="8"/>
  <c r="P48" i="8"/>
  <c r="Q48" i="8"/>
  <c r="AI48" i="8"/>
  <c r="AJ48" i="8"/>
  <c r="AK48" i="8"/>
  <c r="BC48" i="8"/>
  <c r="BD48" i="8"/>
  <c r="BE48" i="8"/>
  <c r="O49" i="8"/>
  <c r="P49" i="8"/>
  <c r="Q49" i="8"/>
  <c r="AI49" i="8"/>
  <c r="AJ49" i="8"/>
  <c r="AK49" i="8"/>
  <c r="BC49" i="8"/>
  <c r="BD49" i="8"/>
  <c r="BE49" i="8"/>
  <c r="O50" i="8"/>
  <c r="P50" i="8"/>
  <c r="Q50" i="8"/>
  <c r="AI50" i="8"/>
  <c r="AJ50" i="8"/>
  <c r="AK50" i="8"/>
  <c r="BC50" i="8"/>
  <c r="BD50" i="8"/>
  <c r="BE50" i="8"/>
  <c r="O51" i="8"/>
  <c r="P51" i="8"/>
  <c r="Q51" i="8"/>
  <c r="AI51" i="8"/>
  <c r="AJ51" i="8"/>
  <c r="AK51" i="8"/>
  <c r="BC51" i="8"/>
  <c r="BD51" i="8"/>
  <c r="BE51" i="8"/>
  <c r="O52" i="8"/>
  <c r="P52" i="8"/>
  <c r="Q52" i="8"/>
  <c r="AI52" i="8"/>
  <c r="AJ52" i="8"/>
  <c r="AK52" i="8"/>
  <c r="BC52" i="8"/>
  <c r="BD52" i="8"/>
  <c r="BE52" i="8"/>
  <c r="O53" i="8"/>
  <c r="P53" i="8"/>
  <c r="Q53" i="8"/>
  <c r="AI53" i="8"/>
  <c r="AJ53" i="8"/>
  <c r="AK53" i="8"/>
  <c r="BC53" i="8"/>
  <c r="BD53" i="8"/>
  <c r="BE53" i="8"/>
  <c r="O54" i="8"/>
  <c r="P54" i="8"/>
  <c r="Q54" i="8"/>
  <c r="AI54" i="8"/>
  <c r="AJ54" i="8"/>
  <c r="AK54" i="8"/>
  <c r="BC54" i="8"/>
  <c r="BD54" i="8"/>
  <c r="BE54" i="8"/>
  <c r="O55" i="8"/>
  <c r="P55" i="8"/>
  <c r="Q55" i="8"/>
  <c r="AI55" i="8"/>
  <c r="AJ55" i="8"/>
  <c r="AK55" i="8"/>
  <c r="BC55" i="8"/>
  <c r="BD55" i="8"/>
  <c r="BE55" i="8"/>
  <c r="O56" i="8"/>
  <c r="P56" i="8"/>
  <c r="Q56" i="8"/>
  <c r="AI56" i="8"/>
  <c r="AJ56" i="8"/>
  <c r="AK56" i="8"/>
  <c r="BC56" i="8"/>
  <c r="BD56" i="8"/>
  <c r="BE56" i="8"/>
  <c r="O57" i="8"/>
  <c r="P57" i="8"/>
  <c r="Q57" i="8"/>
  <c r="AI57" i="8"/>
  <c r="AJ57" i="8"/>
  <c r="AK57" i="8"/>
  <c r="BC57" i="8"/>
  <c r="BD57" i="8"/>
  <c r="BE57" i="8"/>
  <c r="O58" i="8"/>
  <c r="P58" i="8"/>
  <c r="Q58" i="8"/>
  <c r="AI58" i="8"/>
  <c r="AJ58" i="8"/>
  <c r="AK58" i="8"/>
  <c r="BC58" i="8"/>
  <c r="BD58" i="8"/>
  <c r="BE58" i="8"/>
  <c r="O59" i="8"/>
  <c r="P59" i="8"/>
  <c r="Q59" i="8"/>
  <c r="AI59" i="8"/>
  <c r="AJ59" i="8"/>
  <c r="AK59" i="8"/>
  <c r="BC59" i="8"/>
  <c r="BD59" i="8"/>
  <c r="BE59" i="8"/>
  <c r="O60" i="8"/>
  <c r="P60" i="8"/>
  <c r="Q60" i="8"/>
  <c r="AI60" i="8"/>
  <c r="AJ60" i="8"/>
  <c r="AK60" i="8"/>
  <c r="BC60" i="8"/>
  <c r="BD60" i="8"/>
  <c r="BE60" i="8"/>
  <c r="O61" i="8"/>
  <c r="P61" i="8"/>
  <c r="Q61" i="8"/>
  <c r="AI61" i="8"/>
  <c r="AJ61" i="8"/>
  <c r="AK61" i="8"/>
  <c r="BC61" i="8"/>
  <c r="BD61" i="8"/>
  <c r="BE61" i="8"/>
  <c r="O62" i="8"/>
  <c r="P62" i="8"/>
  <c r="Q62" i="8"/>
  <c r="AI62" i="8"/>
  <c r="AJ62" i="8"/>
  <c r="AK62" i="8"/>
  <c r="BC62" i="8"/>
  <c r="BD62" i="8"/>
  <c r="BE62" i="8"/>
  <c r="O63" i="8"/>
  <c r="P63" i="8"/>
  <c r="Q63" i="8"/>
  <c r="AI63" i="8"/>
  <c r="AJ63" i="8"/>
  <c r="AK63" i="8"/>
  <c r="BC63" i="8"/>
  <c r="BD63" i="8"/>
  <c r="BE63" i="8"/>
  <c r="O64" i="8"/>
  <c r="P64" i="8"/>
  <c r="Q64" i="8"/>
  <c r="AI64" i="8"/>
  <c r="AJ64" i="8"/>
  <c r="AK64" i="8"/>
  <c r="BC64" i="8"/>
  <c r="BD64" i="8"/>
  <c r="BE64" i="8"/>
  <c r="O65" i="8"/>
  <c r="P65" i="8"/>
  <c r="Q65" i="8"/>
  <c r="AI65" i="8"/>
  <c r="AJ65" i="8"/>
  <c r="AK65" i="8"/>
  <c r="BC65" i="8"/>
  <c r="BD65" i="8"/>
  <c r="BE65" i="8"/>
  <c r="O66" i="8"/>
  <c r="P66" i="8"/>
  <c r="Q66" i="8"/>
  <c r="AI66" i="8"/>
  <c r="AJ66" i="8"/>
  <c r="AK66" i="8"/>
  <c r="BC66" i="8"/>
  <c r="BD66" i="8"/>
  <c r="BE66" i="8"/>
  <c r="O67" i="8"/>
  <c r="P67" i="8"/>
  <c r="Q67" i="8"/>
  <c r="AI67" i="8"/>
  <c r="AJ67" i="8"/>
  <c r="AK67" i="8"/>
  <c r="BC67" i="8"/>
  <c r="BD67" i="8"/>
  <c r="BE67" i="8"/>
  <c r="O68" i="8"/>
  <c r="P68" i="8"/>
  <c r="Q68" i="8"/>
  <c r="AI68" i="8"/>
  <c r="AJ68" i="8"/>
  <c r="AK68" i="8"/>
  <c r="BC68" i="8"/>
  <c r="BD68" i="8"/>
  <c r="BE68" i="8"/>
  <c r="O69" i="8"/>
  <c r="P69" i="8"/>
  <c r="Q69" i="8"/>
  <c r="AI69" i="8"/>
  <c r="AJ69" i="8"/>
  <c r="AK69" i="8"/>
  <c r="BC69" i="8"/>
  <c r="BD69" i="8"/>
  <c r="BE69" i="8"/>
  <c r="O70" i="8"/>
  <c r="P70" i="8"/>
  <c r="Q70" i="8"/>
  <c r="AI70" i="8"/>
  <c r="AJ70" i="8"/>
  <c r="AK70" i="8"/>
  <c r="BC70" i="8"/>
  <c r="BD70" i="8"/>
  <c r="BE70" i="8"/>
  <c r="O71" i="8"/>
  <c r="P71" i="8"/>
  <c r="Q71" i="8"/>
  <c r="AI71" i="8"/>
  <c r="AJ71" i="8"/>
  <c r="AK71" i="8"/>
  <c r="BC71" i="8"/>
  <c r="BD71" i="8"/>
  <c r="BE71" i="8"/>
  <c r="O72" i="8"/>
  <c r="P72" i="8"/>
  <c r="Q72" i="8"/>
  <c r="AI72" i="8"/>
  <c r="AJ72" i="8"/>
  <c r="AK72" i="8"/>
  <c r="BC72" i="8"/>
  <c r="BD72" i="8"/>
  <c r="BE72" i="8"/>
  <c r="O73" i="8"/>
  <c r="P73" i="8"/>
  <c r="Q73" i="8"/>
  <c r="AI73" i="8"/>
  <c r="AJ73" i="8"/>
  <c r="AK73" i="8"/>
  <c r="BC73" i="8"/>
  <c r="BD73" i="8"/>
  <c r="BE73" i="8"/>
  <c r="O74" i="8"/>
  <c r="P74" i="8"/>
  <c r="Q74" i="8"/>
  <c r="AI74" i="8"/>
  <c r="AJ74" i="8"/>
  <c r="AK74" i="8"/>
  <c r="BC74" i="8"/>
  <c r="BD74" i="8"/>
  <c r="BE74" i="8"/>
  <c r="O75" i="8"/>
  <c r="P75" i="8"/>
  <c r="Q75" i="8"/>
  <c r="AI75" i="8"/>
  <c r="AJ75" i="8"/>
  <c r="AK75" i="8"/>
  <c r="BC75" i="8"/>
  <c r="BD75" i="8"/>
  <c r="BE75" i="8"/>
  <c r="O76" i="8"/>
  <c r="P76" i="8"/>
  <c r="Q76" i="8"/>
  <c r="AI76" i="8"/>
  <c r="AJ76" i="8"/>
  <c r="AK76" i="8"/>
  <c r="BC76" i="8"/>
  <c r="BD76" i="8"/>
  <c r="BE76" i="8"/>
  <c r="O77" i="8"/>
  <c r="P77" i="8"/>
  <c r="Q77" i="8"/>
  <c r="AI77" i="8"/>
  <c r="AJ77" i="8"/>
  <c r="AK77" i="8"/>
  <c r="BC77" i="8"/>
  <c r="BD77" i="8"/>
  <c r="BE77" i="8"/>
  <c r="O78" i="8"/>
  <c r="P78" i="8"/>
  <c r="Q78" i="8"/>
  <c r="AI78" i="8"/>
  <c r="AJ78" i="8"/>
  <c r="AK78" i="8"/>
  <c r="BC78" i="8"/>
  <c r="BD78" i="8"/>
  <c r="BE78" i="8"/>
  <c r="O79" i="8"/>
  <c r="P79" i="8"/>
  <c r="Q79" i="8"/>
  <c r="AI79" i="8"/>
  <c r="AJ79" i="8"/>
  <c r="AK79" i="8"/>
  <c r="BC79" i="8"/>
  <c r="BD79" i="8"/>
  <c r="BE79" i="8"/>
  <c r="O80" i="8"/>
  <c r="P80" i="8"/>
  <c r="Q80" i="8"/>
  <c r="AI80" i="8"/>
  <c r="AJ80" i="8"/>
  <c r="AK80" i="8"/>
  <c r="BC80" i="8"/>
  <c r="BD80" i="8"/>
  <c r="BE80" i="8"/>
  <c r="O81" i="8"/>
  <c r="P81" i="8"/>
  <c r="Q81" i="8"/>
  <c r="AI81" i="8"/>
  <c r="AJ81" i="8"/>
  <c r="AK81" i="8"/>
  <c r="BC81" i="8"/>
  <c r="BD81" i="8"/>
  <c r="BE81" i="8"/>
  <c r="O82" i="8"/>
  <c r="P82" i="8"/>
  <c r="Q82" i="8"/>
  <c r="AI82" i="8"/>
  <c r="AJ82" i="8"/>
  <c r="AK82" i="8"/>
  <c r="BC82" i="8"/>
  <c r="BD82" i="8"/>
  <c r="BE82" i="8"/>
  <c r="O83" i="8"/>
  <c r="P83" i="8"/>
  <c r="Q83" i="8"/>
  <c r="AI83" i="8"/>
  <c r="AJ83" i="8"/>
  <c r="AK83" i="8"/>
  <c r="BC83" i="8"/>
  <c r="BD83" i="8"/>
  <c r="BE83" i="8"/>
  <c r="O84" i="8"/>
  <c r="P84" i="8"/>
  <c r="Q84" i="8"/>
  <c r="AI84" i="8"/>
  <c r="AJ84" i="8"/>
  <c r="AK84" i="8"/>
  <c r="BC84" i="8"/>
  <c r="BD84" i="8"/>
  <c r="BE84" i="8"/>
  <c r="O85" i="8"/>
  <c r="P85" i="8"/>
  <c r="Q85" i="8"/>
  <c r="AI85" i="8"/>
  <c r="AJ85" i="8"/>
  <c r="AK85" i="8"/>
  <c r="BC85" i="8"/>
  <c r="BD85" i="8"/>
  <c r="BE85" i="8"/>
  <c r="O86" i="8"/>
  <c r="P86" i="8"/>
  <c r="Q86" i="8"/>
  <c r="AI86" i="8"/>
  <c r="AJ86" i="8"/>
  <c r="AK86" i="8"/>
  <c r="BC86" i="8"/>
  <c r="BD86" i="8"/>
  <c r="BE86" i="8"/>
  <c r="O87" i="8"/>
  <c r="P87" i="8"/>
  <c r="Q87" i="8"/>
  <c r="AI87" i="8"/>
  <c r="AJ87" i="8"/>
  <c r="AK87" i="8"/>
  <c r="BC87" i="8"/>
  <c r="BD87" i="8"/>
  <c r="BE87" i="8"/>
  <c r="O88" i="8"/>
  <c r="P88" i="8"/>
  <c r="Q88" i="8"/>
  <c r="AI88" i="8"/>
  <c r="AJ88" i="8"/>
  <c r="AK88" i="8"/>
  <c r="BC88" i="8"/>
  <c r="BD88" i="8"/>
  <c r="BE88" i="8"/>
  <c r="O89" i="8"/>
  <c r="P89" i="8"/>
  <c r="Q89" i="8"/>
  <c r="AI89" i="8"/>
  <c r="AJ89" i="8"/>
  <c r="AK89" i="8"/>
  <c r="BC89" i="8"/>
  <c r="BD89" i="8"/>
  <c r="BE89" i="8"/>
  <c r="O90" i="8"/>
  <c r="P90" i="8"/>
  <c r="Q90" i="8"/>
  <c r="AI90" i="8"/>
  <c r="AJ90" i="8"/>
  <c r="AK90" i="8"/>
  <c r="BC90" i="8"/>
  <c r="BD90" i="8"/>
  <c r="BE90" i="8"/>
  <c r="O91" i="8"/>
  <c r="P91" i="8"/>
  <c r="Q91" i="8"/>
  <c r="AI91" i="8"/>
  <c r="AJ91" i="8"/>
  <c r="AK91" i="8"/>
  <c r="BC91" i="8"/>
  <c r="BD91" i="8"/>
  <c r="BE91" i="8"/>
  <c r="O92" i="8"/>
  <c r="P92" i="8"/>
  <c r="Q92" i="8"/>
  <c r="AI92" i="8"/>
  <c r="AJ92" i="8"/>
  <c r="AK92" i="8"/>
  <c r="BC92" i="8"/>
  <c r="BD92" i="8"/>
  <c r="BE92" i="8"/>
  <c r="O93" i="8"/>
  <c r="P93" i="8"/>
  <c r="Q93" i="8"/>
  <c r="AI93" i="8"/>
  <c r="AJ93" i="8"/>
  <c r="AK93" i="8"/>
  <c r="BC93" i="8"/>
  <c r="BD93" i="8"/>
  <c r="BE93" i="8"/>
  <c r="O94" i="8"/>
  <c r="P94" i="8"/>
  <c r="Q94" i="8"/>
  <c r="AI94" i="8"/>
  <c r="AJ94" i="8"/>
  <c r="AK94" i="8"/>
  <c r="BC94" i="8"/>
  <c r="BD94" i="8"/>
  <c r="BE94" i="8"/>
  <c r="O95" i="8"/>
  <c r="P95" i="8"/>
  <c r="Q95" i="8"/>
  <c r="AI95" i="8"/>
  <c r="AJ95" i="8"/>
  <c r="AK95" i="8"/>
  <c r="BC95" i="8"/>
  <c r="BD95" i="8"/>
  <c r="BE95" i="8"/>
  <c r="O96" i="8"/>
  <c r="P96" i="8"/>
  <c r="Q96" i="8"/>
  <c r="AI96" i="8"/>
  <c r="AJ96" i="8"/>
  <c r="AK96" i="8"/>
  <c r="BC96" i="8"/>
  <c r="BD96" i="8"/>
  <c r="BE96" i="8"/>
  <c r="O97" i="8"/>
  <c r="P97" i="8"/>
  <c r="Q97" i="8"/>
  <c r="AI97" i="8"/>
  <c r="AJ97" i="8"/>
  <c r="AK97" i="8"/>
  <c r="BC97" i="8"/>
  <c r="BD97" i="8"/>
  <c r="BE97" i="8"/>
  <c r="O98" i="8"/>
  <c r="P98" i="8"/>
  <c r="Q98" i="8"/>
  <c r="AI98" i="8"/>
  <c r="AJ98" i="8"/>
  <c r="AK98" i="8"/>
  <c r="BC98" i="8"/>
  <c r="BD98" i="8"/>
  <c r="BE98" i="8"/>
  <c r="O99" i="8"/>
  <c r="P99" i="8"/>
  <c r="Q99" i="8"/>
  <c r="AI99" i="8"/>
  <c r="AJ99" i="8"/>
  <c r="AK99" i="8"/>
  <c r="BC99" i="8"/>
  <c r="BD99" i="8"/>
  <c r="BE99" i="8"/>
  <c r="O100" i="8"/>
  <c r="P100" i="8"/>
  <c r="Q100" i="8"/>
  <c r="AI100" i="8"/>
  <c r="AJ100" i="8"/>
  <c r="AK100" i="8"/>
  <c r="BC100" i="8"/>
  <c r="BD100" i="8"/>
  <c r="BE100" i="8"/>
  <c r="O101" i="8"/>
  <c r="P101" i="8"/>
  <c r="Q101" i="8"/>
  <c r="AI101" i="8"/>
  <c r="AJ101" i="8"/>
  <c r="AK101" i="8"/>
  <c r="BC101" i="8"/>
  <c r="BD101" i="8"/>
  <c r="BE101" i="8"/>
  <c r="O102" i="8"/>
  <c r="P102" i="8"/>
  <c r="Q102" i="8"/>
  <c r="AI102" i="8"/>
  <c r="AJ102" i="8"/>
  <c r="AK102" i="8"/>
  <c r="BC102" i="8"/>
  <c r="BD102" i="8"/>
  <c r="BE102" i="8"/>
  <c r="O103" i="8"/>
  <c r="P103" i="8"/>
  <c r="Q103" i="8"/>
  <c r="AI103" i="8"/>
  <c r="AJ103" i="8"/>
  <c r="AK103" i="8"/>
  <c r="BC103" i="8"/>
  <c r="BD103" i="8"/>
  <c r="BE103" i="8"/>
  <c r="O104" i="8"/>
  <c r="P104" i="8"/>
  <c r="Q104" i="8"/>
  <c r="AI104" i="8"/>
  <c r="AJ104" i="8"/>
  <c r="AK104" i="8"/>
  <c r="BC104" i="8"/>
  <c r="BD104" i="8"/>
  <c r="BE104" i="8"/>
  <c r="O105" i="8"/>
  <c r="P105" i="8"/>
  <c r="Q105" i="8"/>
  <c r="AI105" i="8"/>
  <c r="AJ105" i="8"/>
  <c r="AK105" i="8"/>
  <c r="BC105" i="8"/>
  <c r="BD105" i="8"/>
  <c r="BE105" i="8"/>
  <c r="O106" i="8"/>
  <c r="P106" i="8"/>
  <c r="Q106" i="8"/>
  <c r="AI106" i="8"/>
  <c r="AJ106" i="8"/>
  <c r="AK106" i="8"/>
  <c r="BC106" i="8"/>
  <c r="BD106" i="8"/>
  <c r="BE106" i="8"/>
  <c r="O107" i="8"/>
  <c r="P107" i="8"/>
  <c r="Q107" i="8"/>
  <c r="AI107" i="8"/>
  <c r="AJ107" i="8"/>
  <c r="AK107" i="8"/>
  <c r="BC107" i="8"/>
  <c r="BD107" i="8"/>
  <c r="BE107" i="8"/>
  <c r="O108" i="8"/>
  <c r="P108" i="8"/>
  <c r="Q108" i="8"/>
  <c r="AI108" i="8"/>
  <c r="AJ108" i="8"/>
  <c r="AK108" i="8"/>
  <c r="BC108" i="8"/>
  <c r="BD108" i="8"/>
  <c r="BE108" i="8"/>
  <c r="O109" i="8"/>
  <c r="P109" i="8"/>
  <c r="Q109" i="8"/>
  <c r="AI109" i="8"/>
  <c r="AJ109" i="8"/>
  <c r="AK109" i="8"/>
  <c r="BC109" i="8"/>
  <c r="BD109" i="8"/>
  <c r="BE109" i="8"/>
  <c r="O110" i="8"/>
  <c r="P110" i="8"/>
  <c r="Q110" i="8"/>
  <c r="AI110" i="8"/>
  <c r="AJ110" i="8"/>
  <c r="AK110" i="8"/>
  <c r="BC110" i="8"/>
  <c r="BD110" i="8"/>
  <c r="BE110" i="8"/>
  <c r="O111" i="8"/>
  <c r="P111" i="8"/>
  <c r="Q111" i="8"/>
  <c r="AI111" i="8"/>
  <c r="AJ111" i="8"/>
  <c r="AK111" i="8"/>
  <c r="BC111" i="8"/>
  <c r="BD111" i="8"/>
  <c r="BE111" i="8"/>
  <c r="O112" i="8"/>
  <c r="P112" i="8"/>
  <c r="Q112" i="8"/>
  <c r="AI112" i="8"/>
  <c r="AJ112" i="8"/>
  <c r="AK112" i="8"/>
  <c r="BC112" i="8"/>
  <c r="BD112" i="8"/>
  <c r="BE112" i="8"/>
  <c r="O113" i="8"/>
  <c r="P113" i="8"/>
  <c r="Q113" i="8"/>
  <c r="AI113" i="8"/>
  <c r="AJ113" i="8"/>
  <c r="AK113" i="8"/>
  <c r="BC113" i="8"/>
  <c r="BD113" i="8"/>
  <c r="BE113" i="8"/>
  <c r="O114" i="8"/>
  <c r="P114" i="8"/>
  <c r="Q114" i="8"/>
  <c r="AI114" i="8"/>
  <c r="AJ114" i="8"/>
  <c r="AK114" i="8"/>
  <c r="BC114" i="8"/>
  <c r="BD114" i="8"/>
  <c r="BE114" i="8"/>
  <c r="O115" i="8"/>
  <c r="P115" i="8"/>
  <c r="Q115" i="8"/>
  <c r="AI115" i="8"/>
  <c r="AJ115" i="8"/>
  <c r="AK115" i="8"/>
  <c r="BC115" i="8"/>
  <c r="BD115" i="8"/>
  <c r="BE115" i="8"/>
  <c r="O116" i="8"/>
  <c r="P116" i="8"/>
  <c r="Q116" i="8"/>
  <c r="AI116" i="8"/>
  <c r="AJ116" i="8"/>
  <c r="AK116" i="8"/>
  <c r="BC116" i="8"/>
  <c r="BD116" i="8"/>
  <c r="BE116" i="8"/>
  <c r="O117" i="8"/>
  <c r="P117" i="8"/>
  <c r="Q117" i="8"/>
  <c r="AI117" i="8"/>
  <c r="AJ117" i="8"/>
  <c r="AK117" i="8"/>
  <c r="BC117" i="8"/>
  <c r="BD117" i="8"/>
  <c r="BE117" i="8"/>
  <c r="O118" i="8"/>
  <c r="P118" i="8"/>
  <c r="Q118" i="8"/>
  <c r="AI118" i="8"/>
  <c r="AJ118" i="8"/>
  <c r="AK118" i="8"/>
  <c r="BC118" i="8"/>
  <c r="BD118" i="8"/>
  <c r="BE118" i="8"/>
  <c r="O119" i="8"/>
  <c r="P119" i="8"/>
  <c r="Q119" i="8"/>
  <c r="AI119" i="8"/>
  <c r="AJ119" i="8"/>
  <c r="AK119" i="8"/>
  <c r="BC119" i="8"/>
  <c r="BD119" i="8"/>
  <c r="BE119" i="8"/>
  <c r="O120" i="8"/>
  <c r="P120" i="8"/>
  <c r="Q120" i="8"/>
  <c r="AI120" i="8"/>
  <c r="AJ120" i="8"/>
  <c r="AK120" i="8"/>
  <c r="BC120" i="8"/>
  <c r="BD120" i="8"/>
  <c r="BE120" i="8"/>
  <c r="O121" i="8"/>
  <c r="P121" i="8"/>
  <c r="Q121" i="8"/>
  <c r="AI121" i="8"/>
  <c r="AJ121" i="8"/>
  <c r="AK121" i="8"/>
  <c r="BC121" i="8"/>
  <c r="BD121" i="8"/>
  <c r="BE121" i="8"/>
  <c r="O122" i="8"/>
  <c r="P122" i="8"/>
  <c r="Q122" i="8"/>
  <c r="AI122" i="8"/>
  <c r="AJ122" i="8"/>
  <c r="AK122" i="8"/>
  <c r="BC122" i="8"/>
  <c r="BD122" i="8"/>
  <c r="BE122" i="8"/>
  <c r="O123" i="8"/>
  <c r="P123" i="8"/>
  <c r="Q123" i="8"/>
  <c r="AI123" i="8"/>
  <c r="AJ123" i="8"/>
  <c r="AK123" i="8"/>
  <c r="BC123" i="8"/>
  <c r="BD123" i="8"/>
  <c r="BE123" i="8"/>
  <c r="O124" i="8"/>
  <c r="P124" i="8"/>
  <c r="Q124" i="8"/>
  <c r="AI124" i="8"/>
  <c r="AJ124" i="8"/>
  <c r="AK124" i="8"/>
  <c r="BC124" i="8"/>
  <c r="BD124" i="8"/>
  <c r="BE124" i="8"/>
  <c r="O125" i="8"/>
  <c r="P125" i="8"/>
  <c r="Q125" i="8"/>
  <c r="AI125" i="8"/>
  <c r="AJ125" i="8"/>
  <c r="AK125" i="8"/>
  <c r="BC125" i="8"/>
  <c r="BD125" i="8"/>
  <c r="BE125" i="8"/>
  <c r="O126" i="8"/>
  <c r="P126" i="8"/>
  <c r="Q126" i="8"/>
  <c r="AI126" i="8"/>
  <c r="AJ126" i="8"/>
  <c r="AK126" i="8"/>
  <c r="BC126" i="8"/>
  <c r="BD126" i="8"/>
  <c r="BE126" i="8"/>
  <c r="O127" i="8"/>
  <c r="P127" i="8"/>
  <c r="Q127" i="8"/>
  <c r="AI127" i="8"/>
  <c r="AJ127" i="8"/>
  <c r="AK127" i="8"/>
  <c r="BC127" i="8"/>
  <c r="BD127" i="8"/>
  <c r="BE127" i="8"/>
  <c r="O128" i="8"/>
  <c r="P128" i="8"/>
  <c r="Q128" i="8"/>
  <c r="AI128" i="8"/>
  <c r="AJ128" i="8"/>
  <c r="AK128" i="8"/>
  <c r="BC128" i="8"/>
  <c r="BD128" i="8"/>
  <c r="BE128" i="8"/>
  <c r="O129" i="8"/>
  <c r="P129" i="8"/>
  <c r="Q129" i="8"/>
  <c r="AI129" i="8"/>
  <c r="AJ129" i="8"/>
  <c r="AK129" i="8"/>
  <c r="BC129" i="8"/>
  <c r="BD129" i="8"/>
  <c r="BE129" i="8"/>
  <c r="O130" i="8"/>
  <c r="P130" i="8"/>
  <c r="Q130" i="8"/>
  <c r="AI130" i="8"/>
  <c r="AJ130" i="8"/>
  <c r="AK130" i="8"/>
  <c r="BC130" i="8"/>
  <c r="BD130" i="8"/>
  <c r="BE130" i="8"/>
  <c r="O131" i="8"/>
  <c r="P131" i="8"/>
  <c r="Q131" i="8"/>
  <c r="AI131" i="8"/>
  <c r="AJ131" i="8"/>
  <c r="AK131" i="8"/>
  <c r="BC131" i="8"/>
  <c r="BD131" i="8"/>
  <c r="BE131" i="8"/>
  <c r="O132" i="8"/>
  <c r="P132" i="8"/>
  <c r="Q132" i="8"/>
  <c r="AI132" i="8"/>
  <c r="AJ132" i="8"/>
  <c r="AK132" i="8"/>
  <c r="BC132" i="8"/>
  <c r="BD132" i="8"/>
  <c r="BE132" i="8"/>
  <c r="O133" i="8"/>
  <c r="P133" i="8"/>
  <c r="Q133" i="8"/>
  <c r="AI133" i="8"/>
  <c r="AJ133" i="8"/>
  <c r="AK133" i="8"/>
  <c r="BC133" i="8"/>
  <c r="BD133" i="8"/>
  <c r="BE133" i="8"/>
  <c r="O134" i="8"/>
  <c r="P134" i="8"/>
  <c r="Q134" i="8"/>
  <c r="AI134" i="8"/>
  <c r="AJ134" i="8"/>
  <c r="AK134" i="8"/>
  <c r="BC134" i="8"/>
  <c r="BD134" i="8"/>
  <c r="BE134" i="8"/>
  <c r="O135" i="8"/>
  <c r="P135" i="8"/>
  <c r="Q135" i="8"/>
  <c r="AI135" i="8"/>
  <c r="AJ135" i="8"/>
  <c r="AK135" i="8"/>
  <c r="BC135" i="8"/>
  <c r="BD135" i="8"/>
  <c r="BE135" i="8"/>
  <c r="O136" i="8"/>
  <c r="P136" i="8"/>
  <c r="Q136" i="8"/>
  <c r="AI136" i="8"/>
  <c r="AJ136" i="8"/>
  <c r="AK136" i="8"/>
  <c r="BC136" i="8"/>
  <c r="BD136" i="8"/>
  <c r="BE136" i="8"/>
  <c r="O137" i="8"/>
  <c r="P137" i="8"/>
  <c r="Q137" i="8"/>
  <c r="AI137" i="8"/>
  <c r="AJ137" i="8"/>
  <c r="AK137" i="8"/>
  <c r="BC137" i="8"/>
  <c r="BD137" i="8"/>
  <c r="BE137" i="8"/>
  <c r="O138" i="8"/>
  <c r="P138" i="8"/>
  <c r="Q138" i="8"/>
  <c r="AI138" i="8"/>
  <c r="AJ138" i="8"/>
  <c r="AK138" i="8"/>
  <c r="BC138" i="8"/>
  <c r="BD138" i="8"/>
  <c r="BE138" i="8"/>
  <c r="O139" i="8"/>
  <c r="P139" i="8"/>
  <c r="Q139" i="8"/>
  <c r="AI139" i="8"/>
  <c r="AJ139" i="8"/>
  <c r="AK139" i="8"/>
  <c r="BC139" i="8"/>
  <c r="BD139" i="8"/>
  <c r="BE139" i="8"/>
  <c r="O140" i="8"/>
  <c r="P140" i="8"/>
  <c r="Q140" i="8"/>
  <c r="AI140" i="8"/>
  <c r="AJ140" i="8"/>
  <c r="AK140" i="8"/>
  <c r="BC140" i="8"/>
  <c r="BD140" i="8"/>
  <c r="BE140" i="8"/>
  <c r="O141" i="8"/>
  <c r="P141" i="8"/>
  <c r="Q141" i="8"/>
  <c r="AI141" i="8"/>
  <c r="AJ141" i="8"/>
  <c r="AK141" i="8"/>
  <c r="BC141" i="8"/>
  <c r="BD141" i="8"/>
  <c r="BE141" i="8"/>
  <c r="O142" i="8"/>
  <c r="P142" i="8"/>
  <c r="Q142" i="8"/>
  <c r="AI142" i="8"/>
  <c r="AJ142" i="8"/>
  <c r="AK142" i="8"/>
  <c r="BC142" i="8"/>
  <c r="BD142" i="8"/>
  <c r="BE142" i="8"/>
  <c r="O143" i="8"/>
  <c r="P143" i="8"/>
  <c r="Q143" i="8"/>
  <c r="AI143" i="8"/>
  <c r="AJ143" i="8"/>
  <c r="AK143" i="8"/>
  <c r="BC143" i="8"/>
  <c r="BD143" i="8"/>
  <c r="BE143" i="8"/>
  <c r="O144" i="8"/>
  <c r="P144" i="8"/>
  <c r="Q144" i="8"/>
  <c r="AI144" i="8"/>
  <c r="AJ144" i="8"/>
  <c r="AK144" i="8"/>
  <c r="BC144" i="8"/>
  <c r="BD144" i="8"/>
  <c r="BE144" i="8"/>
  <c r="O145" i="8"/>
  <c r="P145" i="8"/>
  <c r="Q145" i="8"/>
  <c r="AI145" i="8"/>
  <c r="AJ145" i="8"/>
  <c r="AK145" i="8"/>
  <c r="BC145" i="8"/>
  <c r="BD145" i="8"/>
  <c r="BE145" i="8"/>
  <c r="O146" i="8"/>
  <c r="P146" i="8"/>
  <c r="Q146" i="8"/>
  <c r="AI146" i="8"/>
  <c r="AJ146" i="8"/>
  <c r="AK146" i="8"/>
  <c r="BC146" i="8"/>
  <c r="BD146" i="8"/>
  <c r="BE146" i="8"/>
  <c r="O147" i="8"/>
  <c r="P147" i="8"/>
  <c r="Q147" i="8"/>
  <c r="AI147" i="8"/>
  <c r="AJ147" i="8"/>
  <c r="AK147" i="8"/>
  <c r="BC147" i="8"/>
  <c r="BD147" i="8"/>
  <c r="BE147" i="8"/>
  <c r="O148" i="8"/>
  <c r="P148" i="8"/>
  <c r="Q148" i="8"/>
  <c r="AI148" i="8"/>
  <c r="AJ148" i="8"/>
  <c r="AK148" i="8"/>
  <c r="BC148" i="8"/>
  <c r="BD148" i="8"/>
  <c r="BE148" i="8"/>
  <c r="O149" i="8"/>
  <c r="P149" i="8"/>
  <c r="Q149" i="8"/>
  <c r="AI149" i="8"/>
  <c r="AJ149" i="8"/>
  <c r="AK149" i="8"/>
  <c r="BC149" i="8"/>
  <c r="BD149" i="8"/>
  <c r="BE149" i="8"/>
  <c r="O150" i="8"/>
  <c r="P150" i="8"/>
  <c r="Q150" i="8"/>
  <c r="AI150" i="8"/>
  <c r="AJ150" i="8"/>
  <c r="AK150" i="8"/>
  <c r="BC150" i="8"/>
  <c r="BD150" i="8"/>
  <c r="BE150" i="8"/>
  <c r="O151" i="8"/>
  <c r="P151" i="8"/>
  <c r="Q151" i="8"/>
  <c r="AI151" i="8"/>
  <c r="AJ151" i="8"/>
  <c r="AK151" i="8"/>
  <c r="BC151" i="8"/>
  <c r="BD151" i="8"/>
  <c r="BE151" i="8"/>
  <c r="O152" i="8"/>
  <c r="P152" i="8"/>
  <c r="Q152" i="8"/>
  <c r="AI152" i="8"/>
  <c r="AJ152" i="8"/>
  <c r="AK152" i="8"/>
  <c r="BC152" i="8"/>
  <c r="BD152" i="8"/>
  <c r="BE152" i="8"/>
  <c r="O153" i="8"/>
  <c r="P153" i="8"/>
  <c r="Q153" i="8"/>
  <c r="AI153" i="8"/>
  <c r="AJ153" i="8"/>
  <c r="AK153" i="8"/>
  <c r="BC153" i="8"/>
  <c r="BD153" i="8"/>
  <c r="BE153" i="8"/>
  <c r="O154" i="8"/>
  <c r="P154" i="8"/>
  <c r="Q154" i="8"/>
  <c r="AI154" i="8"/>
  <c r="AJ154" i="8"/>
  <c r="AK154" i="8"/>
  <c r="BC154" i="8"/>
  <c r="BD154" i="8"/>
  <c r="BE154" i="8"/>
  <c r="O155" i="8"/>
  <c r="P155" i="8"/>
  <c r="Q155" i="8"/>
  <c r="AI155" i="8"/>
  <c r="AJ155" i="8"/>
  <c r="AK155" i="8"/>
  <c r="BC155" i="8"/>
  <c r="BD155" i="8"/>
  <c r="BE155" i="8"/>
  <c r="O156" i="8"/>
  <c r="P156" i="8"/>
  <c r="Q156" i="8"/>
  <c r="AI156" i="8"/>
  <c r="AJ156" i="8"/>
  <c r="AK156" i="8"/>
  <c r="BC156" i="8"/>
  <c r="BD156" i="8"/>
  <c r="BE156" i="8"/>
  <c r="O157" i="8"/>
  <c r="P157" i="8"/>
  <c r="Q157" i="8"/>
  <c r="AI157" i="8"/>
  <c r="AJ157" i="8"/>
  <c r="AK157" i="8"/>
  <c r="BC157" i="8"/>
  <c r="BD157" i="8"/>
  <c r="BE157" i="8"/>
  <c r="O158" i="8"/>
  <c r="P158" i="8"/>
  <c r="Q158" i="8"/>
  <c r="AI158" i="8"/>
  <c r="AJ158" i="8"/>
  <c r="AK158" i="8"/>
  <c r="BC158" i="8"/>
  <c r="BD158" i="8"/>
  <c r="BE158" i="8"/>
  <c r="O159" i="8"/>
  <c r="P159" i="8"/>
  <c r="Q159" i="8"/>
  <c r="AI159" i="8"/>
  <c r="AJ159" i="8"/>
  <c r="AK159" i="8"/>
  <c r="BC159" i="8"/>
  <c r="BD159" i="8"/>
  <c r="BE159" i="8"/>
  <c r="O160" i="8"/>
  <c r="P160" i="8"/>
  <c r="Q160" i="8"/>
  <c r="AI160" i="8"/>
  <c r="AJ160" i="8"/>
  <c r="AK160" i="8"/>
  <c r="BC160" i="8"/>
  <c r="BD160" i="8"/>
  <c r="BE160" i="8"/>
  <c r="O161" i="8"/>
  <c r="P161" i="8"/>
  <c r="Q161" i="8"/>
  <c r="AI161" i="8"/>
  <c r="AJ161" i="8"/>
  <c r="AK161" i="8"/>
  <c r="BC161" i="8"/>
  <c r="BD161" i="8"/>
  <c r="BE161" i="8"/>
  <c r="O162" i="8"/>
  <c r="P162" i="8"/>
  <c r="Q162" i="8"/>
  <c r="AI162" i="8"/>
  <c r="AJ162" i="8"/>
  <c r="AK162" i="8"/>
  <c r="BC162" i="8"/>
  <c r="BD162" i="8"/>
  <c r="BE162" i="8"/>
  <c r="O163" i="8"/>
  <c r="P163" i="8"/>
  <c r="Q163" i="8"/>
  <c r="AI163" i="8"/>
  <c r="AJ163" i="8"/>
  <c r="AK163" i="8"/>
  <c r="BC163" i="8"/>
  <c r="BD163" i="8"/>
  <c r="BE163" i="8"/>
  <c r="O164" i="8"/>
  <c r="P164" i="8"/>
  <c r="Q164" i="8"/>
  <c r="AI164" i="8"/>
  <c r="AJ164" i="8"/>
  <c r="AK164" i="8"/>
  <c r="BC164" i="8"/>
  <c r="BD164" i="8"/>
  <c r="BE164" i="8"/>
  <c r="O165" i="8"/>
  <c r="P165" i="8"/>
  <c r="Q165" i="8"/>
  <c r="AI165" i="8"/>
  <c r="AJ165" i="8"/>
  <c r="AK165" i="8"/>
  <c r="BC165" i="8"/>
  <c r="BD165" i="8"/>
  <c r="BE165" i="8"/>
  <c r="O166" i="8"/>
  <c r="P166" i="8"/>
  <c r="Q166" i="8"/>
  <c r="AI166" i="8"/>
  <c r="AJ166" i="8"/>
  <c r="AK166" i="8"/>
  <c r="BC166" i="8"/>
  <c r="BD166" i="8"/>
  <c r="BE166" i="8"/>
  <c r="O167" i="8"/>
  <c r="P167" i="8"/>
  <c r="Q167" i="8"/>
  <c r="AI167" i="8"/>
  <c r="AJ167" i="8"/>
  <c r="AK167" i="8"/>
  <c r="BC167" i="8"/>
  <c r="BD167" i="8"/>
  <c r="BE167" i="8"/>
  <c r="O168" i="8"/>
  <c r="P168" i="8"/>
  <c r="Q168" i="8"/>
  <c r="AI168" i="8"/>
  <c r="AJ168" i="8"/>
  <c r="AK168" i="8"/>
  <c r="BC168" i="8"/>
  <c r="BD168" i="8"/>
  <c r="BE168" i="8"/>
  <c r="O169" i="8"/>
  <c r="P169" i="8"/>
  <c r="Q169" i="8"/>
  <c r="AI169" i="8"/>
  <c r="AJ169" i="8"/>
  <c r="AK169" i="8"/>
  <c r="BC169" i="8"/>
  <c r="BD169" i="8"/>
  <c r="BE169" i="8"/>
  <c r="O170" i="8"/>
  <c r="P170" i="8"/>
  <c r="Q170" i="8"/>
  <c r="AI170" i="8"/>
  <c r="AJ170" i="8"/>
  <c r="AK170" i="8"/>
  <c r="BC170" i="8"/>
  <c r="BD170" i="8"/>
  <c r="BE170" i="8"/>
  <c r="O171" i="8"/>
  <c r="P171" i="8"/>
  <c r="Q171" i="8"/>
  <c r="AI171" i="8"/>
  <c r="AJ171" i="8"/>
  <c r="AK171" i="8"/>
  <c r="BC171" i="8"/>
  <c r="BD171" i="8"/>
  <c r="BE171" i="8"/>
  <c r="O172" i="8"/>
  <c r="P172" i="8"/>
  <c r="Q172" i="8"/>
  <c r="AI172" i="8"/>
  <c r="AJ172" i="8"/>
  <c r="AK172" i="8"/>
  <c r="BC172" i="8"/>
  <c r="BD172" i="8"/>
  <c r="BE172" i="8"/>
  <c r="O173" i="8"/>
  <c r="P173" i="8"/>
  <c r="Q173" i="8"/>
  <c r="AI173" i="8"/>
  <c r="AJ173" i="8"/>
  <c r="AK173" i="8"/>
  <c r="BC173" i="8"/>
  <c r="BD173" i="8"/>
  <c r="BE173" i="8"/>
  <c r="O174" i="8"/>
  <c r="P174" i="8"/>
  <c r="Q174" i="8"/>
  <c r="AI174" i="8"/>
  <c r="AJ174" i="8"/>
  <c r="AK174" i="8"/>
  <c r="BC174" i="8"/>
  <c r="BD174" i="8"/>
  <c r="BE174" i="8"/>
  <c r="O175" i="8"/>
  <c r="P175" i="8"/>
  <c r="Q175" i="8"/>
  <c r="AI175" i="8"/>
  <c r="AJ175" i="8"/>
  <c r="AK175" i="8"/>
  <c r="BC175" i="8"/>
  <c r="BD175" i="8"/>
  <c r="BE175" i="8"/>
  <c r="O176" i="8"/>
  <c r="P176" i="8"/>
  <c r="Q176" i="8"/>
  <c r="AI176" i="8"/>
  <c r="AJ176" i="8"/>
  <c r="AK176" i="8"/>
  <c r="BC176" i="8"/>
  <c r="BD176" i="8"/>
  <c r="BE176" i="8"/>
  <c r="O177" i="8"/>
  <c r="P177" i="8"/>
  <c r="Q177" i="8"/>
  <c r="AI177" i="8"/>
  <c r="AJ177" i="8"/>
  <c r="AK177" i="8"/>
  <c r="BC177" i="8"/>
  <c r="BD177" i="8"/>
  <c r="BE177" i="8"/>
  <c r="O178" i="8"/>
  <c r="P178" i="8"/>
  <c r="Q178" i="8"/>
  <c r="AI178" i="8"/>
  <c r="AJ178" i="8"/>
  <c r="AK178" i="8"/>
  <c r="BC178" i="8"/>
  <c r="BD178" i="8"/>
  <c r="BE178" i="8"/>
  <c r="O179" i="8"/>
  <c r="P179" i="8"/>
  <c r="Q179" i="8"/>
  <c r="AI179" i="8"/>
  <c r="AJ179" i="8"/>
  <c r="AK179" i="8"/>
  <c r="BC179" i="8"/>
  <c r="BD179" i="8"/>
  <c r="BE179" i="8"/>
  <c r="O180" i="8"/>
  <c r="P180" i="8"/>
  <c r="Q180" i="8"/>
  <c r="AI180" i="8"/>
  <c r="AJ180" i="8"/>
  <c r="AK180" i="8"/>
  <c r="BC180" i="8"/>
  <c r="BD180" i="8"/>
  <c r="BE180" i="8"/>
  <c r="O181" i="8"/>
  <c r="P181" i="8"/>
  <c r="Q181" i="8"/>
  <c r="AI181" i="8"/>
  <c r="AJ181" i="8"/>
  <c r="AK181" i="8"/>
  <c r="BC181" i="8"/>
  <c r="BD181" i="8"/>
  <c r="BE181" i="8"/>
  <c r="O182" i="8"/>
  <c r="P182" i="8"/>
  <c r="Q182" i="8"/>
  <c r="AI182" i="8"/>
  <c r="AJ182" i="8"/>
  <c r="AK182" i="8"/>
  <c r="BC182" i="8"/>
  <c r="BD182" i="8"/>
  <c r="BE182" i="8"/>
  <c r="O183" i="8"/>
  <c r="P183" i="8"/>
  <c r="Q183" i="8"/>
  <c r="AI183" i="8"/>
  <c r="AJ183" i="8"/>
  <c r="AK183" i="8"/>
  <c r="BC183" i="8"/>
  <c r="BD183" i="8"/>
  <c r="BE183" i="8"/>
  <c r="O184" i="8"/>
  <c r="P184" i="8"/>
  <c r="Q184" i="8"/>
  <c r="AI184" i="8"/>
  <c r="AJ184" i="8"/>
  <c r="AK184" i="8"/>
  <c r="BC184" i="8"/>
  <c r="BD184" i="8"/>
  <c r="BE184" i="8"/>
  <c r="O185" i="8"/>
  <c r="P185" i="8"/>
  <c r="Q185" i="8"/>
  <c r="AI185" i="8"/>
  <c r="AJ185" i="8"/>
  <c r="AK185" i="8"/>
  <c r="BC185" i="8"/>
  <c r="BD185" i="8"/>
  <c r="BE185" i="8"/>
  <c r="O186" i="8"/>
  <c r="P186" i="8"/>
  <c r="Q186" i="8"/>
  <c r="AI186" i="8"/>
  <c r="AJ186" i="8"/>
  <c r="AK186" i="8"/>
  <c r="BC186" i="8"/>
  <c r="BD186" i="8"/>
  <c r="BE186" i="8"/>
  <c r="O187" i="8"/>
  <c r="P187" i="8"/>
  <c r="Q187" i="8"/>
  <c r="AI187" i="8"/>
  <c r="AJ187" i="8"/>
  <c r="AK187" i="8"/>
  <c r="BC187" i="8"/>
  <c r="BD187" i="8"/>
  <c r="BE187" i="8"/>
  <c r="O188" i="8"/>
  <c r="P188" i="8"/>
  <c r="Q188" i="8"/>
  <c r="AI188" i="8"/>
  <c r="AJ188" i="8"/>
  <c r="AK188" i="8"/>
  <c r="BC188" i="8"/>
  <c r="BD188" i="8"/>
  <c r="BE188" i="8"/>
  <c r="O189" i="8"/>
  <c r="P189" i="8"/>
  <c r="Q189" i="8"/>
  <c r="AI189" i="8"/>
  <c r="AJ189" i="8"/>
  <c r="AK189" i="8"/>
  <c r="BC189" i="8"/>
  <c r="BD189" i="8"/>
  <c r="BE189" i="8"/>
  <c r="O190" i="8"/>
  <c r="P190" i="8"/>
  <c r="Q190" i="8"/>
  <c r="AI190" i="8"/>
  <c r="AJ190" i="8"/>
  <c r="AK190" i="8"/>
  <c r="BC190" i="8"/>
  <c r="BD190" i="8"/>
  <c r="BE190" i="8"/>
  <c r="O191" i="8"/>
  <c r="P191" i="8"/>
  <c r="Q191" i="8"/>
  <c r="AI191" i="8"/>
  <c r="AJ191" i="8"/>
  <c r="AK191" i="8"/>
  <c r="BC191" i="8"/>
  <c r="BD191" i="8"/>
  <c r="BE191" i="8"/>
  <c r="O192" i="8"/>
  <c r="P192" i="8"/>
  <c r="Q192" i="8"/>
  <c r="AI192" i="8"/>
  <c r="AJ192" i="8"/>
  <c r="AK192" i="8"/>
  <c r="BC192" i="8"/>
  <c r="BD192" i="8"/>
  <c r="BE192" i="8"/>
  <c r="O193" i="8"/>
  <c r="P193" i="8"/>
  <c r="Q193" i="8"/>
  <c r="AI193" i="8"/>
  <c r="AJ193" i="8"/>
  <c r="AK193" i="8"/>
  <c r="BC193" i="8"/>
  <c r="BD193" i="8"/>
  <c r="BE193" i="8"/>
  <c r="O194" i="8"/>
  <c r="P194" i="8"/>
  <c r="Q194" i="8"/>
  <c r="AI194" i="8"/>
  <c r="AJ194" i="8"/>
  <c r="AK194" i="8"/>
  <c r="BC194" i="8"/>
  <c r="BD194" i="8"/>
  <c r="BE194" i="8"/>
  <c r="O195" i="8"/>
  <c r="P195" i="8"/>
  <c r="Q195" i="8"/>
  <c r="AI195" i="8"/>
  <c r="AJ195" i="8"/>
  <c r="AK195" i="8"/>
  <c r="BC195" i="8"/>
  <c r="BD195" i="8"/>
  <c r="BE195" i="8"/>
  <c r="O196" i="8"/>
  <c r="P196" i="8"/>
  <c r="Q196" i="8"/>
  <c r="AI196" i="8"/>
  <c r="AJ196" i="8"/>
  <c r="AK196" i="8"/>
  <c r="BC196" i="8"/>
  <c r="BD196" i="8"/>
  <c r="BE196" i="8"/>
  <c r="O197" i="8"/>
  <c r="P197" i="8"/>
  <c r="Q197" i="8"/>
  <c r="AI197" i="8"/>
  <c r="AJ197" i="8"/>
  <c r="AK197" i="8"/>
  <c r="BC197" i="8"/>
  <c r="BD197" i="8"/>
  <c r="BE197" i="8"/>
  <c r="O198" i="8"/>
  <c r="P198" i="8"/>
  <c r="Q198" i="8"/>
  <c r="AI198" i="8"/>
  <c r="AJ198" i="8"/>
  <c r="AK198" i="8"/>
  <c r="BC198" i="8"/>
  <c r="BD198" i="8"/>
  <c r="BE198" i="8"/>
  <c r="O199" i="8"/>
  <c r="P199" i="8"/>
  <c r="Q199" i="8"/>
  <c r="AI199" i="8"/>
  <c r="AJ199" i="8"/>
  <c r="AK199" i="8"/>
  <c r="BC199" i="8"/>
  <c r="BD199" i="8"/>
  <c r="BE199" i="8"/>
  <c r="O200" i="8"/>
  <c r="P200" i="8"/>
  <c r="Q200" i="8"/>
  <c r="AI200" i="8"/>
  <c r="AJ200" i="8"/>
  <c r="AK200" i="8"/>
  <c r="BC200" i="8"/>
  <c r="BD200" i="8"/>
  <c r="BE200" i="8"/>
  <c r="O201" i="8"/>
  <c r="P201" i="8"/>
  <c r="Q201" i="8"/>
  <c r="AI201" i="8"/>
  <c r="AJ201" i="8"/>
  <c r="AK201" i="8"/>
  <c r="BC201" i="8"/>
  <c r="BD201" i="8"/>
  <c r="BE201" i="8"/>
  <c r="O202" i="8"/>
  <c r="P202" i="8"/>
  <c r="Q202" i="8"/>
  <c r="AI202" i="8"/>
  <c r="AJ202" i="8"/>
  <c r="AK202" i="8"/>
  <c r="BC202" i="8"/>
  <c r="BD202" i="8"/>
  <c r="BE202" i="8"/>
  <c r="O203" i="8"/>
  <c r="P203" i="8"/>
  <c r="Q203" i="8"/>
  <c r="AI203" i="8"/>
  <c r="AJ203" i="8"/>
  <c r="AK203" i="8"/>
  <c r="BC203" i="8"/>
  <c r="BD203" i="8"/>
  <c r="BE203" i="8"/>
  <c r="O204" i="8"/>
  <c r="P204" i="8"/>
  <c r="Q204" i="8"/>
  <c r="AI204" i="8"/>
  <c r="AJ204" i="8"/>
  <c r="AK204" i="8"/>
  <c r="BC204" i="8"/>
  <c r="BD204" i="8"/>
  <c r="BE204" i="8"/>
  <c r="O205" i="8"/>
  <c r="P205" i="8"/>
  <c r="Q205" i="8"/>
  <c r="AI205" i="8"/>
  <c r="AJ205" i="8"/>
  <c r="AK205" i="8"/>
  <c r="BC205" i="8"/>
  <c r="BD205" i="8"/>
  <c r="BE205" i="8"/>
  <c r="O206" i="8"/>
  <c r="P206" i="8"/>
  <c r="Q206" i="8"/>
  <c r="AI206" i="8"/>
  <c r="AJ206" i="8"/>
  <c r="AK206" i="8"/>
  <c r="BC206" i="8"/>
  <c r="BD206" i="8"/>
  <c r="BE206" i="8"/>
  <c r="O207" i="8"/>
  <c r="P207" i="8"/>
  <c r="Q207" i="8"/>
  <c r="AI207" i="8"/>
  <c r="AJ207" i="8"/>
  <c r="AK207" i="8"/>
  <c r="BC207" i="8"/>
  <c r="BD207" i="8"/>
  <c r="BE207" i="8"/>
  <c r="O208" i="8"/>
  <c r="P208" i="8"/>
  <c r="Q208" i="8"/>
  <c r="AI208" i="8"/>
  <c r="AJ208" i="8"/>
  <c r="AK208" i="8"/>
  <c r="BC208" i="8"/>
  <c r="BD208" i="8"/>
  <c r="BE208" i="8"/>
  <c r="O209" i="8"/>
  <c r="P209" i="8"/>
  <c r="Q209" i="8"/>
  <c r="AI209" i="8"/>
  <c r="AJ209" i="8"/>
  <c r="AK209" i="8"/>
  <c r="BC209" i="8"/>
  <c r="BD209" i="8"/>
  <c r="BE209" i="8"/>
  <c r="O210" i="8"/>
  <c r="P210" i="8"/>
  <c r="Q210" i="8"/>
  <c r="AI210" i="8"/>
  <c r="AJ210" i="8"/>
  <c r="AK210" i="8"/>
  <c r="BC210" i="8"/>
  <c r="BD210" i="8"/>
  <c r="BE210" i="8"/>
  <c r="O211" i="8"/>
  <c r="P211" i="8"/>
  <c r="Q211" i="8"/>
  <c r="AI211" i="8"/>
  <c r="AJ211" i="8"/>
  <c r="AK211" i="8"/>
  <c r="BC211" i="8"/>
  <c r="BD211" i="8"/>
  <c r="BE211" i="8"/>
  <c r="O212" i="8"/>
  <c r="P212" i="8"/>
  <c r="Q212" i="8"/>
  <c r="AI212" i="8"/>
  <c r="AJ212" i="8"/>
  <c r="AK212" i="8"/>
  <c r="BC212" i="8"/>
  <c r="BD212" i="8"/>
  <c r="BE212" i="8"/>
  <c r="O213" i="8"/>
  <c r="P213" i="8"/>
  <c r="Q213" i="8"/>
  <c r="AI213" i="8"/>
  <c r="AJ213" i="8"/>
  <c r="AK213" i="8"/>
  <c r="BC213" i="8"/>
  <c r="BD213" i="8"/>
  <c r="BE213" i="8"/>
  <c r="O214" i="8"/>
  <c r="P214" i="8"/>
  <c r="Q214" i="8"/>
  <c r="AI214" i="8"/>
  <c r="AJ214" i="8"/>
  <c r="AK214" i="8"/>
  <c r="BC214" i="8"/>
  <c r="BD214" i="8"/>
  <c r="BE214" i="8"/>
  <c r="O215" i="8"/>
  <c r="P215" i="8"/>
  <c r="Q215" i="8"/>
  <c r="AI215" i="8"/>
  <c r="AJ215" i="8"/>
  <c r="AK215" i="8"/>
  <c r="BC215" i="8"/>
  <c r="BD215" i="8"/>
  <c r="BE215" i="8"/>
  <c r="O216" i="8"/>
  <c r="P216" i="8"/>
  <c r="Q216" i="8"/>
  <c r="AI216" i="8"/>
  <c r="AJ216" i="8"/>
  <c r="AK216" i="8"/>
  <c r="BC216" i="8"/>
  <c r="BD216" i="8"/>
  <c r="BE216" i="8"/>
  <c r="O217" i="8"/>
  <c r="P217" i="8"/>
  <c r="Q217" i="8"/>
  <c r="AI217" i="8"/>
  <c r="AJ217" i="8"/>
  <c r="AK217" i="8"/>
  <c r="BC217" i="8"/>
  <c r="BD217" i="8"/>
  <c r="BE217" i="8"/>
  <c r="O218" i="8"/>
  <c r="P218" i="8"/>
  <c r="Q218" i="8"/>
  <c r="AI218" i="8"/>
  <c r="AJ218" i="8"/>
  <c r="AK218" i="8"/>
  <c r="BC218" i="8"/>
  <c r="BD218" i="8"/>
  <c r="BE218" i="8"/>
  <c r="O219" i="8"/>
  <c r="P219" i="8"/>
  <c r="Q219" i="8"/>
  <c r="AI219" i="8"/>
  <c r="AJ219" i="8"/>
  <c r="AK219" i="8"/>
  <c r="BC219" i="8"/>
  <c r="BD219" i="8"/>
  <c r="BE219" i="8"/>
  <c r="O220" i="8"/>
  <c r="P220" i="8"/>
  <c r="Q220" i="8"/>
  <c r="AI220" i="8"/>
  <c r="AJ220" i="8"/>
  <c r="AK220" i="8"/>
  <c r="BC220" i="8"/>
  <c r="BD220" i="8"/>
  <c r="BE220" i="8"/>
  <c r="O221" i="8"/>
  <c r="P221" i="8"/>
  <c r="Q221" i="8"/>
  <c r="AI221" i="8"/>
  <c r="AJ221" i="8"/>
  <c r="AK221" i="8"/>
  <c r="BC221" i="8"/>
  <c r="BD221" i="8"/>
  <c r="BE221" i="8"/>
  <c r="O222" i="8"/>
  <c r="P222" i="8"/>
  <c r="Q222" i="8"/>
  <c r="AI222" i="8"/>
  <c r="AJ222" i="8"/>
  <c r="AK222" i="8"/>
  <c r="BC222" i="8"/>
  <c r="BD222" i="8"/>
  <c r="BE222" i="8"/>
  <c r="O223" i="8"/>
  <c r="P223" i="8"/>
  <c r="Q223" i="8"/>
  <c r="AI223" i="8"/>
  <c r="AJ223" i="8"/>
  <c r="AK223" i="8"/>
  <c r="BC223" i="8"/>
  <c r="BD223" i="8"/>
  <c r="BE223" i="8"/>
  <c r="O224" i="8"/>
  <c r="P224" i="8"/>
  <c r="Q224" i="8"/>
  <c r="AI224" i="8"/>
  <c r="AJ224" i="8"/>
  <c r="AK224" i="8"/>
  <c r="BC224" i="8"/>
  <c r="BD224" i="8"/>
  <c r="BE224" i="8"/>
  <c r="O225" i="8"/>
  <c r="P225" i="8"/>
  <c r="Q225" i="8"/>
  <c r="AI225" i="8"/>
  <c r="AJ225" i="8"/>
  <c r="AK225" i="8"/>
  <c r="BC225" i="8"/>
  <c r="BD225" i="8"/>
  <c r="BE225" i="8"/>
  <c r="O226" i="8"/>
  <c r="P226" i="8"/>
  <c r="Q226" i="8"/>
  <c r="AI226" i="8"/>
  <c r="AJ226" i="8"/>
  <c r="AK226" i="8"/>
  <c r="BC226" i="8"/>
  <c r="BD226" i="8"/>
  <c r="BE226" i="8"/>
  <c r="O227" i="8"/>
  <c r="P227" i="8"/>
  <c r="Q227" i="8"/>
  <c r="AI227" i="8"/>
  <c r="AJ227" i="8"/>
  <c r="AK227" i="8"/>
  <c r="BC227" i="8"/>
  <c r="BD227" i="8"/>
  <c r="BE227" i="8"/>
  <c r="O228" i="8"/>
  <c r="P228" i="8"/>
  <c r="Q228" i="8"/>
  <c r="AI228" i="8"/>
  <c r="AJ228" i="8"/>
  <c r="AK228" i="8"/>
  <c r="BC228" i="8"/>
  <c r="BD228" i="8"/>
  <c r="BE228" i="8"/>
  <c r="O229" i="8"/>
  <c r="P229" i="8"/>
  <c r="Q229" i="8"/>
  <c r="AI229" i="8"/>
  <c r="AJ229" i="8"/>
  <c r="AK229" i="8"/>
  <c r="BC229" i="8"/>
  <c r="BD229" i="8"/>
  <c r="BE229" i="8"/>
  <c r="O230" i="8"/>
  <c r="P230" i="8"/>
  <c r="Q230" i="8"/>
  <c r="AI230" i="8"/>
  <c r="AJ230" i="8"/>
  <c r="AK230" i="8"/>
  <c r="BC230" i="8"/>
  <c r="BD230" i="8"/>
  <c r="BE230" i="8"/>
  <c r="O231" i="8"/>
  <c r="P231" i="8"/>
  <c r="Q231" i="8"/>
  <c r="AI231" i="8"/>
  <c r="AJ231" i="8"/>
  <c r="AK231" i="8"/>
  <c r="BC231" i="8"/>
  <c r="BD231" i="8"/>
  <c r="BE231" i="8"/>
  <c r="O232" i="8"/>
  <c r="P232" i="8"/>
  <c r="Q232" i="8"/>
  <c r="AI232" i="8"/>
  <c r="AJ232" i="8"/>
  <c r="AK232" i="8"/>
  <c r="BC232" i="8"/>
  <c r="BD232" i="8"/>
  <c r="BE232" i="8"/>
  <c r="O233" i="8"/>
  <c r="P233" i="8"/>
  <c r="Q233" i="8"/>
  <c r="AI233" i="8"/>
  <c r="AJ233" i="8"/>
  <c r="AK233" i="8"/>
  <c r="BC233" i="8"/>
  <c r="BD233" i="8"/>
  <c r="BE233" i="8"/>
  <c r="O234" i="8"/>
  <c r="P234" i="8"/>
  <c r="Q234" i="8"/>
  <c r="AI234" i="8"/>
  <c r="AJ234" i="8"/>
  <c r="AK234" i="8"/>
  <c r="BC234" i="8"/>
  <c r="BD234" i="8"/>
  <c r="BE234" i="8"/>
  <c r="O235" i="8"/>
  <c r="P235" i="8"/>
  <c r="Q235" i="8"/>
  <c r="AI235" i="8"/>
  <c r="AJ235" i="8"/>
  <c r="AK235" i="8"/>
  <c r="BC235" i="8"/>
  <c r="BD235" i="8"/>
  <c r="BE235" i="8"/>
  <c r="O236" i="8"/>
  <c r="P236" i="8"/>
  <c r="Q236" i="8"/>
  <c r="AI236" i="8"/>
  <c r="AJ236" i="8"/>
  <c r="AK236" i="8"/>
  <c r="BC236" i="8"/>
  <c r="BD236" i="8"/>
  <c r="BE236" i="8"/>
  <c r="O237" i="8"/>
  <c r="P237" i="8"/>
  <c r="Q237" i="8"/>
  <c r="AI237" i="8"/>
  <c r="AJ237" i="8"/>
  <c r="AK237" i="8"/>
  <c r="BC237" i="8"/>
  <c r="BD237" i="8"/>
  <c r="BE237" i="8"/>
  <c r="O238" i="8"/>
  <c r="P238" i="8"/>
  <c r="Q238" i="8"/>
  <c r="AI238" i="8"/>
  <c r="AJ238" i="8"/>
  <c r="AK238" i="8"/>
  <c r="BC238" i="8"/>
  <c r="BD238" i="8"/>
  <c r="BE238" i="8"/>
  <c r="O239" i="8"/>
  <c r="P239" i="8"/>
  <c r="Q239" i="8"/>
  <c r="AI239" i="8"/>
  <c r="AJ239" i="8"/>
  <c r="AK239" i="8"/>
  <c r="BC239" i="8"/>
  <c r="BD239" i="8"/>
  <c r="BE239" i="8"/>
  <c r="O240" i="8"/>
  <c r="P240" i="8"/>
  <c r="Q240" i="8"/>
  <c r="AI240" i="8"/>
  <c r="AJ240" i="8"/>
  <c r="AK240" i="8"/>
  <c r="BC240" i="8"/>
  <c r="BD240" i="8"/>
  <c r="BE240" i="8"/>
  <c r="O241" i="8"/>
  <c r="P241" i="8"/>
  <c r="Q241" i="8"/>
  <c r="AI241" i="8"/>
  <c r="AJ241" i="8"/>
  <c r="AK241" i="8"/>
  <c r="BC241" i="8"/>
  <c r="BD241" i="8"/>
  <c r="BE241" i="8"/>
  <c r="O242" i="8"/>
  <c r="P242" i="8"/>
  <c r="Q242" i="8"/>
  <c r="AI242" i="8"/>
  <c r="AJ242" i="8"/>
  <c r="AK242" i="8"/>
  <c r="BC242" i="8"/>
  <c r="BD242" i="8"/>
  <c r="BE242" i="8"/>
  <c r="O243" i="8"/>
  <c r="P243" i="8"/>
  <c r="Q243" i="8"/>
  <c r="AI243" i="8"/>
  <c r="AJ243" i="8"/>
  <c r="AK243" i="8"/>
  <c r="BC243" i="8"/>
  <c r="BD243" i="8"/>
  <c r="BE243" i="8"/>
  <c r="O244" i="8"/>
  <c r="P244" i="8"/>
  <c r="Q244" i="8"/>
  <c r="AI244" i="8"/>
  <c r="AJ244" i="8"/>
  <c r="AK244" i="8"/>
  <c r="BC244" i="8"/>
  <c r="BD244" i="8"/>
  <c r="BE244" i="8"/>
  <c r="O245" i="8"/>
  <c r="P245" i="8"/>
  <c r="Q245" i="8"/>
  <c r="AI245" i="8"/>
  <c r="AJ245" i="8"/>
  <c r="AK245" i="8"/>
  <c r="BC245" i="8"/>
  <c r="BD245" i="8"/>
  <c r="BE245" i="8"/>
  <c r="O246" i="8"/>
  <c r="P246" i="8"/>
  <c r="Q246" i="8"/>
  <c r="AI246" i="8"/>
  <c r="AJ246" i="8"/>
  <c r="AK246" i="8"/>
  <c r="BC246" i="8"/>
  <c r="BD246" i="8"/>
  <c r="BE246" i="8"/>
  <c r="O247" i="8"/>
  <c r="P247" i="8"/>
  <c r="Q247" i="8"/>
  <c r="AI247" i="8"/>
  <c r="AJ247" i="8"/>
  <c r="AK247" i="8"/>
  <c r="BC247" i="8"/>
  <c r="BD247" i="8"/>
  <c r="BE247" i="8"/>
  <c r="O248" i="8"/>
  <c r="P248" i="8"/>
  <c r="Q248" i="8"/>
  <c r="AI248" i="8"/>
  <c r="AJ248" i="8"/>
  <c r="AK248" i="8"/>
  <c r="BC248" i="8"/>
  <c r="BD248" i="8"/>
  <c r="BE248" i="8"/>
  <c r="O249" i="8"/>
  <c r="P249" i="8"/>
  <c r="Q249" i="8"/>
  <c r="AI249" i="8"/>
  <c r="AJ249" i="8"/>
  <c r="AK249" i="8"/>
  <c r="BC249" i="8"/>
  <c r="BD249" i="8"/>
  <c r="BE249" i="8"/>
  <c r="O250" i="8"/>
  <c r="P250" i="8"/>
  <c r="Q250" i="8"/>
  <c r="AI250" i="8"/>
  <c r="AJ250" i="8"/>
  <c r="AK250" i="8"/>
  <c r="BC250" i="8"/>
  <c r="BD250" i="8"/>
  <c r="BE250" i="8"/>
  <c r="O251" i="8"/>
  <c r="P251" i="8"/>
  <c r="Q251" i="8"/>
  <c r="AI251" i="8"/>
  <c r="AJ251" i="8"/>
  <c r="AK251" i="8"/>
  <c r="BC251" i="8"/>
  <c r="BD251" i="8"/>
  <c r="BE251" i="8"/>
  <c r="O252" i="8"/>
  <c r="P252" i="8"/>
  <c r="Q252" i="8"/>
  <c r="AI252" i="8"/>
  <c r="AJ252" i="8"/>
  <c r="AK252" i="8"/>
  <c r="BC252" i="8"/>
  <c r="BD252" i="8"/>
  <c r="BE252" i="8"/>
  <c r="O253" i="8"/>
  <c r="P253" i="8"/>
  <c r="Q253" i="8"/>
  <c r="AI253" i="8"/>
  <c r="AJ253" i="8"/>
  <c r="AK253" i="8"/>
  <c r="BC253" i="8"/>
  <c r="BD253" i="8"/>
  <c r="BE253" i="8"/>
  <c r="O254" i="8"/>
  <c r="P254" i="8"/>
  <c r="Q254" i="8"/>
  <c r="AI254" i="8"/>
  <c r="AJ254" i="8"/>
  <c r="AK254" i="8"/>
  <c r="BC254" i="8"/>
  <c r="BD254" i="8"/>
  <c r="BE254" i="8"/>
  <c r="O255" i="8"/>
  <c r="P255" i="8"/>
  <c r="Q255" i="8"/>
  <c r="AI255" i="8"/>
  <c r="AJ255" i="8"/>
  <c r="AK255" i="8"/>
  <c r="BC255" i="8"/>
  <c r="BD255" i="8"/>
  <c r="BE255" i="8"/>
  <c r="O256" i="8"/>
  <c r="P256" i="8"/>
  <c r="Q256" i="8"/>
  <c r="AI256" i="8"/>
  <c r="AJ256" i="8"/>
  <c r="AK256" i="8"/>
  <c r="BC256" i="8"/>
  <c r="BD256" i="8"/>
  <c r="BE256" i="8"/>
  <c r="O257" i="8"/>
  <c r="P257" i="8"/>
  <c r="Q257" i="8"/>
  <c r="AI257" i="8"/>
  <c r="AJ257" i="8"/>
  <c r="AK257" i="8"/>
  <c r="BC257" i="8"/>
  <c r="BD257" i="8"/>
  <c r="BE257" i="8"/>
  <c r="O258" i="8"/>
  <c r="P258" i="8"/>
  <c r="Q258" i="8"/>
  <c r="AI258" i="8"/>
  <c r="AJ258" i="8"/>
  <c r="AK258" i="8"/>
  <c r="BC258" i="8"/>
  <c r="BD258" i="8"/>
  <c r="BE258" i="8"/>
  <c r="O259" i="8"/>
  <c r="P259" i="8"/>
  <c r="Q259" i="8"/>
  <c r="AI259" i="8"/>
  <c r="AJ259" i="8"/>
  <c r="AK259" i="8"/>
  <c r="BC259" i="8"/>
  <c r="BD259" i="8"/>
  <c r="BE259" i="8"/>
  <c r="O260" i="8"/>
  <c r="P260" i="8"/>
  <c r="Q260" i="8"/>
  <c r="AI260" i="8"/>
  <c r="AJ260" i="8"/>
  <c r="AK260" i="8"/>
  <c r="BC260" i="8"/>
  <c r="BD260" i="8"/>
  <c r="BE260" i="8"/>
  <c r="O261" i="8"/>
  <c r="P261" i="8"/>
  <c r="Q261" i="8"/>
  <c r="AI261" i="8"/>
  <c r="AJ261" i="8"/>
  <c r="AK261" i="8"/>
  <c r="BC261" i="8"/>
  <c r="BD261" i="8"/>
  <c r="BE261" i="8"/>
  <c r="O262" i="8"/>
  <c r="P262" i="8"/>
  <c r="Q262" i="8"/>
  <c r="AI262" i="8"/>
  <c r="AJ262" i="8"/>
  <c r="AK262" i="8"/>
  <c r="BC262" i="8"/>
  <c r="BD262" i="8"/>
  <c r="BE262" i="8"/>
  <c r="O263" i="8"/>
  <c r="P263" i="8"/>
  <c r="Q263" i="8"/>
  <c r="AI263" i="8"/>
  <c r="AJ263" i="8"/>
  <c r="AK263" i="8"/>
  <c r="BC263" i="8"/>
  <c r="BD263" i="8"/>
  <c r="BE263" i="8"/>
  <c r="O264" i="8"/>
  <c r="P264" i="8"/>
  <c r="Q264" i="8"/>
  <c r="AI264" i="8"/>
  <c r="AJ264" i="8"/>
  <c r="AK264" i="8"/>
  <c r="BC264" i="8"/>
  <c r="BD264" i="8"/>
  <c r="BE264" i="8"/>
  <c r="O265" i="8"/>
  <c r="P265" i="8"/>
  <c r="Q265" i="8"/>
  <c r="AI265" i="8"/>
  <c r="AJ265" i="8"/>
  <c r="AK265" i="8"/>
  <c r="BC265" i="8"/>
  <c r="BD265" i="8"/>
  <c r="BE265" i="8"/>
  <c r="O266" i="8"/>
  <c r="P266" i="8"/>
  <c r="Q266" i="8"/>
  <c r="AI266" i="8"/>
  <c r="AJ266" i="8"/>
  <c r="AK266" i="8"/>
  <c r="BC266" i="8"/>
  <c r="BD266" i="8"/>
  <c r="BE266" i="8"/>
  <c r="O267" i="8"/>
  <c r="P267" i="8"/>
  <c r="Q267" i="8"/>
  <c r="AI267" i="8"/>
  <c r="AJ267" i="8"/>
  <c r="AK267" i="8"/>
  <c r="BC267" i="8"/>
  <c r="BD267" i="8"/>
  <c r="BE267" i="8"/>
  <c r="O268" i="8"/>
  <c r="P268" i="8"/>
  <c r="Q268" i="8"/>
  <c r="AI268" i="8"/>
  <c r="AJ268" i="8"/>
  <c r="AK268" i="8"/>
  <c r="BC268" i="8"/>
  <c r="BD268" i="8"/>
  <c r="BE268" i="8"/>
  <c r="O269" i="8"/>
  <c r="P269" i="8"/>
  <c r="Q269" i="8"/>
  <c r="AI269" i="8"/>
  <c r="AJ269" i="8"/>
  <c r="AK269" i="8"/>
  <c r="BC269" i="8"/>
  <c r="BD269" i="8"/>
  <c r="BE269" i="8"/>
  <c r="O270" i="8"/>
  <c r="P270" i="8"/>
  <c r="Q270" i="8"/>
  <c r="AI270" i="8"/>
  <c r="AJ270" i="8"/>
  <c r="AK270" i="8"/>
  <c r="BC270" i="8"/>
  <c r="BD270" i="8"/>
  <c r="BE270" i="8"/>
  <c r="O271" i="8"/>
  <c r="P271" i="8"/>
  <c r="Q271" i="8"/>
  <c r="AI271" i="8"/>
  <c r="AJ271" i="8"/>
  <c r="AK271" i="8"/>
  <c r="BC271" i="8"/>
  <c r="BD271" i="8"/>
  <c r="BE271" i="8"/>
  <c r="O272" i="8"/>
  <c r="P272" i="8"/>
  <c r="Q272" i="8"/>
  <c r="AI272" i="8"/>
  <c r="AJ272" i="8"/>
  <c r="AK272" i="8"/>
  <c r="BC272" i="8"/>
  <c r="BD272" i="8"/>
  <c r="BE272" i="8"/>
  <c r="O273" i="8"/>
  <c r="P273" i="8"/>
  <c r="Q273" i="8"/>
  <c r="AI273" i="8"/>
  <c r="AJ273" i="8"/>
  <c r="AK273" i="8"/>
  <c r="BC273" i="8"/>
  <c r="BD273" i="8"/>
  <c r="BE273" i="8"/>
  <c r="O274" i="8"/>
  <c r="P274" i="8"/>
  <c r="Q274" i="8"/>
  <c r="AI274" i="8"/>
  <c r="AJ274" i="8"/>
  <c r="AK274" i="8"/>
  <c r="BC274" i="8"/>
  <c r="BD274" i="8"/>
  <c r="BE274" i="8"/>
  <c r="O275" i="8"/>
  <c r="P275" i="8"/>
  <c r="Q275" i="8"/>
  <c r="AI275" i="8"/>
  <c r="AJ275" i="8"/>
  <c r="AK275" i="8"/>
  <c r="BC275" i="8"/>
  <c r="BD275" i="8"/>
  <c r="BE275" i="8"/>
  <c r="O276" i="8"/>
  <c r="P276" i="8"/>
  <c r="Q276" i="8"/>
  <c r="AI276" i="8"/>
  <c r="AJ276" i="8"/>
  <c r="AK276" i="8"/>
  <c r="BC276" i="8"/>
  <c r="BD276" i="8"/>
  <c r="BE276" i="8"/>
  <c r="O277" i="8"/>
  <c r="P277" i="8"/>
  <c r="Q277" i="8"/>
  <c r="AI277" i="8"/>
  <c r="AJ277" i="8"/>
  <c r="AK277" i="8"/>
  <c r="BC277" i="8"/>
  <c r="BD277" i="8"/>
  <c r="BE277" i="8"/>
  <c r="O278" i="8"/>
  <c r="P278" i="8"/>
  <c r="Q278" i="8"/>
  <c r="AI278" i="8"/>
  <c r="AJ278" i="8"/>
  <c r="AK278" i="8"/>
  <c r="BC278" i="8"/>
  <c r="BD278" i="8"/>
  <c r="BE278" i="8"/>
  <c r="O279" i="8"/>
  <c r="P279" i="8"/>
  <c r="Q279" i="8"/>
  <c r="AI279" i="8"/>
  <c r="AJ279" i="8"/>
  <c r="AK279" i="8"/>
  <c r="BC279" i="8"/>
  <c r="BD279" i="8"/>
  <c r="BE279" i="8"/>
  <c r="O280" i="8"/>
  <c r="P280" i="8"/>
  <c r="Q280" i="8"/>
  <c r="AI280" i="8"/>
  <c r="AJ280" i="8"/>
  <c r="AK280" i="8"/>
  <c r="BC280" i="8"/>
  <c r="BD280" i="8"/>
  <c r="BE280" i="8"/>
  <c r="O281" i="8"/>
  <c r="P281" i="8"/>
  <c r="Q281" i="8"/>
  <c r="AI281" i="8"/>
  <c r="AJ281" i="8"/>
  <c r="AK281" i="8"/>
  <c r="BC281" i="8"/>
  <c r="BD281" i="8"/>
  <c r="BE281" i="8"/>
  <c r="O282" i="8"/>
  <c r="P282" i="8"/>
  <c r="Q282" i="8"/>
  <c r="AI282" i="8"/>
  <c r="AJ282" i="8"/>
  <c r="AK282" i="8"/>
  <c r="BC282" i="8"/>
  <c r="BD282" i="8"/>
  <c r="BE282" i="8"/>
  <c r="O283" i="8"/>
  <c r="P283" i="8"/>
  <c r="Q283" i="8"/>
  <c r="AI283" i="8"/>
  <c r="AJ283" i="8"/>
  <c r="AK283" i="8"/>
  <c r="BC283" i="8"/>
  <c r="BD283" i="8"/>
  <c r="BE283" i="8"/>
  <c r="O284" i="8"/>
  <c r="P284" i="8"/>
  <c r="Q284" i="8"/>
  <c r="AI284" i="8"/>
  <c r="AJ284" i="8"/>
  <c r="AK284" i="8"/>
  <c r="BC284" i="8"/>
  <c r="BD284" i="8"/>
  <c r="BE284" i="8"/>
  <c r="O285" i="8"/>
  <c r="P285" i="8"/>
  <c r="Q285" i="8"/>
  <c r="AI285" i="8"/>
  <c r="AJ285" i="8"/>
  <c r="AK285" i="8"/>
  <c r="BC285" i="8"/>
  <c r="BD285" i="8"/>
  <c r="BE285" i="8"/>
  <c r="O286" i="8"/>
  <c r="P286" i="8"/>
  <c r="Q286" i="8"/>
  <c r="AI286" i="8"/>
  <c r="AJ286" i="8"/>
  <c r="AK286" i="8"/>
  <c r="BC286" i="8"/>
  <c r="BD286" i="8"/>
  <c r="BE286" i="8"/>
  <c r="O287" i="8"/>
  <c r="P287" i="8"/>
  <c r="Q287" i="8"/>
  <c r="AI287" i="8"/>
  <c r="AJ287" i="8"/>
  <c r="AK287" i="8"/>
  <c r="BC287" i="8"/>
  <c r="BD287" i="8"/>
  <c r="BE287" i="8"/>
  <c r="O288" i="8"/>
  <c r="P288" i="8"/>
  <c r="Q288" i="8"/>
  <c r="AI288" i="8"/>
  <c r="AJ288" i="8"/>
  <c r="AK288" i="8"/>
  <c r="BC288" i="8"/>
  <c r="BD288" i="8"/>
  <c r="BE288" i="8"/>
  <c r="O289" i="8"/>
  <c r="P289" i="8"/>
  <c r="Q289" i="8"/>
  <c r="AI289" i="8"/>
  <c r="AJ289" i="8"/>
  <c r="AK289" i="8"/>
  <c r="BC289" i="8"/>
  <c r="BD289" i="8"/>
  <c r="BE289" i="8"/>
  <c r="O290" i="8"/>
  <c r="P290" i="8"/>
  <c r="Q290" i="8"/>
  <c r="AI290" i="8"/>
  <c r="AJ290" i="8"/>
  <c r="AK290" i="8"/>
  <c r="BC290" i="8"/>
  <c r="BD290" i="8"/>
  <c r="BE290" i="8"/>
  <c r="O291" i="8"/>
  <c r="P291" i="8"/>
  <c r="Q291" i="8"/>
  <c r="AI291" i="8"/>
  <c r="AJ291" i="8"/>
  <c r="AK291" i="8"/>
  <c r="BC291" i="8"/>
  <c r="BD291" i="8"/>
  <c r="BE291" i="8"/>
  <c r="O292" i="8"/>
  <c r="P292" i="8"/>
  <c r="Q292" i="8"/>
  <c r="AI292" i="8"/>
  <c r="AJ292" i="8"/>
  <c r="AK292" i="8"/>
  <c r="BC292" i="8"/>
  <c r="BD292" i="8"/>
  <c r="BE292" i="8"/>
  <c r="O293" i="8"/>
  <c r="P293" i="8"/>
  <c r="Q293" i="8"/>
  <c r="AI293" i="8"/>
  <c r="AJ293" i="8"/>
  <c r="AK293" i="8"/>
  <c r="BC293" i="8"/>
  <c r="BD293" i="8"/>
  <c r="BE293" i="8"/>
  <c r="O294" i="8"/>
  <c r="P294" i="8"/>
  <c r="Q294" i="8"/>
  <c r="AI294" i="8"/>
  <c r="AJ294" i="8"/>
  <c r="AK294" i="8"/>
  <c r="BC294" i="8"/>
  <c r="BD294" i="8"/>
  <c r="BE294" i="8"/>
  <c r="O295" i="8"/>
  <c r="P295" i="8"/>
  <c r="Q295" i="8"/>
  <c r="AI295" i="8"/>
  <c r="AJ295" i="8"/>
  <c r="AK295" i="8"/>
  <c r="BC295" i="8"/>
  <c r="BD295" i="8"/>
  <c r="BE295" i="8"/>
  <c r="O296" i="8"/>
  <c r="P296" i="8"/>
  <c r="Q296" i="8"/>
  <c r="AI296" i="8"/>
  <c r="AJ296" i="8"/>
  <c r="AK296" i="8"/>
  <c r="BC296" i="8"/>
  <c r="BD296" i="8"/>
  <c r="BE296" i="8"/>
  <c r="O297" i="8"/>
  <c r="P297" i="8"/>
  <c r="Q297" i="8"/>
  <c r="AI297" i="8"/>
  <c r="AJ297" i="8"/>
  <c r="AK297" i="8"/>
  <c r="BC297" i="8"/>
  <c r="BD297" i="8"/>
  <c r="BE297" i="8"/>
  <c r="O298" i="8"/>
  <c r="P298" i="8"/>
  <c r="Q298" i="8"/>
  <c r="AI298" i="8"/>
  <c r="AJ298" i="8"/>
  <c r="AK298" i="8"/>
  <c r="BC298" i="8"/>
  <c r="BD298" i="8"/>
  <c r="BE298" i="8"/>
  <c r="O299" i="8"/>
  <c r="P299" i="8"/>
  <c r="Q299" i="8"/>
  <c r="AI299" i="8"/>
  <c r="AJ299" i="8"/>
  <c r="AK299" i="8"/>
  <c r="BC299" i="8"/>
  <c r="BD299" i="8"/>
  <c r="BE299" i="8"/>
  <c r="O300" i="8"/>
  <c r="P300" i="8"/>
  <c r="Q300" i="8"/>
  <c r="AI300" i="8"/>
  <c r="AJ300" i="8"/>
  <c r="AK300" i="8"/>
  <c r="BC300" i="8"/>
  <c r="BD300" i="8"/>
  <c r="BE300" i="8"/>
  <c r="O301" i="8"/>
  <c r="P301" i="8"/>
  <c r="Q301" i="8"/>
  <c r="AI301" i="8"/>
  <c r="AJ301" i="8"/>
  <c r="AK301" i="8"/>
  <c r="BC301" i="8"/>
  <c r="BD301" i="8"/>
  <c r="BE301" i="8"/>
  <c r="O302" i="8"/>
  <c r="P302" i="8"/>
  <c r="Q302" i="8"/>
  <c r="AI302" i="8"/>
  <c r="AJ302" i="8"/>
  <c r="AK302" i="8"/>
  <c r="BC302" i="8"/>
  <c r="BD302" i="8"/>
  <c r="BE302" i="8"/>
  <c r="O303" i="8"/>
  <c r="P303" i="8"/>
  <c r="Q303" i="8"/>
  <c r="AI303" i="8"/>
  <c r="AJ303" i="8"/>
  <c r="AK303" i="8"/>
  <c r="BC303" i="8"/>
  <c r="BD303" i="8"/>
  <c r="BE303" i="8"/>
  <c r="O304" i="8"/>
  <c r="P304" i="8"/>
  <c r="Q304" i="8"/>
  <c r="AI304" i="8"/>
  <c r="AJ304" i="8"/>
  <c r="AK304" i="8"/>
  <c r="BC304" i="8"/>
  <c r="BD304" i="8"/>
  <c r="BE304" i="8"/>
  <c r="O305" i="8"/>
  <c r="P305" i="8"/>
  <c r="Q305" i="8"/>
  <c r="AI305" i="8"/>
  <c r="AJ305" i="8"/>
  <c r="AK305" i="8"/>
  <c r="BC305" i="8"/>
  <c r="BD305" i="8"/>
  <c r="BE305" i="8"/>
  <c r="O306" i="8"/>
  <c r="P306" i="8"/>
  <c r="Q306" i="8"/>
  <c r="AI306" i="8"/>
  <c r="AJ306" i="8"/>
  <c r="AK306" i="8"/>
  <c r="BC306" i="8"/>
  <c r="BD306" i="8"/>
  <c r="BE306" i="8"/>
  <c r="O307" i="8"/>
  <c r="P307" i="8"/>
  <c r="Q307" i="8"/>
  <c r="AI307" i="8"/>
  <c r="AJ307" i="8"/>
  <c r="AK307" i="8"/>
  <c r="BC307" i="8"/>
  <c r="BD307" i="8"/>
  <c r="BE307" i="8"/>
  <c r="O308" i="8"/>
  <c r="P308" i="8"/>
  <c r="Q308" i="8"/>
  <c r="AI308" i="8"/>
  <c r="AJ308" i="8"/>
  <c r="AK308" i="8"/>
  <c r="BC308" i="8"/>
  <c r="BD308" i="8"/>
  <c r="BE308" i="8"/>
  <c r="O309" i="8"/>
  <c r="P309" i="8"/>
  <c r="Q309" i="8"/>
  <c r="AI309" i="8"/>
  <c r="AJ309" i="8"/>
  <c r="AK309" i="8"/>
  <c r="BC309" i="8"/>
  <c r="BD309" i="8"/>
  <c r="BE309" i="8"/>
  <c r="O310" i="8"/>
  <c r="P310" i="8"/>
  <c r="Q310" i="8"/>
  <c r="AI310" i="8"/>
  <c r="AJ310" i="8"/>
  <c r="AK310" i="8"/>
  <c r="BC310" i="8"/>
  <c r="BD310" i="8"/>
  <c r="BE310" i="8"/>
  <c r="O311" i="8"/>
  <c r="P311" i="8"/>
  <c r="Q311" i="8"/>
  <c r="AI311" i="8"/>
  <c r="AJ311" i="8"/>
  <c r="AK311" i="8"/>
  <c r="BC311" i="8"/>
  <c r="BD311" i="8"/>
  <c r="BE311" i="8"/>
  <c r="O312" i="8"/>
  <c r="P312" i="8"/>
  <c r="Q312" i="8"/>
  <c r="AI312" i="8"/>
  <c r="AJ312" i="8"/>
  <c r="AK312" i="8"/>
  <c r="BC312" i="8"/>
  <c r="BD312" i="8"/>
  <c r="BE312" i="8"/>
  <c r="O313" i="8"/>
  <c r="P313" i="8"/>
  <c r="Q313" i="8"/>
  <c r="AI313" i="8"/>
  <c r="AJ313" i="8"/>
  <c r="AK313" i="8"/>
  <c r="BC313" i="8"/>
  <c r="BD313" i="8"/>
  <c r="BE313" i="8"/>
  <c r="O314" i="8"/>
  <c r="P314" i="8"/>
  <c r="Q314" i="8"/>
  <c r="AI314" i="8"/>
  <c r="AJ314" i="8"/>
  <c r="AK314" i="8"/>
  <c r="BC314" i="8"/>
  <c r="BD314" i="8"/>
  <c r="BE314" i="8"/>
  <c r="O315" i="8"/>
  <c r="P315" i="8"/>
  <c r="Q315" i="8"/>
  <c r="AI315" i="8"/>
  <c r="AJ315" i="8"/>
  <c r="AK315" i="8"/>
  <c r="BC315" i="8"/>
  <c r="BD315" i="8"/>
  <c r="BE315" i="8"/>
  <c r="O316" i="8"/>
  <c r="P316" i="8"/>
  <c r="Q316" i="8"/>
  <c r="AI316" i="8"/>
  <c r="AJ316" i="8"/>
  <c r="AK316" i="8"/>
  <c r="BC316" i="8"/>
  <c r="BD316" i="8"/>
  <c r="BE316" i="8"/>
  <c r="O317" i="8"/>
  <c r="P317" i="8"/>
  <c r="Q317" i="8"/>
  <c r="AI317" i="8"/>
  <c r="AJ317" i="8"/>
  <c r="AK317" i="8"/>
  <c r="BC317" i="8"/>
  <c r="BD317" i="8"/>
  <c r="BE317" i="8"/>
  <c r="O318" i="8"/>
  <c r="P318" i="8"/>
  <c r="Q318" i="8"/>
  <c r="AI318" i="8"/>
  <c r="AJ318" i="8"/>
  <c r="AK318" i="8"/>
  <c r="BC318" i="8"/>
  <c r="BD318" i="8"/>
  <c r="BE318" i="8"/>
  <c r="O319" i="8"/>
  <c r="P319" i="8"/>
  <c r="Q319" i="8"/>
  <c r="AI319" i="8"/>
  <c r="AJ319" i="8"/>
  <c r="AK319" i="8"/>
  <c r="BC319" i="8"/>
  <c r="BD319" i="8"/>
  <c r="BE319" i="8"/>
  <c r="O320" i="8"/>
  <c r="P320" i="8"/>
  <c r="Q320" i="8"/>
  <c r="AI320" i="8"/>
  <c r="AJ320" i="8"/>
  <c r="AK320" i="8"/>
  <c r="BC320" i="8"/>
  <c r="BD320" i="8"/>
  <c r="BE320" i="8"/>
  <c r="O321" i="8"/>
  <c r="P321" i="8"/>
  <c r="Q321" i="8"/>
  <c r="AI321" i="8"/>
  <c r="AJ321" i="8"/>
  <c r="AK321" i="8"/>
  <c r="BC321" i="8"/>
  <c r="BD321" i="8"/>
  <c r="BE321" i="8"/>
  <c r="O322" i="8"/>
  <c r="P322" i="8"/>
  <c r="Q322" i="8"/>
  <c r="AI322" i="8"/>
  <c r="AJ322" i="8"/>
  <c r="AK322" i="8"/>
  <c r="BC322" i="8"/>
  <c r="BD322" i="8"/>
  <c r="BE322" i="8"/>
  <c r="O323" i="8"/>
  <c r="P323" i="8"/>
  <c r="Q323" i="8"/>
  <c r="AI323" i="8"/>
  <c r="AJ323" i="8"/>
  <c r="AK323" i="8"/>
  <c r="BC323" i="8"/>
  <c r="BD323" i="8"/>
  <c r="BE323" i="8"/>
  <c r="O324" i="8"/>
  <c r="P324" i="8"/>
  <c r="Q324" i="8"/>
  <c r="AI324" i="8"/>
  <c r="AJ324" i="8"/>
  <c r="AK324" i="8"/>
  <c r="BC324" i="8"/>
  <c r="BD324" i="8"/>
  <c r="BE324" i="8"/>
  <c r="O325" i="8"/>
  <c r="P325" i="8"/>
  <c r="Q325" i="8"/>
  <c r="AI325" i="8"/>
  <c r="AJ325" i="8"/>
  <c r="AK325" i="8"/>
  <c r="BC325" i="8"/>
  <c r="BD325" i="8"/>
  <c r="BE325" i="8"/>
  <c r="O326" i="8"/>
  <c r="P326" i="8"/>
  <c r="Q326" i="8"/>
  <c r="AI326" i="8"/>
  <c r="AJ326" i="8"/>
  <c r="AK326" i="8"/>
  <c r="BC326" i="8"/>
  <c r="BD326" i="8"/>
  <c r="BE326" i="8"/>
  <c r="O327" i="8"/>
  <c r="P327" i="8"/>
  <c r="Q327" i="8"/>
  <c r="AI327" i="8"/>
  <c r="AJ327" i="8"/>
  <c r="AK327" i="8"/>
  <c r="BC327" i="8"/>
  <c r="BD327" i="8"/>
  <c r="BE327" i="8"/>
  <c r="O328" i="8"/>
  <c r="P328" i="8"/>
  <c r="Q328" i="8"/>
  <c r="AI328" i="8"/>
  <c r="AJ328" i="8"/>
  <c r="AK328" i="8"/>
  <c r="BC328" i="8"/>
  <c r="BD328" i="8"/>
  <c r="BE328" i="8"/>
  <c r="O329" i="8"/>
  <c r="P329" i="8"/>
  <c r="Q329" i="8"/>
  <c r="AI329" i="8"/>
  <c r="AJ329" i="8"/>
  <c r="AK329" i="8"/>
  <c r="BC329" i="8"/>
  <c r="BD329" i="8"/>
  <c r="BE329" i="8"/>
  <c r="O330" i="8"/>
  <c r="P330" i="8"/>
  <c r="Q330" i="8"/>
  <c r="AI330" i="8"/>
  <c r="AJ330" i="8"/>
  <c r="AK330" i="8"/>
  <c r="BC330" i="8"/>
  <c r="BD330" i="8"/>
  <c r="BE330" i="8"/>
  <c r="O331" i="8"/>
  <c r="P331" i="8"/>
  <c r="Q331" i="8"/>
  <c r="AI331" i="8"/>
  <c r="AJ331" i="8"/>
  <c r="AK331" i="8"/>
  <c r="BC331" i="8"/>
  <c r="BD331" i="8"/>
  <c r="BE331" i="8"/>
  <c r="O332" i="8"/>
  <c r="P332" i="8"/>
  <c r="Q332" i="8"/>
  <c r="AI332" i="8"/>
  <c r="AJ332" i="8"/>
  <c r="AK332" i="8"/>
  <c r="BC332" i="8"/>
  <c r="BD332" i="8"/>
  <c r="BE332" i="8"/>
  <c r="O333" i="8"/>
  <c r="P333" i="8"/>
  <c r="Q333" i="8"/>
  <c r="AI333" i="8"/>
  <c r="AJ333" i="8"/>
  <c r="AK333" i="8"/>
  <c r="BC333" i="8"/>
  <c r="BD333" i="8"/>
  <c r="BE333" i="8"/>
  <c r="O334" i="8"/>
  <c r="P334" i="8"/>
  <c r="Q334" i="8"/>
  <c r="AI334" i="8"/>
  <c r="AJ334" i="8"/>
  <c r="AK334" i="8"/>
  <c r="BC334" i="8"/>
  <c r="BD334" i="8"/>
  <c r="BE334" i="8"/>
  <c r="O335" i="8"/>
  <c r="P335" i="8"/>
  <c r="Q335" i="8"/>
  <c r="AI335" i="8"/>
  <c r="AJ335" i="8"/>
  <c r="AK335" i="8"/>
  <c r="BC335" i="8"/>
  <c r="BD335" i="8"/>
  <c r="BE335" i="8"/>
  <c r="O336" i="8"/>
  <c r="P336" i="8"/>
  <c r="Q336" i="8"/>
  <c r="AI336" i="8"/>
  <c r="AJ336" i="8"/>
  <c r="AK336" i="8"/>
  <c r="BC336" i="8"/>
  <c r="BD336" i="8"/>
  <c r="BE336" i="8"/>
  <c r="O337" i="8"/>
  <c r="P337" i="8"/>
  <c r="Q337" i="8"/>
  <c r="AI337" i="8"/>
  <c r="AJ337" i="8"/>
  <c r="AK337" i="8"/>
  <c r="BC337" i="8"/>
  <c r="BD337" i="8"/>
  <c r="BE337" i="8"/>
  <c r="O338" i="8"/>
  <c r="P338" i="8"/>
  <c r="Q338" i="8"/>
  <c r="AI338" i="8"/>
  <c r="AJ338" i="8"/>
  <c r="AK338" i="8"/>
  <c r="BC338" i="8"/>
  <c r="BD338" i="8"/>
  <c r="BE338" i="8"/>
  <c r="O339" i="8"/>
  <c r="P339" i="8"/>
  <c r="Q339" i="8"/>
  <c r="AI339" i="8"/>
  <c r="AJ339" i="8"/>
  <c r="AK339" i="8"/>
  <c r="BC339" i="8"/>
  <c r="BD339" i="8"/>
  <c r="BE339" i="8"/>
  <c r="O340" i="8"/>
  <c r="P340" i="8"/>
  <c r="Q340" i="8"/>
  <c r="AI340" i="8"/>
  <c r="AJ340" i="8"/>
  <c r="AK340" i="8"/>
  <c r="BC340" i="8"/>
  <c r="BD340" i="8"/>
  <c r="BE340" i="8"/>
  <c r="O341" i="8"/>
  <c r="P341" i="8"/>
  <c r="Q341" i="8"/>
  <c r="AI341" i="8"/>
  <c r="AJ341" i="8"/>
  <c r="AK341" i="8"/>
  <c r="BC341" i="8"/>
  <c r="BD341" i="8"/>
  <c r="BE341" i="8"/>
  <c r="L10" i="10"/>
  <c r="L11" i="10"/>
  <c r="L12" i="10"/>
  <c r="R9" i="10"/>
  <c r="G9" i="10"/>
  <c r="BP2" i="9"/>
  <c r="BP2" i="8"/>
  <c r="AV2" i="8"/>
  <c r="AB2" i="9"/>
  <c r="B17" i="9"/>
  <c r="AV2" i="9"/>
  <c r="B16" i="9"/>
  <c r="B15" i="9"/>
  <c r="B16" i="8"/>
  <c r="B17" i="8"/>
  <c r="M2" i="8"/>
  <c r="Q2" i="8"/>
  <c r="AB2" i="8"/>
  <c r="B15" i="8"/>
  <c r="G10" i="10"/>
  <c r="H3" i="10"/>
  <c r="H4" i="10"/>
  <c r="H7" i="10"/>
  <c r="H8" i="10"/>
  <c r="Q11" i="10"/>
  <c r="Q12" i="10"/>
  <c r="H9" i="10"/>
</calcChain>
</file>

<file path=xl/sharedStrings.xml><?xml version="1.0" encoding="utf-8"?>
<sst xmlns="http://schemas.openxmlformats.org/spreadsheetml/2006/main" count="11743" uniqueCount="432">
  <si>
    <t>Source</t>
  </si>
  <si>
    <t>Production</t>
  </si>
  <si>
    <t>Factory</t>
  </si>
  <si>
    <t>Mode</t>
  </si>
  <si>
    <t>Num of Veh</t>
  </si>
  <si>
    <t>Distance</t>
  </si>
  <si>
    <t>Time</t>
  </si>
  <si>
    <t>Total Time</t>
  </si>
  <si>
    <t>Transport Cost</t>
  </si>
  <si>
    <t>Product Quantity</t>
  </si>
  <si>
    <t>Port</t>
  </si>
  <si>
    <t>Abaetetuba</t>
  </si>
  <si>
    <t>Afuá</t>
  </si>
  <si>
    <t>Mid Size ferry</t>
  </si>
  <si>
    <t>São Luís</t>
  </si>
  <si>
    <t>Acará</t>
  </si>
  <si>
    <t>São Miguel do Guamá</t>
  </si>
  <si>
    <t>Normal Truck (Volvo FMX, MAN TGS)</t>
  </si>
  <si>
    <t>Beruri</t>
  </si>
  <si>
    <t>Manaus</t>
  </si>
  <si>
    <t>Acrelândia</t>
  </si>
  <si>
    <t>Porto Velho</t>
  </si>
  <si>
    <t>Refrigerator truck (Mercedes-Benz Actros, Volvo FH with refrigerated body)</t>
  </si>
  <si>
    <t>Coari</t>
  </si>
  <si>
    <t>Ferry with Freezer</t>
  </si>
  <si>
    <t>Humaitá</t>
  </si>
  <si>
    <t>Água Azul do Norte</t>
  </si>
  <si>
    <t>Itacoatiara</t>
  </si>
  <si>
    <t>Alcântara</t>
  </si>
  <si>
    <t>Sena Madureira</t>
  </si>
  <si>
    <t>Limoeiro do Ajuru</t>
  </si>
  <si>
    <t>Alenquer</t>
  </si>
  <si>
    <t>Nova Olinda do Maranhão</t>
  </si>
  <si>
    <t>Luís Domingues</t>
  </si>
  <si>
    <t>Almeirim</t>
  </si>
  <si>
    <t>Marapanim</t>
  </si>
  <si>
    <t>Alta Floresta</t>
  </si>
  <si>
    <t>Ponta de Pedras</t>
  </si>
  <si>
    <t>Mocajuba</t>
  </si>
  <si>
    <t>Alta Floresta D'Oeste</t>
  </si>
  <si>
    <t>Altamira</t>
  </si>
  <si>
    <t>Óbidos</t>
  </si>
  <si>
    <t>Alto Alegre do Pindaré</t>
  </si>
  <si>
    <t>Oeiras do Pará</t>
  </si>
  <si>
    <t>Alvarães</t>
  </si>
  <si>
    <t>Amapá</t>
  </si>
  <si>
    <t>Amapá do Maranhão</t>
  </si>
  <si>
    <t>Rio Branco</t>
  </si>
  <si>
    <t>Amarante do Maranhão</t>
  </si>
  <si>
    <t>São Domingos do Capim</t>
  </si>
  <si>
    <t>Amaturá</t>
  </si>
  <si>
    <t>Anajás</t>
  </si>
  <si>
    <t>Anajatuba</t>
  </si>
  <si>
    <t>Anamã</t>
  </si>
  <si>
    <t>Echelon 1</t>
  </si>
  <si>
    <t>Ananindeua</t>
  </si>
  <si>
    <t>total time</t>
  </si>
  <si>
    <t>Anapu</t>
  </si>
  <si>
    <t>transport cost</t>
  </si>
  <si>
    <t>Anori</t>
  </si>
  <si>
    <t>construction cost</t>
  </si>
  <si>
    <t>Apiacás</t>
  </si>
  <si>
    <t>Apicum-Açu</t>
  </si>
  <si>
    <t>Echelon 2</t>
  </si>
  <si>
    <t>Apuí</t>
  </si>
  <si>
    <t>Araguanã</t>
  </si>
  <si>
    <t>Arari</t>
  </si>
  <si>
    <t>Aripuanã</t>
  </si>
  <si>
    <t>Total</t>
  </si>
  <si>
    <t>Assis Brasil</t>
  </si>
  <si>
    <t>Atalaia do Norte</t>
  </si>
  <si>
    <t>total cost</t>
  </si>
  <si>
    <t>Augusto Corrêa</t>
  </si>
  <si>
    <t>Autazes</t>
  </si>
  <si>
    <t>Aveiro</t>
  </si>
  <si>
    <t>Axixá</t>
  </si>
  <si>
    <t>Bacabeira</t>
  </si>
  <si>
    <t>Bacuri</t>
  </si>
  <si>
    <t>Bagre</t>
  </si>
  <si>
    <t>Baião</t>
  </si>
  <si>
    <t>Bannach</t>
  </si>
  <si>
    <t>Barcarena</t>
  </si>
  <si>
    <t>Barcelos</t>
  </si>
  <si>
    <t>Barreirinha</t>
  </si>
  <si>
    <t>Bela Vista do Maranhão</t>
  </si>
  <si>
    <t>Belém</t>
  </si>
  <si>
    <t>Belterra</t>
  </si>
  <si>
    <t>Benevides</t>
  </si>
  <si>
    <t>Benjamin Constant</t>
  </si>
  <si>
    <t>Boa Vista do Gurupi</t>
  </si>
  <si>
    <t>Boa Vista do Ramos</t>
  </si>
  <si>
    <t>Boca do Acre</t>
  </si>
  <si>
    <t>Bom Jesus do Tocantins</t>
  </si>
  <si>
    <t>Bonito</t>
  </si>
  <si>
    <t>Borba</t>
  </si>
  <si>
    <t>Bragança</t>
  </si>
  <si>
    <t>Brasil Novo</t>
  </si>
  <si>
    <t>Brasiléia</t>
  </si>
  <si>
    <t>Brasnorte</t>
  </si>
  <si>
    <t>Brejo Grande do Araguaia</t>
  </si>
  <si>
    <t>Breu Branco</t>
  </si>
  <si>
    <t>Breves</t>
  </si>
  <si>
    <t>Bujari</t>
  </si>
  <si>
    <t>Bujaru</t>
  </si>
  <si>
    <t>Buritis</t>
  </si>
  <si>
    <t>Caapiranga</t>
  </si>
  <si>
    <t>Cabixi</t>
  </si>
  <si>
    <t>Cacaulândia</t>
  </si>
  <si>
    <t>Cachoeira do Arari</t>
  </si>
  <si>
    <t>Cachoeira do Piriá</t>
  </si>
  <si>
    <t>Cachoeira Grande</t>
  </si>
  <si>
    <t>Cacoal</t>
  </si>
  <si>
    <t>Cajari</t>
  </si>
  <si>
    <t>Calçoene</t>
  </si>
  <si>
    <t>Cametá</t>
  </si>
  <si>
    <t>Canaã dos Carajás</t>
  </si>
  <si>
    <t>Candeias do Jamari</t>
  </si>
  <si>
    <t>Cândido Mendes</t>
  </si>
  <si>
    <t>Canutama</t>
  </si>
  <si>
    <t>Capanema</t>
  </si>
  <si>
    <t>Capitão Poço</t>
  </si>
  <si>
    <t>Capixaba</t>
  </si>
  <si>
    <t>Caracaraí</t>
  </si>
  <si>
    <t>Carauari</t>
  </si>
  <si>
    <t>Careiro</t>
  </si>
  <si>
    <t>Caroebe</t>
  </si>
  <si>
    <t>Carutapera</t>
  </si>
  <si>
    <t>Castanheira</t>
  </si>
  <si>
    <t>Castanheiras</t>
  </si>
  <si>
    <t>Cedral</t>
  </si>
  <si>
    <t>Central do Maranhão</t>
  </si>
  <si>
    <t>Centro do Guilherme</t>
  </si>
  <si>
    <t>Centro Novo do Maranhão</t>
  </si>
  <si>
    <t>Chaves</t>
  </si>
  <si>
    <t>Chupinguaia</t>
  </si>
  <si>
    <t>Cidelândia</t>
  </si>
  <si>
    <t>Codajás</t>
  </si>
  <si>
    <t>Colares</t>
  </si>
  <si>
    <t>Colniza</t>
  </si>
  <si>
    <t>Costa Marques</t>
  </si>
  <si>
    <t>Cotriguaçu</t>
  </si>
  <si>
    <t>Cruzeiro do Sul</t>
  </si>
  <si>
    <t>Cumaru do Norte</t>
  </si>
  <si>
    <t>Curionópolis</t>
  </si>
  <si>
    <t>Curralinho</t>
  </si>
  <si>
    <t>Curuá</t>
  </si>
  <si>
    <t>Curuçá</t>
  </si>
  <si>
    <t>Cururupu</t>
  </si>
  <si>
    <t>Cutias</t>
  </si>
  <si>
    <t>Eirunepé</t>
  </si>
  <si>
    <t>Envira</t>
  </si>
  <si>
    <t>Epitaciolândia</t>
  </si>
  <si>
    <t>Espigão D'Oeste</t>
  </si>
  <si>
    <t>Faro</t>
  </si>
  <si>
    <t>Feijó</t>
  </si>
  <si>
    <t>Ferreira Gomes</t>
  </si>
  <si>
    <t>Fonte Boa</t>
  </si>
  <si>
    <t>Garrafão do Norte</t>
  </si>
  <si>
    <t>Godofredo Viana</t>
  </si>
  <si>
    <t>Goianésia do Pará</t>
  </si>
  <si>
    <t>Governador Newton Bello</t>
  </si>
  <si>
    <t>Governador Nunes Freire</t>
  </si>
  <si>
    <t>Guajará</t>
  </si>
  <si>
    <t>Guajará-Mirim</t>
  </si>
  <si>
    <t>Guarantã do Norte</t>
  </si>
  <si>
    <t>Guimarães</t>
  </si>
  <si>
    <t>Gurupá</t>
  </si>
  <si>
    <t>Icatu</t>
  </si>
  <si>
    <t>Igarapé do Meio</t>
  </si>
  <si>
    <t>Igarapé-Açu</t>
  </si>
  <si>
    <t>Igarapé-Miri</t>
  </si>
  <si>
    <t>Imperatriz</t>
  </si>
  <si>
    <t>Inhangapi</t>
  </si>
  <si>
    <t>Ipixuna</t>
  </si>
  <si>
    <t>Iranduba</t>
  </si>
  <si>
    <t>Irituia</t>
  </si>
  <si>
    <t>Itaituba</t>
  </si>
  <si>
    <t>Itamarati</t>
  </si>
  <si>
    <t>Itapecuru Mirim</t>
  </si>
  <si>
    <t>Itapiranga</t>
  </si>
  <si>
    <t>Itaúba</t>
  </si>
  <si>
    <t>Itaubal</t>
  </si>
  <si>
    <t>Itupiranga</t>
  </si>
  <si>
    <t>Jacareacanga</t>
  </si>
  <si>
    <t>Jacundá</t>
  </si>
  <si>
    <t>Japurá</t>
  </si>
  <si>
    <t>Jaru</t>
  </si>
  <si>
    <t>Ji-Paraná</t>
  </si>
  <si>
    <t>Jordão</t>
  </si>
  <si>
    <t>Juara</t>
  </si>
  <si>
    <t>Juína</t>
  </si>
  <si>
    <t>Junco do Maranhão</t>
  </si>
  <si>
    <t>Juruá</t>
  </si>
  <si>
    <t>Juruena</t>
  </si>
  <si>
    <t>Juruti</t>
  </si>
  <si>
    <t>Jutaí</t>
  </si>
  <si>
    <t>Lábrea</t>
  </si>
  <si>
    <t>Laranjal do Jari</t>
  </si>
  <si>
    <t>Macapá</t>
  </si>
  <si>
    <t>Magalhães Barata</t>
  </si>
  <si>
    <t>Manacapuru</t>
  </si>
  <si>
    <t>Manaquiri</t>
  </si>
  <si>
    <t>Mâncio Lima</t>
  </si>
  <si>
    <t>Manicoré</t>
  </si>
  <si>
    <t>Manoel Urbano</t>
  </si>
  <si>
    <t>Maraã</t>
  </si>
  <si>
    <t>Marabá</t>
  </si>
  <si>
    <t>Maracaçumé</t>
  </si>
  <si>
    <t>Maracanã</t>
  </si>
  <si>
    <t>Maranhãozinho</t>
  </si>
  <si>
    <t>Marechal Thaumaturgo</t>
  </si>
  <si>
    <t>Marituba</t>
  </si>
  <si>
    <t>Matinha</t>
  </si>
  <si>
    <t>Maués</t>
  </si>
  <si>
    <t>Mazagão</t>
  </si>
  <si>
    <t>Medicilândia</t>
  </si>
  <si>
    <t>Melgaço</t>
  </si>
  <si>
    <t>Mirante da Serra</t>
  </si>
  <si>
    <t>Mirinzal</t>
  </si>
  <si>
    <t>Moju</t>
  </si>
  <si>
    <t>Mojuí dos Campos</t>
  </si>
  <si>
    <t>Monção</t>
  </si>
  <si>
    <t>Monte Alegre</t>
  </si>
  <si>
    <t>Morros</t>
  </si>
  <si>
    <t>Muaná</t>
  </si>
  <si>
    <t>Nhamundá</t>
  </si>
  <si>
    <t>Nova Bandeirantes</t>
  </si>
  <si>
    <t>Nova Brasilândia D'Oeste</t>
  </si>
  <si>
    <t>Nova Esperança do Piriá</t>
  </si>
  <si>
    <t>Nova Ipixuna</t>
  </si>
  <si>
    <t>Nova Mamoré</t>
  </si>
  <si>
    <t>Nova Monte Verde</t>
  </si>
  <si>
    <t>Nova Olinda do Norte</t>
  </si>
  <si>
    <t>Nova Santa Helena</t>
  </si>
  <si>
    <t>Nova Timboteua</t>
  </si>
  <si>
    <t>Nova União</t>
  </si>
  <si>
    <t>Novo Airão</t>
  </si>
  <si>
    <t>Novo Aripuanã</t>
  </si>
  <si>
    <t>Novo Horizonte do Norte</t>
  </si>
  <si>
    <t>Novo Progresso</t>
  </si>
  <si>
    <t>Novo Repartimento</t>
  </si>
  <si>
    <t>Oiapoque</t>
  </si>
  <si>
    <t>Olinda Nova do Maranhão</t>
  </si>
  <si>
    <t>Oriximiná</t>
  </si>
  <si>
    <t>Ourém</t>
  </si>
  <si>
    <t>Ourilândia do Norte</t>
  </si>
  <si>
    <t>Ouro Preto do Oeste</t>
  </si>
  <si>
    <t>Pacajá</t>
  </si>
  <si>
    <t>Paço do Lumiar</t>
  </si>
  <si>
    <t>Palmeirândia</t>
  </si>
  <si>
    <t>Paranaíta</t>
  </si>
  <si>
    <t>Parauapebas</t>
  </si>
  <si>
    <t>Parintins</t>
  </si>
  <si>
    <t>Pauini</t>
  </si>
  <si>
    <t>Pedra Branca do Amapari</t>
  </si>
  <si>
    <t>Pedro do Rosário</t>
  </si>
  <si>
    <t>Peixe-Boi</t>
  </si>
  <si>
    <t>Penalva</t>
  </si>
  <si>
    <t>Peri Mirim</t>
  </si>
  <si>
    <t>Piçarra</t>
  </si>
  <si>
    <t>Pimenteiras do Oeste</t>
  </si>
  <si>
    <t>Pindaré-Mirim</t>
  </si>
  <si>
    <t>Pinheiro</t>
  </si>
  <si>
    <t>Placas</t>
  </si>
  <si>
    <t>Plácido de Castro</t>
  </si>
  <si>
    <t>Portel</t>
  </si>
  <si>
    <t>Porto Acre</t>
  </si>
  <si>
    <t>Porto Grande</t>
  </si>
  <si>
    <t>Porto Rico do Maranhão</t>
  </si>
  <si>
    <t>Porto Walter</t>
  </si>
  <si>
    <t>Pracuúba</t>
  </si>
  <si>
    <t>Prainha</t>
  </si>
  <si>
    <t>Presidente Figueiredo</t>
  </si>
  <si>
    <t>Presidente Juscelino</t>
  </si>
  <si>
    <t>Presidente Médici</t>
  </si>
  <si>
    <t>Presidente Sarney</t>
  </si>
  <si>
    <t>Primavera</t>
  </si>
  <si>
    <t>Quatipuru</t>
  </si>
  <si>
    <t>Rio Preto da Eva</t>
  </si>
  <si>
    <t>Rodrigues Alves</t>
  </si>
  <si>
    <t>Rondolândia</t>
  </si>
  <si>
    <t>Rorainópolis</t>
  </si>
  <si>
    <t>Rosário</t>
  </si>
  <si>
    <t>Rurópolis</t>
  </si>
  <si>
    <t>Salinópolis</t>
  </si>
  <si>
    <t>Santa Bárbara do Pará</t>
  </si>
  <si>
    <t>Santa Cruz do Arari</t>
  </si>
  <si>
    <t>Santa Helena</t>
  </si>
  <si>
    <t>Santa Inês</t>
  </si>
  <si>
    <t>Santa Isabel do Rio Negro</t>
  </si>
  <si>
    <t>Santa Luzia do Pará</t>
  </si>
  <si>
    <t>Santa Luzia do Paruá</t>
  </si>
  <si>
    <t>Santa Maria do Pará</t>
  </si>
  <si>
    <t>Santa Rita</t>
  </si>
  <si>
    <t>Santa Rosa do Purus</t>
  </si>
  <si>
    <t>Santana</t>
  </si>
  <si>
    <t>Santarém</t>
  </si>
  <si>
    <t>Santarém Novo</t>
  </si>
  <si>
    <t>Santo Antônio do Içá</t>
  </si>
  <si>
    <t>Santo Antônio do Tauá</t>
  </si>
  <si>
    <t>São Bento</t>
  </si>
  <si>
    <t>São Caetano de Odivelas</t>
  </si>
  <si>
    <t>São Domingos do Araguaia</t>
  </si>
  <si>
    <t>São Félix do Xingu</t>
  </si>
  <si>
    <t>São Francisco do Guaporé</t>
  </si>
  <si>
    <t>São Francisco do Pará</t>
  </si>
  <si>
    <t>São Gabriel da Cachoeira</t>
  </si>
  <si>
    <t>São Geraldo do Araguaia</t>
  </si>
  <si>
    <t>São João Batista</t>
  </si>
  <si>
    <t>São João da Baliza</t>
  </si>
  <si>
    <t>São João da Ponta</t>
  </si>
  <si>
    <t>São João de Pirabas</t>
  </si>
  <si>
    <t>São João do Araguaia</t>
  </si>
  <si>
    <t>São João do Carú</t>
  </si>
  <si>
    <t>São José de Ribamar</t>
  </si>
  <si>
    <t>São Luiz</t>
  </si>
  <si>
    <t>São Miguel do Guaporé</t>
  </si>
  <si>
    <t>São Paulo de Olivença</t>
  </si>
  <si>
    <t>São Pedro da Água Branca</t>
  </si>
  <si>
    <t>São Sebastião da Boa Vista</t>
  </si>
  <si>
    <t>São Sebastião do Uatumã</t>
  </si>
  <si>
    <t>São Vicente Ferrer</t>
  </si>
  <si>
    <t>Senador Guiomard</t>
  </si>
  <si>
    <t>Senador José Porfírio</t>
  </si>
  <si>
    <t>Seringueiras</t>
  </si>
  <si>
    <t>Serra do Navio</t>
  </si>
  <si>
    <t>Serrano do Maranhão</t>
  </si>
  <si>
    <t>Silves</t>
  </si>
  <si>
    <t>Tabaporã</t>
  </si>
  <si>
    <t>Tabatinga</t>
  </si>
  <si>
    <t>Tailândia</t>
  </si>
  <si>
    <t>Tapauá</t>
  </si>
  <si>
    <t>Tarauacá</t>
  </si>
  <si>
    <t>Tartarugalzinho</t>
  </si>
  <si>
    <t>Tefé</t>
  </si>
  <si>
    <t>Teixeirópolis</t>
  </si>
  <si>
    <t>Terra Alta</t>
  </si>
  <si>
    <t>Terra Nova do Norte</t>
  </si>
  <si>
    <t>Terra Santa</t>
  </si>
  <si>
    <t>Tomé-Açu</t>
  </si>
  <si>
    <t>Tonantins</t>
  </si>
  <si>
    <t>Tracuateua</t>
  </si>
  <si>
    <t>Trairão</t>
  </si>
  <si>
    <t>Tucuruí</t>
  </si>
  <si>
    <t>Tufilândia</t>
  </si>
  <si>
    <t>Turiaçu</t>
  </si>
  <si>
    <t>Uarini</t>
  </si>
  <si>
    <t>Uruará</t>
  </si>
  <si>
    <t>Urucará</t>
  </si>
  <si>
    <t>Urucurituba</t>
  </si>
  <si>
    <t>Urupá</t>
  </si>
  <si>
    <t>Vale do Anari</t>
  </si>
  <si>
    <t>Vale do Paraíso</t>
  </si>
  <si>
    <t>Viana</t>
  </si>
  <si>
    <t>Vigia</t>
  </si>
  <si>
    <t>Vila Nova dos Martírios</t>
  </si>
  <si>
    <t>Viseu</t>
  </si>
  <si>
    <t>Vitória do Jari</t>
  </si>
  <si>
    <t>Vitória do Mearim</t>
  </si>
  <si>
    <t>Vitória do Xingu</t>
  </si>
  <si>
    <t>Xapuri</t>
  </si>
  <si>
    <t>Xinguara</t>
  </si>
  <si>
    <t>State</t>
  </si>
  <si>
    <t>Pará</t>
  </si>
  <si>
    <t>Maranhão</t>
  </si>
  <si>
    <t>Row Labels</t>
  </si>
  <si>
    <t>Count of Mode</t>
  </si>
  <si>
    <t>Count of Mode2</t>
  </si>
  <si>
    <t>Acre</t>
  </si>
  <si>
    <t>Rondônia</t>
  </si>
  <si>
    <t>Amazonas</t>
  </si>
  <si>
    <t>Grand Total</t>
  </si>
  <si>
    <t>Mato Grosso</t>
  </si>
  <si>
    <t>Tocantins</t>
  </si>
  <si>
    <t>Roraima</t>
  </si>
  <si>
    <t>River Barges</t>
  </si>
  <si>
    <t>Large ferry</t>
  </si>
  <si>
    <t>Code</t>
  </si>
  <si>
    <t>Danger score</t>
  </si>
  <si>
    <t>Security score</t>
  </si>
  <si>
    <t>Min Time</t>
  </si>
  <si>
    <t>Origin</t>
  </si>
  <si>
    <t>Destination</t>
  </si>
  <si>
    <t>Average</t>
  </si>
  <si>
    <t>TimeOnRoute</t>
  </si>
  <si>
    <t>TimeIndex</t>
  </si>
  <si>
    <t>SS_Index</t>
  </si>
  <si>
    <t>SS_Score</t>
  </si>
  <si>
    <t>Score</t>
  </si>
  <si>
    <t>Min Cost</t>
  </si>
  <si>
    <t>Min Time&amp;Cost</t>
  </si>
  <si>
    <t>AC</t>
  </si>
  <si>
    <t>AM</t>
  </si>
  <si>
    <t>AP</t>
  </si>
  <si>
    <t>MA</t>
  </si>
  <si>
    <t>MT</t>
  </si>
  <si>
    <t>PA</t>
  </si>
  <si>
    <t>RO</t>
  </si>
  <si>
    <t>RR</t>
  </si>
  <si>
    <t>TO</t>
  </si>
  <si>
    <t>High score = high security</t>
  </si>
  <si>
    <t>Climate danger</t>
  </si>
  <si>
    <t>CSS</t>
  </si>
  <si>
    <t>CSS_Index</t>
  </si>
  <si>
    <t>CSS_Score</t>
  </si>
  <si>
    <t>Minimise Time</t>
  </si>
  <si>
    <t>Min Time +Cost</t>
  </si>
  <si>
    <t>Mode​</t>
  </si>
  <si>
    <t>Type</t>
  </si>
  <si>
    <t xml:space="preserve">Energy Efficiency </t>
  </si>
  <si>
    <t>Echelon 1: Nb of Veh</t>
  </si>
  <si>
    <t>Echelon 2: Nb of Veh</t>
  </si>
  <si>
    <t>Total Nb of Veh</t>
  </si>
  <si>
    <t>Energy Efficiency  Score</t>
  </si>
  <si>
    <t>Normalised Energy Efficiency Score %</t>
  </si>
  <si>
    <r>
      <t>Water</t>
    </r>
    <r>
      <rPr>
        <sz val="11"/>
        <color rgb="FF000000"/>
        <rFont val="等线"/>
        <family val="2"/>
      </rPr>
      <t>​</t>
    </r>
  </si>
  <si>
    <t>Ferry with Freezer​</t>
  </si>
  <si>
    <t>Mid-Size ferry​</t>
  </si>
  <si>
    <t>Large ferry​</t>
  </si>
  <si>
    <t>River Barges​</t>
  </si>
  <si>
    <r>
      <t>Road</t>
    </r>
    <r>
      <rPr>
        <sz val="11"/>
        <color rgb="FF000000"/>
        <rFont val="等线"/>
        <family val="2"/>
      </rPr>
      <t>​</t>
    </r>
  </si>
  <si>
    <t>Refrigerator truck (Mercedes-Benz Actros, Volvo FH with refrigerated body)​</t>
  </si>
  <si>
    <t>Normal Truck (Volvo FMX, MAN TGS)​</t>
  </si>
  <si>
    <t>Factory Location</t>
  </si>
  <si>
    <t>Factor for Time Minimisation</t>
  </si>
  <si>
    <t>Factor for Cost Minimisation</t>
  </si>
  <si>
    <t>Factor for Time &amp; Cost Minimisation</t>
  </si>
  <si>
    <t>Time Minimisation</t>
  </si>
  <si>
    <t>Cost Minimisation</t>
  </si>
  <si>
    <t>Time &amp; Cost Minimisation</t>
  </si>
  <si>
    <t>Average Improvement in Digital Access</t>
  </si>
  <si>
    <t>% Improvement in Digital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</si>
</sst>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"/>
    <numFmt numFmtId="165" formatCode="#,##0.00_ "/>
    <numFmt numFmtId="166" formatCode="0.0"/>
    <numFmt numFmtId="167" formatCode="0.000"/>
  </numFmts>
  <fonts count="17">
    <font>
      <sz val="12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b/>
      <sz val="12"/>
      <color theme="1"/>
      <name val="Aptos Narrow"/>
      <family val="4"/>
      <charset val="134"/>
      <scheme val="minor"/>
    </font>
    <font>
      <b/>
      <sz val="12"/>
      <color theme="1"/>
      <name val="Aptos Narrow"/>
      <family val="2"/>
      <charset val="134"/>
      <scheme val="minor"/>
    </font>
    <font>
      <sz val="20"/>
      <color theme="1"/>
      <name val="Aptos Narrow"/>
      <family val="2"/>
      <charset val="134"/>
      <scheme val="minor"/>
    </font>
    <font>
      <sz val="20"/>
      <color rgb="FFFF0000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等线"/>
      <family val="2"/>
    </font>
    <font>
      <sz val="11"/>
      <color rgb="FF000000"/>
      <name val="等线"/>
      <family val="2"/>
    </font>
    <font>
      <sz val="12"/>
      <color rgb="FF000000"/>
      <name val="等线"/>
      <family val="2"/>
      <charset val="134"/>
    </font>
    <font>
      <sz val="12"/>
      <color rgb="FF00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6E0EC"/>
        <bgColor rgb="FF000000"/>
      </patternFill>
    </fill>
    <fill>
      <patternFill patternType="solid">
        <fgColor rgb="FFDCE6F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rgb="FFFDEADA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1" fontId="0" fillId="0" borderId="0" xfId="0" applyNumberFormat="1" applyAlignment="1"/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166" fontId="0" fillId="0" borderId="0" xfId="0" applyNumberFormat="1" applyAlignment="1"/>
    <xf numFmtId="2" fontId="0" fillId="2" borderId="0" xfId="0" applyNumberFormat="1" applyFill="1">
      <alignment vertical="center"/>
    </xf>
    <xf numFmtId="166" fontId="0" fillId="2" borderId="0" xfId="0" applyNumberFormat="1" applyFill="1">
      <alignment vertical="center"/>
    </xf>
    <xf numFmtId="164" fontId="0" fillId="2" borderId="0" xfId="0" applyNumberFormat="1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166" fontId="5" fillId="2" borderId="0" xfId="0" applyNumberFormat="1" applyFont="1" applyFill="1">
      <alignment vertical="center"/>
    </xf>
    <xf numFmtId="2" fontId="0" fillId="3" borderId="0" xfId="0" applyNumberFormat="1" applyFill="1">
      <alignment vertical="center"/>
    </xf>
    <xf numFmtId="166" fontId="0" fillId="3" borderId="0" xfId="0" applyNumberFormat="1" applyFill="1">
      <alignment vertical="center"/>
    </xf>
    <xf numFmtId="164" fontId="0" fillId="3" borderId="0" xfId="0" applyNumberFormat="1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166" fontId="5" fillId="3" borderId="0" xfId="0" applyNumberFormat="1" applyFont="1" applyFill="1">
      <alignment vertical="center"/>
    </xf>
    <xf numFmtId="2" fontId="0" fillId="4" borderId="0" xfId="0" applyNumberFormat="1" applyFill="1">
      <alignment vertical="center"/>
    </xf>
    <xf numFmtId="166" fontId="0" fillId="4" borderId="0" xfId="0" applyNumberFormat="1" applyFill="1">
      <alignment vertical="center"/>
    </xf>
    <xf numFmtId="164" fontId="0" fillId="4" borderId="0" xfId="0" applyNumberFormat="1" applyFill="1" applyAlignment="1">
      <alignment horizontal="left" vertical="center"/>
    </xf>
    <xf numFmtId="164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left" vertical="center"/>
    </xf>
    <xf numFmtId="166" fontId="5" fillId="4" borderId="0" xfId="0" applyNumberFormat="1" applyFont="1" applyFill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166" fontId="3" fillId="0" borderId="0" xfId="0" applyNumberFormat="1" applyFont="1">
      <alignment vertical="center"/>
    </xf>
    <xf numFmtId="167" fontId="0" fillId="2" borderId="0" xfId="0" applyNumberFormat="1" applyFill="1">
      <alignment vertical="center"/>
    </xf>
    <xf numFmtId="0" fontId="6" fillId="0" borderId="0" xfId="0" applyFont="1" applyAlignment="1"/>
    <xf numFmtId="166" fontId="6" fillId="0" borderId="0" xfId="0" applyNumberFormat="1" applyFont="1" applyAlignment="1"/>
    <xf numFmtId="166" fontId="0" fillId="3" borderId="0" xfId="0" applyNumberForma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2" fontId="5" fillId="2" borderId="0" xfId="0" applyNumberFormat="1" applyFont="1" applyFill="1">
      <alignment vertical="center"/>
    </xf>
    <xf numFmtId="2" fontId="5" fillId="4" borderId="0" xfId="0" applyNumberFormat="1" applyFont="1" applyFill="1">
      <alignment vertical="center"/>
    </xf>
    <xf numFmtId="0" fontId="13" fillId="0" borderId="0" xfId="0" applyFont="1" applyAlignment="1">
      <alignment horizontal="center" vertical="center" wrapText="1"/>
    </xf>
    <xf numFmtId="167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2" fontId="8" fillId="6" borderId="5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2" fontId="8" fillId="7" borderId="4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1" fontId="10" fillId="0" borderId="10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2" fontId="8" fillId="6" borderId="9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 wrapText="1"/>
    </xf>
    <xf numFmtId="166" fontId="15" fillId="0" borderId="10" xfId="0" applyNumberFormat="1" applyFont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7" fontId="8" fillId="8" borderId="9" xfId="0" applyNumberFormat="1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167" fontId="14" fillId="10" borderId="10" xfId="0" applyNumberFormat="1" applyFont="1" applyFill="1" applyBorder="1" applyAlignment="1">
      <alignment horizontal="center" vertical="center"/>
    </xf>
    <xf numFmtId="167" fontId="14" fillId="10" borderId="10" xfId="0" applyNumberFormat="1" applyFont="1" applyFill="1" applyBorder="1" applyAlignment="1">
      <alignment horizontal="center" vertical="center" wrapText="1"/>
    </xf>
    <xf numFmtId="2" fontId="10" fillId="10" borderId="10" xfId="0" applyNumberFormat="1" applyFont="1" applyFill="1" applyBorder="1" applyAlignment="1">
      <alignment horizontal="center" vertical="center"/>
    </xf>
    <xf numFmtId="1" fontId="10" fillId="10" borderId="10" xfId="0" applyNumberFormat="1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ADA"/>
      <color rgb="FFDCE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 Njie" refreshedDate="45468.673033680556" createdVersion="8" refreshedVersion="8" minRefreshableVersion="3" recordCount="340" xr:uid="{4DF0A3C6-2C83-467A-A121-81A6499682E0}">
  <cacheSource type="worksheet">
    <worksheetSource ref="A1:H341" sheet="Summary_Min Time"/>
  </cacheSource>
  <cacheFields count="8">
    <cacheField name="Source" numFmtId="0">
      <sharedItems/>
    </cacheField>
    <cacheField name="State" numFmtId="0">
      <sharedItems/>
    </cacheField>
    <cacheField name="Mode" numFmtId="0">
      <sharedItems count="4">
        <s v="Mid Size ferry"/>
        <s v="Normal Truck (Volvo FMX, MAN TGS)"/>
        <s v="Refrigerator truck (Mercedes-Benz Actros, Volvo FH with refrigerated body)"/>
        <s v="Ferry with Freezer"/>
      </sharedItems>
    </cacheField>
    <cacheField name="Factory" numFmtId="0">
      <sharedItems/>
    </cacheField>
    <cacheField name="State2" numFmtId="0">
      <sharedItems/>
    </cacheField>
    <cacheField name="Mode2" numFmtId="0">
      <sharedItems count="2">
        <s v="Mid Size ferry"/>
        <s v="Refrigerator truck (Mercedes-Benz Actros, Volvo FH with refrigerated body)"/>
      </sharedItems>
    </cacheField>
    <cacheField name="Port" numFmtId="0">
      <sharedItems/>
    </cacheField>
    <cacheField name="Stat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 Njie" refreshedDate="45468.675907523146" createdVersion="8" refreshedVersion="8" minRefreshableVersion="3" recordCount="340" xr:uid="{AC6A5C31-B549-4BD3-A538-894284E14A30}">
  <cacheSource type="worksheet">
    <worksheetSource ref="A1:H341" sheet="Summary_Min Cost"/>
  </cacheSource>
  <cacheFields count="8">
    <cacheField name="Source" numFmtId="0">
      <sharedItems/>
    </cacheField>
    <cacheField name="State" numFmtId="0">
      <sharedItems/>
    </cacheField>
    <cacheField name="Mode" numFmtId="0">
      <sharedItems count="3">
        <s v="Mid Size ferry"/>
        <s v="Ferry with Freezer"/>
        <s v="Normal Truck (Volvo FMX, MAN TGS)"/>
      </sharedItems>
    </cacheField>
    <cacheField name="Factory" numFmtId="0">
      <sharedItems/>
    </cacheField>
    <cacheField name="State2" numFmtId="0">
      <sharedItems/>
    </cacheField>
    <cacheField name="Mode2" numFmtId="0">
      <sharedItems count="1">
        <s v="River Barges"/>
      </sharedItems>
    </cacheField>
    <cacheField name="Port" numFmtId="0">
      <sharedItems/>
    </cacheField>
    <cacheField name="Stat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 Njie" refreshedDate="45468.676384259263" createdVersion="8" refreshedVersion="8" minRefreshableVersion="3" recordCount="340" xr:uid="{CD09C3A9-5606-464E-B403-912077BA1736}">
  <cacheSource type="worksheet">
    <worksheetSource ref="A1:H341" sheet="Summary_Min Time&amp;Cost"/>
  </cacheSource>
  <cacheFields count="8">
    <cacheField name="Source" numFmtId="0">
      <sharedItems/>
    </cacheField>
    <cacheField name="State" numFmtId="0">
      <sharedItems/>
    </cacheField>
    <cacheField name="Mode" numFmtId="0">
      <sharedItems count="4">
        <s v="Mid Size ferry"/>
        <s v="Normal Truck (Volvo FMX, MAN TGS)"/>
        <s v="Refrigerator truck (Mercedes-Benz Actros, Volvo FH with refrigerated body)"/>
        <s v="Ferry with Freezer"/>
      </sharedItems>
    </cacheField>
    <cacheField name="Factory" numFmtId="0">
      <sharedItems/>
    </cacheField>
    <cacheField name="State2" numFmtId="0">
      <sharedItems/>
    </cacheField>
    <cacheField name="Mode2" numFmtId="0">
      <sharedItems count="3">
        <s v="Mid Size ferry"/>
        <s v="Normal Truck (Volvo FMX, MAN TGS)"/>
        <s v="Large ferry"/>
      </sharedItems>
    </cacheField>
    <cacheField name="Port" numFmtId="0">
      <sharedItems/>
    </cacheField>
    <cacheField name="Stat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s v="Abaetetuba"/>
    <s v="Pará"/>
    <x v="0"/>
    <s v="Afuá"/>
    <s v="Pará"/>
    <x v="0"/>
    <s v="São Luís"/>
    <s v="Maranhão"/>
  </r>
  <r>
    <s v="Acará"/>
    <s v="Pará"/>
    <x v="1"/>
    <s v="São Miguel do Guamá"/>
    <s v="Pará"/>
    <x v="1"/>
    <s v="São Luís"/>
    <s v="Maranhão"/>
  </r>
  <r>
    <s v="Acrelândia"/>
    <s v="Acre"/>
    <x v="2"/>
    <s v="Porto Velho"/>
    <s v="Rondônia"/>
    <x v="0"/>
    <s v="Manaus"/>
    <s v="Amazonas"/>
  </r>
  <r>
    <s v="Afuá"/>
    <s v="Pará"/>
    <x v="3"/>
    <s v="Afuá"/>
    <s v="Pará"/>
    <x v="0"/>
    <s v="São Luís"/>
    <s v="Maranhão"/>
  </r>
  <r>
    <s v="Água Azul do Norte"/>
    <s v="Pará"/>
    <x v="0"/>
    <s v="Afuá"/>
    <s v="Pará"/>
    <x v="0"/>
    <s v="São Luís"/>
    <s v="Maranhão"/>
  </r>
  <r>
    <s v="Alcântara"/>
    <s v="Maranhão"/>
    <x v="0"/>
    <s v="Sena Madureira"/>
    <s v="Acre"/>
    <x v="1"/>
    <s v="Manaus"/>
    <s v="Amazonas"/>
  </r>
  <r>
    <s v="Alenquer"/>
    <s v="Pará"/>
    <x v="2"/>
    <s v="Nova Olinda do Maranhão"/>
    <s v="Maranhão"/>
    <x v="1"/>
    <s v="São Luís"/>
    <s v="Maranhão"/>
  </r>
  <r>
    <s v="Almeirim"/>
    <s v="Pará"/>
    <x v="2"/>
    <s v="Sena Madureira"/>
    <s v="Acre"/>
    <x v="1"/>
    <s v="Manaus"/>
    <s v="Amazonas"/>
  </r>
  <r>
    <s v="Alta Floresta"/>
    <s v="Mato Grosso"/>
    <x v="0"/>
    <s v="Ponta de Pedras"/>
    <s v="Pará"/>
    <x v="0"/>
    <s v="Manaus"/>
    <s v="Amazonas"/>
  </r>
  <r>
    <s v="Alta Floresta D'Oeste"/>
    <s v="Rondônia"/>
    <x v="1"/>
    <s v="Porto Velho"/>
    <s v="Rondônia"/>
    <x v="0"/>
    <s v="Manaus"/>
    <s v="Amazonas"/>
  </r>
  <r>
    <s v="Altamira"/>
    <s v="Pará"/>
    <x v="2"/>
    <s v="Ponta de Pedras"/>
    <s v="Pará"/>
    <x v="0"/>
    <s v="Manaus"/>
    <s v="Amazonas"/>
  </r>
  <r>
    <s v="Alto Alegre do Pindaré"/>
    <s v="Maranhão"/>
    <x v="2"/>
    <s v="Sena Madureira"/>
    <s v="Acre"/>
    <x v="1"/>
    <s v="Manaus"/>
    <s v="Amazonas"/>
  </r>
  <r>
    <s v="Alvarães"/>
    <s v="Amazonas"/>
    <x v="2"/>
    <s v="Nova Olinda do Maranhão"/>
    <s v="Maranhão"/>
    <x v="1"/>
    <s v="São Luís"/>
    <s v="Maranhão"/>
  </r>
  <r>
    <s v="Amapá"/>
    <s v="Amapá"/>
    <x v="2"/>
    <s v="Coari"/>
    <s v="Amazonas"/>
    <x v="0"/>
    <s v="Manaus"/>
    <s v="Amazonas"/>
  </r>
  <r>
    <s v="Amapá do Maranhão"/>
    <s v="Maranhão"/>
    <x v="1"/>
    <s v="Oeiras do Pará"/>
    <s v="Pará"/>
    <x v="1"/>
    <s v="Manaus"/>
    <s v="Amazonas"/>
  </r>
  <r>
    <s v="Amarante do Maranhão"/>
    <s v="Maranhão"/>
    <x v="1"/>
    <s v="Limoeiro do Ajuru"/>
    <s v="Pará"/>
    <x v="1"/>
    <s v="São Luís"/>
    <s v="Maranhão"/>
  </r>
  <r>
    <s v="Amaturá"/>
    <s v="Amazonas"/>
    <x v="1"/>
    <s v="Nova Olinda do Maranhão"/>
    <s v="Maranhão"/>
    <x v="1"/>
    <s v="São Luís"/>
    <s v="Maranhão"/>
  </r>
  <r>
    <s v="Anajás"/>
    <s v="Pará"/>
    <x v="0"/>
    <s v="Afuá"/>
    <s v="Pará"/>
    <x v="0"/>
    <s v="São Luís"/>
    <s v="Maranhão"/>
  </r>
  <r>
    <s v="Anajatuba"/>
    <s v="Maranhão"/>
    <x v="1"/>
    <s v="Afuá"/>
    <s v="Pará"/>
    <x v="0"/>
    <s v="São Luís"/>
    <s v="Maranhão"/>
  </r>
  <r>
    <s v="Anamã"/>
    <s v="Amazonas"/>
    <x v="2"/>
    <s v="Nova Olinda do Maranhão"/>
    <s v="Maranhão"/>
    <x v="1"/>
    <s v="São Luís"/>
    <s v="Maranhão"/>
  </r>
  <r>
    <s v="Ananindeua"/>
    <s v="Pará"/>
    <x v="0"/>
    <s v="Óbidos"/>
    <s v="Pará"/>
    <x v="0"/>
    <s v="São Luís"/>
    <s v="Maranhão"/>
  </r>
  <r>
    <s v="Anapu"/>
    <s v="Pará"/>
    <x v="0"/>
    <s v="Beruri"/>
    <s v="Amazonas"/>
    <x v="0"/>
    <s v="Manaus"/>
    <s v="Amazonas"/>
  </r>
  <r>
    <s v="Anori"/>
    <s v="Amazonas"/>
    <x v="2"/>
    <s v="Sena Madureira"/>
    <s v="Acre"/>
    <x v="1"/>
    <s v="Manaus"/>
    <s v="Amazonas"/>
  </r>
  <r>
    <s v="Apiacás"/>
    <s v="Mato Grosso"/>
    <x v="0"/>
    <s v="Afuá"/>
    <s v="Pará"/>
    <x v="0"/>
    <s v="São Luís"/>
    <s v="Maranhão"/>
  </r>
  <r>
    <s v="Apicum-Açu"/>
    <s v="Maranhão"/>
    <x v="1"/>
    <s v="Porto Velho"/>
    <s v="Rondônia"/>
    <x v="0"/>
    <s v="Manaus"/>
    <s v="Amazonas"/>
  </r>
  <r>
    <s v="Apuí"/>
    <s v="Amazonas"/>
    <x v="1"/>
    <s v="Nova Olinda do Maranhão"/>
    <s v="Maranhão"/>
    <x v="1"/>
    <s v="São Luís"/>
    <s v="Maranhão"/>
  </r>
  <r>
    <s v="Araguanã"/>
    <s v="Tocantins"/>
    <x v="2"/>
    <s v="Humaitá"/>
    <s v="Amazonas"/>
    <x v="0"/>
    <s v="Manaus"/>
    <s v="Amazonas"/>
  </r>
  <r>
    <s v="Arari"/>
    <s v="Maranhão"/>
    <x v="1"/>
    <s v="Nova Olinda do Maranhão"/>
    <s v="Maranhão"/>
    <x v="1"/>
    <s v="São Luís"/>
    <s v="Maranhão"/>
  </r>
  <r>
    <s v="Aripuanã"/>
    <s v="Mato Grosso"/>
    <x v="1"/>
    <s v="Nova Olinda do Maranhão"/>
    <s v="Maranhão"/>
    <x v="1"/>
    <s v="São Luís"/>
    <s v="Maranhão"/>
  </r>
  <r>
    <s v="Assis Brasil"/>
    <s v="Acre"/>
    <x v="1"/>
    <s v="Humaitá"/>
    <s v="Amazonas"/>
    <x v="0"/>
    <s v="Manaus"/>
    <s v="Amazonas"/>
  </r>
  <r>
    <s v="Atalaia do Norte"/>
    <s v="Amazonas"/>
    <x v="0"/>
    <s v="Afuá"/>
    <s v="Pará"/>
    <x v="0"/>
    <s v="São Luís"/>
    <s v="Maranhão"/>
  </r>
  <r>
    <s v="Augusto Corrêa"/>
    <s v="Pará"/>
    <x v="0"/>
    <s v="Itacoatiara"/>
    <s v="Amazonas"/>
    <x v="0"/>
    <s v="Manaus"/>
    <s v="Amazonas"/>
  </r>
  <r>
    <s v="Autazes"/>
    <s v="Amazonas"/>
    <x v="0"/>
    <s v="Sena Madureira"/>
    <s v="Acre"/>
    <x v="1"/>
    <s v="Manaus"/>
    <s v="Amazonas"/>
  </r>
  <r>
    <s v="Aveiro"/>
    <s v="Pará"/>
    <x v="0"/>
    <s v="Afuá"/>
    <s v="Pará"/>
    <x v="0"/>
    <s v="São Luís"/>
    <s v="Maranhão"/>
  </r>
  <r>
    <s v="Axixá"/>
    <s v="Maranhão"/>
    <x v="2"/>
    <s v="Sena Madureira"/>
    <s v="Acre"/>
    <x v="1"/>
    <s v="Manaus"/>
    <s v="Amazonas"/>
  </r>
  <r>
    <s v="Bacabeira"/>
    <s v="Maranhão"/>
    <x v="2"/>
    <s v="Nova Olinda do Maranhão"/>
    <s v="Maranhão"/>
    <x v="1"/>
    <s v="São Luís"/>
    <s v="Maranhão"/>
  </r>
  <r>
    <s v="Bacuri"/>
    <s v="Maranhão"/>
    <x v="2"/>
    <s v="Nova Olinda do Maranhão"/>
    <s v="Maranhão"/>
    <x v="1"/>
    <s v="São Luís"/>
    <s v="Maranhão"/>
  </r>
  <r>
    <s v="Bagre"/>
    <s v="Pará"/>
    <x v="2"/>
    <s v="Nova Olinda do Maranhão"/>
    <s v="Maranhão"/>
    <x v="1"/>
    <s v="São Luís"/>
    <s v="Maranhão"/>
  </r>
  <r>
    <s v="Baião"/>
    <s v="Pará"/>
    <x v="2"/>
    <s v="Óbidos"/>
    <s v="Pará"/>
    <x v="0"/>
    <s v="São Luís"/>
    <s v="Maranhão"/>
  </r>
  <r>
    <s v="Bannach"/>
    <s v="Pará"/>
    <x v="1"/>
    <s v="Mocajuba"/>
    <s v="Pará"/>
    <x v="1"/>
    <s v="São Luís"/>
    <s v="Maranhão"/>
  </r>
  <r>
    <s v="Barcarena"/>
    <s v="Pará"/>
    <x v="2"/>
    <s v="Sena Madureira"/>
    <s v="Acre"/>
    <x v="1"/>
    <s v="Manaus"/>
    <s v="Amazonas"/>
  </r>
  <r>
    <s v="Barcelos"/>
    <s v="Amazonas"/>
    <x v="0"/>
    <s v="Oeiras do Pará"/>
    <s v="Pará"/>
    <x v="1"/>
    <s v="Manaus"/>
    <s v="Amazonas"/>
  </r>
  <r>
    <s v="Barreirinha"/>
    <s v="Amazonas"/>
    <x v="0"/>
    <s v="Afuá"/>
    <s v="Pará"/>
    <x v="0"/>
    <s v="São Luís"/>
    <s v="Maranhão"/>
  </r>
  <r>
    <s v="Bela Vista do Maranhão"/>
    <s v="Maranhão"/>
    <x v="2"/>
    <s v="Sena Madureira"/>
    <s v="Acre"/>
    <x v="1"/>
    <s v="Manaus"/>
    <s v="Amazonas"/>
  </r>
  <r>
    <s v="Belém"/>
    <s v="Pará"/>
    <x v="2"/>
    <s v="Nova Olinda do Maranhão"/>
    <s v="Maranhão"/>
    <x v="1"/>
    <s v="São Luís"/>
    <s v="Maranhão"/>
  </r>
  <r>
    <s v="Belterra"/>
    <s v="Pará"/>
    <x v="2"/>
    <s v="São Miguel do Guamá"/>
    <s v="Pará"/>
    <x v="1"/>
    <s v="São Luís"/>
    <s v="Maranhão"/>
  </r>
  <r>
    <s v="Benevides"/>
    <s v="Pará"/>
    <x v="2"/>
    <s v="Sena Madureira"/>
    <s v="Acre"/>
    <x v="1"/>
    <s v="Manaus"/>
    <s v="Amazonas"/>
  </r>
  <r>
    <s v="Benjamin Constant"/>
    <s v="Amazonas"/>
    <x v="0"/>
    <s v="Beruri"/>
    <s v="Amazonas"/>
    <x v="0"/>
    <s v="Manaus"/>
    <s v="Amazonas"/>
  </r>
  <r>
    <s v="Beruri"/>
    <s v="Amazonas"/>
    <x v="2"/>
    <s v="Luís Domingues"/>
    <s v="Maranhão"/>
    <x v="0"/>
    <s v="Manaus"/>
    <s v="Amazonas"/>
  </r>
  <r>
    <s v="Boa Vista do Gurupi"/>
    <s v="Maranhão"/>
    <x v="1"/>
    <s v="Beruri"/>
    <s v="Amazonas"/>
    <x v="0"/>
    <s v="Manaus"/>
    <s v="Amazonas"/>
  </r>
  <r>
    <s v="Boa Vista do Ramos"/>
    <s v="Amazonas"/>
    <x v="1"/>
    <s v="São Miguel do Guamá"/>
    <s v="Pará"/>
    <x v="1"/>
    <s v="São Luís"/>
    <s v="Maranhão"/>
  </r>
  <r>
    <s v="Boca do Acre"/>
    <s v="Amazonas"/>
    <x v="0"/>
    <s v="Óbidos"/>
    <s v="Pará"/>
    <x v="0"/>
    <s v="São Luís"/>
    <s v="Maranhão"/>
  </r>
  <r>
    <s v="Bom Jesus do Tocantins"/>
    <s v="Pará"/>
    <x v="2"/>
    <s v="Luís Domingues"/>
    <s v="Maranhão"/>
    <x v="0"/>
    <s v="Manaus"/>
    <s v="Amazonas"/>
  </r>
  <r>
    <s v="Bonito"/>
    <s v="Pará"/>
    <x v="1"/>
    <s v="São Miguel do Guamá"/>
    <s v="Pará"/>
    <x v="1"/>
    <s v="São Luís"/>
    <s v="Maranhão"/>
  </r>
  <r>
    <s v="Borba"/>
    <s v="Amazonas"/>
    <x v="1"/>
    <s v="São Miguel do Guamá"/>
    <s v="Pará"/>
    <x v="1"/>
    <s v="São Luís"/>
    <s v="Maranhão"/>
  </r>
  <r>
    <s v="Bragança"/>
    <s v="Pará"/>
    <x v="2"/>
    <s v="Beruri"/>
    <s v="Amazonas"/>
    <x v="0"/>
    <s v="Manaus"/>
    <s v="Amazonas"/>
  </r>
  <r>
    <s v="Brasil Novo"/>
    <s v="Pará"/>
    <x v="2"/>
    <s v="São Miguel do Guamá"/>
    <s v="Pará"/>
    <x v="1"/>
    <s v="São Luís"/>
    <s v="Maranhão"/>
  </r>
  <r>
    <s v="Brasiléia"/>
    <s v="Acre"/>
    <x v="2"/>
    <s v="Sena Madureira"/>
    <s v="Acre"/>
    <x v="1"/>
    <s v="Manaus"/>
    <s v="Amazonas"/>
  </r>
  <r>
    <s v="Brasnorte"/>
    <s v="Mato Grosso"/>
    <x v="0"/>
    <s v="Óbidos"/>
    <s v="Pará"/>
    <x v="0"/>
    <s v="São Luís"/>
    <s v="Maranhão"/>
  </r>
  <r>
    <s v="Brejo Grande do Araguaia"/>
    <s v="Pará"/>
    <x v="2"/>
    <s v="Porto Velho"/>
    <s v="Rondônia"/>
    <x v="0"/>
    <s v="Manaus"/>
    <s v="Amazonas"/>
  </r>
  <r>
    <s v="Breu Branco"/>
    <s v="Pará"/>
    <x v="2"/>
    <s v="São Miguel do Guamá"/>
    <s v="Pará"/>
    <x v="1"/>
    <s v="São Luís"/>
    <s v="Maranhão"/>
  </r>
  <r>
    <s v="Breves"/>
    <s v="Pará"/>
    <x v="2"/>
    <s v="São Miguel do Guamá"/>
    <s v="Pará"/>
    <x v="1"/>
    <s v="São Luís"/>
    <s v="Maranhão"/>
  </r>
  <r>
    <s v="Bujari"/>
    <s v="Acre"/>
    <x v="1"/>
    <s v="Óbidos"/>
    <s v="Pará"/>
    <x v="0"/>
    <s v="São Luís"/>
    <s v="Maranhão"/>
  </r>
  <r>
    <s v="Bujaru"/>
    <s v="Pará"/>
    <x v="2"/>
    <s v="Rio Branco"/>
    <s v="Acre"/>
    <x v="0"/>
    <s v="Manaus"/>
    <s v="Amazonas"/>
  </r>
  <r>
    <s v="Buritis"/>
    <s v="Rondônia"/>
    <x v="2"/>
    <s v="São Miguel do Guamá"/>
    <s v="Pará"/>
    <x v="1"/>
    <s v="São Luís"/>
    <s v="Maranhão"/>
  </r>
  <r>
    <s v="Caapiranga"/>
    <s v="Amazonas"/>
    <x v="2"/>
    <s v="Ponta de Pedras"/>
    <s v="Pará"/>
    <x v="0"/>
    <s v="Manaus"/>
    <s v="Amazonas"/>
  </r>
  <r>
    <s v="Cabixi"/>
    <s v="Rondônia"/>
    <x v="0"/>
    <s v="Ponta de Pedras"/>
    <s v="Pará"/>
    <x v="0"/>
    <s v="Manaus"/>
    <s v="Amazonas"/>
  </r>
  <r>
    <s v="Cacaulândia"/>
    <s v="Rondônia"/>
    <x v="2"/>
    <s v="Porto Velho"/>
    <s v="Rondônia"/>
    <x v="0"/>
    <s v="Manaus"/>
    <s v="Amazonas"/>
  </r>
  <r>
    <s v="Cachoeira do Arari"/>
    <s v="Pará"/>
    <x v="1"/>
    <s v="Ponta de Pedras"/>
    <s v="Pará"/>
    <x v="0"/>
    <s v="Manaus"/>
    <s v="Amazonas"/>
  </r>
  <r>
    <s v="Cachoeira do Piriá"/>
    <s v="Pará"/>
    <x v="0"/>
    <s v="Afuá"/>
    <s v="Pará"/>
    <x v="0"/>
    <s v="São Luís"/>
    <s v="Maranhão"/>
  </r>
  <r>
    <s v="Cachoeira Grande"/>
    <s v="Maranhão"/>
    <x v="2"/>
    <s v="São Miguel do Guamá"/>
    <s v="Pará"/>
    <x v="1"/>
    <s v="São Luís"/>
    <s v="Maranhão"/>
  </r>
  <r>
    <s v="Cacoal"/>
    <s v="Rondônia"/>
    <x v="2"/>
    <s v="Nova Olinda do Maranhão"/>
    <s v="Maranhão"/>
    <x v="1"/>
    <s v="São Luís"/>
    <s v="Maranhão"/>
  </r>
  <r>
    <s v="Cajari"/>
    <s v="Maranhão"/>
    <x v="2"/>
    <s v="Ponta de Pedras"/>
    <s v="Pará"/>
    <x v="0"/>
    <s v="Manaus"/>
    <s v="Amazonas"/>
  </r>
  <r>
    <s v="Calçoene"/>
    <s v="Amapá"/>
    <x v="2"/>
    <s v="Nova Olinda do Maranhão"/>
    <s v="Maranhão"/>
    <x v="1"/>
    <s v="São Luís"/>
    <s v="Maranhão"/>
  </r>
  <r>
    <s v="Cametá"/>
    <s v="Pará"/>
    <x v="2"/>
    <s v="Oeiras do Pará"/>
    <s v="Pará"/>
    <x v="1"/>
    <s v="Manaus"/>
    <s v="Amazonas"/>
  </r>
  <r>
    <s v="Canaã dos Carajás"/>
    <s v="Pará"/>
    <x v="0"/>
    <s v="Ponta de Pedras"/>
    <s v="Pará"/>
    <x v="0"/>
    <s v="Manaus"/>
    <s v="Amazonas"/>
  </r>
  <r>
    <s v="Candeias do Jamari"/>
    <s v="Rondônia"/>
    <x v="0"/>
    <s v="Luís Domingues"/>
    <s v="Maranhão"/>
    <x v="0"/>
    <s v="Manaus"/>
    <s v="Amazonas"/>
  </r>
  <r>
    <s v="Cândido Mendes"/>
    <s v="Maranhão"/>
    <x v="1"/>
    <s v="Ponta de Pedras"/>
    <s v="Pará"/>
    <x v="0"/>
    <s v="Manaus"/>
    <s v="Amazonas"/>
  </r>
  <r>
    <s v="Canutama"/>
    <s v="Amazonas"/>
    <x v="2"/>
    <s v="Limoeiro do Ajuru"/>
    <s v="Pará"/>
    <x v="1"/>
    <s v="São Luís"/>
    <s v="Maranhão"/>
  </r>
  <r>
    <s v="Capanema"/>
    <s v="Pará"/>
    <x v="2"/>
    <s v="Luís Domingues"/>
    <s v="Maranhão"/>
    <x v="0"/>
    <s v="Manaus"/>
    <s v="Amazonas"/>
  </r>
  <r>
    <s v="Capitão Poço"/>
    <s v="Pará"/>
    <x v="2"/>
    <s v="São Miguel do Guamá"/>
    <s v="Pará"/>
    <x v="1"/>
    <s v="São Luís"/>
    <s v="Maranhão"/>
  </r>
  <r>
    <s v="Capixaba"/>
    <s v="Acre"/>
    <x v="1"/>
    <s v="São Miguel do Guamá"/>
    <s v="Pará"/>
    <x v="1"/>
    <s v="São Luís"/>
    <s v="Maranhão"/>
  </r>
  <r>
    <s v="Caracaraí"/>
    <s v="Roraima"/>
    <x v="1"/>
    <s v="Porto Velho"/>
    <s v="Rondônia"/>
    <x v="0"/>
    <s v="Manaus"/>
    <s v="Amazonas"/>
  </r>
  <r>
    <s v="Carauari"/>
    <s v="Amazonas"/>
    <x v="2"/>
    <s v="Luís Domingues"/>
    <s v="Maranhão"/>
    <x v="0"/>
    <s v="Manaus"/>
    <s v="Amazonas"/>
  </r>
  <r>
    <s v="Careiro"/>
    <s v="Amazonas"/>
    <x v="2"/>
    <s v="Luís Domingues"/>
    <s v="Maranhão"/>
    <x v="0"/>
    <s v="Manaus"/>
    <s v="Amazonas"/>
  </r>
  <r>
    <s v="Caroebe"/>
    <s v="Roraima"/>
    <x v="1"/>
    <s v="Beruri"/>
    <s v="Amazonas"/>
    <x v="0"/>
    <s v="Manaus"/>
    <s v="Amazonas"/>
  </r>
  <r>
    <s v="Carutapera"/>
    <s v="Maranhão"/>
    <x v="2"/>
    <s v="Oeiras do Pará"/>
    <s v="Pará"/>
    <x v="1"/>
    <s v="Manaus"/>
    <s v="Amazonas"/>
  </r>
  <r>
    <s v="Castanheira"/>
    <s v="Mato Grosso"/>
    <x v="2"/>
    <s v="Limoeiro do Ajuru"/>
    <s v="Pará"/>
    <x v="1"/>
    <s v="São Luís"/>
    <s v="Maranhão"/>
  </r>
  <r>
    <s v="Castanheiras"/>
    <s v="Rondônia"/>
    <x v="2"/>
    <s v="Porto Velho"/>
    <s v="Rondônia"/>
    <x v="0"/>
    <s v="Manaus"/>
    <s v="Amazonas"/>
  </r>
  <r>
    <s v="Cedral"/>
    <s v="Maranhão"/>
    <x v="2"/>
    <s v="Ponta de Pedras"/>
    <s v="Pará"/>
    <x v="0"/>
    <s v="Manaus"/>
    <s v="Amazonas"/>
  </r>
  <r>
    <s v="Central do Maranhão"/>
    <s v="Maranhão"/>
    <x v="2"/>
    <s v="Nova Olinda do Maranhão"/>
    <s v="Maranhão"/>
    <x v="1"/>
    <s v="São Luís"/>
    <s v="Maranhão"/>
  </r>
  <r>
    <s v="Centro do Guilherme"/>
    <s v="Maranhão"/>
    <x v="2"/>
    <s v="Nova Olinda do Maranhão"/>
    <s v="Maranhão"/>
    <x v="1"/>
    <s v="São Luís"/>
    <s v="Maranhão"/>
  </r>
  <r>
    <s v="Centro Novo do Maranhão"/>
    <s v="Maranhão"/>
    <x v="2"/>
    <s v="Nova Olinda do Maranhão"/>
    <s v="Maranhão"/>
    <x v="1"/>
    <s v="São Luís"/>
    <s v="Maranhão"/>
  </r>
  <r>
    <s v="Chaves"/>
    <s v="Pará"/>
    <x v="2"/>
    <s v="São Miguel do Guamá"/>
    <s v="Pará"/>
    <x v="1"/>
    <s v="São Luís"/>
    <s v="Maranhão"/>
  </r>
  <r>
    <s v="Chupinguaia"/>
    <s v="Rondônia"/>
    <x v="0"/>
    <s v="Coari"/>
    <s v="Amazonas"/>
    <x v="0"/>
    <s v="Manaus"/>
    <s v="Amazonas"/>
  </r>
  <r>
    <s v="Cidelândia"/>
    <s v="Maranhão"/>
    <x v="0"/>
    <s v="Beruri"/>
    <s v="Amazonas"/>
    <x v="0"/>
    <s v="Manaus"/>
    <s v="Amazonas"/>
  </r>
  <r>
    <s v="Coari"/>
    <s v="Amazonas"/>
    <x v="0"/>
    <s v="Afuá"/>
    <s v="Pará"/>
    <x v="0"/>
    <s v="São Luís"/>
    <s v="Maranhão"/>
  </r>
  <r>
    <s v="Codajás"/>
    <s v="Amazonas"/>
    <x v="2"/>
    <s v="Coari"/>
    <s v="Amazonas"/>
    <x v="0"/>
    <s v="Manaus"/>
    <s v="Amazonas"/>
  </r>
  <r>
    <s v="Colares"/>
    <s v="Pará"/>
    <x v="1"/>
    <s v="Coari"/>
    <s v="Amazonas"/>
    <x v="0"/>
    <s v="Manaus"/>
    <s v="Amazonas"/>
  </r>
  <r>
    <s v="Colniza"/>
    <s v="Mato Grosso"/>
    <x v="0"/>
    <s v="Sena Madureira"/>
    <s v="Acre"/>
    <x v="1"/>
    <s v="Manaus"/>
    <s v="Amazonas"/>
  </r>
  <r>
    <s v="Costa Marques"/>
    <s v="Rondônia"/>
    <x v="2"/>
    <s v="Humaitá"/>
    <s v="Amazonas"/>
    <x v="0"/>
    <s v="Manaus"/>
    <s v="Amazonas"/>
  </r>
  <r>
    <s v="Cotriguaçu"/>
    <s v="Mato Grosso"/>
    <x v="0"/>
    <s v="Afuá"/>
    <s v="Pará"/>
    <x v="0"/>
    <s v="São Luís"/>
    <s v="Maranhão"/>
  </r>
  <r>
    <s v="Cruzeiro do Sul"/>
    <s v="Acre"/>
    <x v="1"/>
    <s v="Porto Velho"/>
    <s v="Rondônia"/>
    <x v="0"/>
    <s v="Manaus"/>
    <s v="Amazonas"/>
  </r>
  <r>
    <s v="Cumaru do Norte"/>
    <s v="Pará"/>
    <x v="1"/>
    <s v="Rio Branco"/>
    <s v="Acre"/>
    <x v="0"/>
    <s v="Manaus"/>
    <s v="Amazonas"/>
  </r>
  <r>
    <s v="Curionópolis"/>
    <s v="Pará"/>
    <x v="2"/>
    <s v="Nova Olinda do Maranhão"/>
    <s v="Maranhão"/>
    <x v="1"/>
    <s v="São Luís"/>
    <s v="Maranhão"/>
  </r>
  <r>
    <s v="Curralinho"/>
    <s v="Pará"/>
    <x v="0"/>
    <s v="Sena Madureira"/>
    <s v="Acre"/>
    <x v="1"/>
    <s v="Manaus"/>
    <s v="Amazonas"/>
  </r>
  <r>
    <s v="Curuá"/>
    <s v="Pará"/>
    <x v="1"/>
    <s v="Óbidos"/>
    <s v="Pará"/>
    <x v="0"/>
    <s v="São Luís"/>
    <s v="Maranhão"/>
  </r>
  <r>
    <s v="Curuçá"/>
    <s v="Pará"/>
    <x v="2"/>
    <s v="Sena Madureira"/>
    <s v="Acre"/>
    <x v="1"/>
    <s v="Manaus"/>
    <s v="Amazonas"/>
  </r>
  <r>
    <s v="Cururupu"/>
    <s v="Maranhão"/>
    <x v="1"/>
    <s v="Marapanim"/>
    <s v="Pará"/>
    <x v="1"/>
    <s v="São Luís"/>
    <s v="Maranhão"/>
  </r>
  <r>
    <s v="Cutias"/>
    <s v="Amapá"/>
    <x v="2"/>
    <s v="Nova Olinda do Maranhão"/>
    <s v="Maranhão"/>
    <x v="1"/>
    <s v="São Luís"/>
    <s v="Maranhão"/>
  </r>
  <r>
    <s v="Eirunepé"/>
    <s v="Amazonas"/>
    <x v="1"/>
    <s v="Oeiras do Pará"/>
    <s v="Pará"/>
    <x v="1"/>
    <s v="Manaus"/>
    <s v="Amazonas"/>
  </r>
  <r>
    <s v="Envira"/>
    <s v="Amazonas"/>
    <x v="2"/>
    <s v="Rio Branco"/>
    <s v="Acre"/>
    <x v="0"/>
    <s v="Manaus"/>
    <s v="Amazonas"/>
  </r>
  <r>
    <s v="Epitaciolândia"/>
    <s v="Acre"/>
    <x v="1"/>
    <s v="Rio Branco"/>
    <s v="Acre"/>
    <x v="0"/>
    <s v="Manaus"/>
    <s v="Amazonas"/>
  </r>
  <r>
    <s v="Espigão D'Oeste"/>
    <s v="Rondônia"/>
    <x v="0"/>
    <s v="Oeiras do Pará"/>
    <s v="Pará"/>
    <x v="1"/>
    <s v="Manaus"/>
    <s v="Amazonas"/>
  </r>
  <r>
    <s v="Faro"/>
    <s v="Pará"/>
    <x v="2"/>
    <s v="Ponta de Pedras"/>
    <s v="Pará"/>
    <x v="0"/>
    <s v="Manaus"/>
    <s v="Amazonas"/>
  </r>
  <r>
    <s v="Feijó"/>
    <s v="Acre"/>
    <x v="0"/>
    <s v="Afuá"/>
    <s v="Pará"/>
    <x v="0"/>
    <s v="São Luís"/>
    <s v="Maranhão"/>
  </r>
  <r>
    <s v="Ferreira Gomes"/>
    <s v="Amapá"/>
    <x v="2"/>
    <s v="Rio Branco"/>
    <s v="Acre"/>
    <x v="0"/>
    <s v="Manaus"/>
    <s v="Amazonas"/>
  </r>
  <r>
    <s v="Fonte Boa"/>
    <s v="Amazonas"/>
    <x v="2"/>
    <s v="Oeiras do Pará"/>
    <s v="Pará"/>
    <x v="1"/>
    <s v="Manaus"/>
    <s v="Amazonas"/>
  </r>
  <r>
    <s v="Garrafão do Norte"/>
    <s v="Pará"/>
    <x v="1"/>
    <s v="Coari"/>
    <s v="Amazonas"/>
    <x v="0"/>
    <s v="Manaus"/>
    <s v="Amazonas"/>
  </r>
  <r>
    <s v="Godofredo Viana"/>
    <s v="Maranhão"/>
    <x v="1"/>
    <s v="São Miguel do Guamá"/>
    <s v="Pará"/>
    <x v="1"/>
    <s v="São Luís"/>
    <s v="Maranhão"/>
  </r>
  <r>
    <s v="Goianésia do Pará"/>
    <s v="Pará"/>
    <x v="2"/>
    <s v="Limoeiro do Ajuru"/>
    <s v="Pará"/>
    <x v="1"/>
    <s v="São Luís"/>
    <s v="Maranhão"/>
  </r>
  <r>
    <s v="Governador Newton Bello"/>
    <s v="Maranhão"/>
    <x v="2"/>
    <s v="São Miguel do Guamá"/>
    <s v="Pará"/>
    <x v="1"/>
    <s v="São Luís"/>
    <s v="Maranhão"/>
  </r>
  <r>
    <s v="Governador Nunes Freire"/>
    <s v="Maranhão"/>
    <x v="2"/>
    <s v="Nova Olinda do Maranhão"/>
    <s v="Maranhão"/>
    <x v="1"/>
    <s v="São Luís"/>
    <s v="Maranhão"/>
  </r>
  <r>
    <s v="Guajará"/>
    <s v="Amazonas"/>
    <x v="2"/>
    <s v="Nova Olinda do Maranhão"/>
    <s v="Maranhão"/>
    <x v="1"/>
    <s v="São Luís"/>
    <s v="Maranhão"/>
  </r>
  <r>
    <s v="Guajará-Mirim"/>
    <s v="Rondônia"/>
    <x v="2"/>
    <s v="Rio Branco"/>
    <s v="Acre"/>
    <x v="0"/>
    <s v="Manaus"/>
    <s v="Amazonas"/>
  </r>
  <r>
    <s v="Guarantã do Norte"/>
    <s v="Mato Grosso"/>
    <x v="1"/>
    <s v="Ponta de Pedras"/>
    <s v="Pará"/>
    <x v="0"/>
    <s v="Manaus"/>
    <s v="Amazonas"/>
  </r>
  <r>
    <s v="Guimarães"/>
    <s v="Maranhão"/>
    <x v="1"/>
    <s v="Porto Velho"/>
    <s v="Rondônia"/>
    <x v="0"/>
    <s v="Manaus"/>
    <s v="Amazonas"/>
  </r>
  <r>
    <s v="Gurupá"/>
    <s v="Pará"/>
    <x v="3"/>
    <s v="Humaitá"/>
    <s v="Amazonas"/>
    <x v="0"/>
    <s v="Manaus"/>
    <s v="Amazonas"/>
  </r>
  <r>
    <s v="Humaitá"/>
    <s v="Amazonas"/>
    <x v="2"/>
    <s v="Oeiras do Pará"/>
    <s v="Pará"/>
    <x v="1"/>
    <s v="Manaus"/>
    <s v="Amazonas"/>
  </r>
  <r>
    <s v="Icatu"/>
    <s v="Maranhão"/>
    <x v="1"/>
    <s v="Humaitá"/>
    <s v="Amazonas"/>
    <x v="0"/>
    <s v="Manaus"/>
    <s v="Amazonas"/>
  </r>
  <r>
    <s v="Igarapé do Meio"/>
    <s v="Maranhão"/>
    <x v="2"/>
    <s v="Nova Olinda do Maranhão"/>
    <s v="Maranhão"/>
    <x v="1"/>
    <s v="São Luís"/>
    <s v="Maranhão"/>
  </r>
  <r>
    <s v="Igarapé-Açu"/>
    <s v="Pará"/>
    <x v="2"/>
    <s v="Nova Olinda do Maranhão"/>
    <s v="Maranhão"/>
    <x v="1"/>
    <s v="São Luís"/>
    <s v="Maranhão"/>
  </r>
  <r>
    <s v="Igarapé-Miri"/>
    <s v="Pará"/>
    <x v="1"/>
    <s v="São Miguel do Guamá"/>
    <s v="Pará"/>
    <x v="1"/>
    <s v="São Luís"/>
    <s v="Maranhão"/>
  </r>
  <r>
    <s v="Imperatriz"/>
    <s v="Maranhão"/>
    <x v="2"/>
    <s v="São Miguel do Guamá"/>
    <s v="Pará"/>
    <x v="1"/>
    <s v="São Luís"/>
    <s v="Maranhão"/>
  </r>
  <r>
    <s v="Inhangapi"/>
    <s v="Pará"/>
    <x v="2"/>
    <s v="Nova Olinda do Maranhão"/>
    <s v="Maranhão"/>
    <x v="1"/>
    <s v="São Luís"/>
    <s v="Maranhão"/>
  </r>
  <r>
    <s v="Ipixuna"/>
    <s v="Amazonas"/>
    <x v="1"/>
    <s v="São Domingos do Capim"/>
    <s v="Pará"/>
    <x v="1"/>
    <s v="São Luís"/>
    <s v="Maranhão"/>
  </r>
  <r>
    <s v="Iranduba"/>
    <s v="Amazonas"/>
    <x v="2"/>
    <s v="Luís Domingues"/>
    <s v="Maranhão"/>
    <x v="0"/>
    <s v="Manaus"/>
    <s v="Amazonas"/>
  </r>
  <r>
    <s v="Irituia"/>
    <s v="Pará"/>
    <x v="0"/>
    <s v="Itacoatiara"/>
    <s v="Amazonas"/>
    <x v="0"/>
    <s v="Manaus"/>
    <s v="Amazonas"/>
  </r>
  <r>
    <s v="Itacoatiara"/>
    <s v="Amazonas"/>
    <x v="2"/>
    <s v="São Miguel do Guamá"/>
    <s v="Pará"/>
    <x v="1"/>
    <s v="São Luís"/>
    <s v="Maranhão"/>
  </r>
  <r>
    <s v="Itaituba"/>
    <s v="Pará"/>
    <x v="2"/>
    <s v="Itacoatiara"/>
    <s v="Amazonas"/>
    <x v="0"/>
    <s v="Manaus"/>
    <s v="Amazonas"/>
  </r>
  <r>
    <s v="Itamarati"/>
    <s v="Amazonas"/>
    <x v="2"/>
    <s v="Sena Madureira"/>
    <s v="Acre"/>
    <x v="1"/>
    <s v="Manaus"/>
    <s v="Amazonas"/>
  </r>
  <r>
    <s v="Itapecuru Mirim"/>
    <s v="Maranhão"/>
    <x v="1"/>
    <s v="Luís Domingues"/>
    <s v="Maranhão"/>
    <x v="0"/>
    <s v="Manaus"/>
    <s v="Amazonas"/>
  </r>
  <r>
    <s v="Itapiranga"/>
    <s v="Amazonas"/>
    <x v="2"/>
    <s v="Nova Olinda do Maranhão"/>
    <s v="Maranhão"/>
    <x v="1"/>
    <s v="São Luís"/>
    <s v="Maranhão"/>
  </r>
  <r>
    <s v="Itaúba"/>
    <s v="Mato Grosso"/>
    <x v="2"/>
    <s v="Itacoatiara"/>
    <s v="Amazonas"/>
    <x v="0"/>
    <s v="Manaus"/>
    <s v="Amazonas"/>
  </r>
  <r>
    <s v="Itaubal"/>
    <s v="Amapá"/>
    <x v="2"/>
    <s v="Porto Velho"/>
    <s v="Rondônia"/>
    <x v="0"/>
    <s v="Manaus"/>
    <s v="Amazonas"/>
  </r>
  <r>
    <s v="Itupiranga"/>
    <s v="Pará"/>
    <x v="2"/>
    <s v="Oeiras do Pará"/>
    <s v="Pará"/>
    <x v="1"/>
    <s v="Manaus"/>
    <s v="Amazonas"/>
  </r>
  <r>
    <s v="Jacareacanga"/>
    <s v="Pará"/>
    <x v="0"/>
    <s v="Óbidos"/>
    <s v="Pará"/>
    <x v="0"/>
    <s v="São Luís"/>
    <s v="Maranhão"/>
  </r>
  <r>
    <s v="Jacundá"/>
    <s v="Pará"/>
    <x v="2"/>
    <s v="Humaitá"/>
    <s v="Amazonas"/>
    <x v="0"/>
    <s v="Manaus"/>
    <s v="Amazonas"/>
  </r>
  <r>
    <s v="Japurá"/>
    <s v="Amazonas"/>
    <x v="1"/>
    <s v="São Miguel do Guamá"/>
    <s v="Pará"/>
    <x v="1"/>
    <s v="São Luís"/>
    <s v="Maranhão"/>
  </r>
  <r>
    <s v="Jaru"/>
    <s v="Rondônia"/>
    <x v="1"/>
    <s v="Luís Domingues"/>
    <s v="Maranhão"/>
    <x v="0"/>
    <s v="Manaus"/>
    <s v="Amazonas"/>
  </r>
  <r>
    <s v="Ji-Paraná"/>
    <s v="Rondônia"/>
    <x v="2"/>
    <s v="Ponta de Pedras"/>
    <s v="Pará"/>
    <x v="0"/>
    <s v="Manaus"/>
    <s v="Amazonas"/>
  </r>
  <r>
    <s v="Jordão"/>
    <s v="Acre"/>
    <x v="2"/>
    <s v="Ponta de Pedras"/>
    <s v="Pará"/>
    <x v="0"/>
    <s v="Manaus"/>
    <s v="Amazonas"/>
  </r>
  <r>
    <s v="Juara"/>
    <s v="Mato Grosso"/>
    <x v="2"/>
    <s v="Rio Branco"/>
    <s v="Acre"/>
    <x v="0"/>
    <s v="Manaus"/>
    <s v="Amazonas"/>
  </r>
  <r>
    <s v="Juína"/>
    <s v="Mato Grosso"/>
    <x v="1"/>
    <s v="Porto Velho"/>
    <s v="Rondônia"/>
    <x v="0"/>
    <s v="Manaus"/>
    <s v="Amazonas"/>
  </r>
  <r>
    <s v="Junco do Maranhão"/>
    <s v="Maranhão"/>
    <x v="0"/>
    <s v="Oeiras do Pará"/>
    <s v="Pará"/>
    <x v="1"/>
    <s v="Manaus"/>
    <s v="Amazonas"/>
  </r>
  <r>
    <s v="Juruá"/>
    <s v="Amazonas"/>
    <x v="2"/>
    <s v="Limoeiro do Ajuru"/>
    <s v="Pará"/>
    <x v="1"/>
    <s v="São Luís"/>
    <s v="Maranhão"/>
  </r>
  <r>
    <s v="Juruena"/>
    <s v="Mato Grosso"/>
    <x v="1"/>
    <s v="Coari"/>
    <s v="Amazonas"/>
    <x v="0"/>
    <s v="Manaus"/>
    <s v="Amazonas"/>
  </r>
  <r>
    <s v="Juruti"/>
    <s v="Pará"/>
    <x v="1"/>
    <s v="Porto Velho"/>
    <s v="Rondônia"/>
    <x v="0"/>
    <s v="Manaus"/>
    <s v="Amazonas"/>
  </r>
  <r>
    <s v="Jutaí"/>
    <s v="Amazonas"/>
    <x v="2"/>
    <s v="Sena Madureira"/>
    <s v="Acre"/>
    <x v="1"/>
    <s v="Manaus"/>
    <s v="Amazonas"/>
  </r>
  <r>
    <s v="Lábrea"/>
    <s v="Amazonas"/>
    <x v="1"/>
    <s v="Coari"/>
    <s v="Amazonas"/>
    <x v="0"/>
    <s v="Manaus"/>
    <s v="Amazonas"/>
  </r>
  <r>
    <s v="Laranjal do Jari"/>
    <s v="Amapá"/>
    <x v="3"/>
    <s v="Limoeiro do Ajuru"/>
    <s v="Pará"/>
    <x v="1"/>
    <s v="São Luís"/>
    <s v="Maranhão"/>
  </r>
  <r>
    <s v="Limoeiro do Ajuru"/>
    <s v="Pará"/>
    <x v="0"/>
    <s v="Luís Domingues"/>
    <s v="Maranhão"/>
    <x v="0"/>
    <s v="Manaus"/>
    <s v="Amazonas"/>
  </r>
  <r>
    <s v="Luís Domingues"/>
    <s v="Maranhão"/>
    <x v="2"/>
    <s v="São Miguel do Guamá"/>
    <s v="Pará"/>
    <x v="1"/>
    <s v="São Luís"/>
    <s v="Maranhão"/>
  </r>
  <r>
    <s v="Macapá"/>
    <s v="Amapá"/>
    <x v="2"/>
    <s v="Limoeiro do Ajuru"/>
    <s v="Pará"/>
    <x v="1"/>
    <s v="São Luís"/>
    <s v="Maranhão"/>
  </r>
  <r>
    <s v="Magalhães Barata"/>
    <s v="Pará"/>
    <x v="0"/>
    <s v="Beruri"/>
    <s v="Amazonas"/>
    <x v="0"/>
    <s v="Manaus"/>
    <s v="Amazonas"/>
  </r>
  <r>
    <s v="Manacapuru"/>
    <s v="Amazonas"/>
    <x v="2"/>
    <s v="São Miguel do Guamá"/>
    <s v="Pará"/>
    <x v="1"/>
    <s v="São Luís"/>
    <s v="Maranhão"/>
  </r>
  <r>
    <s v="Manaquiri"/>
    <s v="Amazonas"/>
    <x v="0"/>
    <s v="Itacoatiara"/>
    <s v="Amazonas"/>
    <x v="0"/>
    <s v="Manaus"/>
    <s v="Amazonas"/>
  </r>
  <r>
    <s v="Manaus"/>
    <s v="Amazonas"/>
    <x v="2"/>
    <s v="Beruri"/>
    <s v="Amazonas"/>
    <x v="0"/>
    <s v="Manaus"/>
    <s v="Amazonas"/>
  </r>
  <r>
    <s v="Mâncio Lima"/>
    <s v="Acre"/>
    <x v="0"/>
    <s v="Rio Branco"/>
    <s v="Acre"/>
    <x v="0"/>
    <s v="Manaus"/>
    <s v="Amazonas"/>
  </r>
  <r>
    <s v="Manicoré"/>
    <s v="Amazonas"/>
    <x v="2"/>
    <s v="Rio Branco"/>
    <s v="Acre"/>
    <x v="0"/>
    <s v="Manaus"/>
    <s v="Amazonas"/>
  </r>
  <r>
    <s v="Manoel Urbano"/>
    <s v="Acre"/>
    <x v="2"/>
    <s v="Humaitá"/>
    <s v="Amazonas"/>
    <x v="0"/>
    <s v="Manaus"/>
    <s v="Amazonas"/>
  </r>
  <r>
    <s v="Maraã"/>
    <s v="Amazonas"/>
    <x v="2"/>
    <s v="Rio Branco"/>
    <s v="Acre"/>
    <x v="0"/>
    <s v="Manaus"/>
    <s v="Amazonas"/>
  </r>
  <r>
    <s v="Marabá"/>
    <s v="Pará"/>
    <x v="0"/>
    <s v="Afuá"/>
    <s v="Pará"/>
    <x v="0"/>
    <s v="São Luís"/>
    <s v="Maranhão"/>
  </r>
  <r>
    <s v="Maracaçumé"/>
    <s v="Maranhão"/>
    <x v="3"/>
    <s v="Marapanim"/>
    <s v="Pará"/>
    <x v="1"/>
    <s v="São Luís"/>
    <s v="Maranhão"/>
  </r>
  <r>
    <s v="Maracanã"/>
    <s v="Pará"/>
    <x v="2"/>
    <s v="Limoeiro do Ajuru"/>
    <s v="Pará"/>
    <x v="1"/>
    <s v="São Luís"/>
    <s v="Maranhão"/>
  </r>
  <r>
    <s v="Maranhãozinho"/>
    <s v="Maranhão"/>
    <x v="2"/>
    <s v="São Miguel do Guamá"/>
    <s v="Pará"/>
    <x v="1"/>
    <s v="São Luís"/>
    <s v="Maranhão"/>
  </r>
  <r>
    <s v="Marapanim"/>
    <s v="Pará"/>
    <x v="2"/>
    <s v="Nova Olinda do Maranhão"/>
    <s v="Maranhão"/>
    <x v="1"/>
    <s v="São Luís"/>
    <s v="Maranhão"/>
  </r>
  <r>
    <s v="Marechal Thaumaturgo"/>
    <s v="Acre"/>
    <x v="2"/>
    <s v="Marapanim"/>
    <s v="Pará"/>
    <x v="1"/>
    <s v="São Luís"/>
    <s v="Maranhão"/>
  </r>
  <r>
    <s v="Marituba"/>
    <s v="Pará"/>
    <x v="2"/>
    <s v="Rio Branco"/>
    <s v="Acre"/>
    <x v="0"/>
    <s v="Manaus"/>
    <s v="Amazonas"/>
  </r>
  <r>
    <s v="Matinha"/>
    <s v="Maranhão"/>
    <x v="1"/>
    <s v="São Miguel do Guamá"/>
    <s v="Pará"/>
    <x v="1"/>
    <s v="São Luís"/>
    <s v="Maranhão"/>
  </r>
  <r>
    <s v="Maués"/>
    <s v="Amazonas"/>
    <x v="2"/>
    <s v="Nova Olinda do Maranhão"/>
    <s v="Maranhão"/>
    <x v="1"/>
    <s v="São Luís"/>
    <s v="Maranhão"/>
  </r>
  <r>
    <s v="Mazagão"/>
    <s v="Amapá"/>
    <x v="0"/>
    <s v="Óbidos"/>
    <s v="Pará"/>
    <x v="0"/>
    <s v="São Luís"/>
    <s v="Maranhão"/>
  </r>
  <r>
    <s v="Medicilândia"/>
    <s v="Pará"/>
    <x v="2"/>
    <s v="Oeiras do Pará"/>
    <s v="Pará"/>
    <x v="1"/>
    <s v="Manaus"/>
    <s v="Amazonas"/>
  </r>
  <r>
    <s v="Melgaço"/>
    <s v="Pará"/>
    <x v="2"/>
    <s v="Sena Madureira"/>
    <s v="Acre"/>
    <x v="1"/>
    <s v="Manaus"/>
    <s v="Amazonas"/>
  </r>
  <r>
    <s v="Mirante da Serra"/>
    <s v="Rondônia"/>
    <x v="0"/>
    <s v="Mocajuba"/>
    <s v="Pará"/>
    <x v="1"/>
    <s v="São Luís"/>
    <s v="Maranhão"/>
  </r>
  <r>
    <s v="Mirinzal"/>
    <s v="Maranhão"/>
    <x v="1"/>
    <s v="Ponta de Pedras"/>
    <s v="Pará"/>
    <x v="0"/>
    <s v="Manaus"/>
    <s v="Amazonas"/>
  </r>
  <r>
    <s v="Mocajuba"/>
    <s v="Pará"/>
    <x v="1"/>
    <s v="Nova Olinda do Maranhão"/>
    <s v="Maranhão"/>
    <x v="1"/>
    <s v="São Luís"/>
    <s v="Maranhão"/>
  </r>
  <r>
    <s v="Moju"/>
    <s v="Pará"/>
    <x v="2"/>
    <s v="Mocajuba"/>
    <s v="Pará"/>
    <x v="1"/>
    <s v="São Luís"/>
    <s v="Maranhão"/>
  </r>
  <r>
    <s v="Mojuí dos Campos"/>
    <s v="Pará"/>
    <x v="2"/>
    <s v="São Miguel do Guamá"/>
    <s v="Pará"/>
    <x v="1"/>
    <s v="São Luís"/>
    <s v="Maranhão"/>
  </r>
  <r>
    <s v="Monção"/>
    <s v="Maranhão"/>
    <x v="2"/>
    <s v="Sena Madureira"/>
    <s v="Acre"/>
    <x v="1"/>
    <s v="Manaus"/>
    <s v="Amazonas"/>
  </r>
  <r>
    <s v="Monte Alegre"/>
    <s v="Pará"/>
    <x v="1"/>
    <s v="Nova Olinda do Maranhão"/>
    <s v="Maranhão"/>
    <x v="1"/>
    <s v="São Luís"/>
    <s v="Maranhão"/>
  </r>
  <r>
    <s v="Morros"/>
    <s v="Maranhão"/>
    <x v="0"/>
    <s v="Coari"/>
    <s v="Amazonas"/>
    <x v="0"/>
    <s v="Manaus"/>
    <s v="Amazonas"/>
  </r>
  <r>
    <s v="Muaná"/>
    <s v="Pará"/>
    <x v="1"/>
    <s v="Nova Olinda do Maranhão"/>
    <s v="Maranhão"/>
    <x v="1"/>
    <s v="São Luís"/>
    <s v="Maranhão"/>
  </r>
  <r>
    <s v="Nhamundá"/>
    <s v="Amazonas"/>
    <x v="1"/>
    <s v="Afuá"/>
    <s v="Pará"/>
    <x v="0"/>
    <s v="São Luís"/>
    <s v="Maranhão"/>
  </r>
  <r>
    <s v="Nova Bandeirantes"/>
    <s v="Mato Grosso"/>
    <x v="0"/>
    <s v="Humaitá"/>
    <s v="Amazonas"/>
    <x v="0"/>
    <s v="Manaus"/>
    <s v="Amazonas"/>
  </r>
  <r>
    <s v="Nova Brasilândia D'Oeste"/>
    <s v="Rondônia"/>
    <x v="2"/>
    <s v="Porto Velho"/>
    <s v="Rondônia"/>
    <x v="0"/>
    <s v="Manaus"/>
    <s v="Amazonas"/>
  </r>
  <r>
    <s v="Nova Esperança do Piriá"/>
    <s v="Pará"/>
    <x v="2"/>
    <s v="Ponta de Pedras"/>
    <s v="Pará"/>
    <x v="0"/>
    <s v="Manaus"/>
    <s v="Amazonas"/>
  </r>
  <r>
    <s v="Nova Ipixuna"/>
    <s v="Pará"/>
    <x v="2"/>
    <s v="São Miguel do Guamá"/>
    <s v="Pará"/>
    <x v="1"/>
    <s v="São Luís"/>
    <s v="Maranhão"/>
  </r>
  <r>
    <s v="Nova Mamoré"/>
    <s v="Rondônia"/>
    <x v="2"/>
    <s v="São Miguel do Guamá"/>
    <s v="Pará"/>
    <x v="1"/>
    <s v="São Luís"/>
    <s v="Maranhão"/>
  </r>
  <r>
    <s v="Nova Monte Verde"/>
    <s v="Mato Grosso"/>
    <x v="3"/>
    <s v="Nova Olinda do Maranhão"/>
    <s v="Maranhão"/>
    <x v="1"/>
    <s v="São Luís"/>
    <s v="Maranhão"/>
  </r>
  <r>
    <s v="Nova Olinda do Maranhão"/>
    <s v="Maranhão"/>
    <x v="0"/>
    <s v="Itacoatiara"/>
    <s v="Amazonas"/>
    <x v="0"/>
    <s v="Manaus"/>
    <s v="Amazonas"/>
  </r>
  <r>
    <s v="Nova Olinda do Norte"/>
    <s v="Amazonas"/>
    <x v="2"/>
    <s v="Nova Olinda do Maranhão"/>
    <s v="Maranhão"/>
    <x v="1"/>
    <s v="São Luís"/>
    <s v="Maranhão"/>
  </r>
  <r>
    <s v="Nova Santa Helena"/>
    <s v="Mato Grosso"/>
    <x v="0"/>
    <s v="Afuá"/>
    <s v="Pará"/>
    <x v="0"/>
    <s v="São Luís"/>
    <s v="Maranhão"/>
  </r>
  <r>
    <s v="Nova Timboteua"/>
    <s v="Pará"/>
    <x v="2"/>
    <s v="Porto Velho"/>
    <s v="Rondônia"/>
    <x v="0"/>
    <s v="Manaus"/>
    <s v="Amazonas"/>
  </r>
  <r>
    <s v="Nova União"/>
    <s v="Rondônia"/>
    <x v="2"/>
    <s v="São Miguel do Guamá"/>
    <s v="Pará"/>
    <x v="1"/>
    <s v="São Luís"/>
    <s v="Maranhão"/>
  </r>
  <r>
    <s v="Novo Airão"/>
    <s v="Amazonas"/>
    <x v="2"/>
    <s v="Ponta de Pedras"/>
    <s v="Pará"/>
    <x v="0"/>
    <s v="Manaus"/>
    <s v="Amazonas"/>
  </r>
  <r>
    <s v="Novo Aripuanã"/>
    <s v="Amazonas"/>
    <x v="0"/>
    <s v="Sena Madureira"/>
    <s v="Acre"/>
    <x v="1"/>
    <s v="Manaus"/>
    <s v="Amazonas"/>
  </r>
  <r>
    <s v="Novo Horizonte do Norte"/>
    <s v="Mato Grosso"/>
    <x v="2"/>
    <s v="Beruri"/>
    <s v="Amazonas"/>
    <x v="0"/>
    <s v="Manaus"/>
    <s v="Amazonas"/>
  </r>
  <r>
    <s v="Novo Progresso"/>
    <s v="Pará"/>
    <x v="2"/>
    <s v="Porto Velho"/>
    <s v="Rondônia"/>
    <x v="0"/>
    <s v="Manaus"/>
    <s v="Amazonas"/>
  </r>
  <r>
    <s v="Novo Repartimento"/>
    <s v="Pará"/>
    <x v="3"/>
    <s v="Óbidos"/>
    <s v="Pará"/>
    <x v="0"/>
    <s v="São Luís"/>
    <s v="Maranhão"/>
  </r>
  <r>
    <s v="Óbidos"/>
    <s v="Pará"/>
    <x v="2"/>
    <s v="São Miguel do Guamá"/>
    <s v="Pará"/>
    <x v="1"/>
    <s v="São Luís"/>
    <s v="Maranhão"/>
  </r>
  <r>
    <s v="Oeiras do Pará"/>
    <s v="Pará"/>
    <x v="2"/>
    <s v="Sena Madureira"/>
    <s v="Acre"/>
    <x v="1"/>
    <s v="Manaus"/>
    <s v="Amazonas"/>
  </r>
  <r>
    <s v="Oiapoque"/>
    <s v="Amapá"/>
    <x v="3"/>
    <s v="Oeiras do Pará"/>
    <s v="Pará"/>
    <x v="1"/>
    <s v="Manaus"/>
    <s v="Amazonas"/>
  </r>
  <r>
    <s v="Olinda Nova do Maranhão"/>
    <s v="Maranhão"/>
    <x v="1"/>
    <s v="Oeiras do Pará"/>
    <s v="Pará"/>
    <x v="1"/>
    <s v="Manaus"/>
    <s v="Amazonas"/>
  </r>
  <r>
    <s v="Oriximiná"/>
    <s v="Pará"/>
    <x v="2"/>
    <s v="Nova Olinda do Maranhão"/>
    <s v="Maranhão"/>
    <x v="1"/>
    <s v="São Luís"/>
    <s v="Maranhão"/>
  </r>
  <r>
    <s v="Ourém"/>
    <s v="Pará"/>
    <x v="1"/>
    <s v="Oeiras do Pará"/>
    <s v="Pará"/>
    <x v="1"/>
    <s v="Manaus"/>
    <s v="Amazonas"/>
  </r>
  <r>
    <s v="Ourilândia do Norte"/>
    <s v="Pará"/>
    <x v="2"/>
    <s v="São Miguel do Guamá"/>
    <s v="Pará"/>
    <x v="1"/>
    <s v="São Luís"/>
    <s v="Maranhão"/>
  </r>
  <r>
    <s v="Ouro Preto do Oeste"/>
    <s v="Rondônia"/>
    <x v="1"/>
    <s v="Nova Olinda do Maranhão"/>
    <s v="Maranhão"/>
    <x v="1"/>
    <s v="São Luís"/>
    <s v="Maranhão"/>
  </r>
  <r>
    <s v="Pacajá"/>
    <s v="Pará"/>
    <x v="2"/>
    <s v="Ponta de Pedras"/>
    <s v="Pará"/>
    <x v="0"/>
    <s v="Manaus"/>
    <s v="Amazonas"/>
  </r>
  <r>
    <s v="Paço do Lumiar"/>
    <s v="Maranhão"/>
    <x v="2"/>
    <s v="Sena Madureira"/>
    <s v="Acre"/>
    <x v="1"/>
    <s v="Manaus"/>
    <s v="Amazonas"/>
  </r>
  <r>
    <s v="Palmeirândia"/>
    <s v="Maranhão"/>
    <x v="2"/>
    <s v="Nova Olinda do Maranhão"/>
    <s v="Maranhão"/>
    <x v="1"/>
    <s v="São Luís"/>
    <s v="Maranhão"/>
  </r>
  <r>
    <s v="Paranaíta"/>
    <s v="Mato Grosso"/>
    <x v="1"/>
    <s v="Nova Olinda do Maranhão"/>
    <s v="Maranhão"/>
    <x v="1"/>
    <s v="São Luís"/>
    <s v="Maranhão"/>
  </r>
  <r>
    <s v="Parauapebas"/>
    <s v="Pará"/>
    <x v="1"/>
    <s v="Porto Velho"/>
    <s v="Rondônia"/>
    <x v="0"/>
    <s v="Manaus"/>
    <s v="Amazonas"/>
  </r>
  <r>
    <s v="Parintins"/>
    <s v="Amazonas"/>
    <x v="2"/>
    <s v="Nova Olinda do Maranhão"/>
    <s v="Maranhão"/>
    <x v="1"/>
    <s v="São Luís"/>
    <s v="Maranhão"/>
  </r>
  <r>
    <s v="Pauini"/>
    <s v="Amazonas"/>
    <x v="2"/>
    <s v="Sena Madureira"/>
    <s v="Acre"/>
    <x v="1"/>
    <s v="Manaus"/>
    <s v="Amazonas"/>
  </r>
  <r>
    <s v="Pedra Branca do Amapari"/>
    <s v="Amapá"/>
    <x v="2"/>
    <s v="Luís Domingues"/>
    <s v="Maranhão"/>
    <x v="0"/>
    <s v="Manaus"/>
    <s v="Amazonas"/>
  </r>
  <r>
    <s v="Pedro do Rosário"/>
    <s v="Maranhão"/>
    <x v="1"/>
    <s v="Oeiras do Pará"/>
    <s v="Pará"/>
    <x v="1"/>
    <s v="Manaus"/>
    <s v="Amazonas"/>
  </r>
  <r>
    <s v="Peixe-Boi"/>
    <s v="Pará"/>
    <x v="2"/>
    <s v="Nova Olinda do Maranhão"/>
    <s v="Maranhão"/>
    <x v="1"/>
    <s v="São Luís"/>
    <s v="Maranhão"/>
  </r>
  <r>
    <s v="Penalva"/>
    <s v="Maranhão"/>
    <x v="2"/>
    <s v="São Miguel do Guamá"/>
    <s v="Pará"/>
    <x v="1"/>
    <s v="São Luís"/>
    <s v="Maranhão"/>
  </r>
  <r>
    <s v="Peri Mirim"/>
    <s v="Maranhão"/>
    <x v="2"/>
    <s v="Nova Olinda do Maranhão"/>
    <s v="Maranhão"/>
    <x v="1"/>
    <s v="São Luís"/>
    <s v="Maranhão"/>
  </r>
  <r>
    <s v="Piçarra"/>
    <s v="Pará"/>
    <x v="2"/>
    <s v="Nova Olinda do Maranhão"/>
    <s v="Maranhão"/>
    <x v="1"/>
    <s v="São Luís"/>
    <s v="Maranhão"/>
  </r>
  <r>
    <s v="Pimenteiras do Oeste"/>
    <s v="Rondônia"/>
    <x v="1"/>
    <s v="Nova Olinda do Maranhão"/>
    <s v="Maranhão"/>
    <x v="1"/>
    <s v="São Luís"/>
    <s v="Maranhão"/>
  </r>
  <r>
    <s v="Pindaré-Mirim"/>
    <s v="Maranhão"/>
    <x v="1"/>
    <s v="Porto Velho"/>
    <s v="Rondônia"/>
    <x v="0"/>
    <s v="Manaus"/>
    <s v="Amazonas"/>
  </r>
  <r>
    <s v="Pinheiro"/>
    <s v="Maranhão"/>
    <x v="2"/>
    <s v="Nova Olinda do Maranhão"/>
    <s v="Maranhão"/>
    <x v="1"/>
    <s v="São Luís"/>
    <s v="Maranhão"/>
  </r>
  <r>
    <s v="Placas"/>
    <s v="Pará"/>
    <x v="2"/>
    <s v="Nova Olinda do Maranhão"/>
    <s v="Maranhão"/>
    <x v="1"/>
    <s v="São Luís"/>
    <s v="Maranhão"/>
  </r>
  <r>
    <s v="Plácido de Castro"/>
    <s v="Acre"/>
    <x v="2"/>
    <s v="Sena Madureira"/>
    <s v="Acre"/>
    <x v="1"/>
    <s v="Manaus"/>
    <s v="Amazonas"/>
  </r>
  <r>
    <s v="Ponta de Pedras"/>
    <s v="Pará"/>
    <x v="2"/>
    <s v="Porto Velho"/>
    <s v="Rondônia"/>
    <x v="0"/>
    <s v="Manaus"/>
    <s v="Amazonas"/>
  </r>
  <r>
    <s v="Portel"/>
    <s v="Pará"/>
    <x v="2"/>
    <s v="Afuá"/>
    <s v="Pará"/>
    <x v="0"/>
    <s v="São Luís"/>
    <s v="Maranhão"/>
  </r>
  <r>
    <s v="Porto Acre"/>
    <s v="Acre"/>
    <x v="1"/>
    <s v="Óbidos"/>
    <s v="Pará"/>
    <x v="0"/>
    <s v="São Luís"/>
    <s v="Maranhão"/>
  </r>
  <r>
    <s v="Porto Grande"/>
    <s v="Amapá"/>
    <x v="0"/>
    <s v="Ponta de Pedras"/>
    <s v="Pará"/>
    <x v="0"/>
    <s v="Manaus"/>
    <s v="Amazonas"/>
  </r>
  <r>
    <s v="Porto Rico do Maranhão"/>
    <s v="Maranhão"/>
    <x v="2"/>
    <s v="Oeiras do Pará"/>
    <s v="Pará"/>
    <x v="1"/>
    <s v="Manaus"/>
    <s v="Amazonas"/>
  </r>
  <r>
    <s v="Porto Velho"/>
    <s v="Rondônia"/>
    <x v="2"/>
    <s v="Nova Olinda do Maranhão"/>
    <s v="Maranhão"/>
    <x v="1"/>
    <s v="São Luís"/>
    <s v="Maranhão"/>
  </r>
  <r>
    <s v="Porto Walter"/>
    <s v="Acre"/>
    <x v="2"/>
    <s v="Ponta de Pedras"/>
    <s v="Pará"/>
    <x v="0"/>
    <s v="Manaus"/>
    <s v="Amazonas"/>
  </r>
  <r>
    <s v="Pracuúba"/>
    <s v="Amapá"/>
    <x v="2"/>
    <s v="Rio Branco"/>
    <s v="Acre"/>
    <x v="0"/>
    <s v="Manaus"/>
    <s v="Amazonas"/>
  </r>
  <r>
    <s v="Prainha"/>
    <s v="Pará"/>
    <x v="2"/>
    <s v="Oeiras do Pará"/>
    <s v="Pará"/>
    <x v="1"/>
    <s v="Manaus"/>
    <s v="Amazonas"/>
  </r>
  <r>
    <s v="Presidente Figueiredo"/>
    <s v="Amazonas"/>
    <x v="0"/>
    <s v="Humaitá"/>
    <s v="Amazonas"/>
    <x v="0"/>
    <s v="Manaus"/>
    <s v="Amazonas"/>
  </r>
  <r>
    <s v="Presidente Juscelino"/>
    <s v="Maranhão"/>
    <x v="0"/>
    <s v="Afuá"/>
    <s v="Pará"/>
    <x v="0"/>
    <s v="São Luís"/>
    <s v="Maranhão"/>
  </r>
  <r>
    <s v="Presidente Médici"/>
    <s v="Rondônia"/>
    <x v="1"/>
    <s v="Nova Olinda do Maranhão"/>
    <s v="Maranhão"/>
    <x v="1"/>
    <s v="São Luís"/>
    <s v="Maranhão"/>
  </r>
  <r>
    <s v="Presidente Sarney"/>
    <s v="Maranhão"/>
    <x v="1"/>
    <s v="Ponta de Pedras"/>
    <s v="Pará"/>
    <x v="0"/>
    <s v="Manaus"/>
    <s v="Amazonas"/>
  </r>
  <r>
    <s v="Primavera"/>
    <s v="Pará"/>
    <x v="0"/>
    <s v="Porto Velho"/>
    <s v="Rondônia"/>
    <x v="0"/>
    <s v="Manaus"/>
    <s v="Amazonas"/>
  </r>
  <r>
    <s v="Quatipuru"/>
    <s v="Pará"/>
    <x v="2"/>
    <s v="São Miguel do Guamá"/>
    <s v="Pará"/>
    <x v="1"/>
    <s v="São Luís"/>
    <s v="Maranhão"/>
  </r>
  <r>
    <s v="Rio Branco"/>
    <s v="Acre"/>
    <x v="2"/>
    <s v="São Miguel do Guamá"/>
    <s v="Pará"/>
    <x v="1"/>
    <s v="São Luís"/>
    <s v="Maranhão"/>
  </r>
  <r>
    <s v="Rio Preto da Eva"/>
    <s v="Amazonas"/>
    <x v="1"/>
    <s v="Porto Velho"/>
    <s v="Rondônia"/>
    <x v="0"/>
    <s v="Manaus"/>
    <s v="Amazonas"/>
  </r>
  <r>
    <s v="Rodrigues Alves"/>
    <s v="Acre"/>
    <x v="1"/>
    <s v="Itacoatiara"/>
    <s v="Amazonas"/>
    <x v="0"/>
    <s v="Manaus"/>
    <s v="Amazonas"/>
  </r>
  <r>
    <s v="Rondolândia"/>
    <s v="Mato Grosso"/>
    <x v="2"/>
    <s v="Rio Branco"/>
    <s v="Acre"/>
    <x v="0"/>
    <s v="Manaus"/>
    <s v="Amazonas"/>
  </r>
  <r>
    <s v="Rorainópolis"/>
    <s v="Roraima"/>
    <x v="2"/>
    <s v="Ponta de Pedras"/>
    <s v="Pará"/>
    <x v="0"/>
    <s v="Manaus"/>
    <s v="Amazonas"/>
  </r>
  <r>
    <s v="Rosário"/>
    <s v="Maranhão"/>
    <x v="0"/>
    <s v="Afuá"/>
    <s v="Pará"/>
    <x v="0"/>
    <s v="São Luís"/>
    <s v="Maranhão"/>
  </r>
  <r>
    <s v="Rurópolis"/>
    <s v="Pará"/>
    <x v="1"/>
    <s v="Nova Olinda do Maranhão"/>
    <s v="Maranhão"/>
    <x v="1"/>
    <s v="São Luís"/>
    <s v="Maranhão"/>
  </r>
  <r>
    <s v="Salinópolis"/>
    <s v="Pará"/>
    <x v="2"/>
    <s v="Sena Madureira"/>
    <s v="Acre"/>
    <x v="1"/>
    <s v="Manaus"/>
    <s v="Amazonas"/>
  </r>
  <r>
    <s v="Santa Bárbara do Pará"/>
    <s v="Pará"/>
    <x v="2"/>
    <s v="São Miguel do Guamá"/>
    <s v="Pará"/>
    <x v="1"/>
    <s v="São Luís"/>
    <s v="Maranhão"/>
  </r>
  <r>
    <s v="Santa Cruz do Arari"/>
    <s v="Pará"/>
    <x v="0"/>
    <s v="Afuá"/>
    <s v="Pará"/>
    <x v="0"/>
    <s v="São Luís"/>
    <s v="Maranhão"/>
  </r>
  <r>
    <s v="Santa Helena"/>
    <s v="Maranhão"/>
    <x v="0"/>
    <s v="Itacoatiara"/>
    <s v="Amazonas"/>
    <x v="0"/>
    <s v="Manaus"/>
    <s v="Amazonas"/>
  </r>
  <r>
    <s v="Santa Inês"/>
    <s v="Maranhão"/>
    <x v="1"/>
    <s v="Limoeiro do Ajuru"/>
    <s v="Pará"/>
    <x v="1"/>
    <s v="São Luís"/>
    <s v="Maranhão"/>
  </r>
  <r>
    <s v="Santa Isabel do Rio Negro"/>
    <s v="Amazonas"/>
    <x v="2"/>
    <s v="Nova Olinda do Maranhão"/>
    <s v="Maranhão"/>
    <x v="1"/>
    <s v="São Luís"/>
    <s v="Maranhão"/>
  </r>
  <r>
    <s v="Santa Luzia do Pará"/>
    <s v="Pará"/>
    <x v="1"/>
    <s v="Luís Domingues"/>
    <s v="Maranhão"/>
    <x v="0"/>
    <s v="Manaus"/>
    <s v="Amazonas"/>
  </r>
  <r>
    <s v="Santa Luzia do Paruá"/>
    <s v="Maranhão"/>
    <x v="2"/>
    <s v="São Miguel do Guamá"/>
    <s v="Pará"/>
    <x v="1"/>
    <s v="São Luís"/>
    <s v="Maranhão"/>
  </r>
  <r>
    <s v="Santa Maria do Pará"/>
    <s v="Pará"/>
    <x v="1"/>
    <s v="Nova Olinda do Maranhão"/>
    <s v="Maranhão"/>
    <x v="1"/>
    <s v="São Luís"/>
    <s v="Maranhão"/>
  </r>
  <r>
    <s v="Santa Rita"/>
    <s v="Maranhão"/>
    <x v="2"/>
    <s v="São Miguel do Guamá"/>
    <s v="Pará"/>
    <x v="1"/>
    <s v="São Luís"/>
    <s v="Maranhão"/>
  </r>
  <r>
    <s v="Santa Rosa do Purus"/>
    <s v="Acre"/>
    <x v="2"/>
    <s v="Nova Olinda do Maranhão"/>
    <s v="Maranhão"/>
    <x v="1"/>
    <s v="São Luís"/>
    <s v="Maranhão"/>
  </r>
  <r>
    <s v="Santana"/>
    <s v="Amapá"/>
    <x v="2"/>
    <s v="Rio Branco"/>
    <s v="Acre"/>
    <x v="0"/>
    <s v="Manaus"/>
    <s v="Amazonas"/>
  </r>
  <r>
    <s v="Santarém"/>
    <s v="Pará"/>
    <x v="2"/>
    <s v="Oeiras do Pará"/>
    <s v="Pará"/>
    <x v="1"/>
    <s v="Manaus"/>
    <s v="Amazonas"/>
  </r>
  <r>
    <s v="Santarém Novo"/>
    <s v="Pará"/>
    <x v="2"/>
    <s v="Sena Madureira"/>
    <s v="Acre"/>
    <x v="1"/>
    <s v="Manaus"/>
    <s v="Amazonas"/>
  </r>
  <r>
    <s v="Santo Antônio do Içá"/>
    <s v="Amazonas"/>
    <x v="3"/>
    <s v="Rio Branco"/>
    <s v="Acre"/>
    <x v="0"/>
    <s v="Manaus"/>
    <s v="Amazonas"/>
  </r>
  <r>
    <s v="Santo Antônio do Tauá"/>
    <s v="Pará"/>
    <x v="0"/>
    <s v="Porto Velho"/>
    <s v="Rondônia"/>
    <x v="0"/>
    <s v="Manaus"/>
    <s v="Amazonas"/>
  </r>
  <r>
    <s v="São Bento"/>
    <s v="Maranhão"/>
    <x v="1"/>
    <s v="Marapanim"/>
    <s v="Pará"/>
    <x v="1"/>
    <s v="São Luís"/>
    <s v="Maranhão"/>
  </r>
  <r>
    <s v="São Caetano de Odivelas"/>
    <s v="Pará"/>
    <x v="1"/>
    <s v="Nova Olinda do Maranhão"/>
    <s v="Maranhão"/>
    <x v="1"/>
    <s v="São Luís"/>
    <s v="Maranhão"/>
  </r>
  <r>
    <s v="São Domingos do Araguaia"/>
    <s v="Pará"/>
    <x v="1"/>
    <s v="Marapanim"/>
    <s v="Pará"/>
    <x v="1"/>
    <s v="São Luís"/>
    <s v="Maranhão"/>
  </r>
  <r>
    <s v="São Domingos do Capim"/>
    <s v="Pará"/>
    <x v="2"/>
    <s v="São Miguel do Guamá"/>
    <s v="Pará"/>
    <x v="1"/>
    <s v="São Luís"/>
    <s v="Maranhão"/>
  </r>
  <r>
    <s v="São Félix do Xingu"/>
    <s v="Pará"/>
    <x v="1"/>
    <s v="São Domingos do Capim"/>
    <s v="Pará"/>
    <x v="1"/>
    <s v="São Luís"/>
    <s v="Maranhão"/>
  </r>
  <r>
    <s v="São Francisco do Guaporé"/>
    <s v="Rondônia"/>
    <x v="1"/>
    <s v="Nova Olinda do Maranhão"/>
    <s v="Maranhão"/>
    <x v="1"/>
    <s v="São Luís"/>
    <s v="Maranhão"/>
  </r>
  <r>
    <s v="São Francisco do Pará"/>
    <s v="Pará"/>
    <x v="0"/>
    <s v="Afuá"/>
    <s v="Pará"/>
    <x v="0"/>
    <s v="São Luís"/>
    <s v="Maranhão"/>
  </r>
  <r>
    <s v="São Gabriel da Cachoeira"/>
    <s v="Amazonas"/>
    <x v="1"/>
    <s v="São Miguel do Guamá"/>
    <s v="Pará"/>
    <x v="1"/>
    <s v="São Luís"/>
    <s v="Maranhão"/>
  </r>
  <r>
    <s v="São Geraldo do Araguaia"/>
    <s v="Pará"/>
    <x v="0"/>
    <s v="São Domingos do Capim"/>
    <s v="Pará"/>
    <x v="1"/>
    <s v="São Luís"/>
    <s v="Maranhão"/>
  </r>
  <r>
    <s v="São João Batista"/>
    <s v="Maranhão"/>
    <x v="1"/>
    <s v="Nova Olinda do Maranhão"/>
    <s v="Maranhão"/>
    <x v="1"/>
    <s v="São Luís"/>
    <s v="Maranhão"/>
  </r>
  <r>
    <s v="São João da Baliza"/>
    <s v="Roraima"/>
    <x v="1"/>
    <s v="Nova Olinda do Maranhão"/>
    <s v="Maranhão"/>
    <x v="1"/>
    <s v="São Luís"/>
    <s v="Maranhão"/>
  </r>
  <r>
    <s v="São João da Ponta"/>
    <s v="Pará"/>
    <x v="0"/>
    <s v="Afuá"/>
    <s v="Pará"/>
    <x v="0"/>
    <s v="São Luís"/>
    <s v="Maranhão"/>
  </r>
  <r>
    <s v="São João de Pirabas"/>
    <s v="Pará"/>
    <x v="1"/>
    <s v="Marapanim"/>
    <s v="Pará"/>
    <x v="1"/>
    <s v="São Luís"/>
    <s v="Maranhão"/>
  </r>
  <r>
    <s v="São João do Araguaia"/>
    <s v="Pará"/>
    <x v="2"/>
    <s v="São Miguel do Guamá"/>
    <s v="Pará"/>
    <x v="1"/>
    <s v="São Luís"/>
    <s v="Maranhão"/>
  </r>
  <r>
    <s v="São João do Carú"/>
    <s v="Maranhão"/>
    <x v="0"/>
    <s v="Afuá"/>
    <s v="Pará"/>
    <x v="0"/>
    <s v="São Luís"/>
    <s v="Maranhão"/>
  </r>
  <r>
    <s v="São José de Ribamar"/>
    <s v="Maranhão"/>
    <x v="2"/>
    <s v="Nova Olinda do Maranhão"/>
    <s v="Maranhão"/>
    <x v="1"/>
    <s v="São Luís"/>
    <s v="Maranhão"/>
  </r>
  <r>
    <s v="São Luís"/>
    <s v="Maranhão"/>
    <x v="1"/>
    <s v="Nova Olinda do Maranhão"/>
    <s v="Maranhão"/>
    <x v="1"/>
    <s v="São Luís"/>
    <s v="Maranhão"/>
  </r>
  <r>
    <s v="São Luiz"/>
    <s v="Roraima"/>
    <x v="0"/>
    <s v="Afuá"/>
    <s v="Pará"/>
    <x v="0"/>
    <s v="São Luís"/>
    <s v="Maranhão"/>
  </r>
  <r>
    <s v="São Miguel do Guamá"/>
    <s v="Pará"/>
    <x v="0"/>
    <s v="Afuá"/>
    <s v="Pará"/>
    <x v="0"/>
    <s v="São Luís"/>
    <s v="Maranhão"/>
  </r>
  <r>
    <s v="São Miguel do Guaporé"/>
    <s v="Rondônia"/>
    <x v="2"/>
    <s v="São Miguel do Guamá"/>
    <s v="Pará"/>
    <x v="1"/>
    <s v="São Luís"/>
    <s v="Maranhão"/>
  </r>
  <r>
    <s v="São Paulo de Olivença"/>
    <s v="Amazonas"/>
    <x v="0"/>
    <s v="Óbidos"/>
    <s v="Pará"/>
    <x v="0"/>
    <s v="São Luís"/>
    <s v="Maranhão"/>
  </r>
  <r>
    <s v="São Pedro da Água Branca"/>
    <s v="Maranhão"/>
    <x v="1"/>
    <s v="Luís Domingues"/>
    <s v="Maranhão"/>
    <x v="0"/>
    <s v="Manaus"/>
    <s v="Amazonas"/>
  </r>
  <r>
    <s v="São Sebastião da Boa Vista"/>
    <s v="Pará"/>
    <x v="0"/>
    <s v="Afuá"/>
    <s v="Pará"/>
    <x v="0"/>
    <s v="São Luís"/>
    <s v="Maranhão"/>
  </r>
  <r>
    <s v="São Sebastião do Uatumã"/>
    <s v="Amazonas"/>
    <x v="0"/>
    <s v="São Miguel do Guamá"/>
    <s v="Pará"/>
    <x v="1"/>
    <s v="São Luís"/>
    <s v="Maranhão"/>
  </r>
  <r>
    <s v="São Vicente Ferrer"/>
    <s v="Maranhão"/>
    <x v="0"/>
    <s v="Ponta de Pedras"/>
    <s v="Pará"/>
    <x v="0"/>
    <s v="Manaus"/>
    <s v="Amazonas"/>
  </r>
  <r>
    <s v="Sena Madureira"/>
    <s v="Acre"/>
    <x v="1"/>
    <s v="Nova Olinda do Maranhão"/>
    <s v="Maranhão"/>
    <x v="1"/>
    <s v="São Luís"/>
    <s v="Maranhão"/>
  </r>
  <r>
    <s v="Senador Guiomard"/>
    <s v="Acre"/>
    <x v="2"/>
    <s v="Rio Branco"/>
    <s v="Acre"/>
    <x v="0"/>
    <s v="Manaus"/>
    <s v="Amazonas"/>
  </r>
  <r>
    <s v="Senador José Porfírio"/>
    <s v="Pará"/>
    <x v="2"/>
    <s v="Porto Velho"/>
    <s v="Rondônia"/>
    <x v="0"/>
    <s v="Manaus"/>
    <s v="Amazonas"/>
  </r>
  <r>
    <s v="Seringueiras"/>
    <s v="Rondônia"/>
    <x v="0"/>
    <s v="Itacoatiara"/>
    <s v="Amazonas"/>
    <x v="0"/>
    <s v="Manaus"/>
    <s v="Amazonas"/>
  </r>
  <r>
    <s v="Serra do Navio"/>
    <s v="Amapá"/>
    <x v="0"/>
    <s v="Afuá"/>
    <s v="Pará"/>
    <x v="0"/>
    <s v="São Luís"/>
    <s v="Maranhão"/>
  </r>
  <r>
    <s v="Serrano do Maranhão"/>
    <s v="Maranhão"/>
    <x v="2"/>
    <s v="Oeiras do Pará"/>
    <s v="Pará"/>
    <x v="1"/>
    <s v="Manaus"/>
    <s v="Amazonas"/>
  </r>
  <r>
    <s v="Silves"/>
    <s v="Amazonas"/>
    <x v="2"/>
    <s v="Nova Olinda do Maranhão"/>
    <s v="Maranhão"/>
    <x v="1"/>
    <s v="São Luís"/>
    <s v="Maranhão"/>
  </r>
  <r>
    <s v="Tabaporã"/>
    <s v="Mato Grosso"/>
    <x v="2"/>
    <s v="Itacoatiara"/>
    <s v="Amazonas"/>
    <x v="0"/>
    <s v="Manaus"/>
    <s v="Amazonas"/>
  </r>
  <r>
    <s v="Tabatinga"/>
    <s v="Amazonas"/>
    <x v="2"/>
    <s v="Porto Velho"/>
    <s v="Rondônia"/>
    <x v="0"/>
    <s v="Manaus"/>
    <s v="Amazonas"/>
  </r>
  <r>
    <s v="Tailândia"/>
    <s v="Pará"/>
    <x v="2"/>
    <s v="Luís Domingues"/>
    <s v="Maranhão"/>
    <x v="0"/>
    <s v="Manaus"/>
    <s v="Amazonas"/>
  </r>
  <r>
    <s v="Tapauá"/>
    <s v="Amazonas"/>
    <x v="2"/>
    <s v="São Miguel do Guamá"/>
    <s v="Pará"/>
    <x v="1"/>
    <s v="São Luís"/>
    <s v="Maranhão"/>
  </r>
  <r>
    <s v="Tarauacá"/>
    <s v="Acre"/>
    <x v="1"/>
    <s v="Coari"/>
    <s v="Amazonas"/>
    <x v="0"/>
    <s v="Manaus"/>
    <s v="Amazonas"/>
  </r>
  <r>
    <s v="Tartarugalzinho"/>
    <s v="Amapá"/>
    <x v="2"/>
    <s v="Rio Branco"/>
    <s v="Acre"/>
    <x v="0"/>
    <s v="Manaus"/>
    <s v="Amazonas"/>
  </r>
  <r>
    <s v="Tefé"/>
    <s v="Amazonas"/>
    <x v="2"/>
    <s v="Oeiras do Pará"/>
    <s v="Pará"/>
    <x v="1"/>
    <s v="Manaus"/>
    <s v="Amazonas"/>
  </r>
  <r>
    <s v="Teixeirópolis"/>
    <s v="Rondônia"/>
    <x v="1"/>
    <s v="Coari"/>
    <s v="Amazonas"/>
    <x v="0"/>
    <s v="Manaus"/>
    <s v="Amazonas"/>
  </r>
  <r>
    <s v="Terra Alta"/>
    <s v="Pará"/>
    <x v="2"/>
    <s v="Ponta de Pedras"/>
    <s v="Pará"/>
    <x v="0"/>
    <s v="Manaus"/>
    <s v="Amazonas"/>
  </r>
  <r>
    <s v="Terra Nova do Norte"/>
    <s v="Mato Grosso"/>
    <x v="1"/>
    <s v="São Miguel do Guamá"/>
    <s v="Pará"/>
    <x v="1"/>
    <s v="São Luís"/>
    <s v="Maranhão"/>
  </r>
  <r>
    <s v="Terra Santa"/>
    <s v="Pará"/>
    <x v="2"/>
    <s v="Porto Velho"/>
    <s v="Rondônia"/>
    <x v="0"/>
    <s v="Manaus"/>
    <s v="Amazonas"/>
  </r>
  <r>
    <s v="Tomé-Açu"/>
    <s v="Pará"/>
    <x v="0"/>
    <s v="Afuá"/>
    <s v="Pará"/>
    <x v="0"/>
    <s v="São Luís"/>
    <s v="Maranhão"/>
  </r>
  <r>
    <s v="Tonantins"/>
    <s v="Amazonas"/>
    <x v="2"/>
    <s v="São Miguel do Guamá"/>
    <s v="Pará"/>
    <x v="1"/>
    <s v="São Luís"/>
    <s v="Maranhão"/>
  </r>
  <r>
    <s v="Tracuateua"/>
    <s v="Pará"/>
    <x v="1"/>
    <s v="Luís Domingues"/>
    <s v="Maranhão"/>
    <x v="0"/>
    <s v="Manaus"/>
    <s v="Amazonas"/>
  </r>
  <r>
    <s v="Trairão"/>
    <s v="Pará"/>
    <x v="1"/>
    <s v="São Miguel do Guamá"/>
    <s v="Pará"/>
    <x v="1"/>
    <s v="São Luís"/>
    <s v="Maranhão"/>
  </r>
  <r>
    <s v="Tucuruí"/>
    <s v="Pará"/>
    <x v="2"/>
    <s v="Sena Madureira"/>
    <s v="Acre"/>
    <x v="1"/>
    <s v="Manaus"/>
    <s v="Amazonas"/>
  </r>
  <r>
    <s v="Tufilândia"/>
    <s v="Maranhão"/>
    <x v="2"/>
    <s v="São Miguel do Guamá"/>
    <s v="Pará"/>
    <x v="1"/>
    <s v="São Luís"/>
    <s v="Maranhão"/>
  </r>
  <r>
    <s v="Turiaçu"/>
    <s v="Maranhão"/>
    <x v="2"/>
    <s v="Nova Olinda do Maranhão"/>
    <s v="Maranhão"/>
    <x v="1"/>
    <s v="São Luís"/>
    <s v="Maranhão"/>
  </r>
  <r>
    <s v="Uarini"/>
    <s v="Amazonas"/>
    <x v="2"/>
    <s v="Limoeiro do Ajuru"/>
    <s v="Pará"/>
    <x v="1"/>
    <s v="São Luís"/>
    <s v="Maranhão"/>
  </r>
  <r>
    <s v="Uruará"/>
    <s v="Pará"/>
    <x v="0"/>
    <s v="Itacoatiara"/>
    <s v="Amazonas"/>
    <x v="0"/>
    <s v="Manaus"/>
    <s v="Amazonas"/>
  </r>
  <r>
    <s v="Urucará"/>
    <s v="Amazonas"/>
    <x v="2"/>
    <s v="Sena Madureira"/>
    <s v="Acre"/>
    <x v="1"/>
    <s v="Manaus"/>
    <s v="Amazonas"/>
  </r>
  <r>
    <s v="Urucurituba"/>
    <s v="Amazonas"/>
    <x v="0"/>
    <s v="Humaitá"/>
    <s v="Amazonas"/>
    <x v="0"/>
    <s v="Manaus"/>
    <s v="Amazonas"/>
  </r>
  <r>
    <s v="Urupá"/>
    <s v="Rondônia"/>
    <x v="0"/>
    <s v="Humaitá"/>
    <s v="Amazonas"/>
    <x v="0"/>
    <s v="Manaus"/>
    <s v="Amazonas"/>
  </r>
  <r>
    <s v="Vale do Anari"/>
    <s v="Rondônia"/>
    <x v="2"/>
    <s v="Ponta de Pedras"/>
    <s v="Pará"/>
    <x v="0"/>
    <s v="Manaus"/>
    <s v="Amazonas"/>
  </r>
  <r>
    <s v="Vale do Paraíso"/>
    <s v="Rondônia"/>
    <x v="2"/>
    <s v="Ponta de Pedras"/>
    <s v="Pará"/>
    <x v="0"/>
    <s v="Manaus"/>
    <s v="Amazonas"/>
  </r>
  <r>
    <s v="Viana"/>
    <s v="Maranhão"/>
    <x v="2"/>
    <s v="Ponta de Pedras"/>
    <s v="Pará"/>
    <x v="0"/>
    <s v="Manaus"/>
    <s v="Amazonas"/>
  </r>
  <r>
    <s v="Vigia"/>
    <s v="Pará"/>
    <x v="2"/>
    <s v="Nova Olinda do Maranhão"/>
    <s v="Maranhão"/>
    <x v="1"/>
    <s v="São Luís"/>
    <s v="Maranhão"/>
  </r>
  <r>
    <s v="Vila Nova dos Martírios"/>
    <s v="Maranhão"/>
    <x v="2"/>
    <s v="Marapanim"/>
    <s v="Pará"/>
    <x v="1"/>
    <s v="São Luís"/>
    <s v="Maranhão"/>
  </r>
  <r>
    <s v="Viseu"/>
    <s v="Pará"/>
    <x v="0"/>
    <s v="Afuá"/>
    <s v="Pará"/>
    <x v="0"/>
    <s v="São Luís"/>
    <s v="Maranhão"/>
  </r>
  <r>
    <s v="Vitória do Jari"/>
    <s v="Amapá"/>
    <x v="2"/>
    <s v="São Miguel do Guamá"/>
    <s v="Pará"/>
    <x v="1"/>
    <s v="São Luís"/>
    <s v="Maranhão"/>
  </r>
  <r>
    <s v="Vitória do Mearim"/>
    <s v="Maranhão"/>
    <x v="0"/>
    <s v="Porto Velho"/>
    <s v="Rondônia"/>
    <x v="0"/>
    <s v="Manaus"/>
    <s v="Amazonas"/>
  </r>
  <r>
    <s v="Vitória do Xingu"/>
    <s v="Pará"/>
    <x v="2"/>
    <s v="Nova Olinda do Maranhão"/>
    <s v="Maranhão"/>
    <x v="1"/>
    <s v="São Luís"/>
    <s v="Maranhão"/>
  </r>
  <r>
    <s v="Xapuri"/>
    <s v="Acre"/>
    <x v="2"/>
    <s v="Sena Madureira"/>
    <s v="Acre"/>
    <x v="1"/>
    <s v="Manaus"/>
    <s v="Amazonas"/>
  </r>
  <r>
    <s v="Xinguara"/>
    <s v="Pará"/>
    <x v="0"/>
    <s v="Sena Madureira"/>
    <s v="Acre"/>
    <x v="1"/>
    <s v="Manaus"/>
    <s v="Amazon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s v="Abaetetuba"/>
    <s v="Pará"/>
    <x v="0"/>
    <s v="Afuá"/>
    <s v="Pará"/>
    <x v="0"/>
    <s v="São Luís"/>
    <s v="Maranhão"/>
  </r>
  <r>
    <s v="Acará"/>
    <s v="Pará"/>
    <x v="0"/>
    <s v="Afuá"/>
    <s v="Pará"/>
    <x v="0"/>
    <s v="São Luís"/>
    <s v="Maranhão"/>
  </r>
  <r>
    <s v="Acrelândia"/>
    <s v="Acre"/>
    <x v="0"/>
    <s v="Itacoatiara"/>
    <s v="Amazonas"/>
    <x v="0"/>
    <s v="Manaus"/>
    <s v="Amazonas"/>
  </r>
  <r>
    <s v="Afuá"/>
    <s v="Pará"/>
    <x v="1"/>
    <s v="Afuá"/>
    <s v="Pará"/>
    <x v="0"/>
    <s v="São Luís"/>
    <s v="Maranhão"/>
  </r>
  <r>
    <s v="Água Azul do Norte"/>
    <s v="Pará"/>
    <x v="0"/>
    <s v="Afuá"/>
    <s v="Pará"/>
    <x v="0"/>
    <s v="São Luís"/>
    <s v="Maranhão"/>
  </r>
  <r>
    <s v="Alcântara"/>
    <s v="Maranhão"/>
    <x v="0"/>
    <s v="Itacoatiara"/>
    <s v="Amazonas"/>
    <x v="0"/>
    <s v="Manaus"/>
    <s v="Amazonas"/>
  </r>
  <r>
    <s v="Alenquer"/>
    <s v="Pará"/>
    <x v="0"/>
    <s v="Afuá"/>
    <s v="Pará"/>
    <x v="0"/>
    <s v="São Luís"/>
    <s v="Maranhão"/>
  </r>
  <r>
    <s v="Almeirim"/>
    <s v="Pará"/>
    <x v="0"/>
    <s v="Itacoatiara"/>
    <s v="Amazonas"/>
    <x v="0"/>
    <s v="Manaus"/>
    <s v="Amazonas"/>
  </r>
  <r>
    <s v="Alta Floresta"/>
    <s v="Mato Grosso"/>
    <x v="0"/>
    <s v="Itacoatiara"/>
    <s v="Amazonas"/>
    <x v="0"/>
    <s v="Manaus"/>
    <s v="Amazonas"/>
  </r>
  <r>
    <s v="Alta Floresta D'Oeste"/>
    <s v="Rondônia"/>
    <x v="0"/>
    <s v="Afuá"/>
    <s v="Pará"/>
    <x v="0"/>
    <s v="São Luís"/>
    <s v="Maranhão"/>
  </r>
  <r>
    <s v="Altamira"/>
    <s v="Pará"/>
    <x v="0"/>
    <s v="Afuá"/>
    <s v="Pará"/>
    <x v="0"/>
    <s v="São Luís"/>
    <s v="Maranhão"/>
  </r>
  <r>
    <s v="Alto Alegre do Pindaré"/>
    <s v="Maranhão"/>
    <x v="0"/>
    <s v="Itacoatiara"/>
    <s v="Amazonas"/>
    <x v="0"/>
    <s v="Manaus"/>
    <s v="Amazonas"/>
  </r>
  <r>
    <s v="Alvarães"/>
    <s v="Amazonas"/>
    <x v="0"/>
    <s v="Afuá"/>
    <s v="Pará"/>
    <x v="0"/>
    <s v="São Luís"/>
    <s v="Maranhão"/>
  </r>
  <r>
    <s v="Amapá"/>
    <s v="Amapá"/>
    <x v="0"/>
    <s v="Afuá"/>
    <s v="Pará"/>
    <x v="0"/>
    <s v="São Luís"/>
    <s v="Maranhão"/>
  </r>
  <r>
    <s v="Amapá do Maranhão"/>
    <s v="Maranhão"/>
    <x v="0"/>
    <s v="Afuá"/>
    <s v="Pará"/>
    <x v="0"/>
    <s v="São Luís"/>
    <s v="Maranhão"/>
  </r>
  <r>
    <s v="Amarante do Maranhão"/>
    <s v="Maranhão"/>
    <x v="0"/>
    <s v="Itacoatiara"/>
    <s v="Amazonas"/>
    <x v="0"/>
    <s v="Manaus"/>
    <s v="Amazonas"/>
  </r>
  <r>
    <s v="Amaturá"/>
    <s v="Amazonas"/>
    <x v="0"/>
    <s v="Afuá"/>
    <s v="Pará"/>
    <x v="0"/>
    <s v="São Luís"/>
    <s v="Maranhão"/>
  </r>
  <r>
    <s v="Anajás"/>
    <s v="Pará"/>
    <x v="0"/>
    <s v="Afuá"/>
    <s v="Pará"/>
    <x v="0"/>
    <s v="São Luís"/>
    <s v="Maranhão"/>
  </r>
  <r>
    <s v="Anajatuba"/>
    <s v="Maranhão"/>
    <x v="0"/>
    <s v="Itacoatiara"/>
    <s v="Amazonas"/>
    <x v="0"/>
    <s v="Manaus"/>
    <s v="Amazonas"/>
  </r>
  <r>
    <s v="Anamã"/>
    <s v="Amazonas"/>
    <x v="0"/>
    <s v="Afuá"/>
    <s v="Pará"/>
    <x v="0"/>
    <s v="São Luís"/>
    <s v="Maranhão"/>
  </r>
  <r>
    <s v="Ananindeua"/>
    <s v="Pará"/>
    <x v="0"/>
    <s v="Afuá"/>
    <s v="Pará"/>
    <x v="0"/>
    <s v="São Luís"/>
    <s v="Maranhão"/>
  </r>
  <r>
    <s v="Anapu"/>
    <s v="Pará"/>
    <x v="0"/>
    <s v="Itacoatiara"/>
    <s v="Amazonas"/>
    <x v="0"/>
    <s v="Manaus"/>
    <s v="Amazonas"/>
  </r>
  <r>
    <s v="Anori"/>
    <s v="Amazonas"/>
    <x v="0"/>
    <s v="Itacoatiara"/>
    <s v="Amazonas"/>
    <x v="0"/>
    <s v="Manaus"/>
    <s v="Amazonas"/>
  </r>
  <r>
    <s v="Apiacás"/>
    <s v="Mato Grosso"/>
    <x v="0"/>
    <s v="Afuá"/>
    <s v="Pará"/>
    <x v="0"/>
    <s v="São Luís"/>
    <s v="Maranhão"/>
  </r>
  <r>
    <s v="Apicum-Açu"/>
    <s v="Maranhão"/>
    <x v="0"/>
    <s v="Itacoatiara"/>
    <s v="Amazonas"/>
    <x v="0"/>
    <s v="Manaus"/>
    <s v="Amazonas"/>
  </r>
  <r>
    <s v="Apuí"/>
    <s v="Amazonas"/>
    <x v="0"/>
    <s v="Afuá"/>
    <s v="Pará"/>
    <x v="0"/>
    <s v="São Luís"/>
    <s v="Maranhão"/>
  </r>
  <r>
    <s v="Araguanã"/>
    <s v="Tocantins"/>
    <x v="0"/>
    <s v="Afuá"/>
    <s v="Pará"/>
    <x v="0"/>
    <s v="São Luís"/>
    <s v="Maranhão"/>
  </r>
  <r>
    <s v="Arari"/>
    <s v="Maranhão"/>
    <x v="0"/>
    <s v="Itacoatiara"/>
    <s v="Amazonas"/>
    <x v="0"/>
    <s v="Manaus"/>
    <s v="Amazonas"/>
  </r>
  <r>
    <s v="Aripuanã"/>
    <s v="Mato Grosso"/>
    <x v="0"/>
    <s v="Itacoatiara"/>
    <s v="Amazonas"/>
    <x v="0"/>
    <s v="Manaus"/>
    <s v="Amazonas"/>
  </r>
  <r>
    <s v="Assis Brasil"/>
    <s v="Acre"/>
    <x v="0"/>
    <s v="Itacoatiara"/>
    <s v="Amazonas"/>
    <x v="0"/>
    <s v="Manaus"/>
    <s v="Amazonas"/>
  </r>
  <r>
    <s v="Atalaia do Norte"/>
    <s v="Amazonas"/>
    <x v="0"/>
    <s v="Afuá"/>
    <s v="Pará"/>
    <x v="0"/>
    <s v="São Luís"/>
    <s v="Maranhão"/>
  </r>
  <r>
    <s v="Augusto Corrêa"/>
    <s v="Pará"/>
    <x v="0"/>
    <s v="Itacoatiara"/>
    <s v="Amazonas"/>
    <x v="0"/>
    <s v="Manaus"/>
    <s v="Amazonas"/>
  </r>
  <r>
    <s v="Autazes"/>
    <s v="Amazonas"/>
    <x v="0"/>
    <s v="Itacoatiara"/>
    <s v="Amazonas"/>
    <x v="0"/>
    <s v="Manaus"/>
    <s v="Amazonas"/>
  </r>
  <r>
    <s v="Aveiro"/>
    <s v="Pará"/>
    <x v="0"/>
    <s v="Afuá"/>
    <s v="Pará"/>
    <x v="0"/>
    <s v="São Luís"/>
    <s v="Maranhão"/>
  </r>
  <r>
    <s v="Axixá"/>
    <s v="Maranhão"/>
    <x v="0"/>
    <s v="Afuá"/>
    <s v="Pará"/>
    <x v="0"/>
    <s v="São Luís"/>
    <s v="Maranhão"/>
  </r>
  <r>
    <s v="Bacabeira"/>
    <s v="Maranhão"/>
    <x v="0"/>
    <s v="Afuá"/>
    <s v="Pará"/>
    <x v="0"/>
    <s v="São Luís"/>
    <s v="Maranhão"/>
  </r>
  <r>
    <s v="Bacuri"/>
    <s v="Maranhão"/>
    <x v="0"/>
    <s v="Afuá"/>
    <s v="Pará"/>
    <x v="0"/>
    <s v="São Luís"/>
    <s v="Maranhão"/>
  </r>
  <r>
    <s v="Bagre"/>
    <s v="Pará"/>
    <x v="0"/>
    <s v="Afuá"/>
    <s v="Pará"/>
    <x v="0"/>
    <s v="São Luís"/>
    <s v="Maranhão"/>
  </r>
  <r>
    <s v="Baião"/>
    <s v="Pará"/>
    <x v="0"/>
    <s v="Afuá"/>
    <s v="Pará"/>
    <x v="0"/>
    <s v="São Luís"/>
    <s v="Maranhão"/>
  </r>
  <r>
    <s v="Bannach"/>
    <s v="Pará"/>
    <x v="0"/>
    <s v="Afuá"/>
    <s v="Pará"/>
    <x v="0"/>
    <s v="São Luís"/>
    <s v="Maranhão"/>
  </r>
  <r>
    <s v="Barcarena"/>
    <s v="Pará"/>
    <x v="0"/>
    <s v="Itacoatiara"/>
    <s v="Amazonas"/>
    <x v="0"/>
    <s v="Manaus"/>
    <s v="Amazonas"/>
  </r>
  <r>
    <s v="Barcelos"/>
    <s v="Amazonas"/>
    <x v="0"/>
    <s v="Itacoatiara"/>
    <s v="Amazonas"/>
    <x v="0"/>
    <s v="Manaus"/>
    <s v="Amazonas"/>
  </r>
  <r>
    <s v="Barreirinha"/>
    <s v="Amazonas"/>
    <x v="0"/>
    <s v="Afuá"/>
    <s v="Pará"/>
    <x v="0"/>
    <s v="São Luís"/>
    <s v="Maranhão"/>
  </r>
  <r>
    <s v="Bela Vista do Maranhão"/>
    <s v="Maranhão"/>
    <x v="0"/>
    <s v="Itacoatiara"/>
    <s v="Amazonas"/>
    <x v="0"/>
    <s v="Manaus"/>
    <s v="Amazonas"/>
  </r>
  <r>
    <s v="Belém"/>
    <s v="Pará"/>
    <x v="0"/>
    <s v="Afuá"/>
    <s v="Pará"/>
    <x v="0"/>
    <s v="São Luís"/>
    <s v="Maranhão"/>
  </r>
  <r>
    <s v="Belterra"/>
    <s v="Pará"/>
    <x v="0"/>
    <s v="Afuá"/>
    <s v="Pará"/>
    <x v="0"/>
    <s v="São Luís"/>
    <s v="Maranhão"/>
  </r>
  <r>
    <s v="Benevides"/>
    <s v="Pará"/>
    <x v="0"/>
    <s v="Itacoatiara"/>
    <s v="Amazonas"/>
    <x v="0"/>
    <s v="Manaus"/>
    <s v="Amazonas"/>
  </r>
  <r>
    <s v="Benjamin Constant"/>
    <s v="Amazonas"/>
    <x v="0"/>
    <s v="Itacoatiara"/>
    <s v="Amazonas"/>
    <x v="0"/>
    <s v="Manaus"/>
    <s v="Amazonas"/>
  </r>
  <r>
    <s v="Beruri"/>
    <s v="Amazonas"/>
    <x v="0"/>
    <s v="Afuá"/>
    <s v="Pará"/>
    <x v="0"/>
    <s v="São Luís"/>
    <s v="Maranhão"/>
  </r>
  <r>
    <s v="Boa Vista do Gurupi"/>
    <s v="Maranhão"/>
    <x v="0"/>
    <s v="Itacoatiara"/>
    <s v="Amazonas"/>
    <x v="0"/>
    <s v="Manaus"/>
    <s v="Amazonas"/>
  </r>
  <r>
    <s v="Boa Vista do Ramos"/>
    <s v="Amazonas"/>
    <x v="0"/>
    <s v="Itacoatiara"/>
    <s v="Amazonas"/>
    <x v="0"/>
    <s v="Manaus"/>
    <s v="Amazonas"/>
  </r>
  <r>
    <s v="Boca do Acre"/>
    <s v="Amazonas"/>
    <x v="0"/>
    <s v="Afuá"/>
    <s v="Pará"/>
    <x v="0"/>
    <s v="São Luís"/>
    <s v="Maranhão"/>
  </r>
  <r>
    <s v="Bom Jesus do Tocantins"/>
    <s v="Pará"/>
    <x v="0"/>
    <s v="Afuá"/>
    <s v="Pará"/>
    <x v="0"/>
    <s v="São Luís"/>
    <s v="Maranhão"/>
  </r>
  <r>
    <s v="Bonito"/>
    <s v="Pará"/>
    <x v="0"/>
    <s v="Itacoatiara"/>
    <s v="Amazonas"/>
    <x v="0"/>
    <s v="Manaus"/>
    <s v="Amazonas"/>
  </r>
  <r>
    <s v="Borba"/>
    <s v="Amazonas"/>
    <x v="0"/>
    <s v="Afuá"/>
    <s v="Pará"/>
    <x v="0"/>
    <s v="São Luís"/>
    <s v="Maranhão"/>
  </r>
  <r>
    <s v="Bragança"/>
    <s v="Pará"/>
    <x v="0"/>
    <s v="Afuá"/>
    <s v="Pará"/>
    <x v="0"/>
    <s v="São Luís"/>
    <s v="Maranhão"/>
  </r>
  <r>
    <s v="Brasil Novo"/>
    <s v="Pará"/>
    <x v="0"/>
    <s v="Itacoatiara"/>
    <s v="Amazonas"/>
    <x v="0"/>
    <s v="Manaus"/>
    <s v="Amazonas"/>
  </r>
  <r>
    <s v="Brasiléia"/>
    <s v="Acre"/>
    <x v="0"/>
    <s v="Itacoatiara"/>
    <s v="Amazonas"/>
    <x v="0"/>
    <s v="Manaus"/>
    <s v="Amazonas"/>
  </r>
  <r>
    <s v="Brasnorte"/>
    <s v="Mato Grosso"/>
    <x v="0"/>
    <s v="Afuá"/>
    <s v="Pará"/>
    <x v="0"/>
    <s v="São Luís"/>
    <s v="Maranhão"/>
  </r>
  <r>
    <s v="Brejo Grande do Araguaia"/>
    <s v="Pará"/>
    <x v="0"/>
    <s v="Afuá"/>
    <s v="Pará"/>
    <x v="0"/>
    <s v="São Luís"/>
    <s v="Maranhão"/>
  </r>
  <r>
    <s v="Breu Branco"/>
    <s v="Pará"/>
    <x v="0"/>
    <s v="Afuá"/>
    <s v="Pará"/>
    <x v="0"/>
    <s v="São Luís"/>
    <s v="Maranhão"/>
  </r>
  <r>
    <s v="Breves"/>
    <s v="Pará"/>
    <x v="0"/>
    <s v="Itacoatiara"/>
    <s v="Amazonas"/>
    <x v="0"/>
    <s v="Manaus"/>
    <s v="Amazonas"/>
  </r>
  <r>
    <s v="Bujari"/>
    <s v="Acre"/>
    <x v="0"/>
    <s v="Afuá"/>
    <s v="Pará"/>
    <x v="0"/>
    <s v="São Luís"/>
    <s v="Maranhão"/>
  </r>
  <r>
    <s v="Bujaru"/>
    <s v="Pará"/>
    <x v="0"/>
    <s v="Itacoatiara"/>
    <s v="Amazonas"/>
    <x v="0"/>
    <s v="Manaus"/>
    <s v="Amazonas"/>
  </r>
  <r>
    <s v="Buritis"/>
    <s v="Rondônia"/>
    <x v="0"/>
    <s v="Itacoatiara"/>
    <s v="Amazonas"/>
    <x v="0"/>
    <s v="Manaus"/>
    <s v="Amazonas"/>
  </r>
  <r>
    <s v="Caapiranga"/>
    <s v="Amazonas"/>
    <x v="0"/>
    <s v="Itacoatiara"/>
    <s v="Amazonas"/>
    <x v="0"/>
    <s v="Manaus"/>
    <s v="Amazonas"/>
  </r>
  <r>
    <s v="Cabixi"/>
    <s v="Rondônia"/>
    <x v="0"/>
    <s v="Itacoatiara"/>
    <s v="Amazonas"/>
    <x v="0"/>
    <s v="Manaus"/>
    <s v="Amazonas"/>
  </r>
  <r>
    <s v="Cacaulândia"/>
    <s v="Rondônia"/>
    <x v="0"/>
    <s v="Afuá"/>
    <s v="Pará"/>
    <x v="0"/>
    <s v="São Luís"/>
    <s v="Maranhão"/>
  </r>
  <r>
    <s v="Cachoeira do Arari"/>
    <s v="Pará"/>
    <x v="0"/>
    <s v="Afuá"/>
    <s v="Pará"/>
    <x v="0"/>
    <s v="São Luís"/>
    <s v="Maranhão"/>
  </r>
  <r>
    <s v="Cachoeira do Piriá"/>
    <s v="Pará"/>
    <x v="0"/>
    <s v="Afuá"/>
    <s v="Pará"/>
    <x v="0"/>
    <s v="São Luís"/>
    <s v="Maranhão"/>
  </r>
  <r>
    <s v="Cachoeira Grande"/>
    <s v="Maranhão"/>
    <x v="0"/>
    <s v="Itacoatiara"/>
    <s v="Amazonas"/>
    <x v="0"/>
    <s v="Manaus"/>
    <s v="Amazonas"/>
  </r>
  <r>
    <s v="Cacoal"/>
    <s v="Rondônia"/>
    <x v="0"/>
    <s v="Afuá"/>
    <s v="Pará"/>
    <x v="0"/>
    <s v="São Luís"/>
    <s v="Maranhão"/>
  </r>
  <r>
    <s v="Cajari"/>
    <s v="Maranhão"/>
    <x v="0"/>
    <s v="Afuá"/>
    <s v="Pará"/>
    <x v="0"/>
    <s v="São Luís"/>
    <s v="Maranhão"/>
  </r>
  <r>
    <s v="Calçoene"/>
    <s v="Amapá"/>
    <x v="0"/>
    <s v="Afuá"/>
    <s v="Pará"/>
    <x v="0"/>
    <s v="São Luís"/>
    <s v="Maranhão"/>
  </r>
  <r>
    <s v="Cametá"/>
    <s v="Pará"/>
    <x v="0"/>
    <s v="Afuá"/>
    <s v="Pará"/>
    <x v="0"/>
    <s v="São Luís"/>
    <s v="Maranhão"/>
  </r>
  <r>
    <s v="Canaã dos Carajás"/>
    <s v="Pará"/>
    <x v="0"/>
    <s v="Itacoatiara"/>
    <s v="Amazonas"/>
    <x v="0"/>
    <s v="Manaus"/>
    <s v="Amazonas"/>
  </r>
  <r>
    <s v="Candeias do Jamari"/>
    <s v="Rondônia"/>
    <x v="0"/>
    <s v="Itacoatiara"/>
    <s v="Amazonas"/>
    <x v="0"/>
    <s v="Manaus"/>
    <s v="Amazonas"/>
  </r>
  <r>
    <s v="Cândido Mendes"/>
    <s v="Maranhão"/>
    <x v="0"/>
    <s v="Afuá"/>
    <s v="Pará"/>
    <x v="0"/>
    <s v="São Luís"/>
    <s v="Maranhão"/>
  </r>
  <r>
    <s v="Canutama"/>
    <s v="Amazonas"/>
    <x v="0"/>
    <s v="Afuá"/>
    <s v="Pará"/>
    <x v="0"/>
    <s v="São Luís"/>
    <s v="Maranhão"/>
  </r>
  <r>
    <s v="Capanema"/>
    <s v="Pará"/>
    <x v="0"/>
    <s v="Itacoatiara"/>
    <s v="Amazonas"/>
    <x v="0"/>
    <s v="Manaus"/>
    <s v="Amazonas"/>
  </r>
  <r>
    <s v="Capitão Poço"/>
    <s v="Pará"/>
    <x v="0"/>
    <s v="Itacoatiara"/>
    <s v="Amazonas"/>
    <x v="0"/>
    <s v="Manaus"/>
    <s v="Amazonas"/>
  </r>
  <r>
    <s v="Capixaba"/>
    <s v="Acre"/>
    <x v="0"/>
    <s v="Itacoatiara"/>
    <s v="Amazonas"/>
    <x v="0"/>
    <s v="Manaus"/>
    <s v="Amazonas"/>
  </r>
  <r>
    <s v="Caracaraí"/>
    <s v="Roraima"/>
    <x v="0"/>
    <s v="Itacoatiara"/>
    <s v="Amazonas"/>
    <x v="0"/>
    <s v="Manaus"/>
    <s v="Amazonas"/>
  </r>
  <r>
    <s v="Carauari"/>
    <s v="Amazonas"/>
    <x v="0"/>
    <s v="Itacoatiara"/>
    <s v="Amazonas"/>
    <x v="0"/>
    <s v="Manaus"/>
    <s v="Amazonas"/>
  </r>
  <r>
    <s v="Careiro"/>
    <s v="Amazonas"/>
    <x v="0"/>
    <s v="Afuá"/>
    <s v="Pará"/>
    <x v="0"/>
    <s v="São Luís"/>
    <s v="Maranhão"/>
  </r>
  <r>
    <s v="Caroebe"/>
    <s v="Roraima"/>
    <x v="0"/>
    <s v="Itacoatiara"/>
    <s v="Amazonas"/>
    <x v="0"/>
    <s v="Manaus"/>
    <s v="Amazonas"/>
  </r>
  <r>
    <s v="Carutapera"/>
    <s v="Maranhão"/>
    <x v="0"/>
    <s v="Itacoatiara"/>
    <s v="Amazonas"/>
    <x v="0"/>
    <s v="Manaus"/>
    <s v="Amazonas"/>
  </r>
  <r>
    <s v="Castanheira"/>
    <s v="Mato Grosso"/>
    <x v="0"/>
    <s v="Afuá"/>
    <s v="Pará"/>
    <x v="0"/>
    <s v="São Luís"/>
    <s v="Maranhão"/>
  </r>
  <r>
    <s v="Castanheiras"/>
    <s v="Rondônia"/>
    <x v="0"/>
    <s v="Afuá"/>
    <s v="Pará"/>
    <x v="0"/>
    <s v="São Luís"/>
    <s v="Maranhão"/>
  </r>
  <r>
    <s v="Cedral"/>
    <s v="Maranhão"/>
    <x v="0"/>
    <s v="Afuá"/>
    <s v="Pará"/>
    <x v="0"/>
    <s v="São Luís"/>
    <s v="Maranhão"/>
  </r>
  <r>
    <s v="Central do Maranhão"/>
    <s v="Maranhão"/>
    <x v="0"/>
    <s v="Afuá"/>
    <s v="Pará"/>
    <x v="0"/>
    <s v="São Luís"/>
    <s v="Maranhão"/>
  </r>
  <r>
    <s v="Centro do Guilherme"/>
    <s v="Maranhão"/>
    <x v="0"/>
    <s v="Afuá"/>
    <s v="Pará"/>
    <x v="0"/>
    <s v="São Luís"/>
    <s v="Maranhão"/>
  </r>
  <r>
    <s v="Centro Novo do Maranhão"/>
    <s v="Maranhão"/>
    <x v="0"/>
    <s v="Itacoatiara"/>
    <s v="Amazonas"/>
    <x v="0"/>
    <s v="Manaus"/>
    <s v="Amazonas"/>
  </r>
  <r>
    <s v="Chaves"/>
    <s v="Pará"/>
    <x v="0"/>
    <s v="Afuá"/>
    <s v="Pará"/>
    <x v="0"/>
    <s v="São Luís"/>
    <s v="Maranhão"/>
  </r>
  <r>
    <s v="Chupinguaia"/>
    <s v="Rondônia"/>
    <x v="0"/>
    <s v="Itacoatiara"/>
    <s v="Amazonas"/>
    <x v="0"/>
    <s v="Manaus"/>
    <s v="Amazonas"/>
  </r>
  <r>
    <s v="Cidelândia"/>
    <s v="Maranhão"/>
    <x v="0"/>
    <s v="Itacoatiara"/>
    <s v="Amazonas"/>
    <x v="0"/>
    <s v="Manaus"/>
    <s v="Amazonas"/>
  </r>
  <r>
    <s v="Coari"/>
    <s v="Amazonas"/>
    <x v="0"/>
    <s v="Afuá"/>
    <s v="Pará"/>
    <x v="0"/>
    <s v="São Luís"/>
    <s v="Maranhão"/>
  </r>
  <r>
    <s v="Codajás"/>
    <s v="Amazonas"/>
    <x v="0"/>
    <s v="Itacoatiara"/>
    <s v="Amazonas"/>
    <x v="0"/>
    <s v="Manaus"/>
    <s v="Amazonas"/>
  </r>
  <r>
    <s v="Colares"/>
    <s v="Pará"/>
    <x v="0"/>
    <s v="Itacoatiara"/>
    <s v="Amazonas"/>
    <x v="0"/>
    <s v="Manaus"/>
    <s v="Amazonas"/>
  </r>
  <r>
    <s v="Colniza"/>
    <s v="Mato Grosso"/>
    <x v="0"/>
    <s v="Itacoatiara"/>
    <s v="Amazonas"/>
    <x v="0"/>
    <s v="Manaus"/>
    <s v="Amazonas"/>
  </r>
  <r>
    <s v="Costa Marques"/>
    <s v="Rondônia"/>
    <x v="0"/>
    <s v="Itacoatiara"/>
    <s v="Amazonas"/>
    <x v="0"/>
    <s v="Manaus"/>
    <s v="Amazonas"/>
  </r>
  <r>
    <s v="Cotriguaçu"/>
    <s v="Mato Grosso"/>
    <x v="0"/>
    <s v="Afuá"/>
    <s v="Pará"/>
    <x v="0"/>
    <s v="São Luís"/>
    <s v="Maranhão"/>
  </r>
  <r>
    <s v="Cruzeiro do Sul"/>
    <s v="Acre"/>
    <x v="0"/>
    <s v="Afuá"/>
    <s v="Pará"/>
    <x v="0"/>
    <s v="São Luís"/>
    <s v="Maranhão"/>
  </r>
  <r>
    <s v="Cumaru do Norte"/>
    <s v="Pará"/>
    <x v="0"/>
    <s v="Afuá"/>
    <s v="Pará"/>
    <x v="0"/>
    <s v="São Luís"/>
    <s v="Maranhão"/>
  </r>
  <r>
    <s v="Curionópolis"/>
    <s v="Pará"/>
    <x v="0"/>
    <s v="Afuá"/>
    <s v="Pará"/>
    <x v="0"/>
    <s v="São Luís"/>
    <s v="Maranhão"/>
  </r>
  <r>
    <s v="Curralinho"/>
    <s v="Pará"/>
    <x v="0"/>
    <s v="Itacoatiara"/>
    <s v="Amazonas"/>
    <x v="0"/>
    <s v="Manaus"/>
    <s v="Amazonas"/>
  </r>
  <r>
    <s v="Curuá"/>
    <s v="Pará"/>
    <x v="0"/>
    <s v="Afuá"/>
    <s v="Pará"/>
    <x v="0"/>
    <s v="São Luís"/>
    <s v="Maranhão"/>
  </r>
  <r>
    <s v="Curuçá"/>
    <s v="Pará"/>
    <x v="0"/>
    <s v="Afuá"/>
    <s v="Pará"/>
    <x v="0"/>
    <s v="São Luís"/>
    <s v="Maranhão"/>
  </r>
  <r>
    <s v="Cururupu"/>
    <s v="Maranhão"/>
    <x v="0"/>
    <s v="Afuá"/>
    <s v="Pará"/>
    <x v="0"/>
    <s v="São Luís"/>
    <s v="Maranhão"/>
  </r>
  <r>
    <s v="Cutias"/>
    <s v="Amapá"/>
    <x v="0"/>
    <s v="Itacoatiara"/>
    <s v="Amazonas"/>
    <x v="0"/>
    <s v="Manaus"/>
    <s v="Amazonas"/>
  </r>
  <r>
    <s v="Eirunepé"/>
    <s v="Amazonas"/>
    <x v="0"/>
    <s v="Itacoatiara"/>
    <s v="Amazonas"/>
    <x v="0"/>
    <s v="Manaus"/>
    <s v="Amazonas"/>
  </r>
  <r>
    <s v="Envira"/>
    <s v="Amazonas"/>
    <x v="0"/>
    <s v="Itacoatiara"/>
    <s v="Amazonas"/>
    <x v="0"/>
    <s v="Manaus"/>
    <s v="Amazonas"/>
  </r>
  <r>
    <s v="Epitaciolândia"/>
    <s v="Acre"/>
    <x v="0"/>
    <s v="Itacoatiara"/>
    <s v="Amazonas"/>
    <x v="0"/>
    <s v="Manaus"/>
    <s v="Amazonas"/>
  </r>
  <r>
    <s v="Espigão D'Oeste"/>
    <s v="Rondônia"/>
    <x v="0"/>
    <s v="Itacoatiara"/>
    <s v="Amazonas"/>
    <x v="0"/>
    <s v="Manaus"/>
    <s v="Amazonas"/>
  </r>
  <r>
    <s v="Faro"/>
    <s v="Pará"/>
    <x v="0"/>
    <s v="Itacoatiara"/>
    <s v="Amazonas"/>
    <x v="0"/>
    <s v="Manaus"/>
    <s v="Amazonas"/>
  </r>
  <r>
    <s v="Feijó"/>
    <s v="Acre"/>
    <x v="0"/>
    <s v="Afuá"/>
    <s v="Pará"/>
    <x v="0"/>
    <s v="São Luís"/>
    <s v="Maranhão"/>
  </r>
  <r>
    <s v="Ferreira Gomes"/>
    <s v="Amapá"/>
    <x v="0"/>
    <s v="Itacoatiara"/>
    <s v="Amazonas"/>
    <x v="0"/>
    <s v="Manaus"/>
    <s v="Amazonas"/>
  </r>
  <r>
    <s v="Fonte Boa"/>
    <s v="Amazonas"/>
    <x v="0"/>
    <s v="Afuá"/>
    <s v="Pará"/>
    <x v="0"/>
    <s v="São Luís"/>
    <s v="Maranhão"/>
  </r>
  <r>
    <s v="Garrafão do Norte"/>
    <s v="Pará"/>
    <x v="0"/>
    <s v="Afuá"/>
    <s v="Pará"/>
    <x v="0"/>
    <s v="São Luís"/>
    <s v="Maranhão"/>
  </r>
  <r>
    <s v="Godofredo Viana"/>
    <s v="Maranhão"/>
    <x v="0"/>
    <s v="Afuá"/>
    <s v="Pará"/>
    <x v="0"/>
    <s v="São Luís"/>
    <s v="Maranhão"/>
  </r>
  <r>
    <s v="Goianésia do Pará"/>
    <s v="Pará"/>
    <x v="0"/>
    <s v="Afuá"/>
    <s v="Pará"/>
    <x v="0"/>
    <s v="São Luís"/>
    <s v="Maranhão"/>
  </r>
  <r>
    <s v="Governador Newton Bello"/>
    <s v="Maranhão"/>
    <x v="0"/>
    <s v="Afuá"/>
    <s v="Pará"/>
    <x v="0"/>
    <s v="São Luís"/>
    <s v="Maranhão"/>
  </r>
  <r>
    <s v="Governador Nunes Freire"/>
    <s v="Maranhão"/>
    <x v="0"/>
    <s v="Itacoatiara"/>
    <s v="Amazonas"/>
    <x v="0"/>
    <s v="Manaus"/>
    <s v="Amazonas"/>
  </r>
  <r>
    <s v="Guajará"/>
    <s v="Amazonas"/>
    <x v="0"/>
    <s v="Itacoatiara"/>
    <s v="Amazonas"/>
    <x v="0"/>
    <s v="Manaus"/>
    <s v="Amazonas"/>
  </r>
  <r>
    <s v="Guajará-Mirim"/>
    <s v="Rondônia"/>
    <x v="0"/>
    <s v="Itacoatiara"/>
    <s v="Amazonas"/>
    <x v="0"/>
    <s v="Manaus"/>
    <s v="Amazonas"/>
  </r>
  <r>
    <s v="Guarantã do Norte"/>
    <s v="Mato Grosso"/>
    <x v="0"/>
    <s v="Afuá"/>
    <s v="Pará"/>
    <x v="0"/>
    <s v="São Luís"/>
    <s v="Maranhão"/>
  </r>
  <r>
    <s v="Guimarães"/>
    <s v="Maranhão"/>
    <x v="0"/>
    <s v="Afuá"/>
    <s v="Pará"/>
    <x v="0"/>
    <s v="São Luís"/>
    <s v="Maranhão"/>
  </r>
  <r>
    <s v="Gurupá"/>
    <s v="Pará"/>
    <x v="0"/>
    <s v="Itacoatiara"/>
    <s v="Amazonas"/>
    <x v="0"/>
    <s v="Manaus"/>
    <s v="Amazonas"/>
  </r>
  <r>
    <s v="Humaitá"/>
    <s v="Amazonas"/>
    <x v="0"/>
    <s v="Afuá"/>
    <s v="Pará"/>
    <x v="0"/>
    <s v="São Luís"/>
    <s v="Maranhão"/>
  </r>
  <r>
    <s v="Icatu"/>
    <s v="Maranhão"/>
    <x v="0"/>
    <s v="Afuá"/>
    <s v="Pará"/>
    <x v="0"/>
    <s v="São Luís"/>
    <s v="Maranhão"/>
  </r>
  <r>
    <s v="Igarapé do Meio"/>
    <s v="Maranhão"/>
    <x v="0"/>
    <s v="Afuá"/>
    <s v="Pará"/>
    <x v="0"/>
    <s v="São Luís"/>
    <s v="Maranhão"/>
  </r>
  <r>
    <s v="Igarapé-Açu"/>
    <s v="Pará"/>
    <x v="0"/>
    <s v="Afuá"/>
    <s v="Pará"/>
    <x v="0"/>
    <s v="São Luís"/>
    <s v="Maranhão"/>
  </r>
  <r>
    <s v="Igarapé-Miri"/>
    <s v="Pará"/>
    <x v="0"/>
    <s v="Afuá"/>
    <s v="Pará"/>
    <x v="0"/>
    <s v="São Luís"/>
    <s v="Maranhão"/>
  </r>
  <r>
    <s v="Imperatriz"/>
    <s v="Maranhão"/>
    <x v="0"/>
    <s v="Afuá"/>
    <s v="Pará"/>
    <x v="0"/>
    <s v="São Luís"/>
    <s v="Maranhão"/>
  </r>
  <r>
    <s v="Inhangapi"/>
    <s v="Pará"/>
    <x v="0"/>
    <s v="Itacoatiara"/>
    <s v="Amazonas"/>
    <x v="0"/>
    <s v="Manaus"/>
    <s v="Amazonas"/>
  </r>
  <r>
    <s v="Ipixuna"/>
    <s v="Amazonas"/>
    <x v="0"/>
    <s v="Itacoatiara"/>
    <s v="Amazonas"/>
    <x v="0"/>
    <s v="Manaus"/>
    <s v="Amazonas"/>
  </r>
  <r>
    <s v="Iranduba"/>
    <s v="Amazonas"/>
    <x v="0"/>
    <s v="Afuá"/>
    <s v="Pará"/>
    <x v="0"/>
    <s v="São Luís"/>
    <s v="Maranhão"/>
  </r>
  <r>
    <s v="Irituia"/>
    <s v="Pará"/>
    <x v="1"/>
    <s v="Itacoatiara"/>
    <s v="Amazonas"/>
    <x v="0"/>
    <s v="Manaus"/>
    <s v="Amazonas"/>
  </r>
  <r>
    <s v="Itacoatiara"/>
    <s v="Amazonas"/>
    <x v="0"/>
    <s v="Itacoatiara"/>
    <s v="Amazonas"/>
    <x v="0"/>
    <s v="Manaus"/>
    <s v="Amazonas"/>
  </r>
  <r>
    <s v="Itaituba"/>
    <s v="Pará"/>
    <x v="2"/>
    <s v="Itacoatiara"/>
    <s v="Amazonas"/>
    <x v="0"/>
    <s v="Manaus"/>
    <s v="Amazonas"/>
  </r>
  <r>
    <s v="Itamarati"/>
    <s v="Amazonas"/>
    <x v="0"/>
    <s v="Afuá"/>
    <s v="Pará"/>
    <x v="0"/>
    <s v="São Luís"/>
    <s v="Maranhão"/>
  </r>
  <r>
    <s v="Itapecuru Mirim"/>
    <s v="Maranhão"/>
    <x v="0"/>
    <s v="Itacoatiara"/>
    <s v="Amazonas"/>
    <x v="0"/>
    <s v="Manaus"/>
    <s v="Amazonas"/>
  </r>
  <r>
    <s v="Itapiranga"/>
    <s v="Amazonas"/>
    <x v="0"/>
    <s v="Afuá"/>
    <s v="Pará"/>
    <x v="0"/>
    <s v="São Luís"/>
    <s v="Maranhão"/>
  </r>
  <r>
    <s v="Itaúba"/>
    <s v="Mato Grosso"/>
    <x v="0"/>
    <s v="Itacoatiara"/>
    <s v="Amazonas"/>
    <x v="0"/>
    <s v="Manaus"/>
    <s v="Amazonas"/>
  </r>
  <r>
    <s v="Itaubal"/>
    <s v="Amapá"/>
    <x v="0"/>
    <s v="Afuá"/>
    <s v="Pará"/>
    <x v="0"/>
    <s v="São Luís"/>
    <s v="Maranhão"/>
  </r>
  <r>
    <s v="Itupiranga"/>
    <s v="Pará"/>
    <x v="0"/>
    <s v="Itacoatiara"/>
    <s v="Amazonas"/>
    <x v="0"/>
    <s v="Manaus"/>
    <s v="Amazonas"/>
  </r>
  <r>
    <s v="Jacareacanga"/>
    <s v="Pará"/>
    <x v="0"/>
    <s v="Afuá"/>
    <s v="Pará"/>
    <x v="0"/>
    <s v="São Luís"/>
    <s v="Maranhão"/>
  </r>
  <r>
    <s v="Jacundá"/>
    <s v="Pará"/>
    <x v="0"/>
    <s v="Itacoatiara"/>
    <s v="Amazonas"/>
    <x v="0"/>
    <s v="Manaus"/>
    <s v="Amazonas"/>
  </r>
  <r>
    <s v="Japurá"/>
    <s v="Amazonas"/>
    <x v="0"/>
    <s v="Itacoatiara"/>
    <s v="Amazonas"/>
    <x v="0"/>
    <s v="Manaus"/>
    <s v="Amazonas"/>
  </r>
  <r>
    <s v="Jaru"/>
    <s v="Rondônia"/>
    <x v="0"/>
    <s v="Itacoatiara"/>
    <s v="Amazonas"/>
    <x v="0"/>
    <s v="Manaus"/>
    <s v="Amazonas"/>
  </r>
  <r>
    <s v="Ji-Paraná"/>
    <s v="Rondônia"/>
    <x v="0"/>
    <s v="Itacoatiara"/>
    <s v="Amazonas"/>
    <x v="0"/>
    <s v="Manaus"/>
    <s v="Amazonas"/>
  </r>
  <r>
    <s v="Jordão"/>
    <s v="Acre"/>
    <x v="0"/>
    <s v="Itacoatiara"/>
    <s v="Amazonas"/>
    <x v="0"/>
    <s v="Manaus"/>
    <s v="Amazonas"/>
  </r>
  <r>
    <s v="Juara"/>
    <s v="Mato Grosso"/>
    <x v="0"/>
    <s v="Afuá"/>
    <s v="Pará"/>
    <x v="0"/>
    <s v="São Luís"/>
    <s v="Maranhão"/>
  </r>
  <r>
    <s v="Juína"/>
    <s v="Mato Grosso"/>
    <x v="0"/>
    <s v="Itacoatiara"/>
    <s v="Amazonas"/>
    <x v="0"/>
    <s v="Manaus"/>
    <s v="Amazonas"/>
  </r>
  <r>
    <s v="Junco do Maranhão"/>
    <s v="Maranhão"/>
    <x v="0"/>
    <s v="Itacoatiara"/>
    <s v="Amazonas"/>
    <x v="0"/>
    <s v="Manaus"/>
    <s v="Amazonas"/>
  </r>
  <r>
    <s v="Juruá"/>
    <s v="Amazonas"/>
    <x v="0"/>
    <s v="Itacoatiara"/>
    <s v="Amazonas"/>
    <x v="0"/>
    <s v="Manaus"/>
    <s v="Amazonas"/>
  </r>
  <r>
    <s v="Juruena"/>
    <s v="Mato Grosso"/>
    <x v="0"/>
    <s v="Itacoatiara"/>
    <s v="Amazonas"/>
    <x v="0"/>
    <s v="Manaus"/>
    <s v="Amazonas"/>
  </r>
  <r>
    <s v="Juruti"/>
    <s v="Pará"/>
    <x v="0"/>
    <s v="Itacoatiara"/>
    <s v="Amazonas"/>
    <x v="0"/>
    <s v="Manaus"/>
    <s v="Amazonas"/>
  </r>
  <r>
    <s v="Jutaí"/>
    <s v="Amazonas"/>
    <x v="0"/>
    <s v="Afuá"/>
    <s v="Pará"/>
    <x v="0"/>
    <s v="São Luís"/>
    <s v="Maranhão"/>
  </r>
  <r>
    <s v="Lábrea"/>
    <s v="Amazonas"/>
    <x v="0"/>
    <s v="Afuá"/>
    <s v="Pará"/>
    <x v="0"/>
    <s v="São Luís"/>
    <s v="Maranhão"/>
  </r>
  <r>
    <s v="Laranjal do Jari"/>
    <s v="Amapá"/>
    <x v="0"/>
    <s v="Afuá"/>
    <s v="Pará"/>
    <x v="0"/>
    <s v="São Luís"/>
    <s v="Maranhão"/>
  </r>
  <r>
    <s v="Limoeiro do Ajuru"/>
    <s v="Pará"/>
    <x v="0"/>
    <s v="Itacoatiara"/>
    <s v="Amazonas"/>
    <x v="0"/>
    <s v="Manaus"/>
    <s v="Amazonas"/>
  </r>
  <r>
    <s v="Luís Domingues"/>
    <s v="Maranhão"/>
    <x v="0"/>
    <s v="Afuá"/>
    <s v="Pará"/>
    <x v="0"/>
    <s v="São Luís"/>
    <s v="Maranhão"/>
  </r>
  <r>
    <s v="Macapá"/>
    <s v="Amapá"/>
    <x v="0"/>
    <s v="Afuá"/>
    <s v="Pará"/>
    <x v="0"/>
    <s v="São Luís"/>
    <s v="Maranhão"/>
  </r>
  <r>
    <s v="Magalhães Barata"/>
    <s v="Pará"/>
    <x v="0"/>
    <s v="Itacoatiara"/>
    <s v="Amazonas"/>
    <x v="0"/>
    <s v="Manaus"/>
    <s v="Amazonas"/>
  </r>
  <r>
    <s v="Manacapuru"/>
    <s v="Amazonas"/>
    <x v="0"/>
    <s v="Itacoatiara"/>
    <s v="Amazonas"/>
    <x v="0"/>
    <s v="Manaus"/>
    <s v="Amazonas"/>
  </r>
  <r>
    <s v="Manaquiri"/>
    <s v="Amazonas"/>
    <x v="0"/>
    <s v="Itacoatiara"/>
    <s v="Amazonas"/>
    <x v="0"/>
    <s v="Manaus"/>
    <s v="Amazonas"/>
  </r>
  <r>
    <s v="Manaus"/>
    <s v="Amazonas"/>
    <x v="0"/>
    <s v="Itacoatiara"/>
    <s v="Amazonas"/>
    <x v="0"/>
    <s v="Manaus"/>
    <s v="Amazonas"/>
  </r>
  <r>
    <s v="Mâncio Lima"/>
    <s v="Acre"/>
    <x v="0"/>
    <s v="Itacoatiara"/>
    <s v="Amazonas"/>
    <x v="0"/>
    <s v="Manaus"/>
    <s v="Amazonas"/>
  </r>
  <r>
    <s v="Manicoré"/>
    <s v="Amazonas"/>
    <x v="0"/>
    <s v="Afuá"/>
    <s v="Pará"/>
    <x v="0"/>
    <s v="São Luís"/>
    <s v="Maranhão"/>
  </r>
  <r>
    <s v="Manoel Urbano"/>
    <s v="Acre"/>
    <x v="0"/>
    <s v="Afuá"/>
    <s v="Pará"/>
    <x v="0"/>
    <s v="São Luís"/>
    <s v="Maranhão"/>
  </r>
  <r>
    <s v="Maraã"/>
    <s v="Amazonas"/>
    <x v="0"/>
    <s v="Afuá"/>
    <s v="Pará"/>
    <x v="0"/>
    <s v="São Luís"/>
    <s v="Maranhão"/>
  </r>
  <r>
    <s v="Marabá"/>
    <s v="Pará"/>
    <x v="0"/>
    <s v="Afuá"/>
    <s v="Pará"/>
    <x v="0"/>
    <s v="São Luís"/>
    <s v="Maranhão"/>
  </r>
  <r>
    <s v="Maracaçumé"/>
    <s v="Maranhão"/>
    <x v="0"/>
    <s v="Afuá"/>
    <s v="Pará"/>
    <x v="0"/>
    <s v="São Luís"/>
    <s v="Maranhão"/>
  </r>
  <r>
    <s v="Maracanã"/>
    <s v="Pará"/>
    <x v="0"/>
    <s v="Itacoatiara"/>
    <s v="Amazonas"/>
    <x v="0"/>
    <s v="Manaus"/>
    <s v="Amazonas"/>
  </r>
  <r>
    <s v="Maranhãozinho"/>
    <s v="Maranhão"/>
    <x v="0"/>
    <s v="Itacoatiara"/>
    <s v="Amazonas"/>
    <x v="0"/>
    <s v="Manaus"/>
    <s v="Amazonas"/>
  </r>
  <r>
    <s v="Marapanim"/>
    <s v="Pará"/>
    <x v="0"/>
    <s v="Afuá"/>
    <s v="Pará"/>
    <x v="0"/>
    <s v="São Luís"/>
    <s v="Maranhão"/>
  </r>
  <r>
    <s v="Marechal Thaumaturgo"/>
    <s v="Acre"/>
    <x v="0"/>
    <s v="Afuá"/>
    <s v="Pará"/>
    <x v="0"/>
    <s v="São Luís"/>
    <s v="Maranhão"/>
  </r>
  <r>
    <s v="Marituba"/>
    <s v="Pará"/>
    <x v="0"/>
    <s v="Itacoatiara"/>
    <s v="Amazonas"/>
    <x v="0"/>
    <s v="Manaus"/>
    <s v="Amazonas"/>
  </r>
  <r>
    <s v="Matinha"/>
    <s v="Maranhão"/>
    <x v="0"/>
    <s v="Afuá"/>
    <s v="Pará"/>
    <x v="0"/>
    <s v="São Luís"/>
    <s v="Maranhão"/>
  </r>
  <r>
    <s v="Maués"/>
    <s v="Amazonas"/>
    <x v="0"/>
    <s v="Afuá"/>
    <s v="Pará"/>
    <x v="0"/>
    <s v="São Luís"/>
    <s v="Maranhão"/>
  </r>
  <r>
    <s v="Mazagão"/>
    <s v="Amapá"/>
    <x v="0"/>
    <s v="Afuá"/>
    <s v="Pará"/>
    <x v="0"/>
    <s v="São Luís"/>
    <s v="Maranhão"/>
  </r>
  <r>
    <s v="Medicilândia"/>
    <s v="Pará"/>
    <x v="0"/>
    <s v="Itacoatiara"/>
    <s v="Amazonas"/>
    <x v="0"/>
    <s v="Manaus"/>
    <s v="Amazonas"/>
  </r>
  <r>
    <s v="Melgaço"/>
    <s v="Pará"/>
    <x v="0"/>
    <s v="Afuá"/>
    <s v="Pará"/>
    <x v="0"/>
    <s v="São Luís"/>
    <s v="Maranhão"/>
  </r>
  <r>
    <s v="Mirante da Serra"/>
    <s v="Rondônia"/>
    <x v="0"/>
    <s v="Afuá"/>
    <s v="Pará"/>
    <x v="0"/>
    <s v="São Luís"/>
    <s v="Maranhão"/>
  </r>
  <r>
    <s v="Mirinzal"/>
    <s v="Maranhão"/>
    <x v="0"/>
    <s v="Afuá"/>
    <s v="Pará"/>
    <x v="0"/>
    <s v="São Luís"/>
    <s v="Maranhão"/>
  </r>
  <r>
    <s v="Mocajuba"/>
    <s v="Pará"/>
    <x v="0"/>
    <s v="Itacoatiara"/>
    <s v="Amazonas"/>
    <x v="0"/>
    <s v="Manaus"/>
    <s v="Amazonas"/>
  </r>
  <r>
    <s v="Moju"/>
    <s v="Pará"/>
    <x v="0"/>
    <s v="Afuá"/>
    <s v="Pará"/>
    <x v="0"/>
    <s v="São Luís"/>
    <s v="Maranhão"/>
  </r>
  <r>
    <s v="Mojuí dos Campos"/>
    <s v="Pará"/>
    <x v="0"/>
    <s v="Afuá"/>
    <s v="Pará"/>
    <x v="0"/>
    <s v="São Luís"/>
    <s v="Maranhão"/>
  </r>
  <r>
    <s v="Monção"/>
    <s v="Maranhão"/>
    <x v="0"/>
    <s v="Afuá"/>
    <s v="Pará"/>
    <x v="0"/>
    <s v="São Luís"/>
    <s v="Maranhão"/>
  </r>
  <r>
    <s v="Monte Alegre"/>
    <s v="Pará"/>
    <x v="0"/>
    <s v="Afuá"/>
    <s v="Pará"/>
    <x v="0"/>
    <s v="São Luís"/>
    <s v="Maranhão"/>
  </r>
  <r>
    <s v="Morros"/>
    <s v="Maranhão"/>
    <x v="0"/>
    <s v="Itacoatiara"/>
    <s v="Amazonas"/>
    <x v="0"/>
    <s v="Manaus"/>
    <s v="Amazonas"/>
  </r>
  <r>
    <s v="Muaná"/>
    <s v="Pará"/>
    <x v="0"/>
    <s v="Itacoatiara"/>
    <s v="Amazonas"/>
    <x v="0"/>
    <s v="Manaus"/>
    <s v="Amazonas"/>
  </r>
  <r>
    <s v="Nhamundá"/>
    <s v="Amazonas"/>
    <x v="0"/>
    <s v="Itacoatiara"/>
    <s v="Amazonas"/>
    <x v="0"/>
    <s v="Manaus"/>
    <s v="Amazonas"/>
  </r>
  <r>
    <s v="Nova Bandeirantes"/>
    <s v="Mato Grosso"/>
    <x v="0"/>
    <s v="Itacoatiara"/>
    <s v="Amazonas"/>
    <x v="0"/>
    <s v="Manaus"/>
    <s v="Amazonas"/>
  </r>
  <r>
    <s v="Nova Brasilândia D'Oeste"/>
    <s v="Rondônia"/>
    <x v="0"/>
    <s v="Afuá"/>
    <s v="Pará"/>
    <x v="0"/>
    <s v="São Luís"/>
    <s v="Maranhão"/>
  </r>
  <r>
    <s v="Nova Esperança do Piriá"/>
    <s v="Pará"/>
    <x v="0"/>
    <s v="Afuá"/>
    <s v="Pará"/>
    <x v="0"/>
    <s v="São Luís"/>
    <s v="Maranhão"/>
  </r>
  <r>
    <s v="Nova Ipixuna"/>
    <s v="Pará"/>
    <x v="0"/>
    <s v="Itacoatiara"/>
    <s v="Amazonas"/>
    <x v="0"/>
    <s v="Manaus"/>
    <s v="Amazonas"/>
  </r>
  <r>
    <s v="Nova Mamoré"/>
    <s v="Rondônia"/>
    <x v="0"/>
    <s v="Itacoatiara"/>
    <s v="Amazonas"/>
    <x v="0"/>
    <s v="Manaus"/>
    <s v="Amazonas"/>
  </r>
  <r>
    <s v="Nova Monte Verde"/>
    <s v="Mato Grosso"/>
    <x v="0"/>
    <s v="Afuá"/>
    <s v="Pará"/>
    <x v="0"/>
    <s v="São Luís"/>
    <s v="Maranhão"/>
  </r>
  <r>
    <s v="Nova Olinda do Maranhão"/>
    <s v="Maranhão"/>
    <x v="0"/>
    <s v="Itacoatiara"/>
    <s v="Amazonas"/>
    <x v="0"/>
    <s v="Manaus"/>
    <s v="Amazonas"/>
  </r>
  <r>
    <s v="Nova Olinda do Norte"/>
    <s v="Amazonas"/>
    <x v="0"/>
    <s v="Itacoatiara"/>
    <s v="Amazonas"/>
    <x v="0"/>
    <s v="Manaus"/>
    <s v="Amazonas"/>
  </r>
  <r>
    <s v="Nova Santa Helena"/>
    <s v="Mato Grosso"/>
    <x v="0"/>
    <s v="Afuá"/>
    <s v="Pará"/>
    <x v="0"/>
    <s v="São Luís"/>
    <s v="Maranhão"/>
  </r>
  <r>
    <s v="Nova Timboteua"/>
    <s v="Pará"/>
    <x v="0"/>
    <s v="Itacoatiara"/>
    <s v="Amazonas"/>
    <x v="0"/>
    <s v="Manaus"/>
    <s v="Amazonas"/>
  </r>
  <r>
    <s v="Nova União"/>
    <s v="Rondônia"/>
    <x v="0"/>
    <s v="Itacoatiara"/>
    <s v="Amazonas"/>
    <x v="0"/>
    <s v="Manaus"/>
    <s v="Amazonas"/>
  </r>
  <r>
    <s v="Novo Airão"/>
    <s v="Amazonas"/>
    <x v="0"/>
    <s v="Itacoatiara"/>
    <s v="Amazonas"/>
    <x v="0"/>
    <s v="Manaus"/>
    <s v="Amazonas"/>
  </r>
  <r>
    <s v="Novo Aripuanã"/>
    <s v="Amazonas"/>
    <x v="0"/>
    <s v="Itacoatiara"/>
    <s v="Amazonas"/>
    <x v="0"/>
    <s v="Manaus"/>
    <s v="Amazonas"/>
  </r>
  <r>
    <s v="Novo Horizonte do Norte"/>
    <s v="Mato Grosso"/>
    <x v="0"/>
    <s v="Itacoatiara"/>
    <s v="Amazonas"/>
    <x v="0"/>
    <s v="Manaus"/>
    <s v="Amazonas"/>
  </r>
  <r>
    <s v="Novo Progresso"/>
    <s v="Pará"/>
    <x v="0"/>
    <s v="Afuá"/>
    <s v="Pará"/>
    <x v="0"/>
    <s v="São Luís"/>
    <s v="Maranhão"/>
  </r>
  <r>
    <s v="Novo Repartimento"/>
    <s v="Pará"/>
    <x v="0"/>
    <s v="Afuá"/>
    <s v="Pará"/>
    <x v="0"/>
    <s v="São Luís"/>
    <s v="Maranhão"/>
  </r>
  <r>
    <s v="Óbidos"/>
    <s v="Pará"/>
    <x v="0"/>
    <s v="Afuá"/>
    <s v="Pará"/>
    <x v="0"/>
    <s v="São Luís"/>
    <s v="Maranhão"/>
  </r>
  <r>
    <s v="Oeiras do Pará"/>
    <s v="Pará"/>
    <x v="0"/>
    <s v="Afuá"/>
    <s v="Pará"/>
    <x v="0"/>
    <s v="São Luís"/>
    <s v="Maranhão"/>
  </r>
  <r>
    <s v="Oiapoque"/>
    <s v="Amapá"/>
    <x v="0"/>
    <s v="Itacoatiara"/>
    <s v="Amazonas"/>
    <x v="0"/>
    <s v="Manaus"/>
    <s v="Amazonas"/>
  </r>
  <r>
    <s v="Olinda Nova do Maranhão"/>
    <s v="Maranhão"/>
    <x v="0"/>
    <s v="Afuá"/>
    <s v="Pará"/>
    <x v="0"/>
    <s v="São Luís"/>
    <s v="Maranhão"/>
  </r>
  <r>
    <s v="Oriximiná"/>
    <s v="Pará"/>
    <x v="0"/>
    <s v="Itacoatiara"/>
    <s v="Amazonas"/>
    <x v="0"/>
    <s v="Manaus"/>
    <s v="Amazonas"/>
  </r>
  <r>
    <s v="Ourém"/>
    <s v="Pará"/>
    <x v="0"/>
    <s v="Afuá"/>
    <s v="Pará"/>
    <x v="0"/>
    <s v="São Luís"/>
    <s v="Maranhão"/>
  </r>
  <r>
    <s v="Ourilândia do Norte"/>
    <s v="Pará"/>
    <x v="0"/>
    <s v="Afuá"/>
    <s v="Pará"/>
    <x v="0"/>
    <s v="São Luís"/>
    <s v="Maranhão"/>
  </r>
  <r>
    <s v="Ouro Preto do Oeste"/>
    <s v="Rondônia"/>
    <x v="0"/>
    <s v="Afuá"/>
    <s v="Pará"/>
    <x v="0"/>
    <s v="São Luís"/>
    <s v="Maranhão"/>
  </r>
  <r>
    <s v="Pacajá"/>
    <s v="Pará"/>
    <x v="0"/>
    <s v="Itacoatiara"/>
    <s v="Amazonas"/>
    <x v="0"/>
    <s v="Manaus"/>
    <s v="Amazonas"/>
  </r>
  <r>
    <s v="Paço do Lumiar"/>
    <s v="Maranhão"/>
    <x v="0"/>
    <s v="Afuá"/>
    <s v="Pará"/>
    <x v="0"/>
    <s v="São Luís"/>
    <s v="Maranhão"/>
  </r>
  <r>
    <s v="Palmeirândia"/>
    <s v="Maranhão"/>
    <x v="0"/>
    <s v="Itacoatiara"/>
    <s v="Amazonas"/>
    <x v="0"/>
    <s v="Manaus"/>
    <s v="Amazonas"/>
  </r>
  <r>
    <s v="Paranaíta"/>
    <s v="Mato Grosso"/>
    <x v="0"/>
    <s v="Itacoatiara"/>
    <s v="Amazonas"/>
    <x v="0"/>
    <s v="Manaus"/>
    <s v="Amazonas"/>
  </r>
  <r>
    <s v="Parauapebas"/>
    <s v="Pará"/>
    <x v="0"/>
    <s v="Afuá"/>
    <s v="Pará"/>
    <x v="0"/>
    <s v="São Luís"/>
    <s v="Maranhão"/>
  </r>
  <r>
    <s v="Parintins"/>
    <s v="Amazonas"/>
    <x v="0"/>
    <s v="Afuá"/>
    <s v="Pará"/>
    <x v="0"/>
    <s v="São Luís"/>
    <s v="Maranhão"/>
  </r>
  <r>
    <s v="Pauini"/>
    <s v="Amazonas"/>
    <x v="0"/>
    <s v="Afuá"/>
    <s v="Pará"/>
    <x v="0"/>
    <s v="São Luís"/>
    <s v="Maranhão"/>
  </r>
  <r>
    <s v="Pedra Branca do Amapari"/>
    <s v="Amapá"/>
    <x v="0"/>
    <s v="Afuá"/>
    <s v="Pará"/>
    <x v="0"/>
    <s v="São Luís"/>
    <s v="Maranhão"/>
  </r>
  <r>
    <s v="Pedro do Rosário"/>
    <s v="Maranhão"/>
    <x v="0"/>
    <s v="Afuá"/>
    <s v="Pará"/>
    <x v="0"/>
    <s v="São Luís"/>
    <s v="Maranhão"/>
  </r>
  <r>
    <s v="Peixe-Boi"/>
    <s v="Pará"/>
    <x v="0"/>
    <s v="Afuá"/>
    <s v="Pará"/>
    <x v="0"/>
    <s v="São Luís"/>
    <s v="Maranhão"/>
  </r>
  <r>
    <s v="Penalva"/>
    <s v="Maranhão"/>
    <x v="0"/>
    <s v="Itacoatiara"/>
    <s v="Amazonas"/>
    <x v="0"/>
    <s v="Manaus"/>
    <s v="Amazonas"/>
  </r>
  <r>
    <s v="Peri Mirim"/>
    <s v="Maranhão"/>
    <x v="0"/>
    <s v="Afuá"/>
    <s v="Pará"/>
    <x v="0"/>
    <s v="São Luís"/>
    <s v="Maranhão"/>
  </r>
  <r>
    <s v="Piçarra"/>
    <s v="Pará"/>
    <x v="0"/>
    <s v="Afuá"/>
    <s v="Pará"/>
    <x v="0"/>
    <s v="São Luís"/>
    <s v="Maranhão"/>
  </r>
  <r>
    <s v="Pimenteiras do Oeste"/>
    <s v="Rondônia"/>
    <x v="0"/>
    <s v="Afuá"/>
    <s v="Pará"/>
    <x v="0"/>
    <s v="São Luís"/>
    <s v="Maranhão"/>
  </r>
  <r>
    <s v="Pindaré-Mirim"/>
    <s v="Maranhão"/>
    <x v="0"/>
    <s v="Itacoatiara"/>
    <s v="Amazonas"/>
    <x v="0"/>
    <s v="Manaus"/>
    <s v="Amazonas"/>
  </r>
  <r>
    <s v="Pinheiro"/>
    <s v="Maranhão"/>
    <x v="0"/>
    <s v="Itacoatiara"/>
    <s v="Amazonas"/>
    <x v="0"/>
    <s v="Manaus"/>
    <s v="Amazonas"/>
  </r>
  <r>
    <s v="Placas"/>
    <s v="Pará"/>
    <x v="0"/>
    <s v="Afuá"/>
    <s v="Pará"/>
    <x v="0"/>
    <s v="São Luís"/>
    <s v="Maranhão"/>
  </r>
  <r>
    <s v="Plácido de Castro"/>
    <s v="Acre"/>
    <x v="0"/>
    <s v="Afuá"/>
    <s v="Pará"/>
    <x v="0"/>
    <s v="São Luís"/>
    <s v="Maranhão"/>
  </r>
  <r>
    <s v="Ponta de Pedras"/>
    <s v="Pará"/>
    <x v="0"/>
    <s v="Itacoatiara"/>
    <s v="Amazonas"/>
    <x v="0"/>
    <s v="Manaus"/>
    <s v="Amazonas"/>
  </r>
  <r>
    <s v="Portel"/>
    <s v="Pará"/>
    <x v="0"/>
    <s v="Afuá"/>
    <s v="Pará"/>
    <x v="0"/>
    <s v="São Luís"/>
    <s v="Maranhão"/>
  </r>
  <r>
    <s v="Porto Acre"/>
    <s v="Acre"/>
    <x v="0"/>
    <s v="Afuá"/>
    <s v="Pará"/>
    <x v="0"/>
    <s v="São Luís"/>
    <s v="Maranhão"/>
  </r>
  <r>
    <s v="Porto Grande"/>
    <s v="Amapá"/>
    <x v="0"/>
    <s v="Itacoatiara"/>
    <s v="Amazonas"/>
    <x v="0"/>
    <s v="Manaus"/>
    <s v="Amazonas"/>
  </r>
  <r>
    <s v="Porto Rico do Maranhão"/>
    <s v="Maranhão"/>
    <x v="0"/>
    <s v="Itacoatiara"/>
    <s v="Amazonas"/>
    <x v="0"/>
    <s v="Manaus"/>
    <s v="Amazonas"/>
  </r>
  <r>
    <s v="Porto Velho"/>
    <s v="Rondônia"/>
    <x v="0"/>
    <s v="Afuá"/>
    <s v="Pará"/>
    <x v="0"/>
    <s v="São Luís"/>
    <s v="Maranhão"/>
  </r>
  <r>
    <s v="Porto Walter"/>
    <s v="Acre"/>
    <x v="0"/>
    <s v="Afuá"/>
    <s v="Pará"/>
    <x v="0"/>
    <s v="São Luís"/>
    <s v="Maranhão"/>
  </r>
  <r>
    <s v="Pracuúba"/>
    <s v="Amapá"/>
    <x v="0"/>
    <s v="Itacoatiara"/>
    <s v="Amazonas"/>
    <x v="0"/>
    <s v="Manaus"/>
    <s v="Amazonas"/>
  </r>
  <r>
    <s v="Prainha"/>
    <s v="Pará"/>
    <x v="0"/>
    <s v="Afuá"/>
    <s v="Pará"/>
    <x v="0"/>
    <s v="São Luís"/>
    <s v="Maranhão"/>
  </r>
  <r>
    <s v="Presidente Figueiredo"/>
    <s v="Amazonas"/>
    <x v="0"/>
    <s v="Itacoatiara"/>
    <s v="Amazonas"/>
    <x v="0"/>
    <s v="Manaus"/>
    <s v="Amazonas"/>
  </r>
  <r>
    <s v="Presidente Juscelino"/>
    <s v="Maranhão"/>
    <x v="0"/>
    <s v="Afuá"/>
    <s v="Pará"/>
    <x v="0"/>
    <s v="São Luís"/>
    <s v="Maranhão"/>
  </r>
  <r>
    <s v="Presidente Médici"/>
    <s v="Rondônia"/>
    <x v="0"/>
    <s v="Afuá"/>
    <s v="Pará"/>
    <x v="0"/>
    <s v="São Luís"/>
    <s v="Maranhão"/>
  </r>
  <r>
    <s v="Presidente Sarney"/>
    <s v="Maranhão"/>
    <x v="0"/>
    <s v="Afuá"/>
    <s v="Pará"/>
    <x v="0"/>
    <s v="São Luís"/>
    <s v="Maranhão"/>
  </r>
  <r>
    <s v="Primavera"/>
    <s v="Pará"/>
    <x v="0"/>
    <s v="Itacoatiara"/>
    <s v="Amazonas"/>
    <x v="0"/>
    <s v="Manaus"/>
    <s v="Amazonas"/>
  </r>
  <r>
    <s v="Quatipuru"/>
    <s v="Pará"/>
    <x v="0"/>
    <s v="Itacoatiara"/>
    <s v="Amazonas"/>
    <x v="0"/>
    <s v="Manaus"/>
    <s v="Amazonas"/>
  </r>
  <r>
    <s v="Rio Branco"/>
    <s v="Acre"/>
    <x v="0"/>
    <s v="Itacoatiara"/>
    <s v="Amazonas"/>
    <x v="0"/>
    <s v="Manaus"/>
    <s v="Amazonas"/>
  </r>
  <r>
    <s v="Rio Preto da Eva"/>
    <s v="Amazonas"/>
    <x v="0"/>
    <s v="Itacoatiara"/>
    <s v="Amazonas"/>
    <x v="0"/>
    <s v="Manaus"/>
    <s v="Amazonas"/>
  </r>
  <r>
    <s v="Rodrigues Alves"/>
    <s v="Acre"/>
    <x v="0"/>
    <s v="Itacoatiara"/>
    <s v="Amazonas"/>
    <x v="0"/>
    <s v="Manaus"/>
    <s v="Amazonas"/>
  </r>
  <r>
    <s v="Rondolândia"/>
    <s v="Mato Grosso"/>
    <x v="0"/>
    <s v="Afuá"/>
    <s v="Pará"/>
    <x v="0"/>
    <s v="São Luís"/>
    <s v="Maranhão"/>
  </r>
  <r>
    <s v="Rorainópolis"/>
    <s v="Roraima"/>
    <x v="0"/>
    <s v="Itacoatiara"/>
    <s v="Amazonas"/>
    <x v="0"/>
    <s v="Manaus"/>
    <s v="Amazonas"/>
  </r>
  <r>
    <s v="Rosário"/>
    <s v="Maranhão"/>
    <x v="0"/>
    <s v="Afuá"/>
    <s v="Pará"/>
    <x v="0"/>
    <s v="São Luís"/>
    <s v="Maranhão"/>
  </r>
  <r>
    <s v="Rurópolis"/>
    <s v="Pará"/>
    <x v="0"/>
    <s v="Afuá"/>
    <s v="Pará"/>
    <x v="0"/>
    <s v="São Luís"/>
    <s v="Maranhão"/>
  </r>
  <r>
    <s v="Salinópolis"/>
    <s v="Pará"/>
    <x v="0"/>
    <s v="Afuá"/>
    <s v="Pará"/>
    <x v="0"/>
    <s v="São Luís"/>
    <s v="Maranhão"/>
  </r>
  <r>
    <s v="Santa Bárbara do Pará"/>
    <s v="Pará"/>
    <x v="0"/>
    <s v="Afuá"/>
    <s v="Pará"/>
    <x v="0"/>
    <s v="São Luís"/>
    <s v="Maranhão"/>
  </r>
  <r>
    <s v="Santa Cruz do Arari"/>
    <s v="Pará"/>
    <x v="0"/>
    <s v="Afuá"/>
    <s v="Pará"/>
    <x v="0"/>
    <s v="São Luís"/>
    <s v="Maranhão"/>
  </r>
  <r>
    <s v="Santa Helena"/>
    <s v="Maranhão"/>
    <x v="0"/>
    <s v="Itacoatiara"/>
    <s v="Amazonas"/>
    <x v="0"/>
    <s v="Manaus"/>
    <s v="Amazonas"/>
  </r>
  <r>
    <s v="Santa Inês"/>
    <s v="Maranhão"/>
    <x v="0"/>
    <s v="Afuá"/>
    <s v="Pará"/>
    <x v="0"/>
    <s v="São Luís"/>
    <s v="Maranhão"/>
  </r>
  <r>
    <s v="Santa Isabel do Rio Negro"/>
    <s v="Amazonas"/>
    <x v="0"/>
    <s v="Afuá"/>
    <s v="Pará"/>
    <x v="0"/>
    <s v="São Luís"/>
    <s v="Maranhão"/>
  </r>
  <r>
    <s v="Santa Luzia do Pará"/>
    <s v="Pará"/>
    <x v="0"/>
    <s v="Afuá"/>
    <s v="Pará"/>
    <x v="0"/>
    <s v="São Luís"/>
    <s v="Maranhão"/>
  </r>
  <r>
    <s v="Santa Luzia do Paruá"/>
    <s v="Maranhão"/>
    <x v="0"/>
    <s v="Afuá"/>
    <s v="Pará"/>
    <x v="0"/>
    <s v="São Luís"/>
    <s v="Maranhão"/>
  </r>
  <r>
    <s v="Santa Maria do Pará"/>
    <s v="Pará"/>
    <x v="0"/>
    <s v="Itacoatiara"/>
    <s v="Amazonas"/>
    <x v="0"/>
    <s v="Manaus"/>
    <s v="Amazonas"/>
  </r>
  <r>
    <s v="Santa Rita"/>
    <s v="Maranhão"/>
    <x v="0"/>
    <s v="Afuá"/>
    <s v="Pará"/>
    <x v="0"/>
    <s v="São Luís"/>
    <s v="Maranhão"/>
  </r>
  <r>
    <s v="Santa Rosa do Purus"/>
    <s v="Acre"/>
    <x v="0"/>
    <s v="Itacoatiara"/>
    <s v="Amazonas"/>
    <x v="0"/>
    <s v="Manaus"/>
    <s v="Amazonas"/>
  </r>
  <r>
    <s v="Santana"/>
    <s v="Amapá"/>
    <x v="0"/>
    <s v="Afuá"/>
    <s v="Pará"/>
    <x v="0"/>
    <s v="São Luís"/>
    <s v="Maranhão"/>
  </r>
  <r>
    <s v="Santarém"/>
    <s v="Pará"/>
    <x v="0"/>
    <s v="Itacoatiara"/>
    <s v="Amazonas"/>
    <x v="0"/>
    <s v="Manaus"/>
    <s v="Amazonas"/>
  </r>
  <r>
    <s v="Santarém Novo"/>
    <s v="Pará"/>
    <x v="0"/>
    <s v="Afuá"/>
    <s v="Pará"/>
    <x v="0"/>
    <s v="São Luís"/>
    <s v="Maranhão"/>
  </r>
  <r>
    <s v="Santo Antônio do Içá"/>
    <s v="Amazonas"/>
    <x v="0"/>
    <s v="Itacoatiara"/>
    <s v="Amazonas"/>
    <x v="0"/>
    <s v="Manaus"/>
    <s v="Amazonas"/>
  </r>
  <r>
    <s v="Santo Antônio do Tauá"/>
    <s v="Pará"/>
    <x v="0"/>
    <s v="Itacoatiara"/>
    <s v="Amazonas"/>
    <x v="0"/>
    <s v="Manaus"/>
    <s v="Amazonas"/>
  </r>
  <r>
    <s v="São Bento"/>
    <s v="Maranhão"/>
    <x v="0"/>
    <s v="Afuá"/>
    <s v="Pará"/>
    <x v="0"/>
    <s v="São Luís"/>
    <s v="Maranhão"/>
  </r>
  <r>
    <s v="São Caetano de Odivelas"/>
    <s v="Pará"/>
    <x v="0"/>
    <s v="Itacoatiara"/>
    <s v="Amazonas"/>
    <x v="0"/>
    <s v="Manaus"/>
    <s v="Amazonas"/>
  </r>
  <r>
    <s v="São Domingos do Araguaia"/>
    <s v="Pará"/>
    <x v="0"/>
    <s v="Afuá"/>
    <s v="Pará"/>
    <x v="0"/>
    <s v="São Luís"/>
    <s v="Maranhão"/>
  </r>
  <r>
    <s v="São Domingos do Capim"/>
    <s v="Pará"/>
    <x v="0"/>
    <s v="Afuá"/>
    <s v="Pará"/>
    <x v="0"/>
    <s v="São Luís"/>
    <s v="Maranhão"/>
  </r>
  <r>
    <s v="São Félix do Xingu"/>
    <s v="Pará"/>
    <x v="0"/>
    <s v="Itacoatiara"/>
    <s v="Amazonas"/>
    <x v="0"/>
    <s v="Manaus"/>
    <s v="Amazonas"/>
  </r>
  <r>
    <s v="São Francisco do Guaporé"/>
    <s v="Rondônia"/>
    <x v="0"/>
    <s v="Afuá"/>
    <s v="Pará"/>
    <x v="0"/>
    <s v="São Luís"/>
    <s v="Maranhão"/>
  </r>
  <r>
    <s v="São Francisco do Pará"/>
    <s v="Pará"/>
    <x v="0"/>
    <s v="Afuá"/>
    <s v="Pará"/>
    <x v="0"/>
    <s v="São Luís"/>
    <s v="Maranhão"/>
  </r>
  <r>
    <s v="São Gabriel da Cachoeira"/>
    <s v="Amazonas"/>
    <x v="0"/>
    <s v="Afuá"/>
    <s v="Pará"/>
    <x v="0"/>
    <s v="São Luís"/>
    <s v="Maranhão"/>
  </r>
  <r>
    <s v="São Geraldo do Araguaia"/>
    <s v="Pará"/>
    <x v="0"/>
    <s v="Afuá"/>
    <s v="Pará"/>
    <x v="0"/>
    <s v="São Luís"/>
    <s v="Maranhão"/>
  </r>
  <r>
    <s v="São João Batista"/>
    <s v="Maranhão"/>
    <x v="0"/>
    <s v="Itacoatiara"/>
    <s v="Amazonas"/>
    <x v="0"/>
    <s v="Manaus"/>
    <s v="Amazonas"/>
  </r>
  <r>
    <s v="São João da Baliza"/>
    <s v="Roraima"/>
    <x v="0"/>
    <s v="Afuá"/>
    <s v="Pará"/>
    <x v="0"/>
    <s v="São Luís"/>
    <s v="Maranhão"/>
  </r>
  <r>
    <s v="São João da Ponta"/>
    <s v="Pará"/>
    <x v="0"/>
    <s v="Afuá"/>
    <s v="Pará"/>
    <x v="0"/>
    <s v="São Luís"/>
    <s v="Maranhão"/>
  </r>
  <r>
    <s v="São João de Pirabas"/>
    <s v="Pará"/>
    <x v="0"/>
    <s v="Itacoatiara"/>
    <s v="Amazonas"/>
    <x v="0"/>
    <s v="Manaus"/>
    <s v="Amazonas"/>
  </r>
  <r>
    <s v="São João do Araguaia"/>
    <s v="Pará"/>
    <x v="0"/>
    <s v="Afuá"/>
    <s v="Pará"/>
    <x v="0"/>
    <s v="São Luís"/>
    <s v="Maranhão"/>
  </r>
  <r>
    <s v="São João do Carú"/>
    <s v="Maranhão"/>
    <x v="0"/>
    <s v="Afuá"/>
    <s v="Pará"/>
    <x v="0"/>
    <s v="São Luís"/>
    <s v="Maranhão"/>
  </r>
  <r>
    <s v="São José de Ribamar"/>
    <s v="Maranhão"/>
    <x v="0"/>
    <s v="Afuá"/>
    <s v="Pará"/>
    <x v="0"/>
    <s v="São Luís"/>
    <s v="Maranhão"/>
  </r>
  <r>
    <s v="São Luís"/>
    <s v="Maranhão"/>
    <x v="0"/>
    <s v="Itacoatiara"/>
    <s v="Amazonas"/>
    <x v="0"/>
    <s v="Manaus"/>
    <s v="Amazonas"/>
  </r>
  <r>
    <s v="São Luiz"/>
    <s v="Roraima"/>
    <x v="0"/>
    <s v="Afuá"/>
    <s v="Pará"/>
    <x v="0"/>
    <s v="São Luís"/>
    <s v="Maranhão"/>
  </r>
  <r>
    <s v="São Miguel do Guamá"/>
    <s v="Pará"/>
    <x v="0"/>
    <s v="Afuá"/>
    <s v="Pará"/>
    <x v="0"/>
    <s v="São Luís"/>
    <s v="Maranhão"/>
  </r>
  <r>
    <s v="São Miguel do Guaporé"/>
    <s v="Rondônia"/>
    <x v="0"/>
    <s v="Afuá"/>
    <s v="Pará"/>
    <x v="0"/>
    <s v="São Luís"/>
    <s v="Maranhão"/>
  </r>
  <r>
    <s v="São Paulo de Olivença"/>
    <s v="Amazonas"/>
    <x v="0"/>
    <s v="Afuá"/>
    <s v="Pará"/>
    <x v="0"/>
    <s v="São Luís"/>
    <s v="Maranhão"/>
  </r>
  <r>
    <s v="São Pedro da Água Branca"/>
    <s v="Maranhão"/>
    <x v="0"/>
    <s v="Itacoatiara"/>
    <s v="Amazonas"/>
    <x v="0"/>
    <s v="Manaus"/>
    <s v="Amazonas"/>
  </r>
  <r>
    <s v="São Sebastião da Boa Vista"/>
    <s v="Pará"/>
    <x v="0"/>
    <s v="Afuá"/>
    <s v="Pará"/>
    <x v="0"/>
    <s v="São Luís"/>
    <s v="Maranhão"/>
  </r>
  <r>
    <s v="São Sebastião do Uatumã"/>
    <s v="Amazonas"/>
    <x v="0"/>
    <s v="Afuá"/>
    <s v="Pará"/>
    <x v="0"/>
    <s v="São Luís"/>
    <s v="Maranhão"/>
  </r>
  <r>
    <s v="São Vicente Ferrer"/>
    <s v="Maranhão"/>
    <x v="0"/>
    <s v="Itacoatiara"/>
    <s v="Amazonas"/>
    <x v="0"/>
    <s v="Manaus"/>
    <s v="Amazonas"/>
  </r>
  <r>
    <s v="Sena Madureira"/>
    <s v="Acre"/>
    <x v="0"/>
    <s v="Itacoatiara"/>
    <s v="Amazonas"/>
    <x v="0"/>
    <s v="Manaus"/>
    <s v="Amazonas"/>
  </r>
  <r>
    <s v="Senador Guiomard"/>
    <s v="Acre"/>
    <x v="0"/>
    <s v="Afuá"/>
    <s v="Pará"/>
    <x v="0"/>
    <s v="São Luís"/>
    <s v="Maranhão"/>
  </r>
  <r>
    <s v="Senador José Porfírio"/>
    <s v="Pará"/>
    <x v="0"/>
    <s v="Afuá"/>
    <s v="Pará"/>
    <x v="0"/>
    <s v="São Luís"/>
    <s v="Maranhão"/>
  </r>
  <r>
    <s v="Seringueiras"/>
    <s v="Rondônia"/>
    <x v="0"/>
    <s v="Itacoatiara"/>
    <s v="Amazonas"/>
    <x v="0"/>
    <s v="Manaus"/>
    <s v="Amazonas"/>
  </r>
  <r>
    <s v="Serra do Navio"/>
    <s v="Amapá"/>
    <x v="0"/>
    <s v="Afuá"/>
    <s v="Pará"/>
    <x v="0"/>
    <s v="São Luís"/>
    <s v="Maranhão"/>
  </r>
  <r>
    <s v="Serrano do Maranhão"/>
    <s v="Maranhão"/>
    <x v="0"/>
    <s v="Itacoatiara"/>
    <s v="Amazonas"/>
    <x v="0"/>
    <s v="Manaus"/>
    <s v="Amazonas"/>
  </r>
  <r>
    <s v="Silves"/>
    <s v="Amazonas"/>
    <x v="0"/>
    <s v="Itacoatiara"/>
    <s v="Amazonas"/>
    <x v="0"/>
    <s v="Manaus"/>
    <s v="Amazonas"/>
  </r>
  <r>
    <s v="Tabaporã"/>
    <s v="Mato Grosso"/>
    <x v="0"/>
    <s v="Afuá"/>
    <s v="Pará"/>
    <x v="0"/>
    <s v="São Luís"/>
    <s v="Maranhão"/>
  </r>
  <r>
    <s v="Tabatinga"/>
    <s v="Amazonas"/>
    <x v="0"/>
    <s v="Itacoatiara"/>
    <s v="Amazonas"/>
    <x v="0"/>
    <s v="Manaus"/>
    <s v="Amazonas"/>
  </r>
  <r>
    <s v="Tailândia"/>
    <s v="Pará"/>
    <x v="0"/>
    <s v="Itacoatiara"/>
    <s v="Amazonas"/>
    <x v="0"/>
    <s v="Manaus"/>
    <s v="Amazonas"/>
  </r>
  <r>
    <s v="Tapauá"/>
    <s v="Amazonas"/>
    <x v="0"/>
    <s v="Afuá"/>
    <s v="Pará"/>
    <x v="0"/>
    <s v="São Luís"/>
    <s v="Maranhão"/>
  </r>
  <r>
    <s v="Tarauacá"/>
    <s v="Acre"/>
    <x v="0"/>
    <s v="Itacoatiara"/>
    <s v="Amazonas"/>
    <x v="0"/>
    <s v="Manaus"/>
    <s v="Amazonas"/>
  </r>
  <r>
    <s v="Tartarugalzinho"/>
    <s v="Amapá"/>
    <x v="0"/>
    <s v="Itacoatiara"/>
    <s v="Amazonas"/>
    <x v="0"/>
    <s v="Manaus"/>
    <s v="Amazonas"/>
  </r>
  <r>
    <s v="Tefé"/>
    <s v="Amazonas"/>
    <x v="0"/>
    <s v="Afuá"/>
    <s v="Pará"/>
    <x v="0"/>
    <s v="São Luís"/>
    <s v="Maranhão"/>
  </r>
  <r>
    <s v="Teixeirópolis"/>
    <s v="Rondônia"/>
    <x v="0"/>
    <s v="Itacoatiara"/>
    <s v="Amazonas"/>
    <x v="0"/>
    <s v="Manaus"/>
    <s v="Amazonas"/>
  </r>
  <r>
    <s v="Terra Alta"/>
    <s v="Pará"/>
    <x v="0"/>
    <s v="Itacoatiara"/>
    <s v="Amazonas"/>
    <x v="0"/>
    <s v="Manaus"/>
    <s v="Amazonas"/>
  </r>
  <r>
    <s v="Terra Nova do Norte"/>
    <s v="Mato Grosso"/>
    <x v="0"/>
    <s v="Afuá"/>
    <s v="Pará"/>
    <x v="0"/>
    <s v="São Luís"/>
    <s v="Maranhão"/>
  </r>
  <r>
    <s v="Terra Santa"/>
    <s v="Pará"/>
    <x v="0"/>
    <s v="Itacoatiara"/>
    <s v="Amazonas"/>
    <x v="0"/>
    <s v="Manaus"/>
    <s v="Amazonas"/>
  </r>
  <r>
    <s v="Tomé-Açu"/>
    <s v="Pará"/>
    <x v="0"/>
    <s v="Afuá"/>
    <s v="Pará"/>
    <x v="0"/>
    <s v="São Luís"/>
    <s v="Maranhão"/>
  </r>
  <r>
    <s v="Tonantins"/>
    <s v="Amazonas"/>
    <x v="0"/>
    <s v="Itacoatiara"/>
    <s v="Amazonas"/>
    <x v="0"/>
    <s v="Manaus"/>
    <s v="Amazonas"/>
  </r>
  <r>
    <s v="Tracuateua"/>
    <s v="Pará"/>
    <x v="0"/>
    <s v="Afuá"/>
    <s v="Pará"/>
    <x v="0"/>
    <s v="São Luís"/>
    <s v="Maranhão"/>
  </r>
  <r>
    <s v="Trairão"/>
    <s v="Pará"/>
    <x v="0"/>
    <s v="Afuá"/>
    <s v="Pará"/>
    <x v="0"/>
    <s v="São Luís"/>
    <s v="Maranhão"/>
  </r>
  <r>
    <s v="Tucuruí"/>
    <s v="Pará"/>
    <x v="0"/>
    <s v="Afuá"/>
    <s v="Pará"/>
    <x v="0"/>
    <s v="São Luís"/>
    <s v="Maranhão"/>
  </r>
  <r>
    <s v="Tufilândia"/>
    <s v="Maranhão"/>
    <x v="0"/>
    <s v="Itacoatiara"/>
    <s v="Amazonas"/>
    <x v="0"/>
    <s v="Manaus"/>
    <s v="Amazonas"/>
  </r>
  <r>
    <s v="Turiaçu"/>
    <s v="Maranhão"/>
    <x v="0"/>
    <s v="Afuá"/>
    <s v="Pará"/>
    <x v="0"/>
    <s v="São Luís"/>
    <s v="Maranhão"/>
  </r>
  <r>
    <s v="Uarini"/>
    <s v="Amazonas"/>
    <x v="0"/>
    <s v="Itacoatiara"/>
    <s v="Amazonas"/>
    <x v="0"/>
    <s v="Manaus"/>
    <s v="Amazonas"/>
  </r>
  <r>
    <s v="Uruará"/>
    <s v="Pará"/>
    <x v="0"/>
    <s v="Itacoatiara"/>
    <s v="Amazonas"/>
    <x v="0"/>
    <s v="Manaus"/>
    <s v="Amazonas"/>
  </r>
  <r>
    <s v="Urucará"/>
    <s v="Amazonas"/>
    <x v="0"/>
    <s v="Itacoatiara"/>
    <s v="Amazonas"/>
    <x v="0"/>
    <s v="Manaus"/>
    <s v="Amazonas"/>
  </r>
  <r>
    <s v="Urucurituba"/>
    <s v="Amazonas"/>
    <x v="0"/>
    <s v="Itacoatiara"/>
    <s v="Amazonas"/>
    <x v="0"/>
    <s v="Manaus"/>
    <s v="Amazonas"/>
  </r>
  <r>
    <s v="Urupá"/>
    <s v="Rondônia"/>
    <x v="0"/>
    <s v="Itacoatiara"/>
    <s v="Amazonas"/>
    <x v="0"/>
    <s v="Manaus"/>
    <s v="Amazonas"/>
  </r>
  <r>
    <s v="Vale do Anari"/>
    <s v="Rondônia"/>
    <x v="0"/>
    <s v="Afuá"/>
    <s v="Pará"/>
    <x v="0"/>
    <s v="São Luís"/>
    <s v="Maranhão"/>
  </r>
  <r>
    <s v="Vale do Paraíso"/>
    <s v="Rondônia"/>
    <x v="0"/>
    <s v="Afuá"/>
    <s v="Pará"/>
    <x v="0"/>
    <s v="São Luís"/>
    <s v="Maranhão"/>
  </r>
  <r>
    <s v="Viana"/>
    <s v="Maranhão"/>
    <x v="0"/>
    <s v="Afuá"/>
    <s v="Pará"/>
    <x v="0"/>
    <s v="São Luís"/>
    <s v="Maranhão"/>
  </r>
  <r>
    <s v="Vigia"/>
    <s v="Pará"/>
    <x v="0"/>
    <s v="Afuá"/>
    <s v="Pará"/>
    <x v="0"/>
    <s v="São Luís"/>
    <s v="Maranhão"/>
  </r>
  <r>
    <s v="Vila Nova dos Martírios"/>
    <s v="Maranhão"/>
    <x v="0"/>
    <s v="Afuá"/>
    <s v="Pará"/>
    <x v="0"/>
    <s v="São Luís"/>
    <s v="Maranhão"/>
  </r>
  <r>
    <s v="Viseu"/>
    <s v="Pará"/>
    <x v="0"/>
    <s v="Afuá"/>
    <s v="Pará"/>
    <x v="0"/>
    <s v="São Luís"/>
    <s v="Maranhão"/>
  </r>
  <r>
    <s v="Vitória do Jari"/>
    <s v="Amapá"/>
    <x v="0"/>
    <s v="Afuá"/>
    <s v="Pará"/>
    <x v="0"/>
    <s v="São Luís"/>
    <s v="Maranhão"/>
  </r>
  <r>
    <s v="Vitória do Mearim"/>
    <s v="Maranhão"/>
    <x v="0"/>
    <s v="Itacoatiara"/>
    <s v="Amazonas"/>
    <x v="0"/>
    <s v="Manaus"/>
    <s v="Amazonas"/>
  </r>
  <r>
    <s v="Vitória do Xingu"/>
    <s v="Pará"/>
    <x v="0"/>
    <s v="Afuá"/>
    <s v="Pará"/>
    <x v="0"/>
    <s v="São Luís"/>
    <s v="Maranhão"/>
  </r>
  <r>
    <s v="Xapuri"/>
    <s v="Acre"/>
    <x v="0"/>
    <s v="Afuá"/>
    <s v="Pará"/>
    <x v="0"/>
    <s v="São Luís"/>
    <s v="Maranhão"/>
  </r>
  <r>
    <s v="Xinguara"/>
    <s v="Pará"/>
    <x v="0"/>
    <s v="Itacoatiara"/>
    <s v="Amazonas"/>
    <x v="0"/>
    <s v="Manaus"/>
    <s v="Amazona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s v="Abaetetuba"/>
    <s v="Pará"/>
    <x v="0"/>
    <s v="Afuá"/>
    <s v="Pará"/>
    <x v="0"/>
    <s v="São Luís"/>
    <s v="Maranhão"/>
  </r>
  <r>
    <s v="Acará"/>
    <s v="Pará"/>
    <x v="1"/>
    <s v="São Miguel do Guamá"/>
    <s v="Pará"/>
    <x v="1"/>
    <s v="São Luís"/>
    <s v="Maranhão"/>
  </r>
  <r>
    <s v="Acrelândia"/>
    <s v="Acre"/>
    <x v="1"/>
    <s v="Porto Velho"/>
    <s v="Rondônia"/>
    <x v="0"/>
    <s v="Manaus"/>
    <s v="Amazonas"/>
  </r>
  <r>
    <s v="Afuá"/>
    <s v="Pará"/>
    <x v="2"/>
    <s v="Afuá"/>
    <s v="Pará"/>
    <x v="0"/>
    <s v="São Luís"/>
    <s v="Maranhão"/>
  </r>
  <r>
    <s v="Água Azul do Norte"/>
    <s v="Pará"/>
    <x v="0"/>
    <s v="Afuá"/>
    <s v="Pará"/>
    <x v="0"/>
    <s v="São Luís"/>
    <s v="Maranhão"/>
  </r>
  <r>
    <s v="Alcântara"/>
    <s v="Maranhão"/>
    <x v="0"/>
    <s v="Sena Madureira"/>
    <s v="Acre"/>
    <x v="1"/>
    <s v="Manaus"/>
    <s v="Amazonas"/>
  </r>
  <r>
    <s v="Alenquer"/>
    <s v="Pará"/>
    <x v="1"/>
    <s v="Nova Olinda do Maranhão"/>
    <s v="Maranhão"/>
    <x v="1"/>
    <s v="São Luís"/>
    <s v="Maranhão"/>
  </r>
  <r>
    <s v="Almeirim"/>
    <s v="Pará"/>
    <x v="1"/>
    <s v="Sena Madureira"/>
    <s v="Acre"/>
    <x v="1"/>
    <s v="Manaus"/>
    <s v="Amazonas"/>
  </r>
  <r>
    <s v="Alta Floresta"/>
    <s v="Mato Grosso"/>
    <x v="0"/>
    <s v="Ponta de Pedras"/>
    <s v="Pará"/>
    <x v="0"/>
    <s v="Manaus"/>
    <s v="Amazonas"/>
  </r>
  <r>
    <s v="Alta Floresta D'Oeste"/>
    <s v="Rondônia"/>
    <x v="1"/>
    <s v="Porto Velho"/>
    <s v="Rondônia"/>
    <x v="0"/>
    <s v="Manaus"/>
    <s v="Amazonas"/>
  </r>
  <r>
    <s v="Altamira"/>
    <s v="Pará"/>
    <x v="1"/>
    <s v="Ponta de Pedras"/>
    <s v="Pará"/>
    <x v="0"/>
    <s v="Manaus"/>
    <s v="Amazonas"/>
  </r>
  <r>
    <s v="Alto Alegre do Pindaré"/>
    <s v="Maranhão"/>
    <x v="1"/>
    <s v="Sena Madureira"/>
    <s v="Acre"/>
    <x v="1"/>
    <s v="Manaus"/>
    <s v="Amazonas"/>
  </r>
  <r>
    <s v="Alvarães"/>
    <s v="Amazonas"/>
    <x v="1"/>
    <s v="Nova Olinda do Maranhão"/>
    <s v="Maranhão"/>
    <x v="1"/>
    <s v="São Luís"/>
    <s v="Maranhão"/>
  </r>
  <r>
    <s v="Amapá"/>
    <s v="Amapá"/>
    <x v="1"/>
    <s v="Coari"/>
    <s v="Amazonas"/>
    <x v="0"/>
    <s v="Manaus"/>
    <s v="Amazonas"/>
  </r>
  <r>
    <s v="Amapá do Maranhão"/>
    <s v="Maranhão"/>
    <x v="1"/>
    <s v="Sena Madureira"/>
    <s v="Acre"/>
    <x v="1"/>
    <s v="Manaus"/>
    <s v="Amazonas"/>
  </r>
  <r>
    <s v="Amarante do Maranhão"/>
    <s v="Maranhão"/>
    <x v="1"/>
    <s v="São Miguel do Guamá"/>
    <s v="Pará"/>
    <x v="1"/>
    <s v="São Luís"/>
    <s v="Maranhão"/>
  </r>
  <r>
    <s v="Amaturá"/>
    <s v="Amazonas"/>
    <x v="1"/>
    <s v="Nova Olinda do Maranhão"/>
    <s v="Maranhão"/>
    <x v="1"/>
    <s v="São Luís"/>
    <s v="Maranhão"/>
  </r>
  <r>
    <s v="Anajás"/>
    <s v="Pará"/>
    <x v="0"/>
    <s v="Afuá"/>
    <s v="Pará"/>
    <x v="0"/>
    <s v="São Luís"/>
    <s v="Maranhão"/>
  </r>
  <r>
    <s v="Anajatuba"/>
    <s v="Maranhão"/>
    <x v="1"/>
    <s v="Afuá"/>
    <s v="Pará"/>
    <x v="0"/>
    <s v="São Luís"/>
    <s v="Maranhão"/>
  </r>
  <r>
    <s v="Anamã"/>
    <s v="Amazonas"/>
    <x v="1"/>
    <s v="Nova Olinda do Maranhão"/>
    <s v="Maranhão"/>
    <x v="1"/>
    <s v="São Luís"/>
    <s v="Maranhão"/>
  </r>
  <r>
    <s v="Ananindeua"/>
    <s v="Pará"/>
    <x v="0"/>
    <s v="Óbidos"/>
    <s v="Pará"/>
    <x v="2"/>
    <s v="São Luís"/>
    <s v="Maranhão"/>
  </r>
  <r>
    <s v="Anapu"/>
    <s v="Pará"/>
    <x v="1"/>
    <s v="São Miguel do Guamá"/>
    <s v="Pará"/>
    <x v="1"/>
    <s v="São Luís"/>
    <s v="Maranhão"/>
  </r>
  <r>
    <s v="Anori"/>
    <s v="Amazonas"/>
    <x v="1"/>
    <s v="Sena Madureira"/>
    <s v="Acre"/>
    <x v="1"/>
    <s v="Manaus"/>
    <s v="Amazonas"/>
  </r>
  <r>
    <s v="Apiacás"/>
    <s v="Mato Grosso"/>
    <x v="0"/>
    <s v="Afuá"/>
    <s v="Pará"/>
    <x v="0"/>
    <s v="São Luís"/>
    <s v="Maranhão"/>
  </r>
  <r>
    <s v="Apicum-Açu"/>
    <s v="Maranhão"/>
    <x v="1"/>
    <s v="Porto Velho"/>
    <s v="Rondônia"/>
    <x v="0"/>
    <s v="Manaus"/>
    <s v="Amazonas"/>
  </r>
  <r>
    <s v="Apuí"/>
    <s v="Amazonas"/>
    <x v="1"/>
    <s v="Nova Olinda do Maranhão"/>
    <s v="Maranhão"/>
    <x v="1"/>
    <s v="São Luís"/>
    <s v="Maranhão"/>
  </r>
  <r>
    <s v="Araguanã"/>
    <s v="Tocantins"/>
    <x v="1"/>
    <s v="Sena Madureira"/>
    <s v="Acre"/>
    <x v="1"/>
    <s v="Manaus"/>
    <s v="Amazonas"/>
  </r>
  <r>
    <s v="Arari"/>
    <s v="Maranhão"/>
    <x v="1"/>
    <s v="Nova Olinda do Maranhão"/>
    <s v="Maranhão"/>
    <x v="1"/>
    <s v="São Luís"/>
    <s v="Maranhão"/>
  </r>
  <r>
    <s v="Aripuanã"/>
    <s v="Mato Grosso"/>
    <x v="1"/>
    <s v="Nova Olinda do Maranhão"/>
    <s v="Maranhão"/>
    <x v="1"/>
    <s v="São Luís"/>
    <s v="Maranhão"/>
  </r>
  <r>
    <s v="Assis Brasil"/>
    <s v="Acre"/>
    <x v="1"/>
    <s v="Porto Velho"/>
    <s v="Rondônia"/>
    <x v="0"/>
    <s v="Manaus"/>
    <s v="Amazonas"/>
  </r>
  <r>
    <s v="Atalaia do Norte"/>
    <s v="Amazonas"/>
    <x v="0"/>
    <s v="Afuá"/>
    <s v="Pará"/>
    <x v="0"/>
    <s v="São Luís"/>
    <s v="Maranhão"/>
  </r>
  <r>
    <s v="Augusto Corrêa"/>
    <s v="Pará"/>
    <x v="0"/>
    <s v="Itacoatiara"/>
    <s v="Amazonas"/>
    <x v="0"/>
    <s v="Manaus"/>
    <s v="Amazonas"/>
  </r>
  <r>
    <s v="Autazes"/>
    <s v="Amazonas"/>
    <x v="0"/>
    <s v="Sena Madureira"/>
    <s v="Acre"/>
    <x v="1"/>
    <s v="Manaus"/>
    <s v="Amazonas"/>
  </r>
  <r>
    <s v="Aveiro"/>
    <s v="Pará"/>
    <x v="0"/>
    <s v="Afuá"/>
    <s v="Pará"/>
    <x v="0"/>
    <s v="São Luís"/>
    <s v="Maranhão"/>
  </r>
  <r>
    <s v="Axixá"/>
    <s v="Maranhão"/>
    <x v="1"/>
    <s v="Sena Madureira"/>
    <s v="Acre"/>
    <x v="1"/>
    <s v="Manaus"/>
    <s v="Amazonas"/>
  </r>
  <r>
    <s v="Bacabeira"/>
    <s v="Maranhão"/>
    <x v="1"/>
    <s v="Nova Olinda do Maranhão"/>
    <s v="Maranhão"/>
    <x v="1"/>
    <s v="São Luís"/>
    <s v="Maranhão"/>
  </r>
  <r>
    <s v="Bacuri"/>
    <s v="Maranhão"/>
    <x v="1"/>
    <s v="Nova Olinda do Maranhão"/>
    <s v="Maranhão"/>
    <x v="1"/>
    <s v="São Luís"/>
    <s v="Maranhão"/>
  </r>
  <r>
    <s v="Bagre"/>
    <s v="Pará"/>
    <x v="1"/>
    <s v="Nova Olinda do Maranhão"/>
    <s v="Maranhão"/>
    <x v="1"/>
    <s v="São Luís"/>
    <s v="Maranhão"/>
  </r>
  <r>
    <s v="Baião"/>
    <s v="Pará"/>
    <x v="1"/>
    <s v="Óbidos"/>
    <s v="Pará"/>
    <x v="2"/>
    <s v="São Luís"/>
    <s v="Maranhão"/>
  </r>
  <r>
    <s v="Bannach"/>
    <s v="Pará"/>
    <x v="0"/>
    <s v="Afuá"/>
    <s v="Pará"/>
    <x v="0"/>
    <s v="São Luís"/>
    <s v="Maranhão"/>
  </r>
  <r>
    <s v="Barcarena"/>
    <s v="Pará"/>
    <x v="1"/>
    <s v="Sena Madureira"/>
    <s v="Acre"/>
    <x v="1"/>
    <s v="Manaus"/>
    <s v="Amazonas"/>
  </r>
  <r>
    <s v="Barcelos"/>
    <s v="Amazonas"/>
    <x v="0"/>
    <s v="Sena Madureira"/>
    <s v="Acre"/>
    <x v="1"/>
    <s v="Manaus"/>
    <s v="Amazonas"/>
  </r>
  <r>
    <s v="Barreirinha"/>
    <s v="Amazonas"/>
    <x v="0"/>
    <s v="Afuá"/>
    <s v="Pará"/>
    <x v="0"/>
    <s v="São Luís"/>
    <s v="Maranhão"/>
  </r>
  <r>
    <s v="Bela Vista do Maranhão"/>
    <s v="Maranhão"/>
    <x v="1"/>
    <s v="Sena Madureira"/>
    <s v="Acre"/>
    <x v="1"/>
    <s v="Manaus"/>
    <s v="Amazonas"/>
  </r>
  <r>
    <s v="Belém"/>
    <s v="Pará"/>
    <x v="1"/>
    <s v="Nova Olinda do Maranhão"/>
    <s v="Maranhão"/>
    <x v="1"/>
    <s v="São Luís"/>
    <s v="Maranhão"/>
  </r>
  <r>
    <s v="Belterra"/>
    <s v="Pará"/>
    <x v="1"/>
    <s v="São Miguel do Guamá"/>
    <s v="Pará"/>
    <x v="1"/>
    <s v="São Luís"/>
    <s v="Maranhão"/>
  </r>
  <r>
    <s v="Benevides"/>
    <s v="Pará"/>
    <x v="1"/>
    <s v="Sena Madureira"/>
    <s v="Acre"/>
    <x v="1"/>
    <s v="Manaus"/>
    <s v="Amazonas"/>
  </r>
  <r>
    <s v="Benjamin Constant"/>
    <s v="Amazonas"/>
    <x v="1"/>
    <s v="São Miguel do Guamá"/>
    <s v="Pará"/>
    <x v="1"/>
    <s v="São Luís"/>
    <s v="Maranhão"/>
  </r>
  <r>
    <s v="Beruri"/>
    <s v="Amazonas"/>
    <x v="1"/>
    <s v="Ponta de Pedras"/>
    <s v="Pará"/>
    <x v="0"/>
    <s v="Manaus"/>
    <s v="Amazonas"/>
  </r>
  <r>
    <s v="Boa Vista do Gurupi"/>
    <s v="Maranhão"/>
    <x v="1"/>
    <s v="Coari"/>
    <s v="Amazonas"/>
    <x v="0"/>
    <s v="Manaus"/>
    <s v="Amazonas"/>
  </r>
  <r>
    <s v="Boa Vista do Ramos"/>
    <s v="Amazonas"/>
    <x v="1"/>
    <s v="São Miguel do Guamá"/>
    <s v="Pará"/>
    <x v="1"/>
    <s v="São Luís"/>
    <s v="Maranhão"/>
  </r>
  <r>
    <s v="Boca do Acre"/>
    <s v="Amazonas"/>
    <x v="0"/>
    <s v="Óbidos"/>
    <s v="Pará"/>
    <x v="2"/>
    <s v="São Luís"/>
    <s v="Maranhão"/>
  </r>
  <r>
    <s v="Bom Jesus do Tocantins"/>
    <s v="Pará"/>
    <x v="1"/>
    <s v="Ponta de Pedras"/>
    <s v="Pará"/>
    <x v="0"/>
    <s v="Manaus"/>
    <s v="Amazonas"/>
  </r>
  <r>
    <s v="Bonito"/>
    <s v="Pará"/>
    <x v="1"/>
    <s v="São Miguel do Guamá"/>
    <s v="Pará"/>
    <x v="1"/>
    <s v="São Luís"/>
    <s v="Maranhão"/>
  </r>
  <r>
    <s v="Borba"/>
    <s v="Amazonas"/>
    <x v="1"/>
    <s v="São Miguel do Guamá"/>
    <s v="Pará"/>
    <x v="1"/>
    <s v="São Luís"/>
    <s v="Maranhão"/>
  </r>
  <r>
    <s v="Bragança"/>
    <s v="Pará"/>
    <x v="1"/>
    <s v="Coari"/>
    <s v="Amazonas"/>
    <x v="0"/>
    <s v="Manaus"/>
    <s v="Amazonas"/>
  </r>
  <r>
    <s v="Brasil Novo"/>
    <s v="Pará"/>
    <x v="1"/>
    <s v="São Miguel do Guamá"/>
    <s v="Pará"/>
    <x v="1"/>
    <s v="São Luís"/>
    <s v="Maranhão"/>
  </r>
  <r>
    <s v="Brasiléia"/>
    <s v="Acre"/>
    <x v="1"/>
    <s v="Sena Madureira"/>
    <s v="Acre"/>
    <x v="1"/>
    <s v="Manaus"/>
    <s v="Amazonas"/>
  </r>
  <r>
    <s v="Brasnorte"/>
    <s v="Mato Grosso"/>
    <x v="0"/>
    <s v="Óbidos"/>
    <s v="Pará"/>
    <x v="2"/>
    <s v="São Luís"/>
    <s v="Maranhão"/>
  </r>
  <r>
    <s v="Brejo Grande do Araguaia"/>
    <s v="Pará"/>
    <x v="1"/>
    <s v="Porto Velho"/>
    <s v="Rondônia"/>
    <x v="0"/>
    <s v="Manaus"/>
    <s v="Amazonas"/>
  </r>
  <r>
    <s v="Breu Branco"/>
    <s v="Pará"/>
    <x v="1"/>
    <s v="São Miguel do Guamá"/>
    <s v="Pará"/>
    <x v="1"/>
    <s v="São Luís"/>
    <s v="Maranhão"/>
  </r>
  <r>
    <s v="Breves"/>
    <s v="Pará"/>
    <x v="1"/>
    <s v="São Miguel do Guamá"/>
    <s v="Pará"/>
    <x v="1"/>
    <s v="São Luís"/>
    <s v="Maranhão"/>
  </r>
  <r>
    <s v="Bujari"/>
    <s v="Acre"/>
    <x v="1"/>
    <s v="Óbidos"/>
    <s v="Pará"/>
    <x v="2"/>
    <s v="São Luís"/>
    <s v="Maranhão"/>
  </r>
  <r>
    <s v="Bujaru"/>
    <s v="Pará"/>
    <x v="1"/>
    <s v="Rio Branco"/>
    <s v="Acre"/>
    <x v="0"/>
    <s v="Manaus"/>
    <s v="Amazonas"/>
  </r>
  <r>
    <s v="Buritis"/>
    <s v="Rondônia"/>
    <x v="1"/>
    <s v="São Miguel do Guamá"/>
    <s v="Pará"/>
    <x v="1"/>
    <s v="São Luís"/>
    <s v="Maranhão"/>
  </r>
  <r>
    <s v="Caapiranga"/>
    <s v="Amazonas"/>
    <x v="1"/>
    <s v="Ponta de Pedras"/>
    <s v="Pará"/>
    <x v="0"/>
    <s v="Manaus"/>
    <s v="Amazonas"/>
  </r>
  <r>
    <s v="Cabixi"/>
    <s v="Rondônia"/>
    <x v="0"/>
    <s v="Ponta de Pedras"/>
    <s v="Pará"/>
    <x v="0"/>
    <s v="Manaus"/>
    <s v="Amazonas"/>
  </r>
  <r>
    <s v="Cacaulândia"/>
    <s v="Rondônia"/>
    <x v="1"/>
    <s v="Porto Velho"/>
    <s v="Rondônia"/>
    <x v="0"/>
    <s v="Manaus"/>
    <s v="Amazonas"/>
  </r>
  <r>
    <s v="Cachoeira do Arari"/>
    <s v="Pará"/>
    <x v="1"/>
    <s v="Ponta de Pedras"/>
    <s v="Pará"/>
    <x v="0"/>
    <s v="Manaus"/>
    <s v="Amazonas"/>
  </r>
  <r>
    <s v="Cachoeira do Piriá"/>
    <s v="Pará"/>
    <x v="0"/>
    <s v="Afuá"/>
    <s v="Pará"/>
    <x v="0"/>
    <s v="São Luís"/>
    <s v="Maranhão"/>
  </r>
  <r>
    <s v="Cachoeira Grande"/>
    <s v="Maranhão"/>
    <x v="1"/>
    <s v="São Miguel do Guamá"/>
    <s v="Pará"/>
    <x v="1"/>
    <s v="São Luís"/>
    <s v="Maranhão"/>
  </r>
  <r>
    <s v="Cacoal"/>
    <s v="Rondônia"/>
    <x v="1"/>
    <s v="Nova Olinda do Maranhão"/>
    <s v="Maranhão"/>
    <x v="1"/>
    <s v="São Luís"/>
    <s v="Maranhão"/>
  </r>
  <r>
    <s v="Cajari"/>
    <s v="Maranhão"/>
    <x v="1"/>
    <s v="Ponta de Pedras"/>
    <s v="Pará"/>
    <x v="0"/>
    <s v="Manaus"/>
    <s v="Amazonas"/>
  </r>
  <r>
    <s v="Calçoene"/>
    <s v="Amapá"/>
    <x v="1"/>
    <s v="Nova Olinda do Maranhão"/>
    <s v="Maranhão"/>
    <x v="1"/>
    <s v="São Luís"/>
    <s v="Maranhão"/>
  </r>
  <r>
    <s v="Cametá"/>
    <s v="Pará"/>
    <x v="1"/>
    <s v="Sena Madureira"/>
    <s v="Acre"/>
    <x v="1"/>
    <s v="Manaus"/>
    <s v="Amazonas"/>
  </r>
  <r>
    <s v="Canaã dos Carajás"/>
    <s v="Pará"/>
    <x v="0"/>
    <s v="Ponta de Pedras"/>
    <s v="Pará"/>
    <x v="0"/>
    <s v="Manaus"/>
    <s v="Amazonas"/>
  </r>
  <r>
    <s v="Candeias do Jamari"/>
    <s v="Rondônia"/>
    <x v="1"/>
    <s v="Nova Olinda do Maranhão"/>
    <s v="Maranhão"/>
    <x v="1"/>
    <s v="São Luís"/>
    <s v="Maranhão"/>
  </r>
  <r>
    <s v="Cândido Mendes"/>
    <s v="Maranhão"/>
    <x v="1"/>
    <s v="Ponta de Pedras"/>
    <s v="Pará"/>
    <x v="0"/>
    <s v="Manaus"/>
    <s v="Amazonas"/>
  </r>
  <r>
    <s v="Canutama"/>
    <s v="Amazonas"/>
    <x v="1"/>
    <s v="São Miguel do Guamá"/>
    <s v="Pará"/>
    <x v="1"/>
    <s v="São Luís"/>
    <s v="Maranhão"/>
  </r>
  <r>
    <s v="Capanema"/>
    <s v="Pará"/>
    <x v="1"/>
    <s v="Ponta de Pedras"/>
    <s v="Pará"/>
    <x v="0"/>
    <s v="Manaus"/>
    <s v="Amazonas"/>
  </r>
  <r>
    <s v="Capitão Poço"/>
    <s v="Pará"/>
    <x v="1"/>
    <s v="São Miguel do Guamá"/>
    <s v="Pará"/>
    <x v="1"/>
    <s v="São Luís"/>
    <s v="Maranhão"/>
  </r>
  <r>
    <s v="Capixaba"/>
    <s v="Acre"/>
    <x v="1"/>
    <s v="São Miguel do Guamá"/>
    <s v="Pará"/>
    <x v="1"/>
    <s v="São Luís"/>
    <s v="Maranhão"/>
  </r>
  <r>
    <s v="Caracaraí"/>
    <s v="Roraima"/>
    <x v="1"/>
    <s v="Porto Velho"/>
    <s v="Rondônia"/>
    <x v="0"/>
    <s v="Manaus"/>
    <s v="Amazonas"/>
  </r>
  <r>
    <s v="Carauari"/>
    <s v="Amazonas"/>
    <x v="1"/>
    <s v="Ponta de Pedras"/>
    <s v="Pará"/>
    <x v="0"/>
    <s v="Manaus"/>
    <s v="Amazonas"/>
  </r>
  <r>
    <s v="Careiro"/>
    <s v="Amazonas"/>
    <x v="1"/>
    <s v="Ponta de Pedras"/>
    <s v="Pará"/>
    <x v="0"/>
    <s v="Manaus"/>
    <s v="Amazonas"/>
  </r>
  <r>
    <s v="Caroebe"/>
    <s v="Roraima"/>
    <x v="1"/>
    <s v="Coari"/>
    <s v="Amazonas"/>
    <x v="0"/>
    <s v="Manaus"/>
    <s v="Amazonas"/>
  </r>
  <r>
    <s v="Carutapera"/>
    <s v="Maranhão"/>
    <x v="1"/>
    <s v="Sena Madureira"/>
    <s v="Acre"/>
    <x v="1"/>
    <s v="Manaus"/>
    <s v="Amazonas"/>
  </r>
  <r>
    <s v="Castanheira"/>
    <s v="Mato Grosso"/>
    <x v="1"/>
    <s v="São Miguel do Guamá"/>
    <s v="Pará"/>
    <x v="1"/>
    <s v="São Luís"/>
    <s v="Maranhão"/>
  </r>
  <r>
    <s v="Castanheiras"/>
    <s v="Rondônia"/>
    <x v="1"/>
    <s v="Porto Velho"/>
    <s v="Rondônia"/>
    <x v="0"/>
    <s v="Manaus"/>
    <s v="Amazonas"/>
  </r>
  <r>
    <s v="Cedral"/>
    <s v="Maranhão"/>
    <x v="1"/>
    <s v="Ponta de Pedras"/>
    <s v="Pará"/>
    <x v="0"/>
    <s v="Manaus"/>
    <s v="Amazonas"/>
  </r>
  <r>
    <s v="Central do Maranhão"/>
    <s v="Maranhão"/>
    <x v="1"/>
    <s v="Nova Olinda do Maranhão"/>
    <s v="Maranhão"/>
    <x v="1"/>
    <s v="São Luís"/>
    <s v="Maranhão"/>
  </r>
  <r>
    <s v="Centro do Guilherme"/>
    <s v="Maranhão"/>
    <x v="1"/>
    <s v="Nova Olinda do Maranhão"/>
    <s v="Maranhão"/>
    <x v="1"/>
    <s v="São Luís"/>
    <s v="Maranhão"/>
  </r>
  <r>
    <s v="Centro Novo do Maranhão"/>
    <s v="Maranhão"/>
    <x v="1"/>
    <s v="Nova Olinda do Maranhão"/>
    <s v="Maranhão"/>
    <x v="1"/>
    <s v="São Luís"/>
    <s v="Maranhão"/>
  </r>
  <r>
    <s v="Chaves"/>
    <s v="Pará"/>
    <x v="1"/>
    <s v="São Miguel do Guamá"/>
    <s v="Pará"/>
    <x v="1"/>
    <s v="São Luís"/>
    <s v="Maranhão"/>
  </r>
  <r>
    <s v="Chupinguaia"/>
    <s v="Rondônia"/>
    <x v="3"/>
    <s v="Coari"/>
    <s v="Amazonas"/>
    <x v="0"/>
    <s v="Manaus"/>
    <s v="Amazonas"/>
  </r>
  <r>
    <s v="Cidelândia"/>
    <s v="Maranhão"/>
    <x v="0"/>
    <s v="Coari"/>
    <s v="Amazonas"/>
    <x v="0"/>
    <s v="Manaus"/>
    <s v="Amazonas"/>
  </r>
  <r>
    <s v="Coari"/>
    <s v="Amazonas"/>
    <x v="0"/>
    <s v="Afuá"/>
    <s v="Pará"/>
    <x v="0"/>
    <s v="São Luís"/>
    <s v="Maranhão"/>
  </r>
  <r>
    <s v="Codajás"/>
    <s v="Amazonas"/>
    <x v="2"/>
    <s v="Coari"/>
    <s v="Amazonas"/>
    <x v="0"/>
    <s v="Manaus"/>
    <s v="Amazonas"/>
  </r>
  <r>
    <s v="Colares"/>
    <s v="Pará"/>
    <x v="1"/>
    <s v="Coari"/>
    <s v="Amazonas"/>
    <x v="0"/>
    <s v="Manaus"/>
    <s v="Amazonas"/>
  </r>
  <r>
    <s v="Colniza"/>
    <s v="Mato Grosso"/>
    <x v="0"/>
    <s v="Sena Madureira"/>
    <s v="Acre"/>
    <x v="1"/>
    <s v="Manaus"/>
    <s v="Amazonas"/>
  </r>
  <r>
    <s v="Costa Marques"/>
    <s v="Rondônia"/>
    <x v="1"/>
    <s v="Porto Velho"/>
    <s v="Rondônia"/>
    <x v="0"/>
    <s v="Manaus"/>
    <s v="Amazonas"/>
  </r>
  <r>
    <s v="Cotriguaçu"/>
    <s v="Mato Grosso"/>
    <x v="0"/>
    <s v="Afuá"/>
    <s v="Pará"/>
    <x v="0"/>
    <s v="São Luís"/>
    <s v="Maranhão"/>
  </r>
  <r>
    <s v="Cruzeiro do Sul"/>
    <s v="Acre"/>
    <x v="1"/>
    <s v="Porto Velho"/>
    <s v="Rondônia"/>
    <x v="0"/>
    <s v="Manaus"/>
    <s v="Amazonas"/>
  </r>
  <r>
    <s v="Cumaru do Norte"/>
    <s v="Pará"/>
    <x v="1"/>
    <s v="Rio Branco"/>
    <s v="Acre"/>
    <x v="0"/>
    <s v="Manaus"/>
    <s v="Amazonas"/>
  </r>
  <r>
    <s v="Curionópolis"/>
    <s v="Pará"/>
    <x v="1"/>
    <s v="Nova Olinda do Maranhão"/>
    <s v="Maranhão"/>
    <x v="1"/>
    <s v="São Luís"/>
    <s v="Maranhão"/>
  </r>
  <r>
    <s v="Curralinho"/>
    <s v="Pará"/>
    <x v="0"/>
    <s v="Sena Madureira"/>
    <s v="Acre"/>
    <x v="1"/>
    <s v="Manaus"/>
    <s v="Amazonas"/>
  </r>
  <r>
    <s v="Curuá"/>
    <s v="Pará"/>
    <x v="1"/>
    <s v="Óbidos"/>
    <s v="Pará"/>
    <x v="2"/>
    <s v="São Luís"/>
    <s v="Maranhão"/>
  </r>
  <r>
    <s v="Curuçá"/>
    <s v="Pará"/>
    <x v="1"/>
    <s v="Sena Madureira"/>
    <s v="Acre"/>
    <x v="1"/>
    <s v="Manaus"/>
    <s v="Amazonas"/>
  </r>
  <r>
    <s v="Cururupu"/>
    <s v="Maranhão"/>
    <x v="1"/>
    <s v="São Miguel do Guamá"/>
    <s v="Pará"/>
    <x v="1"/>
    <s v="São Luís"/>
    <s v="Maranhão"/>
  </r>
  <r>
    <s v="Cutias"/>
    <s v="Amapá"/>
    <x v="1"/>
    <s v="Nova Olinda do Maranhão"/>
    <s v="Maranhão"/>
    <x v="1"/>
    <s v="São Luís"/>
    <s v="Maranhão"/>
  </r>
  <r>
    <s v="Eirunepé"/>
    <s v="Amazonas"/>
    <x v="1"/>
    <s v="Sena Madureira"/>
    <s v="Acre"/>
    <x v="1"/>
    <s v="Manaus"/>
    <s v="Amazonas"/>
  </r>
  <r>
    <s v="Envira"/>
    <s v="Amazonas"/>
    <x v="1"/>
    <s v="Rio Branco"/>
    <s v="Acre"/>
    <x v="0"/>
    <s v="Manaus"/>
    <s v="Amazonas"/>
  </r>
  <r>
    <s v="Epitaciolândia"/>
    <s v="Acre"/>
    <x v="1"/>
    <s v="Rio Branco"/>
    <s v="Acre"/>
    <x v="0"/>
    <s v="Manaus"/>
    <s v="Amazonas"/>
  </r>
  <r>
    <s v="Espigão D'Oeste"/>
    <s v="Rondônia"/>
    <x v="0"/>
    <s v="Sena Madureira"/>
    <s v="Acre"/>
    <x v="1"/>
    <s v="Manaus"/>
    <s v="Amazonas"/>
  </r>
  <r>
    <s v="Faro"/>
    <s v="Pará"/>
    <x v="1"/>
    <s v="Ponta de Pedras"/>
    <s v="Pará"/>
    <x v="0"/>
    <s v="Manaus"/>
    <s v="Amazonas"/>
  </r>
  <r>
    <s v="Feijó"/>
    <s v="Acre"/>
    <x v="0"/>
    <s v="Afuá"/>
    <s v="Pará"/>
    <x v="0"/>
    <s v="São Luís"/>
    <s v="Maranhão"/>
  </r>
  <r>
    <s v="Ferreira Gomes"/>
    <s v="Amapá"/>
    <x v="1"/>
    <s v="Rio Branco"/>
    <s v="Acre"/>
    <x v="0"/>
    <s v="Manaus"/>
    <s v="Amazonas"/>
  </r>
  <r>
    <s v="Fonte Boa"/>
    <s v="Amazonas"/>
    <x v="1"/>
    <s v="Sena Madureira"/>
    <s v="Acre"/>
    <x v="1"/>
    <s v="Manaus"/>
    <s v="Amazonas"/>
  </r>
  <r>
    <s v="Garrafão do Norte"/>
    <s v="Pará"/>
    <x v="1"/>
    <s v="Coari"/>
    <s v="Amazonas"/>
    <x v="0"/>
    <s v="Manaus"/>
    <s v="Amazonas"/>
  </r>
  <r>
    <s v="Godofredo Viana"/>
    <s v="Maranhão"/>
    <x v="1"/>
    <s v="São Miguel do Guamá"/>
    <s v="Pará"/>
    <x v="1"/>
    <s v="São Luís"/>
    <s v="Maranhão"/>
  </r>
  <r>
    <s v="Goianésia do Pará"/>
    <s v="Pará"/>
    <x v="1"/>
    <s v="São Miguel do Guamá"/>
    <s v="Pará"/>
    <x v="1"/>
    <s v="São Luís"/>
    <s v="Maranhão"/>
  </r>
  <r>
    <s v="Governador Newton Bello"/>
    <s v="Maranhão"/>
    <x v="1"/>
    <s v="São Miguel do Guamá"/>
    <s v="Pará"/>
    <x v="1"/>
    <s v="São Luís"/>
    <s v="Maranhão"/>
  </r>
  <r>
    <s v="Governador Nunes Freire"/>
    <s v="Maranhão"/>
    <x v="1"/>
    <s v="Nova Olinda do Maranhão"/>
    <s v="Maranhão"/>
    <x v="1"/>
    <s v="São Luís"/>
    <s v="Maranhão"/>
  </r>
  <r>
    <s v="Guajará"/>
    <s v="Amazonas"/>
    <x v="1"/>
    <s v="Nova Olinda do Maranhão"/>
    <s v="Maranhão"/>
    <x v="1"/>
    <s v="São Luís"/>
    <s v="Maranhão"/>
  </r>
  <r>
    <s v="Guajará-Mirim"/>
    <s v="Rondônia"/>
    <x v="1"/>
    <s v="Rio Branco"/>
    <s v="Acre"/>
    <x v="0"/>
    <s v="Manaus"/>
    <s v="Amazonas"/>
  </r>
  <r>
    <s v="Guarantã do Norte"/>
    <s v="Mato Grosso"/>
    <x v="1"/>
    <s v="Ponta de Pedras"/>
    <s v="Pará"/>
    <x v="0"/>
    <s v="Manaus"/>
    <s v="Amazonas"/>
  </r>
  <r>
    <s v="Guimarães"/>
    <s v="Maranhão"/>
    <x v="1"/>
    <s v="Porto Velho"/>
    <s v="Rondônia"/>
    <x v="0"/>
    <s v="Manaus"/>
    <s v="Amazonas"/>
  </r>
  <r>
    <s v="Gurupá"/>
    <s v="Pará"/>
    <x v="1"/>
    <s v="Nova Olinda do Maranhão"/>
    <s v="Maranhão"/>
    <x v="1"/>
    <s v="São Luís"/>
    <s v="Maranhão"/>
  </r>
  <r>
    <s v="Humaitá"/>
    <s v="Amazonas"/>
    <x v="1"/>
    <s v="Sena Madureira"/>
    <s v="Acre"/>
    <x v="1"/>
    <s v="Manaus"/>
    <s v="Amazonas"/>
  </r>
  <r>
    <s v="Icatu"/>
    <s v="Maranhão"/>
    <x v="1"/>
    <s v="Porto Velho"/>
    <s v="Rondônia"/>
    <x v="0"/>
    <s v="Manaus"/>
    <s v="Amazonas"/>
  </r>
  <r>
    <s v="Igarapé do Meio"/>
    <s v="Maranhão"/>
    <x v="1"/>
    <s v="Nova Olinda do Maranhão"/>
    <s v="Maranhão"/>
    <x v="1"/>
    <s v="São Luís"/>
    <s v="Maranhão"/>
  </r>
  <r>
    <s v="Igarapé-Açu"/>
    <s v="Pará"/>
    <x v="1"/>
    <s v="Nova Olinda do Maranhão"/>
    <s v="Maranhão"/>
    <x v="1"/>
    <s v="São Luís"/>
    <s v="Maranhão"/>
  </r>
  <r>
    <s v="Igarapé-Miri"/>
    <s v="Pará"/>
    <x v="1"/>
    <s v="São Miguel do Guamá"/>
    <s v="Pará"/>
    <x v="1"/>
    <s v="São Luís"/>
    <s v="Maranhão"/>
  </r>
  <r>
    <s v="Imperatriz"/>
    <s v="Maranhão"/>
    <x v="1"/>
    <s v="São Miguel do Guamá"/>
    <s v="Pará"/>
    <x v="1"/>
    <s v="São Luís"/>
    <s v="Maranhão"/>
  </r>
  <r>
    <s v="Inhangapi"/>
    <s v="Pará"/>
    <x v="1"/>
    <s v="Nova Olinda do Maranhão"/>
    <s v="Maranhão"/>
    <x v="1"/>
    <s v="São Luís"/>
    <s v="Maranhão"/>
  </r>
  <r>
    <s v="Ipixuna"/>
    <s v="Amazonas"/>
    <x v="1"/>
    <s v="São Miguel do Guamá"/>
    <s v="Pará"/>
    <x v="1"/>
    <s v="São Luís"/>
    <s v="Maranhão"/>
  </r>
  <r>
    <s v="Iranduba"/>
    <s v="Amazonas"/>
    <x v="1"/>
    <s v="Ponta de Pedras"/>
    <s v="Pará"/>
    <x v="0"/>
    <s v="Manaus"/>
    <s v="Amazonas"/>
  </r>
  <r>
    <s v="Irituia"/>
    <s v="Pará"/>
    <x v="0"/>
    <s v="Itacoatiara"/>
    <s v="Amazonas"/>
    <x v="0"/>
    <s v="Manaus"/>
    <s v="Amazonas"/>
  </r>
  <r>
    <s v="Itacoatiara"/>
    <s v="Amazonas"/>
    <x v="1"/>
    <s v="São Miguel do Guamá"/>
    <s v="Pará"/>
    <x v="1"/>
    <s v="São Luís"/>
    <s v="Maranhão"/>
  </r>
  <r>
    <s v="Itaituba"/>
    <s v="Pará"/>
    <x v="1"/>
    <s v="Itacoatiara"/>
    <s v="Amazonas"/>
    <x v="0"/>
    <s v="Manaus"/>
    <s v="Amazonas"/>
  </r>
  <r>
    <s v="Itamarati"/>
    <s v="Amazonas"/>
    <x v="1"/>
    <s v="Sena Madureira"/>
    <s v="Acre"/>
    <x v="1"/>
    <s v="Manaus"/>
    <s v="Amazonas"/>
  </r>
  <r>
    <s v="Itapecuru Mirim"/>
    <s v="Maranhão"/>
    <x v="0"/>
    <s v="Itacoatiara"/>
    <s v="Amazonas"/>
    <x v="0"/>
    <s v="Manaus"/>
    <s v="Amazonas"/>
  </r>
  <r>
    <s v="Itapiranga"/>
    <s v="Amazonas"/>
    <x v="1"/>
    <s v="Nova Olinda do Maranhão"/>
    <s v="Maranhão"/>
    <x v="1"/>
    <s v="São Luís"/>
    <s v="Maranhão"/>
  </r>
  <r>
    <s v="Itaúba"/>
    <s v="Mato Grosso"/>
    <x v="1"/>
    <s v="Itacoatiara"/>
    <s v="Amazonas"/>
    <x v="0"/>
    <s v="Manaus"/>
    <s v="Amazonas"/>
  </r>
  <r>
    <s v="Itaubal"/>
    <s v="Amapá"/>
    <x v="1"/>
    <s v="Porto Velho"/>
    <s v="Rondônia"/>
    <x v="0"/>
    <s v="Manaus"/>
    <s v="Amazonas"/>
  </r>
  <r>
    <s v="Itupiranga"/>
    <s v="Pará"/>
    <x v="1"/>
    <s v="Sena Madureira"/>
    <s v="Acre"/>
    <x v="1"/>
    <s v="Manaus"/>
    <s v="Amazonas"/>
  </r>
  <r>
    <s v="Jacareacanga"/>
    <s v="Pará"/>
    <x v="0"/>
    <s v="Óbidos"/>
    <s v="Pará"/>
    <x v="2"/>
    <s v="São Luís"/>
    <s v="Maranhão"/>
  </r>
  <r>
    <s v="Jacundá"/>
    <s v="Pará"/>
    <x v="1"/>
    <s v="Sena Madureira"/>
    <s v="Acre"/>
    <x v="1"/>
    <s v="Manaus"/>
    <s v="Amazonas"/>
  </r>
  <r>
    <s v="Japurá"/>
    <s v="Amazonas"/>
    <x v="1"/>
    <s v="São Miguel do Guamá"/>
    <s v="Pará"/>
    <x v="1"/>
    <s v="São Luís"/>
    <s v="Maranhão"/>
  </r>
  <r>
    <s v="Jaru"/>
    <s v="Rondônia"/>
    <x v="1"/>
    <s v="Ponta de Pedras"/>
    <s v="Pará"/>
    <x v="0"/>
    <s v="Manaus"/>
    <s v="Amazonas"/>
  </r>
  <r>
    <s v="Ji-Paraná"/>
    <s v="Rondônia"/>
    <x v="1"/>
    <s v="Ponta de Pedras"/>
    <s v="Pará"/>
    <x v="0"/>
    <s v="Manaus"/>
    <s v="Amazonas"/>
  </r>
  <r>
    <s v="Jordão"/>
    <s v="Acre"/>
    <x v="1"/>
    <s v="Ponta de Pedras"/>
    <s v="Pará"/>
    <x v="0"/>
    <s v="Manaus"/>
    <s v="Amazonas"/>
  </r>
  <r>
    <s v="Juara"/>
    <s v="Mato Grosso"/>
    <x v="1"/>
    <s v="Rio Branco"/>
    <s v="Acre"/>
    <x v="0"/>
    <s v="Manaus"/>
    <s v="Amazonas"/>
  </r>
  <r>
    <s v="Juína"/>
    <s v="Mato Grosso"/>
    <x v="1"/>
    <s v="Porto Velho"/>
    <s v="Rondônia"/>
    <x v="0"/>
    <s v="Manaus"/>
    <s v="Amazonas"/>
  </r>
  <r>
    <s v="Junco do Maranhão"/>
    <s v="Maranhão"/>
    <x v="0"/>
    <s v="Sena Madureira"/>
    <s v="Acre"/>
    <x v="1"/>
    <s v="Manaus"/>
    <s v="Amazonas"/>
  </r>
  <r>
    <s v="Juruá"/>
    <s v="Amazonas"/>
    <x v="1"/>
    <s v="São Miguel do Guamá"/>
    <s v="Pará"/>
    <x v="1"/>
    <s v="São Luís"/>
    <s v="Maranhão"/>
  </r>
  <r>
    <s v="Juruena"/>
    <s v="Mato Grosso"/>
    <x v="1"/>
    <s v="Coari"/>
    <s v="Amazonas"/>
    <x v="0"/>
    <s v="Manaus"/>
    <s v="Amazonas"/>
  </r>
  <r>
    <s v="Juruti"/>
    <s v="Pará"/>
    <x v="1"/>
    <s v="Porto Velho"/>
    <s v="Rondônia"/>
    <x v="0"/>
    <s v="Manaus"/>
    <s v="Amazonas"/>
  </r>
  <r>
    <s v="Jutaí"/>
    <s v="Amazonas"/>
    <x v="1"/>
    <s v="Sena Madureira"/>
    <s v="Acre"/>
    <x v="1"/>
    <s v="Manaus"/>
    <s v="Amazonas"/>
  </r>
  <r>
    <s v="Lábrea"/>
    <s v="Amazonas"/>
    <x v="1"/>
    <s v="Coari"/>
    <s v="Amazonas"/>
    <x v="0"/>
    <s v="Manaus"/>
    <s v="Amazonas"/>
  </r>
  <r>
    <s v="Laranjal do Jari"/>
    <s v="Amapá"/>
    <x v="1"/>
    <s v="Ponta de Pedras"/>
    <s v="Pará"/>
    <x v="0"/>
    <s v="Manaus"/>
    <s v="Amazonas"/>
  </r>
  <r>
    <s v="Limoeiro do Ajuru"/>
    <s v="Pará"/>
    <x v="0"/>
    <s v="Porto Velho"/>
    <s v="Rondônia"/>
    <x v="0"/>
    <s v="Manaus"/>
    <s v="Amazonas"/>
  </r>
  <r>
    <s v="Luís Domingues"/>
    <s v="Maranhão"/>
    <x v="1"/>
    <s v="São Miguel do Guamá"/>
    <s v="Pará"/>
    <x v="1"/>
    <s v="São Luís"/>
    <s v="Maranhão"/>
  </r>
  <r>
    <s v="Macapá"/>
    <s v="Amapá"/>
    <x v="1"/>
    <s v="São Miguel do Guamá"/>
    <s v="Pará"/>
    <x v="1"/>
    <s v="São Luís"/>
    <s v="Maranhão"/>
  </r>
  <r>
    <s v="Magalhães Barata"/>
    <s v="Pará"/>
    <x v="0"/>
    <s v="Itacoatiara"/>
    <s v="Amazonas"/>
    <x v="0"/>
    <s v="Manaus"/>
    <s v="Amazonas"/>
  </r>
  <r>
    <s v="Manacapuru"/>
    <s v="Amazonas"/>
    <x v="1"/>
    <s v="São Miguel do Guamá"/>
    <s v="Pará"/>
    <x v="1"/>
    <s v="São Luís"/>
    <s v="Maranhão"/>
  </r>
  <r>
    <s v="Manaquiri"/>
    <s v="Amazonas"/>
    <x v="0"/>
    <s v="Itacoatiara"/>
    <s v="Amazonas"/>
    <x v="0"/>
    <s v="Manaus"/>
    <s v="Amazonas"/>
  </r>
  <r>
    <s v="Manaus"/>
    <s v="Amazonas"/>
    <x v="1"/>
    <s v="Coari"/>
    <s v="Amazonas"/>
    <x v="0"/>
    <s v="Manaus"/>
    <s v="Amazonas"/>
  </r>
  <r>
    <s v="Mâncio Lima"/>
    <s v="Acre"/>
    <x v="0"/>
    <s v="Rio Branco"/>
    <s v="Acre"/>
    <x v="0"/>
    <s v="Manaus"/>
    <s v="Amazonas"/>
  </r>
  <r>
    <s v="Manicoré"/>
    <s v="Amazonas"/>
    <x v="1"/>
    <s v="Rio Branco"/>
    <s v="Acre"/>
    <x v="0"/>
    <s v="Manaus"/>
    <s v="Amazonas"/>
  </r>
  <r>
    <s v="Manoel Urbano"/>
    <s v="Acre"/>
    <x v="1"/>
    <s v="Porto Velho"/>
    <s v="Rondônia"/>
    <x v="0"/>
    <s v="Manaus"/>
    <s v="Amazonas"/>
  </r>
  <r>
    <s v="Maraã"/>
    <s v="Amazonas"/>
    <x v="1"/>
    <s v="Rio Branco"/>
    <s v="Acre"/>
    <x v="0"/>
    <s v="Manaus"/>
    <s v="Amazonas"/>
  </r>
  <r>
    <s v="Marabá"/>
    <s v="Pará"/>
    <x v="0"/>
    <s v="Afuá"/>
    <s v="Pará"/>
    <x v="0"/>
    <s v="São Luís"/>
    <s v="Maranhão"/>
  </r>
  <r>
    <s v="Maracaçumé"/>
    <s v="Maranhão"/>
    <x v="1"/>
    <s v="São Miguel do Guamá"/>
    <s v="Pará"/>
    <x v="1"/>
    <s v="São Luís"/>
    <s v="Maranhão"/>
  </r>
  <r>
    <s v="Maracanã"/>
    <s v="Pará"/>
    <x v="1"/>
    <s v="São Miguel do Guamá"/>
    <s v="Pará"/>
    <x v="1"/>
    <s v="São Luís"/>
    <s v="Maranhão"/>
  </r>
  <r>
    <s v="Maranhãozinho"/>
    <s v="Maranhão"/>
    <x v="1"/>
    <s v="São Miguel do Guamá"/>
    <s v="Pará"/>
    <x v="1"/>
    <s v="São Luís"/>
    <s v="Maranhão"/>
  </r>
  <r>
    <s v="Marapanim"/>
    <s v="Pará"/>
    <x v="1"/>
    <s v="Nova Olinda do Maranhão"/>
    <s v="Maranhão"/>
    <x v="1"/>
    <s v="São Luís"/>
    <s v="Maranhão"/>
  </r>
  <r>
    <s v="Marechal Thaumaturgo"/>
    <s v="Acre"/>
    <x v="1"/>
    <s v="São Miguel do Guamá"/>
    <s v="Pará"/>
    <x v="1"/>
    <s v="São Luís"/>
    <s v="Maranhão"/>
  </r>
  <r>
    <s v="Marituba"/>
    <s v="Pará"/>
    <x v="1"/>
    <s v="Rio Branco"/>
    <s v="Acre"/>
    <x v="0"/>
    <s v="Manaus"/>
    <s v="Amazonas"/>
  </r>
  <r>
    <s v="Matinha"/>
    <s v="Maranhão"/>
    <x v="1"/>
    <s v="São Miguel do Guamá"/>
    <s v="Pará"/>
    <x v="1"/>
    <s v="São Luís"/>
    <s v="Maranhão"/>
  </r>
  <r>
    <s v="Maués"/>
    <s v="Amazonas"/>
    <x v="1"/>
    <s v="Nova Olinda do Maranhão"/>
    <s v="Maranhão"/>
    <x v="1"/>
    <s v="São Luís"/>
    <s v="Maranhão"/>
  </r>
  <r>
    <s v="Mazagão"/>
    <s v="Amapá"/>
    <x v="0"/>
    <s v="Óbidos"/>
    <s v="Pará"/>
    <x v="2"/>
    <s v="São Luís"/>
    <s v="Maranhão"/>
  </r>
  <r>
    <s v="Medicilândia"/>
    <s v="Pará"/>
    <x v="1"/>
    <s v="Sena Madureira"/>
    <s v="Acre"/>
    <x v="1"/>
    <s v="Manaus"/>
    <s v="Amazonas"/>
  </r>
  <r>
    <s v="Melgaço"/>
    <s v="Pará"/>
    <x v="1"/>
    <s v="Sena Madureira"/>
    <s v="Acre"/>
    <x v="1"/>
    <s v="Manaus"/>
    <s v="Amazonas"/>
  </r>
  <r>
    <s v="Mirante da Serra"/>
    <s v="Rondônia"/>
    <x v="1"/>
    <s v="Óbidos"/>
    <s v="Pará"/>
    <x v="2"/>
    <s v="São Luís"/>
    <s v="Maranhão"/>
  </r>
  <r>
    <s v="Mirinzal"/>
    <s v="Maranhão"/>
    <x v="1"/>
    <s v="Ponta de Pedras"/>
    <s v="Pará"/>
    <x v="0"/>
    <s v="Manaus"/>
    <s v="Amazonas"/>
  </r>
  <r>
    <s v="Mocajuba"/>
    <s v="Pará"/>
    <x v="1"/>
    <s v="Nova Olinda do Maranhão"/>
    <s v="Maranhão"/>
    <x v="1"/>
    <s v="São Luís"/>
    <s v="Maranhão"/>
  </r>
  <r>
    <s v="Moju"/>
    <s v="Pará"/>
    <x v="0"/>
    <s v="Sena Madureira"/>
    <s v="Acre"/>
    <x v="1"/>
    <s v="Manaus"/>
    <s v="Amazonas"/>
  </r>
  <r>
    <s v="Mojuí dos Campos"/>
    <s v="Pará"/>
    <x v="1"/>
    <s v="São Miguel do Guamá"/>
    <s v="Pará"/>
    <x v="1"/>
    <s v="São Luís"/>
    <s v="Maranhão"/>
  </r>
  <r>
    <s v="Monção"/>
    <s v="Maranhão"/>
    <x v="1"/>
    <s v="Sena Madureira"/>
    <s v="Acre"/>
    <x v="1"/>
    <s v="Manaus"/>
    <s v="Amazonas"/>
  </r>
  <r>
    <s v="Monte Alegre"/>
    <s v="Pará"/>
    <x v="1"/>
    <s v="Nova Olinda do Maranhão"/>
    <s v="Maranhão"/>
    <x v="1"/>
    <s v="São Luís"/>
    <s v="Maranhão"/>
  </r>
  <r>
    <s v="Morros"/>
    <s v="Maranhão"/>
    <x v="0"/>
    <s v="Coari"/>
    <s v="Amazonas"/>
    <x v="0"/>
    <s v="Manaus"/>
    <s v="Amazonas"/>
  </r>
  <r>
    <s v="Muaná"/>
    <s v="Pará"/>
    <x v="1"/>
    <s v="Nova Olinda do Maranhão"/>
    <s v="Maranhão"/>
    <x v="1"/>
    <s v="São Luís"/>
    <s v="Maranhão"/>
  </r>
  <r>
    <s v="Nhamundá"/>
    <s v="Amazonas"/>
    <x v="1"/>
    <s v="Afuá"/>
    <s v="Pará"/>
    <x v="0"/>
    <s v="São Luís"/>
    <s v="Maranhão"/>
  </r>
  <r>
    <s v="Nova Bandeirantes"/>
    <s v="Mato Grosso"/>
    <x v="0"/>
    <s v="Ponta de Pedras"/>
    <s v="Pará"/>
    <x v="0"/>
    <s v="Manaus"/>
    <s v="Amazonas"/>
  </r>
  <r>
    <s v="Nova Brasilândia D'Oeste"/>
    <s v="Rondônia"/>
    <x v="1"/>
    <s v="Porto Velho"/>
    <s v="Rondônia"/>
    <x v="0"/>
    <s v="Manaus"/>
    <s v="Amazonas"/>
  </r>
  <r>
    <s v="Nova Esperança do Piriá"/>
    <s v="Pará"/>
    <x v="1"/>
    <s v="Ponta de Pedras"/>
    <s v="Pará"/>
    <x v="0"/>
    <s v="Manaus"/>
    <s v="Amazonas"/>
  </r>
  <r>
    <s v="Nova Ipixuna"/>
    <s v="Pará"/>
    <x v="1"/>
    <s v="São Miguel do Guamá"/>
    <s v="Pará"/>
    <x v="1"/>
    <s v="São Luís"/>
    <s v="Maranhão"/>
  </r>
  <r>
    <s v="Nova Mamoré"/>
    <s v="Rondônia"/>
    <x v="1"/>
    <s v="São Miguel do Guamá"/>
    <s v="Pará"/>
    <x v="1"/>
    <s v="São Luís"/>
    <s v="Maranhão"/>
  </r>
  <r>
    <s v="Nova Monte Verde"/>
    <s v="Mato Grosso"/>
    <x v="3"/>
    <s v="Nova Olinda do Maranhão"/>
    <s v="Maranhão"/>
    <x v="1"/>
    <s v="São Luís"/>
    <s v="Maranhão"/>
  </r>
  <r>
    <s v="Nova Olinda do Maranhão"/>
    <s v="Maranhão"/>
    <x v="0"/>
    <s v="Itacoatiara"/>
    <s v="Amazonas"/>
    <x v="0"/>
    <s v="Manaus"/>
    <s v="Amazonas"/>
  </r>
  <r>
    <s v="Nova Olinda do Norte"/>
    <s v="Amazonas"/>
    <x v="2"/>
    <s v="Nova Olinda do Maranhão"/>
    <s v="Maranhão"/>
    <x v="1"/>
    <s v="São Luís"/>
    <s v="Maranhão"/>
  </r>
  <r>
    <s v="Nova Santa Helena"/>
    <s v="Mato Grosso"/>
    <x v="0"/>
    <s v="Afuá"/>
    <s v="Pará"/>
    <x v="0"/>
    <s v="São Luís"/>
    <s v="Maranhão"/>
  </r>
  <r>
    <s v="Nova Timboteua"/>
    <s v="Pará"/>
    <x v="1"/>
    <s v="Porto Velho"/>
    <s v="Rondônia"/>
    <x v="0"/>
    <s v="Manaus"/>
    <s v="Amazonas"/>
  </r>
  <r>
    <s v="Nova União"/>
    <s v="Rondônia"/>
    <x v="1"/>
    <s v="São Miguel do Guamá"/>
    <s v="Pará"/>
    <x v="1"/>
    <s v="São Luís"/>
    <s v="Maranhão"/>
  </r>
  <r>
    <s v="Novo Airão"/>
    <s v="Amazonas"/>
    <x v="1"/>
    <s v="Ponta de Pedras"/>
    <s v="Pará"/>
    <x v="0"/>
    <s v="Manaus"/>
    <s v="Amazonas"/>
  </r>
  <r>
    <s v="Novo Aripuanã"/>
    <s v="Amazonas"/>
    <x v="0"/>
    <s v="Sena Madureira"/>
    <s v="Acre"/>
    <x v="1"/>
    <s v="Manaus"/>
    <s v="Amazonas"/>
  </r>
  <r>
    <s v="Novo Horizonte do Norte"/>
    <s v="Mato Grosso"/>
    <x v="1"/>
    <s v="Coari"/>
    <s v="Amazonas"/>
    <x v="0"/>
    <s v="Manaus"/>
    <s v="Amazonas"/>
  </r>
  <r>
    <s v="Novo Progresso"/>
    <s v="Pará"/>
    <x v="1"/>
    <s v="Porto Velho"/>
    <s v="Rondônia"/>
    <x v="0"/>
    <s v="Manaus"/>
    <s v="Amazonas"/>
  </r>
  <r>
    <s v="Novo Repartimento"/>
    <s v="Pará"/>
    <x v="3"/>
    <s v="Óbidos"/>
    <s v="Pará"/>
    <x v="2"/>
    <s v="São Luís"/>
    <s v="Maranhão"/>
  </r>
  <r>
    <s v="Óbidos"/>
    <s v="Pará"/>
    <x v="1"/>
    <s v="São Miguel do Guamá"/>
    <s v="Pará"/>
    <x v="1"/>
    <s v="São Luís"/>
    <s v="Maranhão"/>
  </r>
  <r>
    <s v="Oeiras do Pará"/>
    <s v="Pará"/>
    <x v="2"/>
    <s v="Sena Madureira"/>
    <s v="Acre"/>
    <x v="1"/>
    <s v="Manaus"/>
    <s v="Amazonas"/>
  </r>
  <r>
    <s v="Oiapoque"/>
    <s v="Amapá"/>
    <x v="1"/>
    <s v="Óbidos"/>
    <s v="Pará"/>
    <x v="2"/>
    <s v="São Luís"/>
    <s v="Maranhão"/>
  </r>
  <r>
    <s v="Olinda Nova do Maranhão"/>
    <s v="Maranhão"/>
    <x v="1"/>
    <s v="Sena Madureira"/>
    <s v="Acre"/>
    <x v="1"/>
    <s v="Manaus"/>
    <s v="Amazonas"/>
  </r>
  <r>
    <s v="Oriximiná"/>
    <s v="Pará"/>
    <x v="1"/>
    <s v="Nova Olinda do Maranhão"/>
    <s v="Maranhão"/>
    <x v="1"/>
    <s v="São Luís"/>
    <s v="Maranhão"/>
  </r>
  <r>
    <s v="Ourém"/>
    <s v="Pará"/>
    <x v="1"/>
    <s v="Sena Madureira"/>
    <s v="Acre"/>
    <x v="1"/>
    <s v="Manaus"/>
    <s v="Amazonas"/>
  </r>
  <r>
    <s v="Ourilândia do Norte"/>
    <s v="Pará"/>
    <x v="1"/>
    <s v="São Miguel do Guamá"/>
    <s v="Pará"/>
    <x v="1"/>
    <s v="São Luís"/>
    <s v="Maranhão"/>
  </r>
  <r>
    <s v="Ouro Preto do Oeste"/>
    <s v="Rondônia"/>
    <x v="1"/>
    <s v="Nova Olinda do Maranhão"/>
    <s v="Maranhão"/>
    <x v="1"/>
    <s v="São Luís"/>
    <s v="Maranhão"/>
  </r>
  <r>
    <s v="Pacajá"/>
    <s v="Pará"/>
    <x v="1"/>
    <s v="Ponta de Pedras"/>
    <s v="Pará"/>
    <x v="0"/>
    <s v="Manaus"/>
    <s v="Amazonas"/>
  </r>
  <r>
    <s v="Paço do Lumiar"/>
    <s v="Maranhão"/>
    <x v="1"/>
    <s v="Sena Madureira"/>
    <s v="Acre"/>
    <x v="1"/>
    <s v="Manaus"/>
    <s v="Amazonas"/>
  </r>
  <r>
    <s v="Palmeirândia"/>
    <s v="Maranhão"/>
    <x v="1"/>
    <s v="Nova Olinda do Maranhão"/>
    <s v="Maranhão"/>
    <x v="1"/>
    <s v="São Luís"/>
    <s v="Maranhão"/>
  </r>
  <r>
    <s v="Paranaíta"/>
    <s v="Mato Grosso"/>
    <x v="1"/>
    <s v="Nova Olinda do Maranhão"/>
    <s v="Maranhão"/>
    <x v="1"/>
    <s v="São Luís"/>
    <s v="Maranhão"/>
  </r>
  <r>
    <s v="Parauapebas"/>
    <s v="Pará"/>
    <x v="1"/>
    <s v="Porto Velho"/>
    <s v="Rondônia"/>
    <x v="0"/>
    <s v="Manaus"/>
    <s v="Amazonas"/>
  </r>
  <r>
    <s v="Parintins"/>
    <s v="Amazonas"/>
    <x v="1"/>
    <s v="Nova Olinda do Maranhão"/>
    <s v="Maranhão"/>
    <x v="1"/>
    <s v="São Luís"/>
    <s v="Maranhão"/>
  </r>
  <r>
    <s v="Pauini"/>
    <s v="Amazonas"/>
    <x v="1"/>
    <s v="Sena Madureira"/>
    <s v="Acre"/>
    <x v="1"/>
    <s v="Manaus"/>
    <s v="Amazonas"/>
  </r>
  <r>
    <s v="Pedra Branca do Amapari"/>
    <s v="Amapá"/>
    <x v="1"/>
    <s v="Ponta de Pedras"/>
    <s v="Pará"/>
    <x v="0"/>
    <s v="Manaus"/>
    <s v="Amazonas"/>
  </r>
  <r>
    <s v="Pedro do Rosário"/>
    <s v="Maranhão"/>
    <x v="1"/>
    <s v="Sena Madureira"/>
    <s v="Acre"/>
    <x v="1"/>
    <s v="Manaus"/>
    <s v="Amazonas"/>
  </r>
  <r>
    <s v="Peixe-Boi"/>
    <s v="Pará"/>
    <x v="1"/>
    <s v="Nova Olinda do Maranhão"/>
    <s v="Maranhão"/>
    <x v="1"/>
    <s v="São Luís"/>
    <s v="Maranhão"/>
  </r>
  <r>
    <s v="Penalva"/>
    <s v="Maranhão"/>
    <x v="1"/>
    <s v="São Miguel do Guamá"/>
    <s v="Pará"/>
    <x v="1"/>
    <s v="São Luís"/>
    <s v="Maranhão"/>
  </r>
  <r>
    <s v="Peri Mirim"/>
    <s v="Maranhão"/>
    <x v="1"/>
    <s v="Nova Olinda do Maranhão"/>
    <s v="Maranhão"/>
    <x v="1"/>
    <s v="São Luís"/>
    <s v="Maranhão"/>
  </r>
  <r>
    <s v="Piçarra"/>
    <s v="Pará"/>
    <x v="1"/>
    <s v="Nova Olinda do Maranhão"/>
    <s v="Maranhão"/>
    <x v="1"/>
    <s v="São Luís"/>
    <s v="Maranhão"/>
  </r>
  <r>
    <s v="Pimenteiras do Oeste"/>
    <s v="Rondônia"/>
    <x v="1"/>
    <s v="Nova Olinda do Maranhão"/>
    <s v="Maranhão"/>
    <x v="1"/>
    <s v="São Luís"/>
    <s v="Maranhão"/>
  </r>
  <r>
    <s v="Pindaré-Mirim"/>
    <s v="Maranhão"/>
    <x v="1"/>
    <s v="Porto Velho"/>
    <s v="Rondônia"/>
    <x v="0"/>
    <s v="Manaus"/>
    <s v="Amazonas"/>
  </r>
  <r>
    <s v="Pinheiro"/>
    <s v="Maranhão"/>
    <x v="1"/>
    <s v="Nova Olinda do Maranhão"/>
    <s v="Maranhão"/>
    <x v="1"/>
    <s v="São Luís"/>
    <s v="Maranhão"/>
  </r>
  <r>
    <s v="Placas"/>
    <s v="Pará"/>
    <x v="1"/>
    <s v="Nova Olinda do Maranhão"/>
    <s v="Maranhão"/>
    <x v="1"/>
    <s v="São Luís"/>
    <s v="Maranhão"/>
  </r>
  <r>
    <s v="Plácido de Castro"/>
    <s v="Acre"/>
    <x v="1"/>
    <s v="Sena Madureira"/>
    <s v="Acre"/>
    <x v="1"/>
    <s v="Manaus"/>
    <s v="Amazonas"/>
  </r>
  <r>
    <s v="Ponta de Pedras"/>
    <s v="Pará"/>
    <x v="1"/>
    <s v="Porto Velho"/>
    <s v="Rondônia"/>
    <x v="0"/>
    <s v="Manaus"/>
    <s v="Amazonas"/>
  </r>
  <r>
    <s v="Portel"/>
    <s v="Pará"/>
    <x v="1"/>
    <s v="Afuá"/>
    <s v="Pará"/>
    <x v="0"/>
    <s v="São Luís"/>
    <s v="Maranhão"/>
  </r>
  <r>
    <s v="Porto Acre"/>
    <s v="Acre"/>
    <x v="1"/>
    <s v="Óbidos"/>
    <s v="Pará"/>
    <x v="2"/>
    <s v="São Luís"/>
    <s v="Maranhão"/>
  </r>
  <r>
    <s v="Porto Grande"/>
    <s v="Amapá"/>
    <x v="0"/>
    <s v="Ponta de Pedras"/>
    <s v="Pará"/>
    <x v="0"/>
    <s v="Manaus"/>
    <s v="Amazonas"/>
  </r>
  <r>
    <s v="Porto Rico do Maranhão"/>
    <s v="Maranhão"/>
    <x v="1"/>
    <s v="Sena Madureira"/>
    <s v="Acre"/>
    <x v="1"/>
    <s v="Manaus"/>
    <s v="Amazonas"/>
  </r>
  <r>
    <s v="Porto Velho"/>
    <s v="Rondônia"/>
    <x v="1"/>
    <s v="Nova Olinda do Maranhão"/>
    <s v="Maranhão"/>
    <x v="1"/>
    <s v="São Luís"/>
    <s v="Maranhão"/>
  </r>
  <r>
    <s v="Porto Walter"/>
    <s v="Acre"/>
    <x v="2"/>
    <s v="Ponta de Pedras"/>
    <s v="Pará"/>
    <x v="0"/>
    <s v="Manaus"/>
    <s v="Amazonas"/>
  </r>
  <r>
    <s v="Pracuúba"/>
    <s v="Amapá"/>
    <x v="1"/>
    <s v="Rio Branco"/>
    <s v="Acre"/>
    <x v="0"/>
    <s v="Manaus"/>
    <s v="Amazonas"/>
  </r>
  <r>
    <s v="Prainha"/>
    <s v="Pará"/>
    <x v="1"/>
    <s v="Sena Madureira"/>
    <s v="Acre"/>
    <x v="1"/>
    <s v="Manaus"/>
    <s v="Amazonas"/>
  </r>
  <r>
    <s v="Presidente Figueiredo"/>
    <s v="Amazonas"/>
    <x v="0"/>
    <s v="Ponta de Pedras"/>
    <s v="Pará"/>
    <x v="0"/>
    <s v="Manaus"/>
    <s v="Amazonas"/>
  </r>
  <r>
    <s v="Presidente Juscelino"/>
    <s v="Maranhão"/>
    <x v="0"/>
    <s v="Afuá"/>
    <s v="Pará"/>
    <x v="0"/>
    <s v="São Luís"/>
    <s v="Maranhão"/>
  </r>
  <r>
    <s v="Presidente Médici"/>
    <s v="Rondônia"/>
    <x v="1"/>
    <s v="Nova Olinda do Maranhão"/>
    <s v="Maranhão"/>
    <x v="1"/>
    <s v="São Luís"/>
    <s v="Maranhão"/>
  </r>
  <r>
    <s v="Presidente Sarney"/>
    <s v="Maranhão"/>
    <x v="1"/>
    <s v="Ponta de Pedras"/>
    <s v="Pará"/>
    <x v="0"/>
    <s v="Manaus"/>
    <s v="Amazonas"/>
  </r>
  <r>
    <s v="Primavera"/>
    <s v="Pará"/>
    <x v="0"/>
    <s v="Porto Velho"/>
    <s v="Rondônia"/>
    <x v="0"/>
    <s v="Manaus"/>
    <s v="Amazonas"/>
  </r>
  <r>
    <s v="Quatipuru"/>
    <s v="Pará"/>
    <x v="1"/>
    <s v="São Miguel do Guamá"/>
    <s v="Pará"/>
    <x v="1"/>
    <s v="São Luís"/>
    <s v="Maranhão"/>
  </r>
  <r>
    <s v="Rio Branco"/>
    <s v="Acre"/>
    <x v="1"/>
    <s v="São Miguel do Guamá"/>
    <s v="Pará"/>
    <x v="1"/>
    <s v="São Luís"/>
    <s v="Maranhão"/>
  </r>
  <r>
    <s v="Rio Preto da Eva"/>
    <s v="Amazonas"/>
    <x v="1"/>
    <s v="Porto Velho"/>
    <s v="Rondônia"/>
    <x v="0"/>
    <s v="Manaus"/>
    <s v="Amazonas"/>
  </r>
  <r>
    <s v="Rodrigues Alves"/>
    <s v="Acre"/>
    <x v="1"/>
    <s v="Itacoatiara"/>
    <s v="Amazonas"/>
    <x v="0"/>
    <s v="Manaus"/>
    <s v="Amazonas"/>
  </r>
  <r>
    <s v="Rondolândia"/>
    <s v="Mato Grosso"/>
    <x v="1"/>
    <s v="Rio Branco"/>
    <s v="Acre"/>
    <x v="0"/>
    <s v="Manaus"/>
    <s v="Amazonas"/>
  </r>
  <r>
    <s v="Rorainópolis"/>
    <s v="Roraima"/>
    <x v="1"/>
    <s v="Ponta de Pedras"/>
    <s v="Pará"/>
    <x v="0"/>
    <s v="Manaus"/>
    <s v="Amazonas"/>
  </r>
  <r>
    <s v="Rosário"/>
    <s v="Maranhão"/>
    <x v="0"/>
    <s v="Afuá"/>
    <s v="Pará"/>
    <x v="0"/>
    <s v="São Luís"/>
    <s v="Maranhão"/>
  </r>
  <r>
    <s v="Rurópolis"/>
    <s v="Pará"/>
    <x v="1"/>
    <s v="Nova Olinda do Maranhão"/>
    <s v="Maranhão"/>
    <x v="1"/>
    <s v="São Luís"/>
    <s v="Maranhão"/>
  </r>
  <r>
    <s v="Salinópolis"/>
    <s v="Pará"/>
    <x v="1"/>
    <s v="Sena Madureira"/>
    <s v="Acre"/>
    <x v="1"/>
    <s v="Manaus"/>
    <s v="Amazonas"/>
  </r>
  <r>
    <s v="Santa Bárbara do Pará"/>
    <s v="Pará"/>
    <x v="1"/>
    <s v="São Miguel do Guamá"/>
    <s v="Pará"/>
    <x v="1"/>
    <s v="São Luís"/>
    <s v="Maranhão"/>
  </r>
  <r>
    <s v="Santa Cruz do Arari"/>
    <s v="Pará"/>
    <x v="0"/>
    <s v="Afuá"/>
    <s v="Pará"/>
    <x v="0"/>
    <s v="São Luís"/>
    <s v="Maranhão"/>
  </r>
  <r>
    <s v="Santa Helena"/>
    <s v="Maranhão"/>
    <x v="0"/>
    <s v="Itacoatiara"/>
    <s v="Amazonas"/>
    <x v="0"/>
    <s v="Manaus"/>
    <s v="Amazonas"/>
  </r>
  <r>
    <s v="Santa Inês"/>
    <s v="Maranhão"/>
    <x v="1"/>
    <s v="Nova Olinda do Maranhão"/>
    <s v="Maranhão"/>
    <x v="1"/>
    <s v="São Luís"/>
    <s v="Maranhão"/>
  </r>
  <r>
    <s v="Santa Isabel do Rio Negro"/>
    <s v="Amazonas"/>
    <x v="1"/>
    <s v="Nova Olinda do Maranhão"/>
    <s v="Maranhão"/>
    <x v="1"/>
    <s v="São Luís"/>
    <s v="Maranhão"/>
  </r>
  <r>
    <s v="Santa Luzia do Pará"/>
    <s v="Pará"/>
    <x v="0"/>
    <s v="Afuá"/>
    <s v="Pará"/>
    <x v="0"/>
    <s v="São Luís"/>
    <s v="Maranhão"/>
  </r>
  <r>
    <s v="Santa Luzia do Paruá"/>
    <s v="Maranhão"/>
    <x v="1"/>
    <s v="São Miguel do Guamá"/>
    <s v="Pará"/>
    <x v="1"/>
    <s v="São Luís"/>
    <s v="Maranhão"/>
  </r>
  <r>
    <s v="Santa Maria do Pará"/>
    <s v="Pará"/>
    <x v="1"/>
    <s v="Nova Olinda do Maranhão"/>
    <s v="Maranhão"/>
    <x v="1"/>
    <s v="São Luís"/>
    <s v="Maranhão"/>
  </r>
  <r>
    <s v="Santa Rita"/>
    <s v="Maranhão"/>
    <x v="1"/>
    <s v="São Miguel do Guamá"/>
    <s v="Pará"/>
    <x v="1"/>
    <s v="São Luís"/>
    <s v="Maranhão"/>
  </r>
  <r>
    <s v="Santa Rosa do Purus"/>
    <s v="Acre"/>
    <x v="1"/>
    <s v="Nova Olinda do Maranhão"/>
    <s v="Maranhão"/>
    <x v="1"/>
    <s v="São Luís"/>
    <s v="Maranhão"/>
  </r>
  <r>
    <s v="Santana"/>
    <s v="Amapá"/>
    <x v="1"/>
    <s v="Rio Branco"/>
    <s v="Acre"/>
    <x v="0"/>
    <s v="Manaus"/>
    <s v="Amazonas"/>
  </r>
  <r>
    <s v="Santarém"/>
    <s v="Pará"/>
    <x v="1"/>
    <s v="Sena Madureira"/>
    <s v="Acre"/>
    <x v="1"/>
    <s v="Manaus"/>
    <s v="Amazonas"/>
  </r>
  <r>
    <s v="Santarém Novo"/>
    <s v="Pará"/>
    <x v="1"/>
    <s v="Sena Madureira"/>
    <s v="Acre"/>
    <x v="1"/>
    <s v="Manaus"/>
    <s v="Amazonas"/>
  </r>
  <r>
    <s v="Santo Antônio do Içá"/>
    <s v="Amazonas"/>
    <x v="3"/>
    <s v="Rio Branco"/>
    <s v="Acre"/>
    <x v="0"/>
    <s v="Manaus"/>
    <s v="Amazonas"/>
  </r>
  <r>
    <s v="Santo Antônio do Tauá"/>
    <s v="Pará"/>
    <x v="0"/>
    <s v="Porto Velho"/>
    <s v="Rondônia"/>
    <x v="0"/>
    <s v="Manaus"/>
    <s v="Amazonas"/>
  </r>
  <r>
    <s v="São Bento"/>
    <s v="Maranhão"/>
    <x v="1"/>
    <s v="São Miguel do Guamá"/>
    <s v="Pará"/>
    <x v="1"/>
    <s v="São Luís"/>
    <s v="Maranhão"/>
  </r>
  <r>
    <s v="São Caetano de Odivelas"/>
    <s v="Pará"/>
    <x v="1"/>
    <s v="Nova Olinda do Maranhão"/>
    <s v="Maranhão"/>
    <x v="1"/>
    <s v="São Luís"/>
    <s v="Maranhão"/>
  </r>
  <r>
    <s v="São Domingos do Araguaia"/>
    <s v="Pará"/>
    <x v="1"/>
    <s v="São Miguel do Guamá"/>
    <s v="Pará"/>
    <x v="1"/>
    <s v="São Luís"/>
    <s v="Maranhão"/>
  </r>
  <r>
    <s v="São Domingos do Capim"/>
    <s v="Pará"/>
    <x v="1"/>
    <s v="São Miguel do Guamá"/>
    <s v="Pará"/>
    <x v="1"/>
    <s v="São Luís"/>
    <s v="Maranhão"/>
  </r>
  <r>
    <s v="São Félix do Xingu"/>
    <s v="Pará"/>
    <x v="1"/>
    <s v="São Miguel do Guamá"/>
    <s v="Pará"/>
    <x v="1"/>
    <s v="São Luís"/>
    <s v="Maranhão"/>
  </r>
  <r>
    <s v="São Francisco do Guaporé"/>
    <s v="Rondônia"/>
    <x v="1"/>
    <s v="Nova Olinda do Maranhão"/>
    <s v="Maranhão"/>
    <x v="1"/>
    <s v="São Luís"/>
    <s v="Maranhão"/>
  </r>
  <r>
    <s v="São Francisco do Pará"/>
    <s v="Pará"/>
    <x v="0"/>
    <s v="Afuá"/>
    <s v="Pará"/>
    <x v="0"/>
    <s v="São Luís"/>
    <s v="Maranhão"/>
  </r>
  <r>
    <s v="São Gabriel da Cachoeira"/>
    <s v="Amazonas"/>
    <x v="1"/>
    <s v="São Miguel do Guamá"/>
    <s v="Pará"/>
    <x v="1"/>
    <s v="São Luís"/>
    <s v="Maranhão"/>
  </r>
  <r>
    <s v="São Geraldo do Araguaia"/>
    <s v="Pará"/>
    <x v="0"/>
    <s v="Afuá"/>
    <s v="Pará"/>
    <x v="0"/>
    <s v="São Luís"/>
    <s v="Maranhão"/>
  </r>
  <r>
    <s v="São João Batista"/>
    <s v="Maranhão"/>
    <x v="1"/>
    <s v="Nova Olinda do Maranhão"/>
    <s v="Maranhão"/>
    <x v="1"/>
    <s v="São Luís"/>
    <s v="Maranhão"/>
  </r>
  <r>
    <s v="São João da Baliza"/>
    <s v="Roraima"/>
    <x v="1"/>
    <s v="Nova Olinda do Maranhão"/>
    <s v="Maranhão"/>
    <x v="1"/>
    <s v="São Luís"/>
    <s v="Maranhão"/>
  </r>
  <r>
    <s v="São João da Ponta"/>
    <s v="Pará"/>
    <x v="0"/>
    <s v="Afuá"/>
    <s v="Pará"/>
    <x v="0"/>
    <s v="São Luís"/>
    <s v="Maranhão"/>
  </r>
  <r>
    <s v="São João de Pirabas"/>
    <s v="Pará"/>
    <x v="1"/>
    <s v="São Miguel do Guamá"/>
    <s v="Pará"/>
    <x v="1"/>
    <s v="São Luís"/>
    <s v="Maranhão"/>
  </r>
  <r>
    <s v="São João do Araguaia"/>
    <s v="Pará"/>
    <x v="1"/>
    <s v="São Miguel do Guamá"/>
    <s v="Pará"/>
    <x v="1"/>
    <s v="São Luís"/>
    <s v="Maranhão"/>
  </r>
  <r>
    <s v="São João do Carú"/>
    <s v="Maranhão"/>
    <x v="0"/>
    <s v="Afuá"/>
    <s v="Pará"/>
    <x v="0"/>
    <s v="São Luís"/>
    <s v="Maranhão"/>
  </r>
  <r>
    <s v="São José de Ribamar"/>
    <s v="Maranhão"/>
    <x v="1"/>
    <s v="Nova Olinda do Maranhão"/>
    <s v="Maranhão"/>
    <x v="1"/>
    <s v="São Luís"/>
    <s v="Maranhão"/>
  </r>
  <r>
    <s v="São Luís"/>
    <s v="Maranhão"/>
    <x v="1"/>
    <s v="Nova Olinda do Maranhão"/>
    <s v="Maranhão"/>
    <x v="1"/>
    <s v="São Luís"/>
    <s v="Maranhão"/>
  </r>
  <r>
    <s v="São Luiz"/>
    <s v="Roraima"/>
    <x v="0"/>
    <s v="Afuá"/>
    <s v="Pará"/>
    <x v="0"/>
    <s v="São Luís"/>
    <s v="Maranhão"/>
  </r>
  <r>
    <s v="São Miguel do Guamá"/>
    <s v="Pará"/>
    <x v="0"/>
    <s v="Afuá"/>
    <s v="Pará"/>
    <x v="0"/>
    <s v="São Luís"/>
    <s v="Maranhão"/>
  </r>
  <r>
    <s v="São Miguel do Guaporé"/>
    <s v="Rondônia"/>
    <x v="2"/>
    <s v="São Miguel do Guamá"/>
    <s v="Pará"/>
    <x v="1"/>
    <s v="São Luís"/>
    <s v="Maranhão"/>
  </r>
  <r>
    <s v="São Paulo de Olivença"/>
    <s v="Amazonas"/>
    <x v="0"/>
    <s v="Óbidos"/>
    <s v="Pará"/>
    <x v="2"/>
    <s v="São Luís"/>
    <s v="Maranhão"/>
  </r>
  <r>
    <s v="São Pedro da Água Branca"/>
    <s v="Maranhão"/>
    <x v="1"/>
    <s v="Ponta de Pedras"/>
    <s v="Pará"/>
    <x v="0"/>
    <s v="Manaus"/>
    <s v="Amazonas"/>
  </r>
  <r>
    <s v="São Sebastião da Boa Vista"/>
    <s v="Pará"/>
    <x v="0"/>
    <s v="Afuá"/>
    <s v="Pará"/>
    <x v="0"/>
    <s v="São Luís"/>
    <s v="Maranhão"/>
  </r>
  <r>
    <s v="São Sebastião do Uatumã"/>
    <s v="Amazonas"/>
    <x v="0"/>
    <s v="São Miguel do Guamá"/>
    <s v="Pará"/>
    <x v="1"/>
    <s v="São Luís"/>
    <s v="Maranhão"/>
  </r>
  <r>
    <s v="São Vicente Ferrer"/>
    <s v="Maranhão"/>
    <x v="0"/>
    <s v="Ponta de Pedras"/>
    <s v="Pará"/>
    <x v="0"/>
    <s v="Manaus"/>
    <s v="Amazonas"/>
  </r>
  <r>
    <s v="Sena Madureira"/>
    <s v="Acre"/>
    <x v="1"/>
    <s v="Nova Olinda do Maranhão"/>
    <s v="Maranhão"/>
    <x v="1"/>
    <s v="São Luís"/>
    <s v="Maranhão"/>
  </r>
  <r>
    <s v="Senador Guiomard"/>
    <s v="Acre"/>
    <x v="2"/>
    <s v="Rio Branco"/>
    <s v="Acre"/>
    <x v="0"/>
    <s v="Manaus"/>
    <s v="Amazonas"/>
  </r>
  <r>
    <s v="Senador José Porfírio"/>
    <s v="Pará"/>
    <x v="1"/>
    <s v="Porto Velho"/>
    <s v="Rondônia"/>
    <x v="0"/>
    <s v="Manaus"/>
    <s v="Amazonas"/>
  </r>
  <r>
    <s v="Seringueiras"/>
    <s v="Rondônia"/>
    <x v="0"/>
    <s v="Itacoatiara"/>
    <s v="Amazonas"/>
    <x v="0"/>
    <s v="Manaus"/>
    <s v="Amazonas"/>
  </r>
  <r>
    <s v="Serra do Navio"/>
    <s v="Amapá"/>
    <x v="0"/>
    <s v="Afuá"/>
    <s v="Pará"/>
    <x v="0"/>
    <s v="São Luís"/>
    <s v="Maranhão"/>
  </r>
  <r>
    <s v="Serrano do Maranhão"/>
    <s v="Maranhão"/>
    <x v="1"/>
    <s v="Sena Madureira"/>
    <s v="Acre"/>
    <x v="1"/>
    <s v="Manaus"/>
    <s v="Amazonas"/>
  </r>
  <r>
    <s v="Silves"/>
    <s v="Amazonas"/>
    <x v="1"/>
    <s v="Nova Olinda do Maranhão"/>
    <s v="Maranhão"/>
    <x v="1"/>
    <s v="São Luís"/>
    <s v="Maranhão"/>
  </r>
  <r>
    <s v="Tabaporã"/>
    <s v="Mato Grosso"/>
    <x v="1"/>
    <s v="Itacoatiara"/>
    <s v="Amazonas"/>
    <x v="0"/>
    <s v="Manaus"/>
    <s v="Amazonas"/>
  </r>
  <r>
    <s v="Tabatinga"/>
    <s v="Amazonas"/>
    <x v="1"/>
    <s v="Porto Velho"/>
    <s v="Rondônia"/>
    <x v="0"/>
    <s v="Manaus"/>
    <s v="Amazonas"/>
  </r>
  <r>
    <s v="Tailândia"/>
    <s v="Pará"/>
    <x v="1"/>
    <s v="Ponta de Pedras"/>
    <s v="Pará"/>
    <x v="0"/>
    <s v="Manaus"/>
    <s v="Amazonas"/>
  </r>
  <r>
    <s v="Tapauá"/>
    <s v="Amazonas"/>
    <x v="1"/>
    <s v="São Miguel do Guamá"/>
    <s v="Pará"/>
    <x v="1"/>
    <s v="São Luís"/>
    <s v="Maranhão"/>
  </r>
  <r>
    <s v="Tarauacá"/>
    <s v="Acre"/>
    <x v="1"/>
    <s v="Coari"/>
    <s v="Amazonas"/>
    <x v="0"/>
    <s v="Manaus"/>
    <s v="Amazonas"/>
  </r>
  <r>
    <s v="Tartarugalzinho"/>
    <s v="Amapá"/>
    <x v="1"/>
    <s v="Rio Branco"/>
    <s v="Acre"/>
    <x v="0"/>
    <s v="Manaus"/>
    <s v="Amazonas"/>
  </r>
  <r>
    <s v="Tefé"/>
    <s v="Amazonas"/>
    <x v="1"/>
    <s v="Sena Madureira"/>
    <s v="Acre"/>
    <x v="1"/>
    <s v="Manaus"/>
    <s v="Amazonas"/>
  </r>
  <r>
    <s v="Teixeirópolis"/>
    <s v="Rondônia"/>
    <x v="1"/>
    <s v="Coari"/>
    <s v="Amazonas"/>
    <x v="0"/>
    <s v="Manaus"/>
    <s v="Amazonas"/>
  </r>
  <r>
    <s v="Terra Alta"/>
    <s v="Pará"/>
    <x v="1"/>
    <s v="Ponta de Pedras"/>
    <s v="Pará"/>
    <x v="0"/>
    <s v="Manaus"/>
    <s v="Amazonas"/>
  </r>
  <r>
    <s v="Terra Nova do Norte"/>
    <s v="Mato Grosso"/>
    <x v="1"/>
    <s v="São Miguel do Guamá"/>
    <s v="Pará"/>
    <x v="1"/>
    <s v="São Luís"/>
    <s v="Maranhão"/>
  </r>
  <r>
    <s v="Terra Santa"/>
    <s v="Pará"/>
    <x v="1"/>
    <s v="Porto Velho"/>
    <s v="Rondônia"/>
    <x v="0"/>
    <s v="Manaus"/>
    <s v="Amazonas"/>
  </r>
  <r>
    <s v="Tomé-Açu"/>
    <s v="Pará"/>
    <x v="0"/>
    <s v="Afuá"/>
    <s v="Pará"/>
    <x v="0"/>
    <s v="São Luís"/>
    <s v="Maranhão"/>
  </r>
  <r>
    <s v="Tonantins"/>
    <s v="Amazonas"/>
    <x v="1"/>
    <s v="São Miguel do Guamá"/>
    <s v="Pará"/>
    <x v="1"/>
    <s v="São Luís"/>
    <s v="Maranhão"/>
  </r>
  <r>
    <s v="Tracuateua"/>
    <s v="Pará"/>
    <x v="1"/>
    <s v="Ponta de Pedras"/>
    <s v="Pará"/>
    <x v="0"/>
    <s v="Manaus"/>
    <s v="Amazonas"/>
  </r>
  <r>
    <s v="Trairão"/>
    <s v="Pará"/>
    <x v="1"/>
    <s v="São Miguel do Guamá"/>
    <s v="Pará"/>
    <x v="1"/>
    <s v="São Luís"/>
    <s v="Maranhão"/>
  </r>
  <r>
    <s v="Tucuruí"/>
    <s v="Pará"/>
    <x v="1"/>
    <s v="Sena Madureira"/>
    <s v="Acre"/>
    <x v="1"/>
    <s v="Manaus"/>
    <s v="Amazonas"/>
  </r>
  <r>
    <s v="Tufilândia"/>
    <s v="Maranhão"/>
    <x v="1"/>
    <s v="São Miguel do Guamá"/>
    <s v="Pará"/>
    <x v="1"/>
    <s v="São Luís"/>
    <s v="Maranhão"/>
  </r>
  <r>
    <s v="Turiaçu"/>
    <s v="Maranhão"/>
    <x v="1"/>
    <s v="Nova Olinda do Maranhão"/>
    <s v="Maranhão"/>
    <x v="1"/>
    <s v="São Luís"/>
    <s v="Maranhão"/>
  </r>
  <r>
    <s v="Uarini"/>
    <s v="Amazonas"/>
    <x v="1"/>
    <s v="Nova Olinda do Maranhão"/>
    <s v="Maranhão"/>
    <x v="1"/>
    <s v="São Luís"/>
    <s v="Maranhão"/>
  </r>
  <r>
    <s v="Uruará"/>
    <s v="Pará"/>
    <x v="0"/>
    <s v="Itacoatiara"/>
    <s v="Amazonas"/>
    <x v="0"/>
    <s v="Manaus"/>
    <s v="Amazonas"/>
  </r>
  <r>
    <s v="Urucará"/>
    <s v="Amazonas"/>
    <x v="1"/>
    <s v="Sena Madureira"/>
    <s v="Acre"/>
    <x v="1"/>
    <s v="Manaus"/>
    <s v="Amazonas"/>
  </r>
  <r>
    <s v="Urucurituba"/>
    <s v="Amazonas"/>
    <x v="0"/>
    <s v="Ponta de Pedras"/>
    <s v="Pará"/>
    <x v="0"/>
    <s v="Manaus"/>
    <s v="Amazonas"/>
  </r>
  <r>
    <s v="Urupá"/>
    <s v="Rondônia"/>
    <x v="0"/>
    <s v="Ponta de Pedras"/>
    <s v="Pará"/>
    <x v="0"/>
    <s v="Manaus"/>
    <s v="Amazonas"/>
  </r>
  <r>
    <s v="Vale do Anari"/>
    <s v="Rondônia"/>
    <x v="1"/>
    <s v="Ponta de Pedras"/>
    <s v="Pará"/>
    <x v="0"/>
    <s v="Manaus"/>
    <s v="Amazonas"/>
  </r>
  <r>
    <s v="Vale do Paraíso"/>
    <s v="Rondônia"/>
    <x v="1"/>
    <s v="Ponta de Pedras"/>
    <s v="Pará"/>
    <x v="0"/>
    <s v="Manaus"/>
    <s v="Amazonas"/>
  </r>
  <r>
    <s v="Viana"/>
    <s v="Maranhão"/>
    <x v="1"/>
    <s v="Ponta de Pedras"/>
    <s v="Pará"/>
    <x v="0"/>
    <s v="Manaus"/>
    <s v="Amazonas"/>
  </r>
  <r>
    <s v="Vigia"/>
    <s v="Pará"/>
    <x v="1"/>
    <s v="Nova Olinda do Maranhão"/>
    <s v="Maranhão"/>
    <x v="1"/>
    <s v="São Luís"/>
    <s v="Maranhão"/>
  </r>
  <r>
    <s v="Vila Nova dos Martírios"/>
    <s v="Maranhão"/>
    <x v="1"/>
    <s v="São Miguel do Guamá"/>
    <s v="Pará"/>
    <x v="1"/>
    <s v="São Luís"/>
    <s v="Maranhão"/>
  </r>
  <r>
    <s v="Viseu"/>
    <s v="Pará"/>
    <x v="0"/>
    <s v="Afuá"/>
    <s v="Pará"/>
    <x v="0"/>
    <s v="São Luís"/>
    <s v="Maranhão"/>
  </r>
  <r>
    <s v="Vitória do Jari"/>
    <s v="Amapá"/>
    <x v="1"/>
    <s v="São Miguel do Guamá"/>
    <s v="Pará"/>
    <x v="1"/>
    <s v="São Luís"/>
    <s v="Maranhão"/>
  </r>
  <r>
    <s v="Vitória do Mearim"/>
    <s v="Maranhão"/>
    <x v="0"/>
    <s v="Porto Velho"/>
    <s v="Rondônia"/>
    <x v="0"/>
    <s v="Manaus"/>
    <s v="Amazonas"/>
  </r>
  <r>
    <s v="Vitória do Xingu"/>
    <s v="Pará"/>
    <x v="1"/>
    <s v="Nova Olinda do Maranhão"/>
    <s v="Maranhão"/>
    <x v="1"/>
    <s v="São Luís"/>
    <s v="Maranhão"/>
  </r>
  <r>
    <s v="Xapuri"/>
    <s v="Acre"/>
    <x v="1"/>
    <s v="Sena Madureira"/>
    <s v="Acre"/>
    <x v="1"/>
    <s v="Manaus"/>
    <s v="Amazonas"/>
  </r>
  <r>
    <s v="Xinguara"/>
    <s v="Pará"/>
    <x v="3"/>
    <s v="Sena Madureira"/>
    <s v="Acre"/>
    <x v="1"/>
    <s v="Manaus"/>
    <s v="Amazo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50CC6-4EDE-445D-A525-1F71779EFAD9}" name="PivotTable2" cacheId="47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7" firstHeaderRow="1" firstDataRow="1" firstDataCol="1"/>
  <pivotFields count="8"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1E5D9-ACD7-4E13-A0A4-4C4A79F4378F}" name="PivotTable5" cacheId="47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P5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ode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7558F-E416-4452-8E71-E375D5F2F4D7}" name="PivotTable6" cacheId="47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M4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Count of Mode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E082F-B130-42FA-A9B2-2C3CA7DEB9FA}" name="PivotTable3" cacheId="47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6" firstHeaderRow="1" firstDataRow="1" firstDataCol="1"/>
  <pivotFields count="8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90FBB-EB9E-4017-AE1B-58D2066108D4}" name="PivotTable4" cacheId="47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7" firstHeaderRow="1" firstDataRow="1" firstDataCol="1"/>
  <pivotFields count="8"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1FFD2-330C-4DB2-9CA1-C14A8A42ED8F}" name="PivotTable7" cacheId="47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M6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oraima" TargetMode="External"/><Relationship Id="rId3" Type="http://schemas.openxmlformats.org/officeDocument/2006/relationships/hyperlink" Target="https://en.wikipedia.org/wiki/Amazonas_(Brazilian_state)" TargetMode="External"/><Relationship Id="rId7" Type="http://schemas.openxmlformats.org/officeDocument/2006/relationships/hyperlink" Target="https://en.wikipedia.org/wiki/Rond%C3%B4nia" TargetMode="External"/><Relationship Id="rId2" Type="http://schemas.openxmlformats.org/officeDocument/2006/relationships/hyperlink" Target="https://en.wikipedia.org/wiki/Amap%C3%A1" TargetMode="External"/><Relationship Id="rId1" Type="http://schemas.openxmlformats.org/officeDocument/2006/relationships/hyperlink" Target="https://en.wikipedia.org/wiki/Acre_(state)" TargetMode="External"/><Relationship Id="rId6" Type="http://schemas.openxmlformats.org/officeDocument/2006/relationships/hyperlink" Target="https://en.wikipedia.org/wiki/Par%C3%A1" TargetMode="External"/><Relationship Id="rId5" Type="http://schemas.openxmlformats.org/officeDocument/2006/relationships/hyperlink" Target="https://en.wikipedia.org/wiki/Mato_Grosso" TargetMode="External"/><Relationship Id="rId4" Type="http://schemas.openxmlformats.org/officeDocument/2006/relationships/hyperlink" Target="https://en.wikipedia.org/wiki/Maranh%C3%A3o" TargetMode="External"/><Relationship Id="rId9" Type="http://schemas.openxmlformats.org/officeDocument/2006/relationships/hyperlink" Target="https://en.wikipedia.org/wiki/Tocantin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map%C3%A1" TargetMode="External"/><Relationship Id="rId3" Type="http://schemas.openxmlformats.org/officeDocument/2006/relationships/hyperlink" Target="https://en.wikipedia.org/wiki/Rond%C3%B4nia" TargetMode="External"/><Relationship Id="rId7" Type="http://schemas.openxmlformats.org/officeDocument/2006/relationships/hyperlink" Target="https://en.wikipedia.org/wiki/Amazonas_(Brazilian_state)" TargetMode="External"/><Relationship Id="rId2" Type="http://schemas.openxmlformats.org/officeDocument/2006/relationships/hyperlink" Target="https://en.wikipedia.org/wiki/Roraima" TargetMode="External"/><Relationship Id="rId1" Type="http://schemas.openxmlformats.org/officeDocument/2006/relationships/hyperlink" Target="https://en.wikipedia.org/wiki/Tocantins" TargetMode="External"/><Relationship Id="rId6" Type="http://schemas.openxmlformats.org/officeDocument/2006/relationships/hyperlink" Target="https://en.wikipedia.org/wiki/Maranh%C3%A3o" TargetMode="External"/><Relationship Id="rId5" Type="http://schemas.openxmlformats.org/officeDocument/2006/relationships/hyperlink" Target="https://en.wikipedia.org/wiki/Mato_Grosso" TargetMode="External"/><Relationship Id="rId4" Type="http://schemas.openxmlformats.org/officeDocument/2006/relationships/hyperlink" Target="https://en.wikipedia.org/wiki/Par%C3%A1" TargetMode="External"/><Relationship Id="rId9" Type="http://schemas.openxmlformats.org/officeDocument/2006/relationships/hyperlink" Target="https://en.wikipedia.org/wiki/Acre_(stat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A879-81AB-F643-B8CE-BFF8C5738E00}">
  <dimension ref="A1:S341"/>
  <sheetViews>
    <sheetView tabSelected="1" topLeftCell="G1" workbookViewId="0">
      <selection activeCell="M1" sqref="M1"/>
    </sheetView>
  </sheetViews>
  <sheetFormatPr defaultColWidth="11" defaultRowHeight="15.6"/>
  <cols>
    <col min="2" max="2" width="11" bestFit="1" customWidth="1"/>
    <col min="5" max="9" width="11" bestFit="1" customWidth="1"/>
    <col min="12" max="12" width="12.5" bestFit="1" customWidth="1"/>
    <col min="15" max="19" width="11" bestFit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2" t="s">
        <v>2</v>
      </c>
      <c r="L1" s="2" t="s">
        <v>9</v>
      </c>
      <c r="M1" s="2" t="s">
        <v>10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</row>
    <row r="2" spans="1:19">
      <c r="A2" s="4" t="s">
        <v>11</v>
      </c>
      <c r="B2" s="6">
        <v>0.23671836673082</v>
      </c>
      <c r="C2" s="4" t="s">
        <v>12</v>
      </c>
      <c r="D2" s="4" t="s">
        <v>13</v>
      </c>
      <c r="E2" s="5">
        <v>1</v>
      </c>
      <c r="F2" s="5">
        <v>343961.99975680001</v>
      </c>
      <c r="G2" s="5">
        <v>16.379142845561901</v>
      </c>
      <c r="H2" s="5">
        <v>16.379142845561901</v>
      </c>
      <c r="I2" s="5">
        <v>2000003.5415441089</v>
      </c>
      <c r="J2" s="3"/>
      <c r="K2" s="4" t="s">
        <v>12</v>
      </c>
      <c r="L2" s="6">
        <v>28.448937695762108</v>
      </c>
      <c r="M2" s="4" t="s">
        <v>14</v>
      </c>
      <c r="N2" s="4" t="s">
        <v>13</v>
      </c>
      <c r="O2" s="5">
        <v>1</v>
      </c>
      <c r="P2" s="5">
        <v>824024.3229569</v>
      </c>
      <c r="Q2" s="5">
        <v>39.239253474138103</v>
      </c>
      <c r="R2" s="5">
        <v>39.239253474138103</v>
      </c>
      <c r="S2" s="5">
        <v>2001019.6621991943</v>
      </c>
    </row>
    <row r="3" spans="1:19">
      <c r="A3" s="4" t="s">
        <v>15</v>
      </c>
      <c r="B3" s="6">
        <v>1.4954903958639949</v>
      </c>
      <c r="C3" s="4" t="s">
        <v>16</v>
      </c>
      <c r="D3" s="4" t="s">
        <v>17</v>
      </c>
      <c r="E3" s="5">
        <v>1</v>
      </c>
      <c r="F3" s="5">
        <v>126038.60718000001</v>
      </c>
      <c r="G3" s="5">
        <v>1.57548258975</v>
      </c>
      <c r="H3" s="5">
        <v>1.57548258975</v>
      </c>
      <c r="I3" s="5">
        <v>100329.8566714551</v>
      </c>
      <c r="J3" s="3"/>
      <c r="K3" s="4" t="s">
        <v>18</v>
      </c>
      <c r="L3" s="6">
        <v>4.3410090946828168</v>
      </c>
      <c r="M3" s="4" t="s">
        <v>19</v>
      </c>
      <c r="N3" s="4" t="s">
        <v>13</v>
      </c>
      <c r="O3" s="5">
        <v>1</v>
      </c>
      <c r="P3" s="5">
        <v>287039.84859830001</v>
      </c>
      <c r="Q3" s="5">
        <v>13.668564218966671</v>
      </c>
      <c r="R3" s="5">
        <v>13.668564218966671</v>
      </c>
      <c r="S3" s="5">
        <v>2000054.1979827327</v>
      </c>
    </row>
    <row r="4" spans="1:19">
      <c r="A4" s="4" t="s">
        <v>20</v>
      </c>
      <c r="B4" s="6">
        <v>0.87092343107287096</v>
      </c>
      <c r="C4" s="4" t="s">
        <v>21</v>
      </c>
      <c r="D4" s="4" t="s">
        <v>22</v>
      </c>
      <c r="E4" s="5">
        <v>1</v>
      </c>
      <c r="F4" s="5">
        <v>115757.5101245</v>
      </c>
      <c r="G4" s="5">
        <v>1.4469688765562501</v>
      </c>
      <c r="H4" s="5">
        <v>1.4469688765562501</v>
      </c>
      <c r="I4" s="5">
        <v>150302.44778367021</v>
      </c>
      <c r="J4" s="3"/>
      <c r="K4" s="4" t="s">
        <v>23</v>
      </c>
      <c r="L4" s="6">
        <v>33.185248171407132</v>
      </c>
      <c r="M4" s="4" t="s">
        <v>19</v>
      </c>
      <c r="N4" s="4" t="s">
        <v>13</v>
      </c>
      <c r="O4" s="5">
        <v>1</v>
      </c>
      <c r="P4" s="5">
        <v>486554.13276399998</v>
      </c>
      <c r="Q4" s="5">
        <v>23.169244417333331</v>
      </c>
      <c r="R4" s="5">
        <v>23.169244417333331</v>
      </c>
      <c r="S4" s="5">
        <v>2000702.3061473162</v>
      </c>
    </row>
    <row r="5" spans="1:19">
      <c r="A5" s="4" t="s">
        <v>12</v>
      </c>
      <c r="B5" s="6">
        <v>8.0604022793312957</v>
      </c>
      <c r="C5" s="4" t="s">
        <v>12</v>
      </c>
      <c r="D5" s="4" t="s">
        <v>24</v>
      </c>
      <c r="E5" s="5">
        <v>1</v>
      </c>
      <c r="F5" s="5">
        <v>0</v>
      </c>
      <c r="G5" s="5">
        <v>0</v>
      </c>
      <c r="H5" s="5">
        <v>0</v>
      </c>
      <c r="I5" s="5">
        <v>600000</v>
      </c>
      <c r="J5" s="3"/>
      <c r="K5" s="4" t="s">
        <v>25</v>
      </c>
      <c r="L5" s="6">
        <v>1.257390844937545</v>
      </c>
      <c r="M5" s="4" t="s">
        <v>19</v>
      </c>
      <c r="N5" s="4" t="s">
        <v>13</v>
      </c>
      <c r="O5" s="5">
        <v>1</v>
      </c>
      <c r="P5" s="5">
        <v>1015881.3668994</v>
      </c>
      <c r="Q5" s="5">
        <v>48.375303185685723</v>
      </c>
      <c r="R5" s="5">
        <v>48.375303185685723</v>
      </c>
      <c r="S5" s="5">
        <v>2000055.5601644896</v>
      </c>
    </row>
    <row r="6" spans="1:19">
      <c r="A6" s="4" t="s">
        <v>26</v>
      </c>
      <c r="B6" s="6">
        <v>1.9630929469036561E-2</v>
      </c>
      <c r="C6" s="4" t="s">
        <v>12</v>
      </c>
      <c r="D6" s="4" t="s">
        <v>13</v>
      </c>
      <c r="E6" s="5">
        <v>1</v>
      </c>
      <c r="F6" s="5">
        <v>808300.14614620002</v>
      </c>
      <c r="G6" s="5">
        <v>38.490483149819049</v>
      </c>
      <c r="H6" s="5">
        <v>38.490483149819049</v>
      </c>
      <c r="I6" s="5">
        <v>2000000.6901821999</v>
      </c>
      <c r="J6" s="3"/>
      <c r="K6" s="4" t="s">
        <v>27</v>
      </c>
      <c r="L6" s="6">
        <v>5.1069323370693223</v>
      </c>
      <c r="M6" s="4" t="s">
        <v>19</v>
      </c>
      <c r="N6" s="4" t="s">
        <v>13</v>
      </c>
      <c r="O6" s="5">
        <v>1</v>
      </c>
      <c r="P6" s="5">
        <v>215803.53670200001</v>
      </c>
      <c r="Q6" s="5">
        <v>10.27635889057143</v>
      </c>
      <c r="R6" s="5">
        <v>10.27635889057143</v>
      </c>
      <c r="S6" s="5">
        <v>2000047.9367841491</v>
      </c>
    </row>
    <row r="7" spans="1:19">
      <c r="A7" s="4" t="s">
        <v>28</v>
      </c>
      <c r="B7" s="6">
        <v>8.7844824332993704E-2</v>
      </c>
      <c r="C7" s="4" t="s">
        <v>29</v>
      </c>
      <c r="D7" s="4" t="s">
        <v>13</v>
      </c>
      <c r="E7" s="5">
        <v>1</v>
      </c>
      <c r="F7" s="5">
        <v>118492.1096602</v>
      </c>
      <c r="G7" s="5">
        <v>5.6424814123904774</v>
      </c>
      <c r="H7" s="5">
        <v>5.6424814123904774</v>
      </c>
      <c r="I7" s="5">
        <v>2000000.4527472749</v>
      </c>
      <c r="J7" s="3"/>
      <c r="K7" s="4" t="s">
        <v>30</v>
      </c>
      <c r="L7" s="6">
        <v>2.0020463724491266</v>
      </c>
      <c r="M7" s="4" t="s">
        <v>14</v>
      </c>
      <c r="N7" s="4" t="s">
        <v>22</v>
      </c>
      <c r="O7" s="5">
        <v>1</v>
      </c>
      <c r="P7" s="5">
        <v>223989</v>
      </c>
      <c r="Q7" s="5">
        <v>2.7998625000000001</v>
      </c>
      <c r="R7" s="5">
        <v>2.7998625000000001</v>
      </c>
      <c r="S7" s="5">
        <v>151345.30909475553</v>
      </c>
    </row>
    <row r="8" spans="1:19">
      <c r="A8" s="4" t="s">
        <v>31</v>
      </c>
      <c r="B8" s="6">
        <v>0.83317106305898325</v>
      </c>
      <c r="C8" s="4" t="s">
        <v>32</v>
      </c>
      <c r="D8" s="4" t="s">
        <v>22</v>
      </c>
      <c r="E8" s="5">
        <v>1</v>
      </c>
      <c r="F8" s="5">
        <v>260552.95731659999</v>
      </c>
      <c r="G8" s="5">
        <v>3.2569119664574999</v>
      </c>
      <c r="H8" s="5">
        <v>3.2569119664574999</v>
      </c>
      <c r="I8" s="5">
        <v>150651.25555329191</v>
      </c>
      <c r="J8" s="3"/>
      <c r="K8" s="4" t="s">
        <v>33</v>
      </c>
      <c r="L8" s="6">
        <v>38.509152300974748</v>
      </c>
      <c r="M8" s="4" t="s">
        <v>19</v>
      </c>
      <c r="N8" s="4" t="s">
        <v>13</v>
      </c>
      <c r="O8" s="5">
        <v>1</v>
      </c>
      <c r="P8" s="5">
        <v>1356990.9247256001</v>
      </c>
      <c r="Q8" s="5">
        <v>64.618615463123817</v>
      </c>
      <c r="R8" s="5">
        <v>64.618615463123817</v>
      </c>
      <c r="S8" s="5">
        <v>2002272.9565619391</v>
      </c>
    </row>
    <row r="9" spans="1:19">
      <c r="A9" s="4" t="s">
        <v>34</v>
      </c>
      <c r="B9" s="6">
        <v>0.33826936865542112</v>
      </c>
      <c r="C9" s="4" t="s">
        <v>29</v>
      </c>
      <c r="D9" s="4" t="s">
        <v>22</v>
      </c>
      <c r="E9" s="5">
        <v>1</v>
      </c>
      <c r="F9" s="5">
        <v>157239.10116640001</v>
      </c>
      <c r="G9" s="5">
        <v>1.9654887645800001</v>
      </c>
      <c r="H9" s="5">
        <v>1.9654887645800001</v>
      </c>
      <c r="I9" s="5">
        <v>150159.5675144385</v>
      </c>
      <c r="J9" s="3"/>
      <c r="K9" s="4" t="s">
        <v>35</v>
      </c>
      <c r="L9" s="6">
        <v>1.6367938412770293</v>
      </c>
      <c r="M9" s="4" t="s">
        <v>14</v>
      </c>
      <c r="N9" s="4" t="s">
        <v>22</v>
      </c>
      <c r="O9" s="5">
        <v>1</v>
      </c>
      <c r="P9" s="5">
        <v>670542</v>
      </c>
      <c r="Q9" s="5">
        <v>8.3817749999999993</v>
      </c>
      <c r="R9" s="5">
        <v>8.3817749999999993</v>
      </c>
      <c r="S9" s="5">
        <v>153292.61704775275</v>
      </c>
    </row>
    <row r="10" spans="1:19">
      <c r="A10" s="4" t="s">
        <v>36</v>
      </c>
      <c r="B10" s="6">
        <v>0.10046416845918719</v>
      </c>
      <c r="C10" s="4" t="s">
        <v>37</v>
      </c>
      <c r="D10" s="4" t="s">
        <v>13</v>
      </c>
      <c r="E10" s="5">
        <v>1</v>
      </c>
      <c r="F10" s="5">
        <v>1185668.0299883001</v>
      </c>
      <c r="G10" s="5">
        <v>56.460382380395238</v>
      </c>
      <c r="H10" s="5">
        <v>56.460382380395238</v>
      </c>
      <c r="I10" s="5">
        <v>2000005.1811305811</v>
      </c>
      <c r="J10" s="3"/>
      <c r="K10" s="4" t="s">
        <v>38</v>
      </c>
      <c r="L10" s="6">
        <v>0.17978791652515191</v>
      </c>
      <c r="M10" s="4" t="s">
        <v>14</v>
      </c>
      <c r="N10" s="4" t="s">
        <v>22</v>
      </c>
      <c r="O10" s="5">
        <v>1</v>
      </c>
      <c r="P10" s="5">
        <v>986417</v>
      </c>
      <c r="Q10" s="5">
        <v>12.3302125</v>
      </c>
      <c r="R10" s="5">
        <v>12.3302125</v>
      </c>
      <c r="S10" s="5">
        <v>150532.03757176496</v>
      </c>
    </row>
    <row r="11" spans="1:19">
      <c r="A11" s="4" t="s">
        <v>39</v>
      </c>
      <c r="B11" s="6">
        <v>6.9285633420129071E-3</v>
      </c>
      <c r="C11" s="4" t="s">
        <v>21</v>
      </c>
      <c r="D11" s="4" t="s">
        <v>17</v>
      </c>
      <c r="E11" s="5">
        <v>1</v>
      </c>
      <c r="F11" s="5">
        <v>1022117.4857624</v>
      </c>
      <c r="G11" s="5">
        <v>12.77646857203</v>
      </c>
      <c r="H11" s="5">
        <v>12.77646857203</v>
      </c>
      <c r="I11" s="5">
        <v>100012.3931600504</v>
      </c>
      <c r="J11" s="3"/>
      <c r="K11" s="4" t="s">
        <v>32</v>
      </c>
      <c r="L11" s="6">
        <v>38.33644036289936</v>
      </c>
      <c r="M11" s="4" t="s">
        <v>14</v>
      </c>
      <c r="N11" s="4" t="s">
        <v>22</v>
      </c>
      <c r="O11" s="5">
        <v>3</v>
      </c>
      <c r="P11" s="5">
        <v>344188</v>
      </c>
      <c r="Q11" s="5">
        <v>4.3023499999999997</v>
      </c>
      <c r="R11" s="5">
        <v>12.907049999999998</v>
      </c>
      <c r="S11" s="5">
        <v>489584.82820687682</v>
      </c>
    </row>
    <row r="12" spans="1:19">
      <c r="A12" s="4" t="s">
        <v>40</v>
      </c>
      <c r="B12" s="6">
        <v>0.24022793312955201</v>
      </c>
      <c r="C12" s="4" t="s">
        <v>37</v>
      </c>
      <c r="D12" s="4" t="s">
        <v>22</v>
      </c>
      <c r="E12" s="5">
        <v>1</v>
      </c>
      <c r="F12" s="5">
        <v>577493.82786640001</v>
      </c>
      <c r="G12" s="5">
        <v>7.2186728483299998</v>
      </c>
      <c r="H12" s="5">
        <v>7.2186728483299998</v>
      </c>
      <c r="I12" s="5">
        <v>150416.19044599021</v>
      </c>
      <c r="J12" s="3"/>
      <c r="K12" s="4" t="s">
        <v>41</v>
      </c>
      <c r="L12" s="6">
        <v>4.779335069247896</v>
      </c>
      <c r="M12" s="4" t="s">
        <v>14</v>
      </c>
      <c r="N12" s="4" t="s">
        <v>13</v>
      </c>
      <c r="O12" s="5">
        <v>1</v>
      </c>
      <c r="P12" s="5">
        <v>1089203.3775879999</v>
      </c>
      <c r="Q12" s="5">
        <v>51.866827504190468</v>
      </c>
      <c r="R12" s="5">
        <v>51.866827504190468</v>
      </c>
      <c r="S12" s="5">
        <v>2000226.42620764</v>
      </c>
    </row>
    <row r="13" spans="1:19">
      <c r="A13" s="4" t="s">
        <v>42</v>
      </c>
      <c r="B13" s="6">
        <v>1.4498660326804779E-2</v>
      </c>
      <c r="C13" s="4" t="s">
        <v>29</v>
      </c>
      <c r="D13" s="4" t="s">
        <v>22</v>
      </c>
      <c r="E13" s="5">
        <v>1</v>
      </c>
      <c r="F13" s="5">
        <v>784486.11230719998</v>
      </c>
      <c r="G13" s="5">
        <v>9.8060764038400006</v>
      </c>
      <c r="H13" s="5">
        <v>9.8060764038400006</v>
      </c>
      <c r="I13" s="5">
        <v>150034.12199302029</v>
      </c>
      <c r="J13" s="3"/>
      <c r="K13" s="4" t="s">
        <v>43</v>
      </c>
      <c r="L13" s="6">
        <v>13.104108079550176</v>
      </c>
      <c r="M13" s="4" t="s">
        <v>19</v>
      </c>
      <c r="N13" s="4" t="s">
        <v>22</v>
      </c>
      <c r="O13" s="5">
        <v>1</v>
      </c>
      <c r="P13" s="5">
        <v>494488</v>
      </c>
      <c r="Q13" s="5">
        <v>6.1810999999999998</v>
      </c>
      <c r="R13" s="5">
        <v>6.1810999999999998</v>
      </c>
      <c r="S13" s="5">
        <v>169439.47258812183</v>
      </c>
    </row>
    <row r="14" spans="1:19">
      <c r="A14" s="4" t="s">
        <v>44</v>
      </c>
      <c r="B14" s="6">
        <v>0.64772758128497643</v>
      </c>
      <c r="C14" s="4" t="s">
        <v>32</v>
      </c>
      <c r="D14" s="4" t="s">
        <v>22</v>
      </c>
      <c r="E14" s="5">
        <v>1</v>
      </c>
      <c r="F14" s="5">
        <v>213237.19615430001</v>
      </c>
      <c r="G14" s="5">
        <v>2.6654649519287501</v>
      </c>
      <c r="H14" s="5">
        <v>2.6654649519287501</v>
      </c>
      <c r="I14" s="5">
        <v>150414.35883991499</v>
      </c>
      <c r="J14" s="3"/>
      <c r="K14" s="4" t="s">
        <v>37</v>
      </c>
      <c r="L14" s="6">
        <v>4.8886483885074457</v>
      </c>
      <c r="M14" s="4" t="s">
        <v>19</v>
      </c>
      <c r="N14" s="4" t="s">
        <v>13</v>
      </c>
      <c r="O14" s="5">
        <v>1</v>
      </c>
      <c r="P14" s="5">
        <v>1272916.7200127</v>
      </c>
      <c r="Q14" s="5">
        <v>60.615081905366672</v>
      </c>
      <c r="R14" s="5">
        <v>60.615081905366672</v>
      </c>
      <c r="S14" s="5">
        <v>2000270.6693172602</v>
      </c>
    </row>
    <row r="15" spans="1:19">
      <c r="A15" s="4" t="s">
        <v>45</v>
      </c>
      <c r="B15" s="6">
        <v>4.0937393863919397E-2</v>
      </c>
      <c r="C15" s="4" t="s">
        <v>23</v>
      </c>
      <c r="D15" s="4" t="s">
        <v>22</v>
      </c>
      <c r="E15" s="5">
        <v>1</v>
      </c>
      <c r="F15" s="5">
        <v>366814.6531459</v>
      </c>
      <c r="G15" s="5">
        <v>4.5851831643237499</v>
      </c>
      <c r="H15" s="5">
        <v>4.5851831643237499</v>
      </c>
      <c r="I15" s="5">
        <v>150045.04930779271</v>
      </c>
      <c r="J15" s="3"/>
      <c r="K15" s="4" t="s">
        <v>21</v>
      </c>
      <c r="L15" s="6">
        <v>7.2226348164081662</v>
      </c>
      <c r="M15" s="4" t="s">
        <v>19</v>
      </c>
      <c r="N15" s="4" t="s">
        <v>13</v>
      </c>
      <c r="O15" s="5">
        <v>1</v>
      </c>
      <c r="P15" s="5">
        <v>2094107.6937835</v>
      </c>
      <c r="Q15" s="5">
        <v>99.71941398969048</v>
      </c>
      <c r="R15" s="5">
        <v>99.71941398969048</v>
      </c>
      <c r="S15" s="5">
        <v>2000657.8773035468</v>
      </c>
    </row>
    <row r="16" spans="1:19">
      <c r="A16" s="4" t="s">
        <v>46</v>
      </c>
      <c r="B16" s="6">
        <v>1.610204158647496</v>
      </c>
      <c r="C16" s="4" t="s">
        <v>43</v>
      </c>
      <c r="D16" s="4" t="s">
        <v>17</v>
      </c>
      <c r="E16" s="5">
        <v>1</v>
      </c>
      <c r="F16" s="5">
        <v>1298190.7498343</v>
      </c>
      <c r="G16" s="5">
        <v>16.22738437292875</v>
      </c>
      <c r="H16" s="5">
        <v>16.22738437292875</v>
      </c>
      <c r="I16" s="5">
        <v>103658.11625217659</v>
      </c>
      <c r="J16" s="3"/>
      <c r="K16" s="4" t="s">
        <v>47</v>
      </c>
      <c r="L16" s="6">
        <v>8.3834624969199734</v>
      </c>
      <c r="M16" s="4" t="s">
        <v>19</v>
      </c>
      <c r="N16" s="4" t="s">
        <v>13</v>
      </c>
      <c r="O16" s="5">
        <v>1</v>
      </c>
      <c r="P16" s="5">
        <v>2099170.9038578002</v>
      </c>
      <c r="Q16" s="5">
        <v>99.960519231323815</v>
      </c>
      <c r="R16" s="5">
        <v>99.960519231323815</v>
      </c>
      <c r="S16" s="5">
        <v>2000765.4581619161</v>
      </c>
    </row>
    <row r="17" spans="1:19">
      <c r="A17" s="4" t="s">
        <v>48</v>
      </c>
      <c r="B17" s="6">
        <v>8.5286237216498743E-4</v>
      </c>
      <c r="C17" s="4" t="s">
        <v>30</v>
      </c>
      <c r="D17" s="4" t="s">
        <v>17</v>
      </c>
      <c r="E17" s="5">
        <v>1</v>
      </c>
      <c r="F17" s="5">
        <v>68745.047299500002</v>
      </c>
      <c r="G17" s="5">
        <v>0.85931309124374999</v>
      </c>
      <c r="H17" s="5">
        <v>0.85931309124374999</v>
      </c>
      <c r="I17" s="5">
        <v>100000.1026026122</v>
      </c>
      <c r="J17" s="3"/>
      <c r="K17" s="4" t="s">
        <v>49</v>
      </c>
      <c r="L17" s="6">
        <v>0.23797124419789431</v>
      </c>
      <c r="M17" s="4" t="s">
        <v>14</v>
      </c>
      <c r="N17" s="4" t="s">
        <v>22</v>
      </c>
      <c r="O17" s="5">
        <v>1</v>
      </c>
      <c r="P17" s="5">
        <v>595054</v>
      </c>
      <c r="Q17" s="5">
        <v>7.4381750000000002</v>
      </c>
      <c r="R17" s="5">
        <v>7.4381750000000002</v>
      </c>
      <c r="S17" s="5">
        <v>150424.81722223479</v>
      </c>
    </row>
    <row r="18" spans="1:19">
      <c r="A18" s="4" t="s">
        <v>50</v>
      </c>
      <c r="B18" s="6">
        <v>0.19210536246650819</v>
      </c>
      <c r="C18" s="4" t="s">
        <v>32</v>
      </c>
      <c r="D18" s="4" t="s">
        <v>17</v>
      </c>
      <c r="E18" s="5">
        <v>1</v>
      </c>
      <c r="F18" s="5">
        <v>480260.8731572</v>
      </c>
      <c r="G18" s="5">
        <v>6.0032609144649998</v>
      </c>
      <c r="H18" s="5">
        <v>6.0032609144649998</v>
      </c>
      <c r="I18" s="5">
        <v>100161.4562059536</v>
      </c>
      <c r="J18" s="3"/>
      <c r="K18" s="4" t="s">
        <v>16</v>
      </c>
      <c r="L18" s="6">
        <v>30.941098154647349</v>
      </c>
      <c r="M18" s="4" t="s">
        <v>14</v>
      </c>
      <c r="N18" s="4" t="s">
        <v>22</v>
      </c>
      <c r="O18" s="5">
        <v>2</v>
      </c>
      <c r="P18" s="5">
        <v>576572</v>
      </c>
      <c r="Q18" s="5">
        <v>7.2071500000000004</v>
      </c>
      <c r="R18" s="5">
        <v>14.414300000000001</v>
      </c>
      <c r="S18" s="5">
        <v>353519.31253566401</v>
      </c>
    </row>
    <row r="19" spans="1:19">
      <c r="A19" s="4" t="s">
        <v>51</v>
      </c>
      <c r="B19" s="6">
        <v>1.1232197441412879</v>
      </c>
      <c r="C19" s="4" t="s">
        <v>12</v>
      </c>
      <c r="D19" s="4" t="s">
        <v>13</v>
      </c>
      <c r="E19" s="5">
        <v>1</v>
      </c>
      <c r="F19" s="5">
        <v>185876.76627389999</v>
      </c>
      <c r="G19" s="5">
        <v>8.8512745844714278</v>
      </c>
      <c r="H19" s="5">
        <v>8.8512745844714278</v>
      </c>
      <c r="I19" s="5">
        <v>2000009.0811337379</v>
      </c>
      <c r="J19" s="3"/>
      <c r="K19" s="4" t="s">
        <v>29</v>
      </c>
      <c r="L19" s="6">
        <v>36.897798407487095</v>
      </c>
      <c r="M19" s="4" t="s">
        <v>19</v>
      </c>
      <c r="N19" s="4" t="s">
        <v>22</v>
      </c>
      <c r="O19" s="5">
        <v>3</v>
      </c>
      <c r="P19" s="5">
        <v>539890</v>
      </c>
      <c r="Q19" s="5">
        <v>6.7486249999999997</v>
      </c>
      <c r="R19" s="5">
        <v>20.245874999999998</v>
      </c>
      <c r="S19" s="5">
        <v>509762.25714665465</v>
      </c>
    </row>
    <row r="20" spans="1:19">
      <c r="A20" s="4" t="s">
        <v>52</v>
      </c>
      <c r="B20" s="6">
        <v>1.876297218762972E-2</v>
      </c>
      <c r="C20" s="4" t="s">
        <v>12</v>
      </c>
      <c r="D20" s="4" t="s">
        <v>17</v>
      </c>
      <c r="E20" s="5">
        <v>1</v>
      </c>
      <c r="F20" s="5">
        <v>107392.06266749999</v>
      </c>
      <c r="G20" s="5">
        <v>1.3424007833437499</v>
      </c>
      <c r="H20" s="5">
        <v>1.3424007833437499</v>
      </c>
      <c r="I20" s="5">
        <v>100003.5262399988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4" t="s">
        <v>53</v>
      </c>
      <c r="B21" s="6">
        <v>0.31621570625306611</v>
      </c>
      <c r="C21" s="4" t="s">
        <v>32</v>
      </c>
      <c r="D21" s="4" t="s">
        <v>22</v>
      </c>
      <c r="E21" s="5">
        <v>1</v>
      </c>
      <c r="F21" s="5">
        <v>373829.07399030001</v>
      </c>
      <c r="G21" s="5">
        <v>4.6728634248787504</v>
      </c>
      <c r="H21" s="5">
        <v>4.6728634248787504</v>
      </c>
      <c r="I21" s="5">
        <v>150354.63187394931</v>
      </c>
      <c r="J21" s="3"/>
      <c r="K21" s="8" t="s">
        <v>54</v>
      </c>
      <c r="L21" s="3"/>
      <c r="M21" s="3"/>
      <c r="N21" s="3"/>
      <c r="O21" s="3"/>
      <c r="P21" s="3"/>
      <c r="Q21" s="3"/>
      <c r="R21" s="3"/>
      <c r="S21" s="3"/>
    </row>
    <row r="22" spans="1:19">
      <c r="A22" s="4" t="s">
        <v>55</v>
      </c>
      <c r="B22" s="6">
        <v>7.8463338239178823E-2</v>
      </c>
      <c r="C22" s="4" t="s">
        <v>41</v>
      </c>
      <c r="D22" s="4" t="s">
        <v>13</v>
      </c>
      <c r="E22" s="5">
        <v>1</v>
      </c>
      <c r="F22" s="5">
        <v>522998.78131749999</v>
      </c>
      <c r="G22" s="5">
        <v>24.904703872261901</v>
      </c>
      <c r="H22" s="5">
        <v>24.904703872261901</v>
      </c>
      <c r="I22" s="5">
        <v>2000001.78491563</v>
      </c>
      <c r="J22" s="3"/>
      <c r="K22" s="4" t="s">
        <v>56</v>
      </c>
      <c r="L22" s="5">
        <v>3012.5770676459815</v>
      </c>
      <c r="M22" s="3"/>
      <c r="N22" s="3"/>
      <c r="O22" s="3"/>
      <c r="P22" s="3"/>
      <c r="Q22" s="3"/>
      <c r="R22" s="3"/>
      <c r="S22" s="3"/>
    </row>
    <row r="23" spans="1:19">
      <c r="A23" s="4" t="s">
        <v>57</v>
      </c>
      <c r="B23" s="6">
        <v>8.2795577191592147E-3</v>
      </c>
      <c r="C23" s="4" t="s">
        <v>18</v>
      </c>
      <c r="D23" s="4" t="s">
        <v>13</v>
      </c>
      <c r="E23" s="5">
        <v>1</v>
      </c>
      <c r="F23" s="5">
        <v>60463.608253500002</v>
      </c>
      <c r="G23" s="5">
        <v>2.8792194406428568</v>
      </c>
      <c r="H23" s="5">
        <v>2.8792194406428568</v>
      </c>
      <c r="I23" s="5">
        <v>2000000.021774662</v>
      </c>
      <c r="J23" s="3"/>
      <c r="K23" s="4" t="s">
        <v>58</v>
      </c>
      <c r="L23" s="5">
        <v>182160091.38058832</v>
      </c>
      <c r="M23" s="3"/>
      <c r="N23" s="3"/>
      <c r="O23" s="3"/>
      <c r="P23" s="3"/>
      <c r="Q23" s="3"/>
      <c r="R23" s="3"/>
      <c r="S23" s="3"/>
    </row>
    <row r="24" spans="1:19">
      <c r="A24" s="4" t="s">
        <v>59</v>
      </c>
      <c r="B24" s="6">
        <v>1.5614360408716861</v>
      </c>
      <c r="C24" s="4" t="s">
        <v>29</v>
      </c>
      <c r="D24" s="4" t="s">
        <v>22</v>
      </c>
      <c r="E24" s="5">
        <v>1</v>
      </c>
      <c r="F24" s="5">
        <v>909366.136513</v>
      </c>
      <c r="G24" s="5">
        <v>11.367076706412499</v>
      </c>
      <c r="H24" s="5">
        <v>11.367076706412499</v>
      </c>
      <c r="I24" s="5">
        <v>154259.75117969891</v>
      </c>
      <c r="J24" s="3"/>
      <c r="K24" s="4" t="s">
        <v>60</v>
      </c>
      <c r="L24" s="5">
        <v>85410000</v>
      </c>
      <c r="M24" s="3"/>
      <c r="N24" s="3"/>
      <c r="O24" s="3"/>
      <c r="P24" s="3"/>
      <c r="Q24" s="3"/>
      <c r="R24" s="3"/>
      <c r="S24" s="3"/>
    </row>
    <row r="25" spans="1:19">
      <c r="A25" s="4" t="s">
        <v>61</v>
      </c>
      <c r="B25" s="6">
        <v>0.34065436431563451</v>
      </c>
      <c r="C25" s="4" t="s">
        <v>12</v>
      </c>
      <c r="D25" s="4" t="s">
        <v>13</v>
      </c>
      <c r="E25" s="5">
        <v>1</v>
      </c>
      <c r="F25" s="5">
        <v>715062.15300080006</v>
      </c>
      <c r="G25" s="5">
        <v>34.050578714323812</v>
      </c>
      <c r="H25" s="5">
        <v>34.050578714323812</v>
      </c>
      <c r="I25" s="5">
        <v>2000010.5951713261</v>
      </c>
      <c r="J25" s="3"/>
      <c r="K25" s="3"/>
      <c r="L25" s="5"/>
      <c r="M25" s="3"/>
      <c r="N25" s="3"/>
      <c r="O25" s="3"/>
      <c r="P25" s="3"/>
      <c r="Q25" s="3"/>
      <c r="R25" s="3"/>
      <c r="S25" s="3"/>
    </row>
    <row r="26" spans="1:19">
      <c r="A26" s="4" t="s">
        <v>62</v>
      </c>
      <c r="B26" s="6">
        <v>5.9700366051549129E-3</v>
      </c>
      <c r="C26" s="4" t="s">
        <v>21</v>
      </c>
      <c r="D26" s="4" t="s">
        <v>17</v>
      </c>
      <c r="E26" s="5">
        <v>1</v>
      </c>
      <c r="F26" s="5">
        <v>935619.26637860003</v>
      </c>
      <c r="G26" s="5">
        <v>11.6952408297325</v>
      </c>
      <c r="H26" s="5">
        <v>11.6952408297325</v>
      </c>
      <c r="I26" s="5">
        <v>100009.77494222031</v>
      </c>
      <c r="J26" s="3"/>
      <c r="K26" s="8" t="s">
        <v>63</v>
      </c>
      <c r="L26" s="5"/>
      <c r="M26" s="3"/>
      <c r="N26" s="3"/>
      <c r="O26" s="3"/>
      <c r="P26" s="3"/>
      <c r="Q26" s="3"/>
      <c r="R26" s="3"/>
      <c r="S26" s="3"/>
    </row>
    <row r="27" spans="1:19">
      <c r="A27" s="4" t="s">
        <v>64</v>
      </c>
      <c r="B27" s="6">
        <v>4.7473489565643977E-2</v>
      </c>
      <c r="C27" s="4" t="s">
        <v>32</v>
      </c>
      <c r="D27" s="4" t="s">
        <v>17</v>
      </c>
      <c r="E27" s="5">
        <v>1</v>
      </c>
      <c r="F27" s="5">
        <v>329733.92287010001</v>
      </c>
      <c r="G27" s="5">
        <v>4.12167403587625</v>
      </c>
      <c r="H27" s="5">
        <v>4.12167403587625</v>
      </c>
      <c r="I27" s="5">
        <v>100027.39383490691</v>
      </c>
      <c r="J27" s="3"/>
      <c r="K27" s="4" t="s">
        <v>56</v>
      </c>
      <c r="L27" s="5">
        <v>596.20753228039041</v>
      </c>
      <c r="M27" s="3"/>
      <c r="N27" s="3"/>
      <c r="O27" s="3"/>
      <c r="P27" s="3"/>
      <c r="Q27" s="3"/>
      <c r="R27" s="3"/>
      <c r="S27" s="3"/>
    </row>
    <row r="28" spans="1:19">
      <c r="A28" s="4" t="s">
        <v>65</v>
      </c>
      <c r="B28" s="6">
        <v>1.876297218762972E-2</v>
      </c>
      <c r="C28" s="4" t="s">
        <v>25</v>
      </c>
      <c r="D28" s="4" t="s">
        <v>22</v>
      </c>
      <c r="E28" s="5">
        <v>1</v>
      </c>
      <c r="F28" s="5">
        <v>400033.2121</v>
      </c>
      <c r="G28" s="5">
        <v>5.0004151512500004</v>
      </c>
      <c r="H28" s="5">
        <v>5.0004151512500004</v>
      </c>
      <c r="I28" s="5">
        <v>150022.51743609831</v>
      </c>
      <c r="J28" s="3"/>
      <c r="K28" s="4" t="s">
        <v>58</v>
      </c>
      <c r="L28" s="5">
        <v>22133973.702244006</v>
      </c>
      <c r="M28" s="3"/>
      <c r="N28" s="3"/>
      <c r="O28" s="3"/>
      <c r="P28" s="3"/>
      <c r="Q28" s="3"/>
      <c r="R28" s="3"/>
      <c r="S28" s="3"/>
    </row>
    <row r="29" spans="1:19">
      <c r="A29" s="4" t="s">
        <v>66</v>
      </c>
      <c r="B29" s="6">
        <v>2.5585871164949619E-3</v>
      </c>
      <c r="C29" s="4" t="s">
        <v>32</v>
      </c>
      <c r="D29" s="4" t="s">
        <v>17</v>
      </c>
      <c r="E29" s="5">
        <v>1</v>
      </c>
      <c r="F29" s="5">
        <v>832160.28208629997</v>
      </c>
      <c r="G29" s="5">
        <v>10.402003526078749</v>
      </c>
      <c r="H29" s="5">
        <v>10.402003526078749</v>
      </c>
      <c r="I29" s="5">
        <v>100003.7260205091</v>
      </c>
      <c r="J29" s="3"/>
      <c r="K29" s="3"/>
      <c r="L29" s="5"/>
      <c r="M29" s="3"/>
      <c r="N29" s="3"/>
      <c r="O29" s="3"/>
      <c r="P29" s="3"/>
      <c r="Q29" s="3"/>
      <c r="R29" s="3"/>
      <c r="S29" s="3"/>
    </row>
    <row r="30" spans="1:19">
      <c r="A30" s="4" t="s">
        <v>67</v>
      </c>
      <c r="B30" s="6">
        <v>0.1466545907392732</v>
      </c>
      <c r="C30" s="4" t="s">
        <v>32</v>
      </c>
      <c r="D30" s="4" t="s">
        <v>17</v>
      </c>
      <c r="E30" s="5">
        <v>1</v>
      </c>
      <c r="F30" s="5">
        <v>357510.69544360001</v>
      </c>
      <c r="G30" s="5">
        <v>4.468883693045</v>
      </c>
      <c r="H30" s="5">
        <v>4.468883693045</v>
      </c>
      <c r="I30" s="5">
        <v>100091.7535232691</v>
      </c>
      <c r="J30" s="3"/>
      <c r="K30" s="8" t="s">
        <v>68</v>
      </c>
      <c r="L30" s="5"/>
      <c r="M30" s="3"/>
      <c r="N30" s="3"/>
      <c r="O30" s="3"/>
      <c r="P30" s="3"/>
      <c r="Q30" s="3"/>
      <c r="R30" s="3"/>
      <c r="S30" s="3"/>
    </row>
    <row r="31" spans="1:19">
      <c r="A31" s="4" t="s">
        <v>69</v>
      </c>
      <c r="B31" s="6">
        <v>0.3158005962489151</v>
      </c>
      <c r="C31" s="4" t="s">
        <v>25</v>
      </c>
      <c r="D31" s="4" t="s">
        <v>17</v>
      </c>
      <c r="E31" s="5">
        <v>1</v>
      </c>
      <c r="F31" s="5">
        <v>730670.40958420001</v>
      </c>
      <c r="G31" s="5">
        <v>9.1333801198024993</v>
      </c>
      <c r="H31" s="5">
        <v>9.1333801198024993</v>
      </c>
      <c r="I31" s="5">
        <v>100403.80576426419</v>
      </c>
      <c r="J31" s="3"/>
      <c r="K31" s="4" t="s">
        <v>56</v>
      </c>
      <c r="L31" s="5">
        <v>3608.7845999263718</v>
      </c>
      <c r="M31" s="3"/>
      <c r="N31" s="3"/>
      <c r="O31" s="3"/>
      <c r="P31" s="3"/>
      <c r="Q31" s="3"/>
      <c r="R31" s="3"/>
      <c r="S31" s="3"/>
    </row>
    <row r="32" spans="1:19">
      <c r="A32" s="4" t="s">
        <v>70</v>
      </c>
      <c r="B32" s="6">
        <v>4.4348843352579347E-2</v>
      </c>
      <c r="C32" s="4" t="s">
        <v>12</v>
      </c>
      <c r="D32" s="4" t="s">
        <v>13</v>
      </c>
      <c r="E32" s="5">
        <v>1</v>
      </c>
      <c r="F32" s="5">
        <v>537609.50723710004</v>
      </c>
      <c r="G32" s="5">
        <v>25.60045272557619</v>
      </c>
      <c r="H32" s="5">
        <v>25.60045272557619</v>
      </c>
      <c r="I32" s="5">
        <v>2000001.037049466</v>
      </c>
      <c r="J32" s="3"/>
      <c r="K32" s="4" t="s">
        <v>71</v>
      </c>
      <c r="L32" s="5">
        <v>289704065.08283234</v>
      </c>
      <c r="M32" s="3"/>
      <c r="N32" s="3"/>
      <c r="O32" s="3"/>
      <c r="P32" s="3"/>
      <c r="Q32" s="3"/>
      <c r="R32" s="3"/>
      <c r="S32" s="3"/>
    </row>
    <row r="33" spans="1:19">
      <c r="A33" s="4" t="s">
        <v>72</v>
      </c>
      <c r="B33" s="6">
        <v>2.473300879278463E-2</v>
      </c>
      <c r="C33" s="4" t="s">
        <v>27</v>
      </c>
      <c r="D33" s="4" t="s">
        <v>13</v>
      </c>
      <c r="E33" s="5">
        <v>1</v>
      </c>
      <c r="F33" s="5">
        <v>114863.64211489999</v>
      </c>
      <c r="G33" s="5">
        <v>5.4696972435666664</v>
      </c>
      <c r="H33" s="5">
        <v>5.4696972435666664</v>
      </c>
      <c r="I33" s="5">
        <v>2000000.1235690671</v>
      </c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4" t="s">
        <v>73</v>
      </c>
      <c r="B34" s="6">
        <v>0.69913581644590361</v>
      </c>
      <c r="C34" s="4" t="s">
        <v>29</v>
      </c>
      <c r="D34" s="4" t="s">
        <v>13</v>
      </c>
      <c r="E34" s="5">
        <v>1</v>
      </c>
      <c r="F34" s="5">
        <v>336176.95520000003</v>
      </c>
      <c r="G34" s="5">
        <v>16.008426438095238</v>
      </c>
      <c r="H34" s="5">
        <v>16.008426438095238</v>
      </c>
      <c r="I34" s="5">
        <v>2000010.223032115</v>
      </c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 s="4" t="s">
        <v>74</v>
      </c>
      <c r="B35" s="6">
        <v>2.4536774972640479E-2</v>
      </c>
      <c r="C35" s="4" t="s">
        <v>12</v>
      </c>
      <c r="D35" s="4" t="s">
        <v>13</v>
      </c>
      <c r="E35" s="5">
        <v>1</v>
      </c>
      <c r="F35" s="5">
        <v>861856.42110250005</v>
      </c>
      <c r="G35" s="5">
        <v>41.040781957261913</v>
      </c>
      <c r="H35" s="5">
        <v>41.040781957261913</v>
      </c>
      <c r="I35" s="5">
        <v>2000000.9198195499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 s="4" t="s">
        <v>75</v>
      </c>
      <c r="B36" s="6">
        <v>0.1466923280123778</v>
      </c>
      <c r="C36" s="4" t="s">
        <v>29</v>
      </c>
      <c r="D36" s="4" t="s">
        <v>22</v>
      </c>
      <c r="E36" s="5">
        <v>1</v>
      </c>
      <c r="F36" s="5">
        <v>400952.78487239999</v>
      </c>
      <c r="G36" s="5">
        <v>5.0119098109050002</v>
      </c>
      <c r="H36" s="5">
        <v>5.0119098109050002</v>
      </c>
      <c r="I36" s="5">
        <v>150176.4500923079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 s="4" t="s">
        <v>76</v>
      </c>
      <c r="B37" s="6">
        <v>2.217442167628967E-2</v>
      </c>
      <c r="C37" s="4" t="s">
        <v>32</v>
      </c>
      <c r="D37" s="4" t="s">
        <v>22</v>
      </c>
      <c r="E37" s="5">
        <v>1</v>
      </c>
      <c r="F37" s="5">
        <v>443141.8008647</v>
      </c>
      <c r="G37" s="5">
        <v>5.5392725108087504</v>
      </c>
      <c r="H37" s="5">
        <v>5.5392725108087504</v>
      </c>
      <c r="I37" s="5">
        <v>150029.4792394643</v>
      </c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 s="4" t="s">
        <v>77</v>
      </c>
      <c r="B38" s="6">
        <v>1.1940073210309821E-2</v>
      </c>
      <c r="C38" s="4" t="s">
        <v>32</v>
      </c>
      <c r="D38" s="4" t="s">
        <v>22</v>
      </c>
      <c r="E38" s="5">
        <v>1</v>
      </c>
      <c r="F38" s="5">
        <v>402375.73657419998</v>
      </c>
      <c r="G38" s="5">
        <v>5.0296967071775001</v>
      </c>
      <c r="H38" s="5">
        <v>5.0296967071775001</v>
      </c>
      <c r="I38" s="5">
        <v>150014.41318725821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 s="4" t="s">
        <v>78</v>
      </c>
      <c r="B39" s="6">
        <v>0.18247481037020261</v>
      </c>
      <c r="C39" s="4" t="s">
        <v>32</v>
      </c>
      <c r="D39" s="4" t="s">
        <v>22</v>
      </c>
      <c r="E39" s="5">
        <v>1</v>
      </c>
      <c r="F39" s="5">
        <v>306703.03488330002</v>
      </c>
      <c r="G39" s="5">
        <v>3.8337879360412499</v>
      </c>
      <c r="H39" s="5">
        <v>3.8337879360412499</v>
      </c>
      <c r="I39" s="5">
        <v>150167.8967343909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4" t="s">
        <v>79</v>
      </c>
      <c r="B40" s="6">
        <v>0.91278916185516401</v>
      </c>
      <c r="C40" s="4" t="s">
        <v>41</v>
      </c>
      <c r="D40" s="4" t="s">
        <v>22</v>
      </c>
      <c r="E40" s="5">
        <v>1</v>
      </c>
      <c r="F40" s="5">
        <v>46705.005793700002</v>
      </c>
      <c r="G40" s="5">
        <v>0.58381257242125006</v>
      </c>
      <c r="H40" s="5">
        <v>0.58381257242125006</v>
      </c>
      <c r="I40" s="5">
        <v>150127.89546927859</v>
      </c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4" t="s">
        <v>80</v>
      </c>
      <c r="B41" s="6">
        <v>2.3095211140043018E-3</v>
      </c>
      <c r="C41" s="4" t="s">
        <v>38</v>
      </c>
      <c r="D41" s="4" t="s">
        <v>17</v>
      </c>
      <c r="E41" s="5">
        <v>1</v>
      </c>
      <c r="F41" s="5">
        <v>34431.252575300001</v>
      </c>
      <c r="G41" s="5">
        <v>0.43039065719125003</v>
      </c>
      <c r="H41" s="5">
        <v>0.43039065719125003</v>
      </c>
      <c r="I41" s="5">
        <v>100000.1391594834</v>
      </c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4" t="s">
        <v>81</v>
      </c>
      <c r="B42" s="6">
        <v>1.2699120721536661</v>
      </c>
      <c r="C42" s="4" t="s">
        <v>29</v>
      </c>
      <c r="D42" s="4" t="s">
        <v>22</v>
      </c>
      <c r="E42" s="5">
        <v>1</v>
      </c>
      <c r="F42" s="5">
        <v>1343229.0606410999</v>
      </c>
      <c r="G42" s="5">
        <v>16.790363258013748</v>
      </c>
      <c r="H42" s="5">
        <v>16.790363258013748</v>
      </c>
      <c r="I42" s="5">
        <v>155117.34839932731</v>
      </c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4" t="s">
        <v>82</v>
      </c>
      <c r="B43" s="6">
        <v>0.27245304262314007</v>
      </c>
      <c r="C43" s="4" t="s">
        <v>43</v>
      </c>
      <c r="D43" s="4" t="s">
        <v>13</v>
      </c>
      <c r="E43" s="5">
        <v>1</v>
      </c>
      <c r="F43" s="5">
        <v>217940.60078810001</v>
      </c>
      <c r="G43" s="5">
        <v>10.378123847052381</v>
      </c>
      <c r="H43" s="5">
        <v>10.378123847052381</v>
      </c>
      <c r="I43" s="5">
        <v>2000002.5827361441</v>
      </c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4" t="s">
        <v>83</v>
      </c>
      <c r="B44" s="6">
        <v>0.17270085663609949</v>
      </c>
      <c r="C44" s="4" t="s">
        <v>12</v>
      </c>
      <c r="D44" s="4" t="s">
        <v>13</v>
      </c>
      <c r="E44" s="5">
        <v>1</v>
      </c>
      <c r="F44" s="5">
        <v>789095.08291210001</v>
      </c>
      <c r="G44" s="5">
        <v>37.575956329147623</v>
      </c>
      <c r="H44" s="5">
        <v>37.575956329147623</v>
      </c>
      <c r="I44" s="5">
        <v>2000005.927534129</v>
      </c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4" t="s">
        <v>84</v>
      </c>
      <c r="B45" s="6">
        <v>1.279293558247481E-2</v>
      </c>
      <c r="C45" s="4" t="s">
        <v>29</v>
      </c>
      <c r="D45" s="4" t="s">
        <v>22</v>
      </c>
      <c r="E45" s="5">
        <v>1</v>
      </c>
      <c r="F45" s="5">
        <v>839398.95250739995</v>
      </c>
      <c r="G45" s="5">
        <v>10.492486906342499</v>
      </c>
      <c r="H45" s="5">
        <v>10.492486906342499</v>
      </c>
      <c r="I45" s="5">
        <v>150032.2151301823</v>
      </c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4" t="s">
        <v>85</v>
      </c>
      <c r="B46" s="6">
        <v>0.34199781123815998</v>
      </c>
      <c r="C46" s="4" t="s">
        <v>32</v>
      </c>
      <c r="D46" s="4" t="s">
        <v>22</v>
      </c>
      <c r="E46" s="5">
        <v>1</v>
      </c>
      <c r="F46" s="5">
        <v>133313.00249869999</v>
      </c>
      <c r="G46" s="5">
        <v>1.6664125312337501</v>
      </c>
      <c r="H46" s="5">
        <v>1.6664125312337501</v>
      </c>
      <c r="I46" s="5">
        <v>150136.77826519241</v>
      </c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4" t="s">
        <v>86</v>
      </c>
      <c r="B47" s="6">
        <v>6.573832974829239E-3</v>
      </c>
      <c r="C47" s="4" t="s">
        <v>16</v>
      </c>
      <c r="D47" s="4" t="s">
        <v>22</v>
      </c>
      <c r="E47" s="5">
        <v>1</v>
      </c>
      <c r="F47" s="5">
        <v>251487.05778979999</v>
      </c>
      <c r="G47" s="5">
        <v>3.1435882223724998</v>
      </c>
      <c r="H47" s="5">
        <v>3.1435882223724998</v>
      </c>
      <c r="I47" s="5">
        <v>150004.95970173969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4" t="s">
        <v>87</v>
      </c>
      <c r="B48" s="6">
        <v>4.8613155213404279E-2</v>
      </c>
      <c r="C48" s="4" t="s">
        <v>29</v>
      </c>
      <c r="D48" s="4" t="s">
        <v>22</v>
      </c>
      <c r="E48" s="5">
        <v>1</v>
      </c>
      <c r="F48" s="5">
        <v>269376.38977409998</v>
      </c>
      <c r="G48" s="5">
        <v>3.36720487217625</v>
      </c>
      <c r="H48" s="5">
        <v>3.36720487217625</v>
      </c>
      <c r="I48" s="5">
        <v>150039.2857087407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4" t="s">
        <v>88</v>
      </c>
      <c r="B49" s="6">
        <v>3.070304539793953E-2</v>
      </c>
      <c r="C49" s="4" t="s">
        <v>18</v>
      </c>
      <c r="D49" s="4" t="s">
        <v>13</v>
      </c>
      <c r="E49" s="5">
        <v>1</v>
      </c>
      <c r="F49" s="5">
        <v>0</v>
      </c>
      <c r="G49" s="5">
        <v>0</v>
      </c>
      <c r="H49" s="5">
        <v>0</v>
      </c>
      <c r="I49" s="5">
        <v>2000000</v>
      </c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4" t="s">
        <v>18</v>
      </c>
      <c r="B50" s="6">
        <v>2.299275204613715</v>
      </c>
      <c r="C50" s="4" t="s">
        <v>33</v>
      </c>
      <c r="D50" s="4" t="s">
        <v>22</v>
      </c>
      <c r="E50" s="5">
        <v>1</v>
      </c>
      <c r="F50" s="5">
        <v>665433.86782869999</v>
      </c>
      <c r="G50" s="5">
        <v>8.3179233478587502</v>
      </c>
      <c r="H50" s="5">
        <v>8.3179233478587502</v>
      </c>
      <c r="I50" s="5">
        <v>154590.04677782621</v>
      </c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4" t="s">
        <v>89</v>
      </c>
      <c r="B51" s="6">
        <v>0.55606626665157177</v>
      </c>
      <c r="C51" s="4" t="s">
        <v>18</v>
      </c>
      <c r="D51" s="4" t="s">
        <v>17</v>
      </c>
      <c r="E51" s="5">
        <v>1</v>
      </c>
      <c r="F51" s="5">
        <v>0</v>
      </c>
      <c r="G51" s="5">
        <v>0</v>
      </c>
      <c r="H51" s="5">
        <v>0</v>
      </c>
      <c r="I51" s="5">
        <v>100000</v>
      </c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4" t="s">
        <v>90</v>
      </c>
      <c r="B52" s="6">
        <v>1.8921468734669229E-2</v>
      </c>
      <c r="C52" s="4" t="s">
        <v>16</v>
      </c>
      <c r="D52" s="4" t="s">
        <v>17</v>
      </c>
      <c r="E52" s="5">
        <v>1</v>
      </c>
      <c r="F52" s="5">
        <v>162823.5096968</v>
      </c>
      <c r="G52" s="5">
        <v>2.0352938712099999</v>
      </c>
      <c r="H52" s="5">
        <v>2.0352938712099999</v>
      </c>
      <c r="I52" s="5">
        <v>100005.391504909</v>
      </c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4" t="s">
        <v>91</v>
      </c>
      <c r="B53" s="6">
        <v>1.7306313445790411</v>
      </c>
      <c r="C53" s="4" t="s">
        <v>41</v>
      </c>
      <c r="D53" s="4" t="s">
        <v>13</v>
      </c>
      <c r="E53" s="5">
        <v>1</v>
      </c>
      <c r="F53" s="5">
        <v>714416.99451780005</v>
      </c>
      <c r="G53" s="5">
        <v>34.019856881800003</v>
      </c>
      <c r="H53" s="5">
        <v>34.019856881800003</v>
      </c>
      <c r="I53" s="5">
        <v>2000053.778238947</v>
      </c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4" t="s">
        <v>92</v>
      </c>
      <c r="B54" s="6">
        <v>0.20092833691837431</v>
      </c>
      <c r="C54" s="4" t="s">
        <v>33</v>
      </c>
      <c r="D54" s="4" t="s">
        <v>22</v>
      </c>
      <c r="E54" s="5">
        <v>1</v>
      </c>
      <c r="F54" s="5">
        <v>345546.1750096</v>
      </c>
      <c r="G54" s="5">
        <v>4.3193271876199999</v>
      </c>
      <c r="H54" s="5">
        <v>4.3193271876199999</v>
      </c>
      <c r="I54" s="5">
        <v>150208.29005481949</v>
      </c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4" t="s">
        <v>93</v>
      </c>
      <c r="B55" s="6">
        <v>4.2643118608249372E-3</v>
      </c>
      <c r="C55" s="4" t="s">
        <v>16</v>
      </c>
      <c r="D55" s="4" t="s">
        <v>17</v>
      </c>
      <c r="E55" s="5">
        <v>1</v>
      </c>
      <c r="F55" s="5">
        <v>532608.30673229997</v>
      </c>
      <c r="G55" s="5">
        <v>6.6576038341537496</v>
      </c>
      <c r="H55" s="5">
        <v>6.6576038341537496</v>
      </c>
      <c r="I55" s="5">
        <v>100003.9746138592</v>
      </c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4" t="s">
        <v>94</v>
      </c>
      <c r="B56" s="6">
        <v>0.55913053322766904</v>
      </c>
      <c r="C56" s="4" t="s">
        <v>16</v>
      </c>
      <c r="D56" s="4" t="s">
        <v>17</v>
      </c>
      <c r="E56" s="5">
        <v>1</v>
      </c>
      <c r="F56" s="5">
        <v>40229.643249200002</v>
      </c>
      <c r="G56" s="5">
        <v>0.50287054061500003</v>
      </c>
      <c r="H56" s="5">
        <v>0.50287054061500003</v>
      </c>
      <c r="I56" s="5">
        <v>100039.3638382926</v>
      </c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4" t="s">
        <v>95</v>
      </c>
      <c r="B57" s="6">
        <v>5.8847503679384128E-2</v>
      </c>
      <c r="C57" s="4" t="s">
        <v>18</v>
      </c>
      <c r="D57" s="4" t="s">
        <v>22</v>
      </c>
      <c r="E57" s="5">
        <v>1</v>
      </c>
      <c r="F57" s="5">
        <v>212557.84976410001</v>
      </c>
      <c r="G57" s="5">
        <v>2.6569731220512498</v>
      </c>
      <c r="H57" s="5">
        <v>2.6569731220512498</v>
      </c>
      <c r="I57" s="5">
        <v>150037.5254965382</v>
      </c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4" t="s">
        <v>96</v>
      </c>
      <c r="B58" s="6">
        <v>5.9700366051549129E-3</v>
      </c>
      <c r="C58" s="4" t="s">
        <v>16</v>
      </c>
      <c r="D58" s="4" t="s">
        <v>22</v>
      </c>
      <c r="E58" s="5">
        <v>1</v>
      </c>
      <c r="F58" s="5">
        <v>129164.42212</v>
      </c>
      <c r="G58" s="5">
        <v>1.6145552765</v>
      </c>
      <c r="H58" s="5">
        <v>1.6145552765</v>
      </c>
      <c r="I58" s="5">
        <v>150002.3133489844</v>
      </c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4" t="s">
        <v>97</v>
      </c>
      <c r="B59" s="6">
        <v>1.794203554851127</v>
      </c>
      <c r="C59" s="4" t="s">
        <v>29</v>
      </c>
      <c r="D59" s="4" t="s">
        <v>22</v>
      </c>
      <c r="E59" s="5">
        <v>1</v>
      </c>
      <c r="F59" s="5">
        <v>731233.40882570005</v>
      </c>
      <c r="G59" s="5">
        <v>9.1404176103212507</v>
      </c>
      <c r="H59" s="5">
        <v>9.1404176103212507</v>
      </c>
      <c r="I59" s="5">
        <v>153935.94474462289</v>
      </c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4" t="s">
        <v>98</v>
      </c>
      <c r="B60" s="6">
        <v>7.9678478433148417E-2</v>
      </c>
      <c r="C60" s="4" t="s">
        <v>41</v>
      </c>
      <c r="D60" s="4" t="s">
        <v>13</v>
      </c>
      <c r="E60" s="5">
        <v>1</v>
      </c>
      <c r="F60" s="5">
        <v>771670.79041180003</v>
      </c>
      <c r="G60" s="5">
        <v>36.746228114847618</v>
      </c>
      <c r="H60" s="5">
        <v>36.746228114847618</v>
      </c>
      <c r="I60" s="5">
        <v>2000002.674381305</v>
      </c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4" t="s">
        <v>99</v>
      </c>
      <c r="B61" s="6">
        <v>5.4915279821880089E-2</v>
      </c>
      <c r="C61" s="4" t="s">
        <v>21</v>
      </c>
      <c r="D61" s="4" t="s">
        <v>22</v>
      </c>
      <c r="E61" s="5">
        <v>1</v>
      </c>
      <c r="F61" s="5">
        <v>405147.39399539999</v>
      </c>
      <c r="G61" s="5">
        <v>5.0643424249424998</v>
      </c>
      <c r="H61" s="5">
        <v>5.0643424249424998</v>
      </c>
      <c r="I61" s="5">
        <v>150066.74634753109</v>
      </c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4" t="s">
        <v>100</v>
      </c>
      <c r="B62" s="6">
        <v>5.7738027850107558E-3</v>
      </c>
      <c r="C62" s="4" t="s">
        <v>16</v>
      </c>
      <c r="D62" s="4" t="s">
        <v>22</v>
      </c>
      <c r="E62" s="5">
        <v>1</v>
      </c>
      <c r="F62" s="5">
        <v>698344.15449059999</v>
      </c>
      <c r="G62" s="5">
        <v>8.7293019311325004</v>
      </c>
      <c r="H62" s="5">
        <v>8.7293019311325004</v>
      </c>
      <c r="I62" s="5">
        <v>150012.0963042723</v>
      </c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4" t="s">
        <v>101</v>
      </c>
      <c r="B63" s="6">
        <v>1.387607079512434</v>
      </c>
      <c r="C63" s="4" t="s">
        <v>16</v>
      </c>
      <c r="D63" s="4" t="s">
        <v>22</v>
      </c>
      <c r="E63" s="5">
        <v>1</v>
      </c>
      <c r="F63" s="5">
        <v>471503.7173963</v>
      </c>
      <c r="G63" s="5">
        <v>5.8937964674537504</v>
      </c>
      <c r="H63" s="5">
        <v>5.8937964674537504</v>
      </c>
      <c r="I63" s="5">
        <v>151962.78568882661</v>
      </c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4" t="s">
        <v>102</v>
      </c>
      <c r="B64" s="6">
        <v>0.32468395033774849</v>
      </c>
      <c r="C64" s="4" t="s">
        <v>41</v>
      </c>
      <c r="D64" s="4" t="s">
        <v>17</v>
      </c>
      <c r="E64" s="5">
        <v>1</v>
      </c>
      <c r="F64" s="5">
        <v>78002.404058300002</v>
      </c>
      <c r="G64" s="5">
        <v>0.97503005072875004</v>
      </c>
      <c r="H64" s="5">
        <v>0.97503005072875004</v>
      </c>
      <c r="I64" s="5">
        <v>100044.32072519961</v>
      </c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4" t="s">
        <v>103</v>
      </c>
      <c r="B65" s="6">
        <v>0.39973583908826738</v>
      </c>
      <c r="C65" s="4" t="s">
        <v>47</v>
      </c>
      <c r="D65" s="4" t="s">
        <v>22</v>
      </c>
      <c r="E65" s="5">
        <v>1</v>
      </c>
      <c r="F65" s="5">
        <v>118403.3938739</v>
      </c>
      <c r="G65" s="5">
        <v>1.4800424234237499</v>
      </c>
      <c r="H65" s="5">
        <v>1.4800424234237499</v>
      </c>
      <c r="I65" s="5">
        <v>150141.99024000319</v>
      </c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>
      <c r="A66" s="4" t="s">
        <v>104</v>
      </c>
      <c r="B66" s="6">
        <v>0.61576663270312082</v>
      </c>
      <c r="C66" s="4" t="s">
        <v>16</v>
      </c>
      <c r="D66" s="4" t="s">
        <v>22</v>
      </c>
      <c r="E66" s="5">
        <v>1</v>
      </c>
      <c r="F66" s="5">
        <v>165540.45928879999</v>
      </c>
      <c r="G66" s="5">
        <v>2.0692557411100001</v>
      </c>
      <c r="H66" s="5">
        <v>2.0692557411100001</v>
      </c>
      <c r="I66" s="5">
        <v>150305.80287357719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>
      <c r="A67" s="4" t="s">
        <v>105</v>
      </c>
      <c r="B67" s="6">
        <v>0.55551530246424385</v>
      </c>
      <c r="C67" s="4" t="s">
        <v>37</v>
      </c>
      <c r="D67" s="4" t="s">
        <v>22</v>
      </c>
      <c r="E67" s="5">
        <v>1</v>
      </c>
      <c r="F67" s="5">
        <v>371111.21958979999</v>
      </c>
      <c r="G67" s="5">
        <v>4.6388902448725</v>
      </c>
      <c r="H67" s="5">
        <v>4.6388902448725</v>
      </c>
      <c r="I67" s="5">
        <v>150618.47388419489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4" t="s">
        <v>106</v>
      </c>
      <c r="B68" s="6">
        <v>3.4642816710064518E-3</v>
      </c>
      <c r="C68" s="4" t="s">
        <v>37</v>
      </c>
      <c r="D68" s="4" t="s">
        <v>13</v>
      </c>
      <c r="E68" s="5">
        <v>1</v>
      </c>
      <c r="F68" s="5">
        <v>367848.71862120001</v>
      </c>
      <c r="G68" s="5">
        <v>17.51660564862857</v>
      </c>
      <c r="H68" s="5">
        <v>17.51660564862857</v>
      </c>
      <c r="I68" s="5">
        <v>2000000.055428443</v>
      </c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4" t="s">
        <v>107</v>
      </c>
      <c r="B69" s="6">
        <v>3.2408770142269512E-2</v>
      </c>
      <c r="C69" s="4" t="s">
        <v>21</v>
      </c>
      <c r="D69" s="4" t="s">
        <v>22</v>
      </c>
      <c r="E69" s="5">
        <v>1</v>
      </c>
      <c r="F69" s="5">
        <v>626340.59547539998</v>
      </c>
      <c r="G69" s="5">
        <v>7.8292574434424997</v>
      </c>
      <c r="H69" s="5">
        <v>7.8292574434424997</v>
      </c>
      <c r="I69" s="5">
        <v>150060.89678516859</v>
      </c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4" t="s">
        <v>108</v>
      </c>
      <c r="B70" s="6">
        <v>1.543680893618627</v>
      </c>
      <c r="C70" s="4" t="s">
        <v>37</v>
      </c>
      <c r="D70" s="4" t="s">
        <v>17</v>
      </c>
      <c r="E70" s="5">
        <v>1</v>
      </c>
      <c r="F70" s="5">
        <v>270576.50576059998</v>
      </c>
      <c r="G70" s="5">
        <v>3.3822063220074998</v>
      </c>
      <c r="H70" s="5">
        <v>3.3822063220074998</v>
      </c>
      <c r="I70" s="5">
        <v>100730.9466188583</v>
      </c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4" t="s">
        <v>109</v>
      </c>
      <c r="B71" s="6">
        <v>0.29338465602475561</v>
      </c>
      <c r="C71" s="4" t="s">
        <v>12</v>
      </c>
      <c r="D71" s="4" t="s">
        <v>13</v>
      </c>
      <c r="E71" s="5">
        <v>1</v>
      </c>
      <c r="F71" s="5">
        <v>561062.47569300001</v>
      </c>
      <c r="G71" s="5">
        <v>26.71726074728571</v>
      </c>
      <c r="H71" s="5">
        <v>26.71726074728571</v>
      </c>
      <c r="I71" s="5">
        <v>2000007.159766427</v>
      </c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4" t="s">
        <v>110</v>
      </c>
      <c r="B72" s="6">
        <v>1.535152269896977E-2</v>
      </c>
      <c r="C72" s="4" t="s">
        <v>16</v>
      </c>
      <c r="D72" s="4" t="s">
        <v>22</v>
      </c>
      <c r="E72" s="5">
        <v>1</v>
      </c>
      <c r="F72" s="5">
        <v>133989.31114800001</v>
      </c>
      <c r="G72" s="5">
        <v>1.67486638935</v>
      </c>
      <c r="H72" s="5">
        <v>1.67486638935</v>
      </c>
      <c r="I72" s="5">
        <v>150006.17081985451</v>
      </c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4" t="s">
        <v>111</v>
      </c>
      <c r="B73" s="6">
        <v>1.0392845013019359E-2</v>
      </c>
      <c r="C73" s="4" t="s">
        <v>32</v>
      </c>
      <c r="D73" s="4" t="s">
        <v>22</v>
      </c>
      <c r="E73" s="5">
        <v>1</v>
      </c>
      <c r="F73" s="5">
        <v>448743.3942482</v>
      </c>
      <c r="G73" s="5">
        <v>5.6092924281025001</v>
      </c>
      <c r="H73" s="5">
        <v>5.6092924281025001</v>
      </c>
      <c r="I73" s="5">
        <v>150013.99116164111</v>
      </c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4" t="s">
        <v>112</v>
      </c>
      <c r="B74" s="6">
        <v>8.8697686705158693E-2</v>
      </c>
      <c r="C74" s="4" t="s">
        <v>37</v>
      </c>
      <c r="D74" s="4" t="s">
        <v>22</v>
      </c>
      <c r="E74" s="5">
        <v>1</v>
      </c>
      <c r="F74" s="5">
        <v>483031.011665</v>
      </c>
      <c r="G74" s="5">
        <v>6.0378876458124999</v>
      </c>
      <c r="H74" s="5">
        <v>6.0378876458124999</v>
      </c>
      <c r="I74" s="5">
        <v>150128.53120002459</v>
      </c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4" t="s">
        <v>113</v>
      </c>
      <c r="B75" s="6">
        <v>0.15607381410619259</v>
      </c>
      <c r="C75" s="4" t="s">
        <v>32</v>
      </c>
      <c r="D75" s="4" t="s">
        <v>22</v>
      </c>
      <c r="E75" s="5">
        <v>1</v>
      </c>
      <c r="F75" s="5">
        <v>413937.57624710002</v>
      </c>
      <c r="G75" s="5">
        <v>5.1742197030887507</v>
      </c>
      <c r="H75" s="5">
        <v>5.1742197030887507</v>
      </c>
      <c r="I75" s="5">
        <v>150193.81444898029</v>
      </c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4" t="s">
        <v>114</v>
      </c>
      <c r="B76" s="6">
        <v>4.1571380052077452E-2</v>
      </c>
      <c r="C76" s="4" t="s">
        <v>43</v>
      </c>
      <c r="D76" s="4" t="s">
        <v>22</v>
      </c>
      <c r="E76" s="5">
        <v>1</v>
      </c>
      <c r="F76" s="5">
        <v>1369189.8079409001</v>
      </c>
      <c r="G76" s="5">
        <v>17.11487259926125</v>
      </c>
      <c r="H76" s="5">
        <v>17.11487259926125</v>
      </c>
      <c r="I76" s="5">
        <v>150170.75732960799</v>
      </c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4" t="s">
        <v>115</v>
      </c>
      <c r="B77" s="6">
        <v>2.3095211140043018E-3</v>
      </c>
      <c r="C77" s="4" t="s">
        <v>37</v>
      </c>
      <c r="D77" s="4" t="s">
        <v>13</v>
      </c>
      <c r="E77" s="5">
        <v>1</v>
      </c>
      <c r="F77" s="5">
        <v>157213.05744100001</v>
      </c>
      <c r="G77" s="5">
        <v>7.4863360686190479</v>
      </c>
      <c r="H77" s="5">
        <v>7.4863360686190479</v>
      </c>
      <c r="I77" s="5">
        <v>2000000.01579286</v>
      </c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4" t="s">
        <v>116</v>
      </c>
      <c r="B78" s="6">
        <v>4.8681082304992632E-3</v>
      </c>
      <c r="C78" s="4" t="s">
        <v>33</v>
      </c>
      <c r="D78" s="4" t="s">
        <v>13</v>
      </c>
      <c r="E78" s="5">
        <v>1</v>
      </c>
      <c r="F78" s="5">
        <v>168515.25121680001</v>
      </c>
      <c r="G78" s="5">
        <v>8.0245357722285711</v>
      </c>
      <c r="H78" s="5">
        <v>8.0245357722285711</v>
      </c>
      <c r="I78" s="5">
        <v>2000000.03568204</v>
      </c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>
      <c r="A79" s="4" t="s">
        <v>117</v>
      </c>
      <c r="B79" s="6">
        <v>1.03622778218046</v>
      </c>
      <c r="C79" s="4" t="s">
        <v>37</v>
      </c>
      <c r="D79" s="4" t="s">
        <v>17</v>
      </c>
      <c r="E79" s="5">
        <v>1</v>
      </c>
      <c r="F79" s="5">
        <v>28033.606433199999</v>
      </c>
      <c r="G79" s="5">
        <v>0.350420080415</v>
      </c>
      <c r="H79" s="5">
        <v>0.350420080415</v>
      </c>
      <c r="I79" s="5">
        <v>100050.8361031864</v>
      </c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>
      <c r="A80" s="4" t="s">
        <v>118</v>
      </c>
      <c r="B80" s="6">
        <v>0.18183327672742369</v>
      </c>
      <c r="C80" s="4" t="s">
        <v>30</v>
      </c>
      <c r="D80" s="4" t="s">
        <v>22</v>
      </c>
      <c r="E80" s="5">
        <v>1</v>
      </c>
      <c r="F80" s="5">
        <v>27768.248097200001</v>
      </c>
      <c r="G80" s="5">
        <v>0.34710310121499999</v>
      </c>
      <c r="H80" s="5">
        <v>0.34710310121499999</v>
      </c>
      <c r="I80" s="5">
        <v>150015.14757462149</v>
      </c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>
      <c r="A81" s="4" t="s">
        <v>119</v>
      </c>
      <c r="B81" s="6">
        <v>5.9700366051549129E-3</v>
      </c>
      <c r="C81" s="4" t="s">
        <v>33</v>
      </c>
      <c r="D81" s="4" t="s">
        <v>22</v>
      </c>
      <c r="E81" s="5">
        <v>1</v>
      </c>
      <c r="F81" s="5">
        <v>93146.423235900002</v>
      </c>
      <c r="G81" s="5">
        <v>1.16433029044875</v>
      </c>
      <c r="H81" s="5">
        <v>1.16433029044875</v>
      </c>
      <c r="I81" s="5">
        <v>150001.66826266909</v>
      </c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4" t="s">
        <v>120</v>
      </c>
      <c r="B82" s="6">
        <v>3.4114494886599477E-2</v>
      </c>
      <c r="C82" s="4" t="s">
        <v>16</v>
      </c>
      <c r="D82" s="4" t="s">
        <v>22</v>
      </c>
      <c r="E82" s="5">
        <v>1</v>
      </c>
      <c r="F82" s="5">
        <v>77066.749659099994</v>
      </c>
      <c r="G82" s="5">
        <v>0.96333437073874995</v>
      </c>
      <c r="H82" s="5">
        <v>0.96333437073874995</v>
      </c>
      <c r="I82" s="5">
        <v>150007.88727971149</v>
      </c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4" t="s">
        <v>121</v>
      </c>
      <c r="B83" s="6">
        <v>1.0763726933091819</v>
      </c>
      <c r="C83" s="4" t="s">
        <v>16</v>
      </c>
      <c r="D83" s="4" t="s">
        <v>17</v>
      </c>
      <c r="E83" s="5">
        <v>1</v>
      </c>
      <c r="F83" s="5">
        <v>179786.9086928</v>
      </c>
      <c r="G83" s="5">
        <v>2.2473363586600001</v>
      </c>
      <c r="H83" s="5">
        <v>2.2473363586600001</v>
      </c>
      <c r="I83" s="5">
        <v>100338.65600848</v>
      </c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4" t="s">
        <v>122</v>
      </c>
      <c r="B84" s="6">
        <v>2.1321559304124681E-2</v>
      </c>
      <c r="C84" s="4" t="s">
        <v>21</v>
      </c>
      <c r="D84" s="4" t="s">
        <v>17</v>
      </c>
      <c r="E84" s="5">
        <v>1</v>
      </c>
      <c r="F84" s="5">
        <v>79925.934373600001</v>
      </c>
      <c r="G84" s="5">
        <v>0.99907417967000001</v>
      </c>
      <c r="H84" s="5">
        <v>0.99907417967000001</v>
      </c>
      <c r="I84" s="5">
        <v>100002.982254712</v>
      </c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>
      <c r="A85" s="4" t="s">
        <v>123</v>
      </c>
      <c r="B85" s="6">
        <v>0.73434217051475859</v>
      </c>
      <c r="C85" s="4" t="s">
        <v>33</v>
      </c>
      <c r="D85" s="4" t="s">
        <v>22</v>
      </c>
      <c r="E85" s="5">
        <v>1</v>
      </c>
      <c r="F85" s="5">
        <v>2043799.2727234</v>
      </c>
      <c r="G85" s="5">
        <v>25.547490909042502</v>
      </c>
      <c r="H85" s="5">
        <v>25.547490909042502</v>
      </c>
      <c r="I85" s="5">
        <v>154502.54398208449</v>
      </c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>
      <c r="A86" s="4" t="s">
        <v>124</v>
      </c>
      <c r="B86" s="6">
        <v>0.41022680101135889</v>
      </c>
      <c r="C86" s="4" t="s">
        <v>33</v>
      </c>
      <c r="D86" s="4" t="s">
        <v>22</v>
      </c>
      <c r="E86" s="5">
        <v>1</v>
      </c>
      <c r="F86" s="5">
        <v>522812.17496450001</v>
      </c>
      <c r="G86" s="5">
        <v>6.5351521870562497</v>
      </c>
      <c r="H86" s="5">
        <v>6.5351521870562497</v>
      </c>
      <c r="I86" s="5">
        <v>150643.4146981964</v>
      </c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>
      <c r="A87" s="4" t="s">
        <v>125</v>
      </c>
      <c r="B87" s="6">
        <v>4.8499943394090361E-2</v>
      </c>
      <c r="C87" s="4" t="s">
        <v>18</v>
      </c>
      <c r="D87" s="4" t="s">
        <v>17</v>
      </c>
      <c r="E87" s="5">
        <v>1</v>
      </c>
      <c r="F87" s="5">
        <v>133118.19374079999</v>
      </c>
      <c r="G87" s="5">
        <v>1.6639774217600001</v>
      </c>
      <c r="H87" s="5">
        <v>1.6639774217600001</v>
      </c>
      <c r="I87" s="5">
        <v>100011.29839350699</v>
      </c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>
      <c r="A88" s="4" t="s">
        <v>126</v>
      </c>
      <c r="B88" s="6">
        <v>1.3168195026227401</v>
      </c>
      <c r="C88" s="4" t="s">
        <v>43</v>
      </c>
      <c r="D88" s="4" t="s">
        <v>22</v>
      </c>
      <c r="E88" s="5">
        <v>1</v>
      </c>
      <c r="F88" s="5">
        <v>782304.38536730001</v>
      </c>
      <c r="G88" s="5">
        <v>9.7788048170912507</v>
      </c>
      <c r="H88" s="5">
        <v>9.7788048170912507</v>
      </c>
      <c r="I88" s="5">
        <v>153090.46101491689</v>
      </c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>
      <c r="A89" s="4" t="s">
        <v>127</v>
      </c>
      <c r="B89" s="6">
        <v>2.424997169704517E-2</v>
      </c>
      <c r="C89" s="4" t="s">
        <v>30</v>
      </c>
      <c r="D89" s="4" t="s">
        <v>22</v>
      </c>
      <c r="E89" s="5">
        <v>1</v>
      </c>
      <c r="F89" s="5">
        <v>27172.8704899</v>
      </c>
      <c r="G89" s="5">
        <v>0.33966088112374998</v>
      </c>
      <c r="H89" s="5">
        <v>0.33966088112374998</v>
      </c>
      <c r="I89" s="5">
        <v>150001.97682402091</v>
      </c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4" t="s">
        <v>128</v>
      </c>
      <c r="B90" s="6">
        <v>2.3095211140043018E-3</v>
      </c>
      <c r="C90" s="4" t="s">
        <v>21</v>
      </c>
      <c r="D90" s="4" t="s">
        <v>22</v>
      </c>
      <c r="E90" s="5">
        <v>1</v>
      </c>
      <c r="F90" s="5">
        <v>592925.27078300004</v>
      </c>
      <c r="G90" s="5">
        <v>7.4115658847875006</v>
      </c>
      <c r="H90" s="5">
        <v>7.4115658847875006</v>
      </c>
      <c r="I90" s="5">
        <v>150004.10812029571</v>
      </c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4" t="s">
        <v>129</v>
      </c>
      <c r="B91" s="6">
        <v>1.876297218762972E-2</v>
      </c>
      <c r="C91" s="4" t="s">
        <v>37</v>
      </c>
      <c r="D91" s="4" t="s">
        <v>22</v>
      </c>
      <c r="E91" s="5">
        <v>1</v>
      </c>
      <c r="F91" s="5">
        <v>446466.94227210002</v>
      </c>
      <c r="G91" s="5">
        <v>5.5808367784012498</v>
      </c>
      <c r="H91" s="5">
        <v>5.5808367784012498</v>
      </c>
      <c r="I91" s="5">
        <v>150025.1311404616</v>
      </c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4" t="s">
        <v>130</v>
      </c>
      <c r="B92" s="6">
        <v>1.7057247443299751E-3</v>
      </c>
      <c r="C92" s="4" t="s">
        <v>32</v>
      </c>
      <c r="D92" s="4" t="s">
        <v>22</v>
      </c>
      <c r="E92" s="5">
        <v>1</v>
      </c>
      <c r="F92" s="5">
        <v>261653.48822550001</v>
      </c>
      <c r="G92" s="5">
        <v>3.2706686028187502</v>
      </c>
      <c r="H92" s="5">
        <v>3.2706686028187502</v>
      </c>
      <c r="I92" s="5">
        <v>150001.33892648789</v>
      </c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4" t="s">
        <v>131</v>
      </c>
      <c r="B93" s="6">
        <v>0.8451866108155025</v>
      </c>
      <c r="C93" s="4" t="s">
        <v>32</v>
      </c>
      <c r="D93" s="4" t="s">
        <v>22</v>
      </c>
      <c r="E93" s="5">
        <v>1</v>
      </c>
      <c r="F93" s="5">
        <v>213207.86291130001</v>
      </c>
      <c r="G93" s="5">
        <v>2.6650982863912498</v>
      </c>
      <c r="H93" s="5">
        <v>2.6650982863912498</v>
      </c>
      <c r="I93" s="5">
        <v>150540.60129315959</v>
      </c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4" t="s">
        <v>132</v>
      </c>
      <c r="B94" s="6">
        <v>0.57824068832786135</v>
      </c>
      <c r="C94" s="4" t="s">
        <v>32</v>
      </c>
      <c r="D94" s="4" t="s">
        <v>22</v>
      </c>
      <c r="E94" s="5">
        <v>1</v>
      </c>
      <c r="F94" s="5">
        <v>73485.857636700006</v>
      </c>
      <c r="G94" s="5">
        <v>0.91857322045875012</v>
      </c>
      <c r="H94" s="5">
        <v>0.91857322045875012</v>
      </c>
      <c r="I94" s="5">
        <v>150127.47753870659</v>
      </c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4" t="s">
        <v>133</v>
      </c>
      <c r="B95" s="6">
        <v>0.61576663270312082</v>
      </c>
      <c r="C95" s="4" t="s">
        <v>16</v>
      </c>
      <c r="D95" s="4" t="s">
        <v>22</v>
      </c>
      <c r="E95" s="5">
        <v>1</v>
      </c>
      <c r="F95" s="5">
        <v>217749.8737271</v>
      </c>
      <c r="G95" s="5">
        <v>2.7218734215887501</v>
      </c>
      <c r="H95" s="5">
        <v>2.7218734215887501</v>
      </c>
      <c r="I95" s="5">
        <v>150402.24931954939</v>
      </c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4" t="s">
        <v>134</v>
      </c>
      <c r="B96" s="6">
        <v>4.0152458583342767E-3</v>
      </c>
      <c r="C96" s="4" t="s">
        <v>23</v>
      </c>
      <c r="D96" s="4" t="s">
        <v>13</v>
      </c>
      <c r="E96" s="5">
        <v>1</v>
      </c>
      <c r="F96" s="5">
        <v>0</v>
      </c>
      <c r="G96" s="5">
        <v>0</v>
      </c>
      <c r="H96" s="5">
        <v>0</v>
      </c>
      <c r="I96" s="5">
        <v>2000000</v>
      </c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4" t="s">
        <v>135</v>
      </c>
      <c r="B97" s="6">
        <v>7.1640439261858938E-2</v>
      </c>
      <c r="C97" s="4" t="s">
        <v>18</v>
      </c>
      <c r="D97" s="4" t="s">
        <v>13</v>
      </c>
      <c r="E97" s="5">
        <v>1</v>
      </c>
      <c r="F97" s="5">
        <v>120196.088687</v>
      </c>
      <c r="G97" s="5">
        <v>5.723623270809524</v>
      </c>
      <c r="H97" s="5">
        <v>5.723623270809524</v>
      </c>
      <c r="I97" s="5">
        <v>2000000.3745405211</v>
      </c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4" t="s">
        <v>23</v>
      </c>
      <c r="B98" s="6">
        <v>5.3199667911996684</v>
      </c>
      <c r="C98" s="4" t="s">
        <v>12</v>
      </c>
      <c r="D98" s="4" t="s">
        <v>13</v>
      </c>
      <c r="E98" s="5">
        <v>1</v>
      </c>
      <c r="F98" s="5">
        <v>353540.5373962</v>
      </c>
      <c r="G98" s="5">
        <v>16.835263685533331</v>
      </c>
      <c r="H98" s="5">
        <v>16.835263685533331</v>
      </c>
      <c r="I98" s="5">
        <v>2000081.808489369</v>
      </c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4" t="s">
        <v>136</v>
      </c>
      <c r="B99" s="6">
        <v>25.561107966338351</v>
      </c>
      <c r="C99" s="4" t="s">
        <v>23</v>
      </c>
      <c r="D99" s="4" t="s">
        <v>22</v>
      </c>
      <c r="E99" s="5">
        <v>2</v>
      </c>
      <c r="F99" s="5">
        <v>0</v>
      </c>
      <c r="G99" s="5">
        <v>0</v>
      </c>
      <c r="H99" s="5">
        <v>0</v>
      </c>
      <c r="I99" s="5">
        <v>300000</v>
      </c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4" t="s">
        <v>137</v>
      </c>
      <c r="B100" s="6">
        <v>0.46907430469074302</v>
      </c>
      <c r="C100" s="4" t="s">
        <v>23</v>
      </c>
      <c r="D100" s="4" t="s">
        <v>17</v>
      </c>
      <c r="E100" s="5">
        <v>1</v>
      </c>
      <c r="F100" s="5">
        <v>137114.7342797</v>
      </c>
      <c r="G100" s="5">
        <v>1.7139341784962501</v>
      </c>
      <c r="H100" s="5">
        <v>1.7139341784962501</v>
      </c>
      <c r="I100" s="5">
        <v>100112.55474762891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4" t="s">
        <v>138</v>
      </c>
      <c r="B101" s="6">
        <v>0.26674968866749688</v>
      </c>
      <c r="C101" s="4" t="s">
        <v>29</v>
      </c>
      <c r="D101" s="4" t="s">
        <v>13</v>
      </c>
      <c r="E101" s="5">
        <v>1</v>
      </c>
      <c r="F101" s="5">
        <v>1430429.5711071</v>
      </c>
      <c r="G101" s="5">
        <v>68.115693862242864</v>
      </c>
      <c r="H101" s="5">
        <v>68.115693862242864</v>
      </c>
      <c r="I101" s="5">
        <v>2000016.596657631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4" t="s">
        <v>139</v>
      </c>
      <c r="B102" s="6">
        <v>0.1002754820936639</v>
      </c>
      <c r="C102" s="4" t="s">
        <v>25</v>
      </c>
      <c r="D102" s="4" t="s">
        <v>22</v>
      </c>
      <c r="E102" s="5">
        <v>1</v>
      </c>
      <c r="F102" s="5">
        <v>635506.00401759997</v>
      </c>
      <c r="G102" s="5">
        <v>7.9438250502200001</v>
      </c>
      <c r="H102" s="5">
        <v>7.9438250502200001</v>
      </c>
      <c r="I102" s="5">
        <v>150191.17701277879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4" t="s">
        <v>140</v>
      </c>
      <c r="B103" s="6">
        <v>6.6976112306124769E-2</v>
      </c>
      <c r="C103" s="4" t="s">
        <v>12</v>
      </c>
      <c r="D103" s="4" t="s">
        <v>13</v>
      </c>
      <c r="E103" s="5">
        <v>1</v>
      </c>
      <c r="F103" s="5">
        <v>1510519.7787393001</v>
      </c>
      <c r="G103" s="5">
        <v>71.929513273300003</v>
      </c>
      <c r="H103" s="5">
        <v>71.929513273300003</v>
      </c>
      <c r="I103" s="5">
        <v>2000004.4004448799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4" t="s">
        <v>141</v>
      </c>
      <c r="B104" s="6">
        <v>0.17568964866598741</v>
      </c>
      <c r="C104" s="4" t="s">
        <v>21</v>
      </c>
      <c r="D104" s="4" t="s">
        <v>17</v>
      </c>
      <c r="E104" s="5">
        <v>1</v>
      </c>
      <c r="F104" s="5">
        <v>758250.09300879994</v>
      </c>
      <c r="G104" s="5">
        <v>9.4781261626099997</v>
      </c>
      <c r="H104" s="5">
        <v>9.4781261626099997</v>
      </c>
      <c r="I104" s="5">
        <v>100233.1292117729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>
      <c r="A105" s="4" t="s">
        <v>142</v>
      </c>
      <c r="B105" s="6">
        <v>4.619042228008606E-2</v>
      </c>
      <c r="C105" s="4" t="s">
        <v>47</v>
      </c>
      <c r="D105" s="4" t="s">
        <v>17</v>
      </c>
      <c r="E105" s="5">
        <v>1</v>
      </c>
      <c r="F105" s="5">
        <v>496056.69272759999</v>
      </c>
      <c r="G105" s="5">
        <v>6.2007086590949996</v>
      </c>
      <c r="H105" s="5">
        <v>6.2007086590949996</v>
      </c>
      <c r="I105" s="5">
        <v>100040.0978691959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>
      <c r="A106" s="4" t="s">
        <v>143</v>
      </c>
      <c r="B106" s="6">
        <v>1.0392845013019359E-2</v>
      </c>
      <c r="C106" s="4" t="s">
        <v>32</v>
      </c>
      <c r="D106" s="4" t="s">
        <v>22</v>
      </c>
      <c r="E106" s="5">
        <v>1</v>
      </c>
      <c r="F106" s="5">
        <v>1173203.6082665001</v>
      </c>
      <c r="G106" s="5">
        <v>14.66504510333125</v>
      </c>
      <c r="H106" s="5">
        <v>14.66504510333125</v>
      </c>
      <c r="I106" s="5">
        <v>150036.57876980829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>
      <c r="A107" s="4" t="s">
        <v>144</v>
      </c>
      <c r="B107" s="6">
        <v>1.090773236725914</v>
      </c>
      <c r="C107" s="4" t="s">
        <v>29</v>
      </c>
      <c r="D107" s="4" t="s">
        <v>13</v>
      </c>
      <c r="E107" s="5">
        <v>1</v>
      </c>
      <c r="F107" s="5">
        <v>152504.1157471</v>
      </c>
      <c r="G107" s="5">
        <v>7.2621007498619052</v>
      </c>
      <c r="H107" s="5">
        <v>7.2621007498619052</v>
      </c>
      <c r="I107" s="5">
        <v>2000007.2354620879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>
      <c r="A108" s="4" t="s">
        <v>145</v>
      </c>
      <c r="B108" s="6">
        <v>0.22081587984452239</v>
      </c>
      <c r="C108" s="4" t="s">
        <v>41</v>
      </c>
      <c r="D108" s="4" t="s">
        <v>17</v>
      </c>
      <c r="E108" s="5">
        <v>1</v>
      </c>
      <c r="F108" s="5">
        <v>22173.591405200001</v>
      </c>
      <c r="G108" s="5">
        <v>0.27716989256500002</v>
      </c>
      <c r="H108" s="5">
        <v>0.27716989256500002</v>
      </c>
      <c r="I108" s="5">
        <v>100008.568491917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>
      <c r="A109" s="4" t="s">
        <v>146</v>
      </c>
      <c r="B109" s="6">
        <v>5.9700366051549117E-2</v>
      </c>
      <c r="C109" s="4" t="s">
        <v>29</v>
      </c>
      <c r="D109" s="4" t="s">
        <v>22</v>
      </c>
      <c r="E109" s="5">
        <v>1</v>
      </c>
      <c r="F109" s="5">
        <v>114615.7295633</v>
      </c>
      <c r="G109" s="5">
        <v>1.43269661954125</v>
      </c>
      <c r="H109" s="5">
        <v>1.43269661954125</v>
      </c>
      <c r="I109" s="5">
        <v>150020.52780303059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>
      <c r="A110" s="4" t="s">
        <v>147</v>
      </c>
      <c r="B110" s="6">
        <v>0.11257783312577831</v>
      </c>
      <c r="C110" s="4" t="s">
        <v>35</v>
      </c>
      <c r="D110" s="4" t="s">
        <v>17</v>
      </c>
      <c r="E110" s="5">
        <v>1</v>
      </c>
      <c r="F110" s="5">
        <v>32452.192710399999</v>
      </c>
      <c r="G110" s="5">
        <v>0.40565240887999998</v>
      </c>
      <c r="H110" s="5">
        <v>0.40565240887999998</v>
      </c>
      <c r="I110" s="5">
        <v>100006.39344568719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>
      <c r="A111" s="4" t="s">
        <v>148</v>
      </c>
      <c r="B111" s="6">
        <v>3.7525944375259447E-2</v>
      </c>
      <c r="C111" s="4" t="s">
        <v>32</v>
      </c>
      <c r="D111" s="4" t="s">
        <v>22</v>
      </c>
      <c r="E111" s="5">
        <v>1</v>
      </c>
      <c r="F111" s="5">
        <v>259876.53815919999</v>
      </c>
      <c r="G111" s="5">
        <v>3.2484567269900002</v>
      </c>
      <c r="H111" s="5">
        <v>3.2484567269900002</v>
      </c>
      <c r="I111" s="5">
        <v>150029.25633754619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>
      <c r="A112" s="4" t="s">
        <v>149</v>
      </c>
      <c r="B112" s="6">
        <v>4.1043058228612379E-2</v>
      </c>
      <c r="C112" s="4" t="s">
        <v>43</v>
      </c>
      <c r="D112" s="4" t="s">
        <v>17</v>
      </c>
      <c r="E112" s="5">
        <v>1</v>
      </c>
      <c r="F112" s="5">
        <v>1233677.4409989</v>
      </c>
      <c r="G112" s="5">
        <v>15.42096801248625</v>
      </c>
      <c r="H112" s="5">
        <v>15.42096801248625</v>
      </c>
      <c r="I112" s="5">
        <v>100088.6093163309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>
      <c r="A113" s="4" t="s">
        <v>150</v>
      </c>
      <c r="B113" s="6">
        <v>0.16119098833918261</v>
      </c>
      <c r="C113" s="4" t="s">
        <v>47</v>
      </c>
      <c r="D113" s="4" t="s">
        <v>22</v>
      </c>
      <c r="E113" s="5">
        <v>1</v>
      </c>
      <c r="F113" s="5">
        <v>379508.98946020001</v>
      </c>
      <c r="G113" s="5">
        <v>4.7438623682525014</v>
      </c>
      <c r="H113" s="5">
        <v>4.7438623682525014</v>
      </c>
      <c r="I113" s="5">
        <v>150183.5202872841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>
      <c r="A114" s="4" t="s">
        <v>151</v>
      </c>
      <c r="B114" s="6">
        <v>1.330804936035322</v>
      </c>
      <c r="C114" s="4" t="s">
        <v>47</v>
      </c>
      <c r="D114" s="4" t="s">
        <v>17</v>
      </c>
      <c r="E114" s="5">
        <v>1</v>
      </c>
      <c r="F114" s="5">
        <v>297012.52786490001</v>
      </c>
      <c r="G114" s="5">
        <v>3.7126565983112498</v>
      </c>
      <c r="H114" s="5">
        <v>3.7126565983112498</v>
      </c>
      <c r="I114" s="5">
        <v>100691.7150417571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>
      <c r="A115" s="4" t="s">
        <v>152</v>
      </c>
      <c r="B115" s="6">
        <v>3.4642816710064518E-3</v>
      </c>
      <c r="C115" s="4" t="s">
        <v>43</v>
      </c>
      <c r="D115" s="4" t="s">
        <v>13</v>
      </c>
      <c r="E115" s="5">
        <v>1</v>
      </c>
      <c r="F115" s="5">
        <v>149217.1082092</v>
      </c>
      <c r="G115" s="5">
        <v>7.1055765813904763</v>
      </c>
      <c r="H115" s="5">
        <v>7.1055765813904763</v>
      </c>
      <c r="I115" s="5">
        <v>2000000.022484439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>
      <c r="A116" s="4" t="s">
        <v>153</v>
      </c>
      <c r="B116" s="6">
        <v>6.9429035057926719E-2</v>
      </c>
      <c r="C116" s="4" t="s">
        <v>37</v>
      </c>
      <c r="D116" s="4" t="s">
        <v>22</v>
      </c>
      <c r="E116" s="5">
        <v>1</v>
      </c>
      <c r="F116" s="5">
        <v>543586.65163129999</v>
      </c>
      <c r="G116" s="5">
        <v>6.7948331453912498</v>
      </c>
      <c r="H116" s="5">
        <v>6.7948331453912498</v>
      </c>
      <c r="I116" s="5">
        <v>150113.22209007939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>
      <c r="A117" s="4" t="s">
        <v>154</v>
      </c>
      <c r="B117" s="6">
        <v>1.576089663760897</v>
      </c>
      <c r="C117" s="4" t="s">
        <v>12</v>
      </c>
      <c r="D117" s="4" t="s">
        <v>13</v>
      </c>
      <c r="E117" s="5">
        <v>1</v>
      </c>
      <c r="F117" s="5">
        <v>455807.02380109997</v>
      </c>
      <c r="G117" s="5">
        <v>21.705096371480948</v>
      </c>
      <c r="H117" s="5">
        <v>21.705096371480948</v>
      </c>
      <c r="I117" s="5">
        <v>2000031.2472763499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>
      <c r="A118" s="4" t="s">
        <v>155</v>
      </c>
      <c r="B118" s="6">
        <v>5.1171742329899232E-2</v>
      </c>
      <c r="C118" s="4" t="s">
        <v>47</v>
      </c>
      <c r="D118" s="4" t="s">
        <v>22</v>
      </c>
      <c r="E118" s="5">
        <v>1</v>
      </c>
      <c r="F118" s="5">
        <v>224735.9926734</v>
      </c>
      <c r="G118" s="5">
        <v>2.8091999084174999</v>
      </c>
      <c r="H118" s="5">
        <v>2.8091999084174999</v>
      </c>
      <c r="I118" s="5">
        <v>150034.50039692799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>
      <c r="A119" s="4" t="s">
        <v>156</v>
      </c>
      <c r="B119" s="6">
        <v>0.52394177804711839</v>
      </c>
      <c r="C119" s="4" t="s">
        <v>43</v>
      </c>
      <c r="D119" s="4" t="s">
        <v>22</v>
      </c>
      <c r="E119" s="5">
        <v>1</v>
      </c>
      <c r="F119" s="5">
        <v>1269114.1842069</v>
      </c>
      <c r="G119" s="5">
        <v>15.86392730258625</v>
      </c>
      <c r="H119" s="5">
        <v>15.86392730258625</v>
      </c>
      <c r="I119" s="5">
        <v>151994.8258266545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>
      <c r="A120" s="4" t="s">
        <v>157</v>
      </c>
      <c r="B120" s="6">
        <v>1.9615834559794709E-2</v>
      </c>
      <c r="C120" s="4" t="s">
        <v>23</v>
      </c>
      <c r="D120" s="4" t="s">
        <v>17</v>
      </c>
      <c r="E120" s="5">
        <v>1</v>
      </c>
      <c r="F120" s="5">
        <v>592197.44958160003</v>
      </c>
      <c r="G120" s="5">
        <v>7.40246811977</v>
      </c>
      <c r="H120" s="5">
        <v>7.40246811977</v>
      </c>
      <c r="I120" s="5">
        <v>100020.328782596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>
      <c r="A121" s="4" t="s">
        <v>158</v>
      </c>
      <c r="B121" s="6">
        <v>0.72578587871240441</v>
      </c>
      <c r="C121" s="4" t="s">
        <v>16</v>
      </c>
      <c r="D121" s="4" t="s">
        <v>17</v>
      </c>
      <c r="E121" s="5">
        <v>1</v>
      </c>
      <c r="F121" s="5">
        <v>158847.264024</v>
      </c>
      <c r="G121" s="5">
        <v>1.9855908003</v>
      </c>
      <c r="H121" s="5">
        <v>1.9855908003</v>
      </c>
      <c r="I121" s="5">
        <v>100201.7559269263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>
      <c r="A122" s="4" t="s">
        <v>159</v>
      </c>
      <c r="B122" s="6">
        <v>1.0392845013019359E-2</v>
      </c>
      <c r="C122" s="4" t="s">
        <v>30</v>
      </c>
      <c r="D122" s="4" t="s">
        <v>22</v>
      </c>
      <c r="E122" s="5">
        <v>1</v>
      </c>
      <c r="F122" s="5">
        <v>19459.653520600001</v>
      </c>
      <c r="G122" s="5">
        <v>0.2432456690075</v>
      </c>
      <c r="H122" s="5">
        <v>0.2432456690075</v>
      </c>
      <c r="I122" s="5">
        <v>150000.60672348921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>
      <c r="A123" s="4" t="s">
        <v>160</v>
      </c>
      <c r="B123" s="6">
        <v>1.3645797954639801E-2</v>
      </c>
      <c r="C123" s="4" t="s">
        <v>16</v>
      </c>
      <c r="D123" s="4" t="s">
        <v>22</v>
      </c>
      <c r="E123" s="5">
        <v>1</v>
      </c>
      <c r="F123" s="5">
        <v>390681.46888589999</v>
      </c>
      <c r="G123" s="5">
        <v>4.88351836107375</v>
      </c>
      <c r="H123" s="5">
        <v>4.88351836107375</v>
      </c>
      <c r="I123" s="5">
        <v>150015.9934811671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>
      <c r="A124" s="4" t="s">
        <v>161</v>
      </c>
      <c r="B124" s="6">
        <v>0.94582437073097092</v>
      </c>
      <c r="C124" s="4" t="s">
        <v>32</v>
      </c>
      <c r="D124" s="4" t="s">
        <v>22</v>
      </c>
      <c r="E124" s="5">
        <v>1</v>
      </c>
      <c r="F124" s="5">
        <v>69975.545097900002</v>
      </c>
      <c r="G124" s="5">
        <v>0.87469431372375006</v>
      </c>
      <c r="H124" s="5">
        <v>0.87469431372375006</v>
      </c>
      <c r="I124" s="5">
        <v>150198.55372772631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>
      <c r="A125" s="4" t="s">
        <v>162</v>
      </c>
      <c r="B125" s="6">
        <v>1.7910109815464731E-2</v>
      </c>
      <c r="C125" s="4" t="s">
        <v>32</v>
      </c>
      <c r="D125" s="4" t="s">
        <v>22</v>
      </c>
      <c r="E125" s="5">
        <v>1</v>
      </c>
      <c r="F125" s="5">
        <v>78336.8903632</v>
      </c>
      <c r="G125" s="5">
        <v>0.97921112954</v>
      </c>
      <c r="H125" s="5">
        <v>0.97921112954</v>
      </c>
      <c r="I125" s="5">
        <v>150004.209066927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>
      <c r="A126" s="4" t="s">
        <v>163</v>
      </c>
      <c r="B126" s="6">
        <v>1.3836295709272051</v>
      </c>
      <c r="C126" s="4" t="s">
        <v>47</v>
      </c>
      <c r="D126" s="4" t="s">
        <v>22</v>
      </c>
      <c r="E126" s="5">
        <v>1</v>
      </c>
      <c r="F126" s="5">
        <v>513341.59467110003</v>
      </c>
      <c r="G126" s="5">
        <v>6.4167699333887507</v>
      </c>
      <c r="H126" s="5">
        <v>6.4167699333887507</v>
      </c>
      <c r="I126" s="5">
        <v>152130.82383112161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>
      <c r="A127" s="4" t="s">
        <v>164</v>
      </c>
      <c r="B127" s="6">
        <v>1.501188724102796E-2</v>
      </c>
      <c r="C127" s="4" t="s">
        <v>37</v>
      </c>
      <c r="D127" s="4" t="s">
        <v>17</v>
      </c>
      <c r="E127" s="5">
        <v>1</v>
      </c>
      <c r="F127" s="5">
        <v>333041.69705379999</v>
      </c>
      <c r="G127" s="5">
        <v>4.1630212131724997</v>
      </c>
      <c r="H127" s="5">
        <v>4.1630212131724997</v>
      </c>
      <c r="I127" s="5">
        <v>100008.74927270479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>
      <c r="A128" s="4" t="s">
        <v>165</v>
      </c>
      <c r="B128" s="6">
        <v>1.1940073210309821E-2</v>
      </c>
      <c r="C128" s="4" t="s">
        <v>21</v>
      </c>
      <c r="D128" s="4" t="s">
        <v>17</v>
      </c>
      <c r="E128" s="5">
        <v>1</v>
      </c>
      <c r="F128" s="5">
        <v>1000738.5488424</v>
      </c>
      <c r="G128" s="5">
        <v>12.509231860530001</v>
      </c>
      <c r="H128" s="5">
        <v>12.509231860530001</v>
      </c>
      <c r="I128" s="5">
        <v>100020.91056019071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>
      <c r="A129" s="4" t="s">
        <v>166</v>
      </c>
      <c r="B129" s="6">
        <v>9.9392429903015195E-2</v>
      </c>
      <c r="C129" s="4" t="s">
        <v>25</v>
      </c>
      <c r="D129" s="4" t="s">
        <v>24</v>
      </c>
      <c r="E129" s="5">
        <v>1</v>
      </c>
      <c r="F129" s="5">
        <v>0</v>
      </c>
      <c r="G129" s="5">
        <v>0</v>
      </c>
      <c r="H129" s="5">
        <v>0</v>
      </c>
      <c r="I129" s="5">
        <v>600000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>
      <c r="A130" s="4" t="s">
        <v>25</v>
      </c>
      <c r="B130" s="6">
        <v>6.5746556473829214</v>
      </c>
      <c r="C130" s="4" t="s">
        <v>43</v>
      </c>
      <c r="D130" s="4" t="s">
        <v>22</v>
      </c>
      <c r="E130" s="5">
        <v>1</v>
      </c>
      <c r="F130" s="5">
        <v>1268315.2064799001</v>
      </c>
      <c r="G130" s="5">
        <v>15.853940080998751</v>
      </c>
      <c r="H130" s="5">
        <v>15.853940080998751</v>
      </c>
      <c r="I130" s="5">
        <v>175016.20720483409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>
      <c r="A131" s="4" t="s">
        <v>167</v>
      </c>
      <c r="B131" s="6">
        <v>1.108721083814483E-2</v>
      </c>
      <c r="C131" s="4" t="s">
        <v>25</v>
      </c>
      <c r="D131" s="4" t="s">
        <v>17</v>
      </c>
      <c r="E131" s="5">
        <v>1</v>
      </c>
      <c r="F131" s="5">
        <v>0</v>
      </c>
      <c r="G131" s="5">
        <v>0</v>
      </c>
      <c r="H131" s="5">
        <v>0</v>
      </c>
      <c r="I131" s="5">
        <v>100000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>
      <c r="A132" s="4" t="s">
        <v>168</v>
      </c>
      <c r="B132" s="6">
        <v>1.279293558247481E-2</v>
      </c>
      <c r="C132" s="4" t="s">
        <v>32</v>
      </c>
      <c r="D132" s="4" t="s">
        <v>22</v>
      </c>
      <c r="E132" s="5">
        <v>1</v>
      </c>
      <c r="F132" s="5">
        <v>451965.31053329998</v>
      </c>
      <c r="G132" s="5">
        <v>5.6495663816662498</v>
      </c>
      <c r="H132" s="5">
        <v>5.6495663816662498</v>
      </c>
      <c r="I132" s="5">
        <v>150017.34588930951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>
      <c r="A133" s="4" t="s">
        <v>169</v>
      </c>
      <c r="B133" s="6">
        <v>1.535152269896977E-2</v>
      </c>
      <c r="C133" s="4" t="s">
        <v>32</v>
      </c>
      <c r="D133" s="4" t="s">
        <v>22</v>
      </c>
      <c r="E133" s="5">
        <v>1</v>
      </c>
      <c r="F133" s="5">
        <v>412300.54925919999</v>
      </c>
      <c r="G133" s="5">
        <v>5.1537568657400001</v>
      </c>
      <c r="H133" s="5">
        <v>5.1537568657400001</v>
      </c>
      <c r="I133" s="5">
        <v>150018.98832372221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>
      <c r="A134" s="4" t="s">
        <v>170</v>
      </c>
      <c r="B134" s="6">
        <v>4.0058945620589457</v>
      </c>
      <c r="C134" s="4" t="s">
        <v>16</v>
      </c>
      <c r="D134" s="4" t="s">
        <v>17</v>
      </c>
      <c r="E134" s="5">
        <v>1</v>
      </c>
      <c r="F134" s="5">
        <v>69869.040421900005</v>
      </c>
      <c r="G134" s="5">
        <v>0.8733630052737501</v>
      </c>
      <c r="H134" s="5">
        <v>0.8733630052737501</v>
      </c>
      <c r="I134" s="5">
        <v>100489.8040158941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>
      <c r="A135" s="4" t="s">
        <v>171</v>
      </c>
      <c r="B135" s="6">
        <v>0.39146382882372899</v>
      </c>
      <c r="C135" s="4" t="s">
        <v>16</v>
      </c>
      <c r="D135" s="4" t="s">
        <v>22</v>
      </c>
      <c r="E135" s="5">
        <v>1</v>
      </c>
      <c r="F135" s="5">
        <v>271468.13190069998</v>
      </c>
      <c r="G135" s="5">
        <v>3.3933516487587498</v>
      </c>
      <c r="H135" s="5">
        <v>3.3933516487587498</v>
      </c>
      <c r="I135" s="5">
        <v>150318.80986295239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>
      <c r="A136" s="4" t="s">
        <v>172</v>
      </c>
      <c r="B136" s="6">
        <v>6.301686856107775</v>
      </c>
      <c r="C136" s="4" t="s">
        <v>32</v>
      </c>
      <c r="D136" s="4" t="s">
        <v>22</v>
      </c>
      <c r="E136" s="5">
        <v>1</v>
      </c>
      <c r="F136" s="5">
        <v>591464.23488150002</v>
      </c>
      <c r="G136" s="5">
        <v>7.3933029360187499</v>
      </c>
      <c r="H136" s="5">
        <v>7.3933029360187499</v>
      </c>
      <c r="I136" s="5">
        <v>161181.6671844318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>
      <c r="A137" s="4" t="s">
        <v>173</v>
      </c>
      <c r="B137" s="6">
        <v>1.394769613947696E-2</v>
      </c>
      <c r="C137" s="4" t="s">
        <v>49</v>
      </c>
      <c r="D137" s="4" t="s">
        <v>17</v>
      </c>
      <c r="E137" s="5">
        <v>1</v>
      </c>
      <c r="F137" s="5">
        <v>54436.945349299996</v>
      </c>
      <c r="G137" s="5">
        <v>0.68046181686624996</v>
      </c>
      <c r="H137" s="5">
        <v>0.68046181686624996</v>
      </c>
      <c r="I137" s="5">
        <v>100001.3287224519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>
      <c r="A138" s="4" t="s">
        <v>174</v>
      </c>
      <c r="B138" s="6">
        <v>0.14072229140722289</v>
      </c>
      <c r="C138" s="4" t="s">
        <v>33</v>
      </c>
      <c r="D138" s="4" t="s">
        <v>22</v>
      </c>
      <c r="E138" s="5">
        <v>1</v>
      </c>
      <c r="F138" s="5">
        <v>1274437.9717051</v>
      </c>
      <c r="G138" s="5">
        <v>15.930474646313749</v>
      </c>
      <c r="H138" s="5">
        <v>15.930474646313749</v>
      </c>
      <c r="I138" s="5">
        <v>150538.02549490411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>
      <c r="A139" s="4" t="s">
        <v>175</v>
      </c>
      <c r="B139" s="6">
        <v>0.66437978791652519</v>
      </c>
      <c r="C139" s="4" t="s">
        <v>27</v>
      </c>
      <c r="D139" s="4" t="s">
        <v>13</v>
      </c>
      <c r="E139" s="5">
        <v>1</v>
      </c>
      <c r="F139" s="5">
        <v>0</v>
      </c>
      <c r="G139" s="5">
        <v>0</v>
      </c>
      <c r="H139" s="5">
        <v>0</v>
      </c>
      <c r="I139" s="5">
        <v>2000000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>
      <c r="A140" s="4" t="s">
        <v>27</v>
      </c>
      <c r="B140" s="6">
        <v>5.2455564360919276</v>
      </c>
      <c r="C140" s="4" t="s">
        <v>16</v>
      </c>
      <c r="D140" s="4" t="s">
        <v>22</v>
      </c>
      <c r="E140" s="5">
        <v>1</v>
      </c>
      <c r="F140" s="5">
        <v>22648.354274099998</v>
      </c>
      <c r="G140" s="5">
        <v>0.28310442842625</v>
      </c>
      <c r="H140" s="5">
        <v>0.28310442842625</v>
      </c>
      <c r="I140" s="5">
        <v>150356.4096615882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>
      <c r="A141" s="4" t="s">
        <v>176</v>
      </c>
      <c r="B141" s="6">
        <v>1.746480999282991E-2</v>
      </c>
      <c r="C141" s="4" t="s">
        <v>27</v>
      </c>
      <c r="D141" s="4" t="s">
        <v>22</v>
      </c>
      <c r="E141" s="5">
        <v>1</v>
      </c>
      <c r="F141" s="5">
        <v>0</v>
      </c>
      <c r="G141" s="5">
        <v>0</v>
      </c>
      <c r="H141" s="5">
        <v>0</v>
      </c>
      <c r="I141" s="5">
        <v>150000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>
      <c r="A142" s="4" t="s">
        <v>177</v>
      </c>
      <c r="B142" s="6">
        <v>0.4109503266493964</v>
      </c>
      <c r="C142" s="4" t="s">
        <v>29</v>
      </c>
      <c r="D142" s="4" t="s">
        <v>22</v>
      </c>
      <c r="E142" s="5">
        <v>1</v>
      </c>
      <c r="F142" s="5">
        <v>581704.240277</v>
      </c>
      <c r="G142" s="5">
        <v>7.2713030034625001</v>
      </c>
      <c r="H142" s="5">
        <v>7.2713030034625001</v>
      </c>
      <c r="I142" s="5">
        <v>150717.1546426655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>
      <c r="A143" s="4" t="s">
        <v>178</v>
      </c>
      <c r="B143" s="6">
        <v>3.3261632514434487E-2</v>
      </c>
      <c r="C143" s="4" t="s">
        <v>33</v>
      </c>
      <c r="D143" s="4" t="s">
        <v>17</v>
      </c>
      <c r="E143" s="5">
        <v>1</v>
      </c>
      <c r="F143" s="5">
        <v>495238.69449149998</v>
      </c>
      <c r="G143" s="5">
        <v>6.1904836811437498</v>
      </c>
      <c r="H143" s="5">
        <v>6.1904836811437498</v>
      </c>
      <c r="I143" s="5">
        <v>100028.8267830604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>
      <c r="A144" s="4" t="s">
        <v>179</v>
      </c>
      <c r="B144" s="6">
        <v>0.79742631797426333</v>
      </c>
      <c r="C144" s="4" t="s">
        <v>32</v>
      </c>
      <c r="D144" s="4" t="s">
        <v>22</v>
      </c>
      <c r="E144" s="5">
        <v>1</v>
      </c>
      <c r="F144" s="5">
        <v>370718.96221149998</v>
      </c>
      <c r="G144" s="5">
        <v>4.6339870276437498</v>
      </c>
      <c r="H144" s="5">
        <v>4.6339870276437498</v>
      </c>
      <c r="I144" s="5">
        <v>150886.86317111869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>
      <c r="A145" s="4" t="s">
        <v>180</v>
      </c>
      <c r="B145" s="6">
        <v>0.26674968866749688</v>
      </c>
      <c r="C145" s="4" t="s">
        <v>27</v>
      </c>
      <c r="D145" s="4" t="s">
        <v>22</v>
      </c>
      <c r="E145" s="5">
        <v>1</v>
      </c>
      <c r="F145" s="5">
        <v>154384.37701950001</v>
      </c>
      <c r="G145" s="5">
        <v>1.9298047127437501</v>
      </c>
      <c r="H145" s="5">
        <v>1.9298047127437501</v>
      </c>
      <c r="I145" s="5">
        <v>150123.54595351519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>
      <c r="A146" s="4" t="s">
        <v>181</v>
      </c>
      <c r="B146" s="6">
        <v>5.6288916562889153E-2</v>
      </c>
      <c r="C146" s="4" t="s">
        <v>21</v>
      </c>
      <c r="D146" s="4" t="s">
        <v>22</v>
      </c>
      <c r="E146" s="5">
        <v>1</v>
      </c>
      <c r="F146" s="5">
        <v>872922.57351150003</v>
      </c>
      <c r="G146" s="5">
        <v>10.91153216889375</v>
      </c>
      <c r="H146" s="5">
        <v>10.91153216889375</v>
      </c>
      <c r="I146" s="5">
        <v>150147.40759771879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>
      <c r="A147" s="4" t="s">
        <v>182</v>
      </c>
      <c r="B147" s="6">
        <v>0.12765010000377369</v>
      </c>
      <c r="C147" s="4" t="s">
        <v>43</v>
      </c>
      <c r="D147" s="4" t="s">
        <v>22</v>
      </c>
      <c r="E147" s="5">
        <v>1</v>
      </c>
      <c r="F147" s="5">
        <v>1237885.9162169001</v>
      </c>
      <c r="G147" s="5">
        <v>15.47357395271125</v>
      </c>
      <c r="H147" s="5">
        <v>15.47357395271125</v>
      </c>
      <c r="I147" s="5">
        <v>150474.04878299509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>
      <c r="A148" s="4" t="s">
        <v>183</v>
      </c>
      <c r="B148" s="6">
        <v>3.3367296879127512E-2</v>
      </c>
      <c r="C148" s="4" t="s">
        <v>41</v>
      </c>
      <c r="D148" s="4" t="s">
        <v>13</v>
      </c>
      <c r="E148" s="5">
        <v>1</v>
      </c>
      <c r="F148" s="5">
        <v>641828.26639330003</v>
      </c>
      <c r="G148" s="5">
        <v>30.563250780633339</v>
      </c>
      <c r="H148" s="5">
        <v>30.563250780633339</v>
      </c>
      <c r="I148" s="5">
        <v>2000000.9315155291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>
      <c r="A149" s="4" t="s">
        <v>184</v>
      </c>
      <c r="B149" s="6">
        <v>2.3095211140043018E-3</v>
      </c>
      <c r="C149" s="4" t="s">
        <v>25</v>
      </c>
      <c r="D149" s="4" t="s">
        <v>22</v>
      </c>
      <c r="E149" s="5">
        <v>1</v>
      </c>
      <c r="F149" s="5">
        <v>673366.7457502</v>
      </c>
      <c r="G149" s="5">
        <v>8.4170843218774998</v>
      </c>
      <c r="H149" s="5">
        <v>8.4170843218774998</v>
      </c>
      <c r="I149" s="5">
        <v>150004.66546415031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>
      <c r="A150" s="4" t="s">
        <v>185</v>
      </c>
      <c r="B150" s="6">
        <v>0.35499051462541309</v>
      </c>
      <c r="C150" s="4" t="s">
        <v>16</v>
      </c>
      <c r="D150" s="4" t="s">
        <v>17</v>
      </c>
      <c r="E150" s="5">
        <v>1</v>
      </c>
      <c r="F150" s="5">
        <v>469112.28817040002</v>
      </c>
      <c r="G150" s="5">
        <v>5.8639036021300006</v>
      </c>
      <c r="H150" s="5">
        <v>5.8639036021300006</v>
      </c>
      <c r="I150" s="5">
        <v>100291.4282220407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>
      <c r="A151" s="4" t="s">
        <v>186</v>
      </c>
      <c r="B151" s="6">
        <v>3.4114494886599477E-2</v>
      </c>
      <c r="C151" s="4" t="s">
        <v>33</v>
      </c>
      <c r="D151" s="4" t="s">
        <v>17</v>
      </c>
      <c r="E151" s="5">
        <v>1</v>
      </c>
      <c r="F151" s="5">
        <v>1203133.9065976001</v>
      </c>
      <c r="G151" s="5">
        <v>15.03917383247</v>
      </c>
      <c r="H151" s="5">
        <v>15.03917383247</v>
      </c>
      <c r="I151" s="5">
        <v>100071.8275346329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>
      <c r="A152" s="4" t="s">
        <v>187</v>
      </c>
      <c r="B152" s="6">
        <v>4.0416619495075287E-2</v>
      </c>
      <c r="C152" s="4" t="s">
        <v>37</v>
      </c>
      <c r="D152" s="4" t="s">
        <v>22</v>
      </c>
      <c r="E152" s="5">
        <v>1</v>
      </c>
      <c r="F152" s="5">
        <v>297006.49737729999</v>
      </c>
      <c r="G152" s="5">
        <v>3.71258121721625</v>
      </c>
      <c r="H152" s="5">
        <v>3.71258121721625</v>
      </c>
      <c r="I152" s="5">
        <v>150036.01199577621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>
      <c r="A153" s="4" t="s">
        <v>188</v>
      </c>
      <c r="B153" s="6">
        <v>2.473300879278463E-2</v>
      </c>
      <c r="C153" s="4" t="s">
        <v>37</v>
      </c>
      <c r="D153" s="4" t="s">
        <v>22</v>
      </c>
      <c r="E153" s="5">
        <v>1</v>
      </c>
      <c r="F153" s="5">
        <v>376704.4997941</v>
      </c>
      <c r="G153" s="5">
        <v>4.7088062474262502</v>
      </c>
      <c r="H153" s="5">
        <v>4.7088062474262502</v>
      </c>
      <c r="I153" s="5">
        <v>150027.95110711709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>
      <c r="A154" s="4" t="s">
        <v>189</v>
      </c>
      <c r="B154" s="6">
        <v>3.5797577267066692E-2</v>
      </c>
      <c r="C154" s="4" t="s">
        <v>47</v>
      </c>
      <c r="D154" s="4" t="s">
        <v>22</v>
      </c>
      <c r="E154" s="5">
        <v>1</v>
      </c>
      <c r="F154" s="5">
        <v>720121.82921730005</v>
      </c>
      <c r="G154" s="5">
        <v>9.0015228652162502</v>
      </c>
      <c r="H154" s="5">
        <v>9.0015228652162502</v>
      </c>
      <c r="I154" s="5">
        <v>150077.3358504693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>
      <c r="A155" s="4" t="s">
        <v>190</v>
      </c>
      <c r="B155" s="6">
        <v>7.9678478433148417E-2</v>
      </c>
      <c r="C155" s="4" t="s">
        <v>21</v>
      </c>
      <c r="D155" s="4" t="s">
        <v>17</v>
      </c>
      <c r="E155" s="5">
        <v>1</v>
      </c>
      <c r="F155" s="5">
        <v>613166.62193879997</v>
      </c>
      <c r="G155" s="5">
        <v>7.6645827742349999</v>
      </c>
      <c r="H155" s="5">
        <v>7.6645827742349999</v>
      </c>
      <c r="I155" s="5">
        <v>100085.49832105861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>
      <c r="A156" s="4" t="s">
        <v>191</v>
      </c>
      <c r="B156" s="6">
        <v>0.20980414355258689</v>
      </c>
      <c r="C156" s="4" t="s">
        <v>43</v>
      </c>
      <c r="D156" s="4" t="s">
        <v>13</v>
      </c>
      <c r="E156" s="5">
        <v>1</v>
      </c>
      <c r="F156" s="5">
        <v>69348.5306404</v>
      </c>
      <c r="G156" s="5">
        <v>3.302310982876191</v>
      </c>
      <c r="H156" s="5">
        <v>3.302310982876191</v>
      </c>
      <c r="I156" s="5">
        <v>2000000.6328511289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>
      <c r="A157" s="4" t="s">
        <v>192</v>
      </c>
      <c r="B157" s="6">
        <v>0.59774078933056296</v>
      </c>
      <c r="C157" s="4" t="s">
        <v>30</v>
      </c>
      <c r="D157" s="4" t="s">
        <v>22</v>
      </c>
      <c r="E157" s="5">
        <v>1</v>
      </c>
      <c r="F157" s="5">
        <v>131580.334734</v>
      </c>
      <c r="G157" s="5">
        <v>1.644754184175</v>
      </c>
      <c r="H157" s="5">
        <v>1.644754184175</v>
      </c>
      <c r="I157" s="5">
        <v>150235.95279943291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>
      <c r="A158" s="4" t="s">
        <v>193</v>
      </c>
      <c r="B158" s="6">
        <v>0.16282123853730329</v>
      </c>
      <c r="C158" s="4" t="s">
        <v>23</v>
      </c>
      <c r="D158" s="4" t="s">
        <v>17</v>
      </c>
      <c r="E158" s="5">
        <v>1</v>
      </c>
      <c r="F158" s="5">
        <v>491601.10770450003</v>
      </c>
      <c r="G158" s="5">
        <v>6.1450138463062496</v>
      </c>
      <c r="H158" s="5">
        <v>6.1450138463062496</v>
      </c>
      <c r="I158" s="5">
        <v>100140.0754271398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>
      <c r="A159" s="4" t="s">
        <v>194</v>
      </c>
      <c r="B159" s="6">
        <v>0.119000717008189</v>
      </c>
      <c r="C159" s="4" t="s">
        <v>21</v>
      </c>
      <c r="D159" s="4" t="s">
        <v>17</v>
      </c>
      <c r="E159" s="5">
        <v>1</v>
      </c>
      <c r="F159" s="5">
        <v>703046.53006669995</v>
      </c>
      <c r="G159" s="5">
        <v>8.7880816258337493</v>
      </c>
      <c r="H159" s="5">
        <v>8.7880816258337493</v>
      </c>
      <c r="I159" s="5">
        <v>100146.4103220441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>
      <c r="A160" s="4" t="s">
        <v>195</v>
      </c>
      <c r="B160" s="6">
        <v>0.44149943949050252</v>
      </c>
      <c r="C160" s="4" t="s">
        <v>29</v>
      </c>
      <c r="D160" s="4" t="s">
        <v>22</v>
      </c>
      <c r="E160" s="5">
        <v>1</v>
      </c>
      <c r="F160" s="5">
        <v>822369.88955600001</v>
      </c>
      <c r="G160" s="5">
        <v>10.27962361945</v>
      </c>
      <c r="H160" s="5">
        <v>10.27962361945</v>
      </c>
      <c r="I160" s="5">
        <v>151089.22753587851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>
      <c r="A161" s="4" t="s">
        <v>196</v>
      </c>
      <c r="B161" s="6">
        <v>6.638555843394756</v>
      </c>
      <c r="C161" s="4" t="s">
        <v>23</v>
      </c>
      <c r="D161" s="4" t="s">
        <v>17</v>
      </c>
      <c r="E161" s="5">
        <v>1</v>
      </c>
      <c r="F161" s="5">
        <v>603132.28374730004</v>
      </c>
      <c r="G161" s="5">
        <v>7.5391535468412503</v>
      </c>
      <c r="H161" s="5">
        <v>7.5391535468412503</v>
      </c>
      <c r="I161" s="5">
        <v>107006.87285656871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>
      <c r="A162" s="4" t="s">
        <v>197</v>
      </c>
      <c r="B162" s="6">
        <v>0.23322389524132989</v>
      </c>
      <c r="C162" s="4" t="s">
        <v>30</v>
      </c>
      <c r="D162" s="4" t="s">
        <v>24</v>
      </c>
      <c r="E162" s="5">
        <v>1</v>
      </c>
      <c r="F162" s="5">
        <v>0</v>
      </c>
      <c r="G162" s="5">
        <v>0</v>
      </c>
      <c r="H162" s="5">
        <v>0</v>
      </c>
      <c r="I162" s="5">
        <v>600000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>
      <c r="A163" s="4" t="s">
        <v>30</v>
      </c>
      <c r="B163" s="6">
        <v>34.197222536699513</v>
      </c>
      <c r="C163" s="4" t="s">
        <v>33</v>
      </c>
      <c r="D163" s="4" t="s">
        <v>13</v>
      </c>
      <c r="E163" s="5">
        <v>1</v>
      </c>
      <c r="F163" s="5">
        <v>0</v>
      </c>
      <c r="G163" s="5">
        <v>0</v>
      </c>
      <c r="H163" s="5">
        <v>0</v>
      </c>
      <c r="I163" s="5">
        <v>2000000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>
      <c r="A164" s="4" t="s">
        <v>33</v>
      </c>
      <c r="B164" s="6">
        <v>1.7492207253103891</v>
      </c>
      <c r="C164" s="4" t="s">
        <v>16</v>
      </c>
      <c r="D164" s="4" t="s">
        <v>22</v>
      </c>
      <c r="E164" s="5">
        <v>1</v>
      </c>
      <c r="F164" s="5">
        <v>718215.2148663</v>
      </c>
      <c r="G164" s="5">
        <v>8.9776901858287506</v>
      </c>
      <c r="H164" s="5">
        <v>8.9776901858287506</v>
      </c>
      <c r="I164" s="5">
        <v>153768.95081723219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>
      <c r="A165" s="4" t="s">
        <v>198</v>
      </c>
      <c r="B165" s="6">
        <v>0.60126797237631613</v>
      </c>
      <c r="C165" s="4" t="s">
        <v>30</v>
      </c>
      <c r="D165" s="4" t="s">
        <v>22</v>
      </c>
      <c r="E165" s="5">
        <v>1</v>
      </c>
      <c r="F165" s="5">
        <v>0</v>
      </c>
      <c r="G165" s="5">
        <v>0</v>
      </c>
      <c r="H165" s="5">
        <v>0</v>
      </c>
      <c r="I165" s="5">
        <v>150000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>
      <c r="A166" s="4" t="s">
        <v>199</v>
      </c>
      <c r="B166" s="6">
        <v>3.3218989395826242</v>
      </c>
      <c r="C166" s="4" t="s">
        <v>18</v>
      </c>
      <c r="D166" s="4" t="s">
        <v>13</v>
      </c>
      <c r="E166" s="5">
        <v>1</v>
      </c>
      <c r="F166" s="5">
        <v>156344.10576020001</v>
      </c>
      <c r="G166" s="5">
        <v>7.4449574171523816</v>
      </c>
      <c r="H166" s="5">
        <v>7.4449574171523816</v>
      </c>
      <c r="I166" s="5">
        <v>2000022.5901005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>
      <c r="A167" s="4" t="s">
        <v>200</v>
      </c>
      <c r="B167" s="6">
        <v>2.8869013925053779E-2</v>
      </c>
      <c r="C167" s="4" t="s">
        <v>16</v>
      </c>
      <c r="D167" s="4" t="s">
        <v>22</v>
      </c>
      <c r="E167" s="5">
        <v>1</v>
      </c>
      <c r="F167" s="5">
        <v>148096.30394479999</v>
      </c>
      <c r="G167" s="5">
        <v>1.8512037993099999</v>
      </c>
      <c r="H167" s="5">
        <v>1.8512037993099999</v>
      </c>
      <c r="I167" s="5">
        <v>150012.8261827825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>
      <c r="A168" s="4" t="s">
        <v>201</v>
      </c>
      <c r="B168" s="6">
        <v>1.591010981546473</v>
      </c>
      <c r="C168" s="4" t="s">
        <v>27</v>
      </c>
      <c r="D168" s="4" t="s">
        <v>13</v>
      </c>
      <c r="E168" s="5">
        <v>1</v>
      </c>
      <c r="F168" s="5">
        <v>215803.53670200001</v>
      </c>
      <c r="G168" s="5">
        <v>10.27635889057143</v>
      </c>
      <c r="H168" s="5">
        <v>10.27635889057143</v>
      </c>
      <c r="I168" s="5">
        <v>2000014.934200214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>
      <c r="A169" s="4" t="s">
        <v>19</v>
      </c>
      <c r="B169" s="6">
        <v>0.2439186384391864</v>
      </c>
      <c r="C169" s="4" t="s">
        <v>18</v>
      </c>
      <c r="D169" s="4" t="s">
        <v>22</v>
      </c>
      <c r="E169" s="5">
        <v>1</v>
      </c>
      <c r="F169" s="5">
        <v>186460.7096796</v>
      </c>
      <c r="G169" s="5">
        <v>2.330758870995</v>
      </c>
      <c r="H169" s="5">
        <v>2.330758870995</v>
      </c>
      <c r="I169" s="5">
        <v>150136.4437272824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>
      <c r="A170" s="4" t="s">
        <v>202</v>
      </c>
      <c r="B170" s="6">
        <v>9.9784897543303497E-2</v>
      </c>
      <c r="C170" s="4" t="s">
        <v>47</v>
      </c>
      <c r="D170" s="4" t="s">
        <v>13</v>
      </c>
      <c r="E170" s="5">
        <v>1</v>
      </c>
      <c r="F170" s="5">
        <v>132671.8378179</v>
      </c>
      <c r="G170" s="5">
        <v>6.3177065627571416</v>
      </c>
      <c r="H170" s="5">
        <v>6.3177065627571416</v>
      </c>
      <c r="I170" s="5">
        <v>2000000.5758293469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>
      <c r="A171" s="4" t="s">
        <v>203</v>
      </c>
      <c r="B171" s="6">
        <v>3.0335333408807892</v>
      </c>
      <c r="C171" s="4" t="s">
        <v>47</v>
      </c>
      <c r="D171" s="4" t="s">
        <v>22</v>
      </c>
      <c r="E171" s="5">
        <v>1</v>
      </c>
      <c r="F171" s="5">
        <v>522094.70383349998</v>
      </c>
      <c r="G171" s="5">
        <v>6.5261837979187494</v>
      </c>
      <c r="H171" s="5">
        <v>6.5261837979187494</v>
      </c>
      <c r="I171" s="5">
        <v>154751.37507352859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>
      <c r="A172" s="4" t="s">
        <v>204</v>
      </c>
      <c r="B172" s="6">
        <v>0.18080682289897729</v>
      </c>
      <c r="C172" s="4" t="s">
        <v>25</v>
      </c>
      <c r="D172" s="4" t="s">
        <v>22</v>
      </c>
      <c r="E172" s="5">
        <v>1</v>
      </c>
      <c r="F172" s="5">
        <v>536775.58107830002</v>
      </c>
      <c r="G172" s="5">
        <v>6.7096947634787503</v>
      </c>
      <c r="H172" s="5">
        <v>6.7096947634787503</v>
      </c>
      <c r="I172" s="5">
        <v>150291.15806227349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>
      <c r="A173" s="4" t="s">
        <v>205</v>
      </c>
      <c r="B173" s="6">
        <v>0.29074956435647981</v>
      </c>
      <c r="C173" s="4" t="s">
        <v>47</v>
      </c>
      <c r="D173" s="4" t="s">
        <v>22</v>
      </c>
      <c r="E173" s="5">
        <v>1</v>
      </c>
      <c r="F173" s="5">
        <v>89149.332807600003</v>
      </c>
      <c r="G173" s="5">
        <v>1.114366660095</v>
      </c>
      <c r="H173" s="5">
        <v>1.114366660095</v>
      </c>
      <c r="I173" s="5">
        <v>150077.76038902951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>
      <c r="A174" s="4" t="s">
        <v>206</v>
      </c>
      <c r="B174" s="6">
        <v>2.7714253368051611E-2</v>
      </c>
      <c r="C174" s="4" t="s">
        <v>12</v>
      </c>
      <c r="D174" s="4" t="s">
        <v>13</v>
      </c>
      <c r="E174" s="5">
        <v>1</v>
      </c>
      <c r="F174" s="5">
        <v>650502.34206479997</v>
      </c>
      <c r="G174" s="5">
        <v>30.97630200308571</v>
      </c>
      <c r="H174" s="5">
        <v>30.97630200308571</v>
      </c>
      <c r="I174" s="5">
        <v>2000000.784155661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>
      <c r="A175" s="4" t="s">
        <v>207</v>
      </c>
      <c r="B175" s="6">
        <v>0.39743386542888409</v>
      </c>
      <c r="C175" s="4" t="s">
        <v>35</v>
      </c>
      <c r="D175" s="4" t="s">
        <v>24</v>
      </c>
      <c r="E175" s="5">
        <v>1</v>
      </c>
      <c r="F175" s="5">
        <v>0</v>
      </c>
      <c r="G175" s="5">
        <v>0</v>
      </c>
      <c r="H175" s="5">
        <v>0</v>
      </c>
      <c r="I175" s="5">
        <v>600000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>
      <c r="A176" s="4" t="s">
        <v>208</v>
      </c>
      <c r="B176" s="6">
        <v>1.108721083814483E-2</v>
      </c>
      <c r="C176" s="4" t="s">
        <v>30</v>
      </c>
      <c r="D176" s="4" t="s">
        <v>22</v>
      </c>
      <c r="E176" s="5">
        <v>1</v>
      </c>
      <c r="F176" s="5">
        <v>109394.6641068</v>
      </c>
      <c r="G176" s="5">
        <v>1.367433301335</v>
      </c>
      <c r="H176" s="5">
        <v>1.367433301335</v>
      </c>
      <c r="I176" s="5">
        <v>150003.63864511659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>
      <c r="A177" s="4" t="s">
        <v>209</v>
      </c>
      <c r="B177" s="6">
        <v>0.61150232084229583</v>
      </c>
      <c r="C177" s="4" t="s">
        <v>16</v>
      </c>
      <c r="D177" s="4" t="s">
        <v>22</v>
      </c>
      <c r="E177" s="5">
        <v>1</v>
      </c>
      <c r="F177" s="5">
        <v>130149.33286189999</v>
      </c>
      <c r="G177" s="5">
        <v>1.6268666607737501</v>
      </c>
      <c r="H177" s="5">
        <v>1.6268666607737501</v>
      </c>
      <c r="I177" s="5">
        <v>150238.7598573034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>
      <c r="A178" s="4" t="s">
        <v>35</v>
      </c>
      <c r="B178" s="6">
        <v>1.8762972187629721</v>
      </c>
      <c r="C178" s="4" t="s">
        <v>32</v>
      </c>
      <c r="D178" s="4" t="s">
        <v>22</v>
      </c>
      <c r="E178" s="5">
        <v>1</v>
      </c>
      <c r="F178" s="5">
        <v>65452.845716199998</v>
      </c>
      <c r="G178" s="5">
        <v>0.81816057145249999</v>
      </c>
      <c r="H178" s="5">
        <v>0.81816057145249999</v>
      </c>
      <c r="I178" s="5">
        <v>150368.4269771323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>
      <c r="A179" s="4" t="s">
        <v>210</v>
      </c>
      <c r="B179" s="6">
        <v>0.19530548322578209</v>
      </c>
      <c r="C179" s="4" t="s">
        <v>35</v>
      </c>
      <c r="D179" s="4" t="s">
        <v>22</v>
      </c>
      <c r="E179" s="5">
        <v>1</v>
      </c>
      <c r="F179" s="5">
        <v>0</v>
      </c>
      <c r="G179" s="5">
        <v>0</v>
      </c>
      <c r="H179" s="5">
        <v>0</v>
      </c>
      <c r="I179" s="5">
        <v>150000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>
      <c r="A180" s="4" t="s">
        <v>211</v>
      </c>
      <c r="B180" s="6">
        <v>1.876297218762972E-2</v>
      </c>
      <c r="C180" s="4" t="s">
        <v>47</v>
      </c>
      <c r="D180" s="4" t="s">
        <v>22</v>
      </c>
      <c r="E180" s="5">
        <v>1</v>
      </c>
      <c r="F180" s="5">
        <v>622514.13252310001</v>
      </c>
      <c r="G180" s="5">
        <v>7.7814266565387502</v>
      </c>
      <c r="H180" s="5">
        <v>7.7814266565387502</v>
      </c>
      <c r="I180" s="5">
        <v>150035.04064606479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>
      <c r="A181" s="4" t="s">
        <v>212</v>
      </c>
      <c r="B181" s="6">
        <v>9.38148609381486E-3</v>
      </c>
      <c r="C181" s="4" t="s">
        <v>16</v>
      </c>
      <c r="D181" s="4" t="s">
        <v>17</v>
      </c>
      <c r="E181" s="5">
        <v>1</v>
      </c>
      <c r="F181" s="5">
        <v>234693.43121030001</v>
      </c>
      <c r="G181" s="5">
        <v>2.9336678901287501</v>
      </c>
      <c r="H181" s="5">
        <v>2.9336678901287501</v>
      </c>
      <c r="I181" s="5">
        <v>100003.8531030321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>
      <c r="A182" s="4" t="s">
        <v>213</v>
      </c>
      <c r="B182" s="6">
        <v>0.38351635910789089</v>
      </c>
      <c r="C182" s="4" t="s">
        <v>32</v>
      </c>
      <c r="D182" s="4" t="s">
        <v>22</v>
      </c>
      <c r="E182" s="5">
        <v>1</v>
      </c>
      <c r="F182" s="5">
        <v>427613.66089140001</v>
      </c>
      <c r="G182" s="5">
        <v>5.3451707611425006</v>
      </c>
      <c r="H182" s="5">
        <v>5.3451707611425006</v>
      </c>
      <c r="I182" s="5">
        <v>150491.99050298959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>
      <c r="A183" s="4" t="s">
        <v>214</v>
      </c>
      <c r="B183" s="6">
        <v>0.64714140156232303</v>
      </c>
      <c r="C183" s="4" t="s">
        <v>41</v>
      </c>
      <c r="D183" s="4" t="s">
        <v>13</v>
      </c>
      <c r="E183" s="5">
        <v>1</v>
      </c>
      <c r="F183" s="5">
        <v>186549.0509191</v>
      </c>
      <c r="G183" s="5">
        <v>8.8832881390047618</v>
      </c>
      <c r="H183" s="5">
        <v>8.8832881390047618</v>
      </c>
      <c r="I183" s="5">
        <v>2000005.2510053799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>
      <c r="A184" s="4" t="s">
        <v>215</v>
      </c>
      <c r="B184" s="6">
        <v>8.8305219064870391E-3</v>
      </c>
      <c r="C184" s="4" t="s">
        <v>43</v>
      </c>
      <c r="D184" s="4" t="s">
        <v>22</v>
      </c>
      <c r="E184" s="5">
        <v>1</v>
      </c>
      <c r="F184" s="5">
        <v>1228739.0363165999</v>
      </c>
      <c r="G184" s="5">
        <v>15.3592379539575</v>
      </c>
      <c r="H184" s="5">
        <v>15.3592379539575</v>
      </c>
      <c r="I184" s="5">
        <v>150032.55122093271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>
      <c r="A185" s="4" t="s">
        <v>216</v>
      </c>
      <c r="B185" s="6">
        <v>5.9006000226423647E-2</v>
      </c>
      <c r="C185" s="4" t="s">
        <v>29</v>
      </c>
      <c r="D185" s="4" t="s">
        <v>22</v>
      </c>
      <c r="E185" s="5">
        <v>1</v>
      </c>
      <c r="F185" s="5">
        <v>688140.9110959</v>
      </c>
      <c r="G185" s="5">
        <v>8.6017613886987494</v>
      </c>
      <c r="H185" s="5">
        <v>8.6017613886987494</v>
      </c>
      <c r="I185" s="5">
        <v>150121.8133282678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>
      <c r="A186" s="4" t="s">
        <v>217</v>
      </c>
      <c r="B186" s="6">
        <v>2.3095211140043018E-3</v>
      </c>
      <c r="C186" s="4" t="s">
        <v>38</v>
      </c>
      <c r="D186" s="4" t="s">
        <v>13</v>
      </c>
      <c r="E186" s="5">
        <v>1</v>
      </c>
      <c r="F186" s="5">
        <v>0</v>
      </c>
      <c r="G186" s="5">
        <v>0</v>
      </c>
      <c r="H186" s="5">
        <v>0</v>
      </c>
      <c r="I186" s="5">
        <v>2000000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>
      <c r="A187" s="4" t="s">
        <v>218</v>
      </c>
      <c r="B187" s="6">
        <v>1.279293558247481E-2</v>
      </c>
      <c r="C187" s="4" t="s">
        <v>37</v>
      </c>
      <c r="D187" s="4" t="s">
        <v>17</v>
      </c>
      <c r="E187" s="5">
        <v>1</v>
      </c>
      <c r="F187" s="5">
        <v>555950.53848440002</v>
      </c>
      <c r="G187" s="5">
        <v>6.9493817310550003</v>
      </c>
      <c r="H187" s="5">
        <v>6.9493817310550003</v>
      </c>
      <c r="I187" s="5">
        <v>100012.4464189953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>
      <c r="A188" s="4" t="s">
        <v>38</v>
      </c>
      <c r="B188" s="6">
        <v>7.6211781576663258</v>
      </c>
      <c r="C188" s="4" t="s">
        <v>32</v>
      </c>
      <c r="D188" s="4" t="s">
        <v>17</v>
      </c>
      <c r="E188" s="5">
        <v>1</v>
      </c>
      <c r="F188" s="5">
        <v>228613.1318155</v>
      </c>
      <c r="G188" s="5">
        <v>2.8576641476937499</v>
      </c>
      <c r="H188" s="5">
        <v>2.8576641476937499</v>
      </c>
      <c r="I188" s="5">
        <v>103049.027461809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>
      <c r="A189" s="4" t="s">
        <v>219</v>
      </c>
      <c r="B189" s="6">
        <v>0.17516887429714331</v>
      </c>
      <c r="C189" s="4" t="s">
        <v>38</v>
      </c>
      <c r="D189" s="4" t="s">
        <v>22</v>
      </c>
      <c r="E189" s="5">
        <v>1</v>
      </c>
      <c r="F189" s="5">
        <v>0</v>
      </c>
      <c r="G189" s="5">
        <v>0</v>
      </c>
      <c r="H189" s="5">
        <v>0</v>
      </c>
      <c r="I189" s="5">
        <v>150000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>
      <c r="A190" s="4" t="s">
        <v>220</v>
      </c>
      <c r="B190" s="6">
        <v>5.1171742329899237E-3</v>
      </c>
      <c r="C190" s="4" t="s">
        <v>16</v>
      </c>
      <c r="D190" s="4" t="s">
        <v>22</v>
      </c>
      <c r="E190" s="5">
        <v>1</v>
      </c>
      <c r="F190" s="5">
        <v>230327.9983494</v>
      </c>
      <c r="G190" s="5">
        <v>2.8790999793675001</v>
      </c>
      <c r="H190" s="5">
        <v>2.8790999793675001</v>
      </c>
      <c r="I190" s="5">
        <v>150003.5358854949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>
      <c r="A191" s="4" t="s">
        <v>221</v>
      </c>
      <c r="B191" s="6">
        <v>1.4498660326804779E-2</v>
      </c>
      <c r="C191" s="4" t="s">
        <v>29</v>
      </c>
      <c r="D191" s="4" t="s">
        <v>22</v>
      </c>
      <c r="E191" s="5">
        <v>1</v>
      </c>
      <c r="F191" s="5">
        <v>853718.90518949996</v>
      </c>
      <c r="G191" s="5">
        <v>10.67148631486875</v>
      </c>
      <c r="H191" s="5">
        <v>10.67148631486875</v>
      </c>
      <c r="I191" s="5">
        <v>150037.1333412627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>
      <c r="A192" s="4" t="s">
        <v>222</v>
      </c>
      <c r="B192" s="6">
        <v>7.8463338239178823E-2</v>
      </c>
      <c r="C192" s="4" t="s">
        <v>32</v>
      </c>
      <c r="D192" s="4" t="s">
        <v>17</v>
      </c>
      <c r="E192" s="5">
        <v>1</v>
      </c>
      <c r="F192" s="5">
        <v>160550.12846149999</v>
      </c>
      <c r="G192" s="5">
        <v>2.0068766057687499</v>
      </c>
      <c r="H192" s="5">
        <v>2.0068766057687499</v>
      </c>
      <c r="I192" s="5">
        <v>100022.0452733092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>
      <c r="A193" s="4" t="s">
        <v>223</v>
      </c>
      <c r="B193" s="6">
        <v>2.0468696931959691E-2</v>
      </c>
      <c r="C193" s="4" t="s">
        <v>23</v>
      </c>
      <c r="D193" s="4" t="s">
        <v>13</v>
      </c>
      <c r="E193" s="5">
        <v>1</v>
      </c>
      <c r="F193" s="5">
        <v>2317813.8202367001</v>
      </c>
      <c r="G193" s="5">
        <v>110.3720866779381</v>
      </c>
      <c r="H193" s="5">
        <v>110.3720866779381</v>
      </c>
      <c r="I193" s="5">
        <v>2000002.063568919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>
      <c r="A194" s="4" t="s">
        <v>224</v>
      </c>
      <c r="B194" s="6">
        <v>6.2020151703837891</v>
      </c>
      <c r="C194" s="4" t="s">
        <v>32</v>
      </c>
      <c r="D194" s="4" t="s">
        <v>17</v>
      </c>
      <c r="E194" s="5">
        <v>1</v>
      </c>
      <c r="F194" s="5">
        <v>441005.47030250001</v>
      </c>
      <c r="G194" s="5">
        <v>5.5125683787812498</v>
      </c>
      <c r="H194" s="5">
        <v>5.5125683787812498</v>
      </c>
      <c r="I194" s="5">
        <v>104786.4645798171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>
      <c r="A195" s="4" t="s">
        <v>225</v>
      </c>
      <c r="B195" s="6">
        <v>0.30670591343069559</v>
      </c>
      <c r="C195" s="4" t="s">
        <v>12</v>
      </c>
      <c r="D195" s="4" t="s">
        <v>17</v>
      </c>
      <c r="E195" s="5">
        <v>1</v>
      </c>
      <c r="F195" s="5">
        <v>231269.51796</v>
      </c>
      <c r="G195" s="5">
        <v>2.8908689745</v>
      </c>
      <c r="H195" s="5">
        <v>2.8908689745</v>
      </c>
      <c r="I195" s="5">
        <v>100124.13052532059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>
      <c r="A196" s="4" t="s">
        <v>226</v>
      </c>
      <c r="B196" s="6">
        <v>7.9678478433148417E-2</v>
      </c>
      <c r="C196" s="4" t="s">
        <v>25</v>
      </c>
      <c r="D196" s="4" t="s">
        <v>13</v>
      </c>
      <c r="E196" s="5">
        <v>1</v>
      </c>
      <c r="F196" s="5">
        <v>683251.65106399998</v>
      </c>
      <c r="G196" s="5">
        <v>32.535792907809522</v>
      </c>
      <c r="H196" s="5">
        <v>32.535792907809522</v>
      </c>
      <c r="I196" s="5">
        <v>2000002.367946882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>
      <c r="A197" s="4" t="s">
        <v>227</v>
      </c>
      <c r="B197" s="6">
        <v>1.0392845013019359E-2</v>
      </c>
      <c r="C197" s="4" t="s">
        <v>21</v>
      </c>
      <c r="D197" s="4" t="s">
        <v>22</v>
      </c>
      <c r="E197" s="5">
        <v>1</v>
      </c>
      <c r="F197" s="5">
        <v>831739.72874189995</v>
      </c>
      <c r="G197" s="5">
        <v>10.39674660927375</v>
      </c>
      <c r="H197" s="5">
        <v>10.39674660927375</v>
      </c>
      <c r="I197" s="5">
        <v>150025.93242627589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>
      <c r="A198" s="4" t="s">
        <v>228</v>
      </c>
      <c r="B198" s="6">
        <v>3.1555907770104523E-2</v>
      </c>
      <c r="C198" s="4" t="s">
        <v>37</v>
      </c>
      <c r="D198" s="4" t="s">
        <v>22</v>
      </c>
      <c r="E198" s="5">
        <v>1</v>
      </c>
      <c r="F198" s="5">
        <v>517385.59762680001</v>
      </c>
      <c r="G198" s="5">
        <v>6.4673199703349997</v>
      </c>
      <c r="H198" s="5">
        <v>6.4673199703349997</v>
      </c>
      <c r="I198" s="5">
        <v>150048.97971660091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>
      <c r="A199" s="4" t="s">
        <v>229</v>
      </c>
      <c r="B199" s="6">
        <v>0.58591644967734624</v>
      </c>
      <c r="C199" s="4" t="s">
        <v>16</v>
      </c>
      <c r="D199" s="4" t="s">
        <v>22</v>
      </c>
      <c r="E199" s="5">
        <v>1</v>
      </c>
      <c r="F199" s="5">
        <v>120331.33273730001</v>
      </c>
      <c r="G199" s="5">
        <v>1.50414165921625</v>
      </c>
      <c r="H199" s="5">
        <v>1.50414165921625</v>
      </c>
      <c r="I199" s="5">
        <v>150211.51232178719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>
      <c r="A200" s="4" t="s">
        <v>230</v>
      </c>
      <c r="B200" s="6">
        <v>0.1813653345409261</v>
      </c>
      <c r="C200" s="4" t="s">
        <v>16</v>
      </c>
      <c r="D200" s="4" t="s">
        <v>22</v>
      </c>
      <c r="E200" s="5">
        <v>1</v>
      </c>
      <c r="F200" s="5">
        <v>514249.84077180002</v>
      </c>
      <c r="G200" s="5">
        <v>6.4281230096474999</v>
      </c>
      <c r="H200" s="5">
        <v>6.4281230096474999</v>
      </c>
      <c r="I200" s="5">
        <v>150279.8012832276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>
      <c r="A201" s="4" t="s">
        <v>231</v>
      </c>
      <c r="B201" s="6">
        <v>6.928563342012907E-2</v>
      </c>
      <c r="C201" s="4" t="s">
        <v>32</v>
      </c>
      <c r="D201" s="4" t="s">
        <v>24</v>
      </c>
      <c r="E201" s="5">
        <v>1</v>
      </c>
      <c r="F201" s="5">
        <v>0</v>
      </c>
      <c r="G201" s="5">
        <v>0</v>
      </c>
      <c r="H201" s="5">
        <v>0</v>
      </c>
      <c r="I201" s="5">
        <v>600000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>
      <c r="A202" s="4" t="s">
        <v>32</v>
      </c>
      <c r="B202" s="6">
        <v>2.348782972942375</v>
      </c>
      <c r="C202" s="4" t="s">
        <v>27</v>
      </c>
      <c r="D202" s="4" t="s">
        <v>13</v>
      </c>
      <c r="E202" s="5">
        <v>1</v>
      </c>
      <c r="F202" s="5">
        <v>125870.23602310001</v>
      </c>
      <c r="G202" s="5">
        <v>5.993820763004762</v>
      </c>
      <c r="H202" s="5">
        <v>5.993820763004762</v>
      </c>
      <c r="I202" s="5">
        <v>2000012.8592657249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>
      <c r="A203" s="4" t="s">
        <v>232</v>
      </c>
      <c r="B203" s="6">
        <v>0.81092871429110525</v>
      </c>
      <c r="C203" s="4" t="s">
        <v>32</v>
      </c>
      <c r="D203" s="4" t="s">
        <v>22</v>
      </c>
      <c r="E203" s="5">
        <v>1</v>
      </c>
      <c r="F203" s="5">
        <v>0</v>
      </c>
      <c r="G203" s="5">
        <v>0</v>
      </c>
      <c r="H203" s="5">
        <v>0</v>
      </c>
      <c r="I203" s="5">
        <v>150000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>
      <c r="A204" s="4" t="s">
        <v>233</v>
      </c>
      <c r="B204" s="6">
        <v>1.616664779803012E-2</v>
      </c>
      <c r="C204" s="4" t="s">
        <v>12</v>
      </c>
      <c r="D204" s="4" t="s">
        <v>13</v>
      </c>
      <c r="E204" s="5">
        <v>1</v>
      </c>
      <c r="F204" s="5">
        <v>455865.68819419999</v>
      </c>
      <c r="G204" s="5">
        <v>21.70788991400952</v>
      </c>
      <c r="H204" s="5">
        <v>21.70788991400952</v>
      </c>
      <c r="I204" s="5">
        <v>2000000.3205583671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>
      <c r="A205" s="4" t="s">
        <v>234</v>
      </c>
      <c r="B205" s="6">
        <v>1.7057247443299751E-3</v>
      </c>
      <c r="C205" s="4" t="s">
        <v>21</v>
      </c>
      <c r="D205" s="4" t="s">
        <v>22</v>
      </c>
      <c r="E205" s="5">
        <v>1</v>
      </c>
      <c r="F205" s="5">
        <v>892619.47253759997</v>
      </c>
      <c r="G205" s="5">
        <v>11.15774340672</v>
      </c>
      <c r="H205" s="5">
        <v>11.15774340672</v>
      </c>
      <c r="I205" s="5">
        <v>150004.56768936469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>
      <c r="A206" s="4" t="s">
        <v>235</v>
      </c>
      <c r="B206" s="6">
        <v>5.2024604702064221E-2</v>
      </c>
      <c r="C206" s="4" t="s">
        <v>16</v>
      </c>
      <c r="D206" s="4" t="s">
        <v>22</v>
      </c>
      <c r="E206" s="5">
        <v>1</v>
      </c>
      <c r="F206" s="5">
        <v>100577.7815903</v>
      </c>
      <c r="G206" s="5">
        <v>1.2572222698787501</v>
      </c>
      <c r="H206" s="5">
        <v>1.2572222698787501</v>
      </c>
      <c r="I206" s="5">
        <v>150015.69755798721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>
      <c r="A207" s="4" t="s">
        <v>236</v>
      </c>
      <c r="B207" s="6">
        <v>0.39656944213211148</v>
      </c>
      <c r="C207" s="4" t="s">
        <v>37</v>
      </c>
      <c r="D207" s="4" t="s">
        <v>22</v>
      </c>
      <c r="E207" s="5">
        <v>1</v>
      </c>
      <c r="F207" s="5">
        <v>372166.6667692</v>
      </c>
      <c r="G207" s="5">
        <v>4.6520833346149999</v>
      </c>
      <c r="H207" s="5">
        <v>4.6520833346149999</v>
      </c>
      <c r="I207" s="5">
        <v>150442.76978226251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>
      <c r="A208" s="4" t="s">
        <v>237</v>
      </c>
      <c r="B208" s="6">
        <v>1.737310841918563</v>
      </c>
      <c r="C208" s="4" t="s">
        <v>29</v>
      </c>
      <c r="D208" s="4" t="s">
        <v>13</v>
      </c>
      <c r="E208" s="5">
        <v>1</v>
      </c>
      <c r="F208" s="5">
        <v>1641593.286657</v>
      </c>
      <c r="G208" s="5">
        <v>78.171108888428563</v>
      </c>
      <c r="H208" s="5">
        <v>78.171108888428563</v>
      </c>
      <c r="I208" s="5">
        <v>2000124.0490182589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>
      <c r="A209" s="4" t="s">
        <v>238</v>
      </c>
      <c r="B209" s="6">
        <v>1.1547605570021509E-3</v>
      </c>
      <c r="C209" s="4" t="s">
        <v>18</v>
      </c>
      <c r="D209" s="4" t="s">
        <v>22</v>
      </c>
      <c r="E209" s="5">
        <v>1</v>
      </c>
      <c r="F209" s="5">
        <v>256651.59146289999</v>
      </c>
      <c r="G209" s="5">
        <v>3.2081448932862502</v>
      </c>
      <c r="H209" s="5">
        <v>3.2081448932862502</v>
      </c>
      <c r="I209" s="5">
        <v>150000.88911340409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>
      <c r="A210" s="4" t="s">
        <v>239</v>
      </c>
      <c r="B210" s="6">
        <v>3.9193931846484772E-2</v>
      </c>
      <c r="C210" s="4" t="s">
        <v>21</v>
      </c>
      <c r="D210" s="4" t="s">
        <v>22</v>
      </c>
      <c r="E210" s="5">
        <v>1</v>
      </c>
      <c r="F210" s="5">
        <v>598558.07384490001</v>
      </c>
      <c r="G210" s="5">
        <v>7.4819759230612499</v>
      </c>
      <c r="H210" s="5">
        <v>7.4819759230612499</v>
      </c>
      <c r="I210" s="5">
        <v>150070.3795330573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>
      <c r="A211" s="4" t="s">
        <v>240</v>
      </c>
      <c r="B211" s="6">
        <v>0.2034491867617646</v>
      </c>
      <c r="C211" s="4" t="s">
        <v>41</v>
      </c>
      <c r="D211" s="4" t="s">
        <v>24</v>
      </c>
      <c r="E211" s="5">
        <v>1</v>
      </c>
      <c r="F211" s="5">
        <v>0</v>
      </c>
      <c r="G211" s="5">
        <v>0</v>
      </c>
      <c r="H211" s="5">
        <v>0</v>
      </c>
      <c r="I211" s="5">
        <v>600000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>
      <c r="A212" s="4" t="s">
        <v>41</v>
      </c>
      <c r="B212" s="6">
        <v>2.638892033661647</v>
      </c>
      <c r="C212" s="4" t="s">
        <v>16</v>
      </c>
      <c r="D212" s="4" t="s">
        <v>22</v>
      </c>
      <c r="E212" s="5">
        <v>1</v>
      </c>
      <c r="F212" s="5">
        <v>541610.24212139996</v>
      </c>
      <c r="G212" s="5">
        <v>6.7701280265174999</v>
      </c>
      <c r="H212" s="5">
        <v>6.7701280265174999</v>
      </c>
      <c r="I212" s="5">
        <v>154287.75285985111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>
      <c r="A213" s="4" t="s">
        <v>43</v>
      </c>
      <c r="B213" s="6">
        <v>23.2807049322616</v>
      </c>
      <c r="C213" s="4" t="s">
        <v>29</v>
      </c>
      <c r="D213" s="4" t="s">
        <v>22</v>
      </c>
      <c r="E213" s="5">
        <v>2</v>
      </c>
      <c r="F213" s="5">
        <v>0</v>
      </c>
      <c r="G213" s="5">
        <v>0</v>
      </c>
      <c r="H213" s="5">
        <v>0</v>
      </c>
      <c r="I213" s="5">
        <v>300000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>
      <c r="A214" s="4" t="s">
        <v>241</v>
      </c>
      <c r="B214" s="6">
        <v>0.11001924600928339</v>
      </c>
      <c r="C214" s="4" t="s">
        <v>43</v>
      </c>
      <c r="D214" s="4" t="s">
        <v>24</v>
      </c>
      <c r="E214" s="5">
        <v>1</v>
      </c>
      <c r="F214" s="5">
        <v>0</v>
      </c>
      <c r="G214" s="5">
        <v>0</v>
      </c>
      <c r="H214" s="5">
        <v>0</v>
      </c>
      <c r="I214" s="5">
        <v>600000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>
      <c r="A215" s="4" t="s">
        <v>242</v>
      </c>
      <c r="B215" s="6">
        <v>7.6757613494848843E-3</v>
      </c>
      <c r="C215" s="4" t="s">
        <v>43</v>
      </c>
      <c r="D215" s="4" t="s">
        <v>17</v>
      </c>
      <c r="E215" s="5">
        <v>1</v>
      </c>
      <c r="F215" s="5">
        <v>1399344.5029396999</v>
      </c>
      <c r="G215" s="5">
        <v>17.49180628674625</v>
      </c>
      <c r="H215" s="5">
        <v>17.49180628674625</v>
      </c>
      <c r="I215" s="5">
        <v>100018.796810288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>
      <c r="A216" s="4" t="s">
        <v>243</v>
      </c>
      <c r="B216" s="6">
        <v>2.4609004113362771</v>
      </c>
      <c r="C216" s="4" t="s">
        <v>32</v>
      </c>
      <c r="D216" s="4" t="s">
        <v>22</v>
      </c>
      <c r="E216" s="5">
        <v>1</v>
      </c>
      <c r="F216" s="5">
        <v>441681.21698099998</v>
      </c>
      <c r="G216" s="5">
        <v>5.5210152122624994</v>
      </c>
      <c r="H216" s="5">
        <v>5.5210152122624994</v>
      </c>
      <c r="I216" s="5">
        <v>153260.80046564419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>
      <c r="A217" s="4" t="s">
        <v>244</v>
      </c>
      <c r="B217" s="6">
        <v>3.4114494886599477E-2</v>
      </c>
      <c r="C217" s="4" t="s">
        <v>43</v>
      </c>
      <c r="D217" s="4" t="s">
        <v>17</v>
      </c>
      <c r="E217" s="5">
        <v>1</v>
      </c>
      <c r="F217" s="5">
        <v>0</v>
      </c>
      <c r="G217" s="5">
        <v>0</v>
      </c>
      <c r="H217" s="5">
        <v>0</v>
      </c>
      <c r="I217" s="5">
        <v>100000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>
      <c r="A218" s="4" t="s">
        <v>245</v>
      </c>
      <c r="B218" s="6">
        <v>5.7738027850107558E-3</v>
      </c>
      <c r="C218" s="4" t="s">
        <v>16</v>
      </c>
      <c r="D218" s="4" t="s">
        <v>22</v>
      </c>
      <c r="E218" s="5">
        <v>1</v>
      </c>
      <c r="F218" s="5">
        <v>46153.494138399998</v>
      </c>
      <c r="G218" s="5">
        <v>0.57691867672999997</v>
      </c>
      <c r="H218" s="5">
        <v>0.57691867672999997</v>
      </c>
      <c r="I218" s="5">
        <v>150000.799443519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>
      <c r="A219" s="4" t="s">
        <v>246</v>
      </c>
      <c r="B219" s="6">
        <v>7.6757613494848843E-3</v>
      </c>
      <c r="C219" s="4" t="s">
        <v>32</v>
      </c>
      <c r="D219" s="4" t="s">
        <v>17</v>
      </c>
      <c r="E219" s="5">
        <v>1</v>
      </c>
      <c r="F219" s="5">
        <v>1144432.6069221999</v>
      </c>
      <c r="G219" s="5">
        <v>14.305407586527499</v>
      </c>
      <c r="H219" s="5">
        <v>14.305407586527499</v>
      </c>
      <c r="I219" s="5">
        <v>100015.37268524979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>
      <c r="A220" s="4" t="s">
        <v>247</v>
      </c>
      <c r="B220" s="6">
        <v>6.2719347899920768E-3</v>
      </c>
      <c r="C220" s="4" t="s">
        <v>37</v>
      </c>
      <c r="D220" s="4" t="s">
        <v>22</v>
      </c>
      <c r="E220" s="5">
        <v>1</v>
      </c>
      <c r="F220" s="5">
        <v>337080.65092809999</v>
      </c>
      <c r="G220" s="5">
        <v>4.2135081366012486</v>
      </c>
      <c r="H220" s="5">
        <v>4.2135081366012486</v>
      </c>
      <c r="I220" s="5">
        <v>150006.34244358481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>
      <c r="A221" s="4" t="s">
        <v>248</v>
      </c>
      <c r="B221" s="6">
        <v>1.620438507113476E-2</v>
      </c>
      <c r="C221" s="4" t="s">
        <v>29</v>
      </c>
      <c r="D221" s="4" t="s">
        <v>22</v>
      </c>
      <c r="E221" s="5">
        <v>1</v>
      </c>
      <c r="F221" s="5">
        <v>987377.900869</v>
      </c>
      <c r="G221" s="5">
        <v>12.342223760862501</v>
      </c>
      <c r="H221" s="5">
        <v>12.342223760862501</v>
      </c>
      <c r="I221" s="5">
        <v>150047.9995551492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>
      <c r="A222" s="4" t="s">
        <v>249</v>
      </c>
      <c r="B222" s="6">
        <v>4.2643118608249372E-3</v>
      </c>
      <c r="C222" s="4" t="s">
        <v>32</v>
      </c>
      <c r="D222" s="4" t="s">
        <v>22</v>
      </c>
      <c r="E222" s="5">
        <v>1</v>
      </c>
      <c r="F222" s="5">
        <v>482964.21395820001</v>
      </c>
      <c r="G222" s="5">
        <v>6.0370526744774997</v>
      </c>
      <c r="H222" s="5">
        <v>6.0370526744774997</v>
      </c>
      <c r="I222" s="5">
        <v>150006.1785300778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>
      <c r="A223" s="4" t="s">
        <v>250</v>
      </c>
      <c r="B223" s="6">
        <v>1.3857126684025811E-2</v>
      </c>
      <c r="C223" s="4" t="s">
        <v>32</v>
      </c>
      <c r="D223" s="4" t="s">
        <v>17</v>
      </c>
      <c r="E223" s="5">
        <v>1</v>
      </c>
      <c r="F223" s="5">
        <v>179709.6470151</v>
      </c>
      <c r="G223" s="5">
        <v>2.2463705876887499</v>
      </c>
      <c r="H223" s="5">
        <v>2.2463705876887499</v>
      </c>
      <c r="I223" s="5">
        <v>100004.3579538538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>
      <c r="A224" s="4" t="s">
        <v>251</v>
      </c>
      <c r="B224" s="6">
        <v>5.7738027850107558E-3</v>
      </c>
      <c r="C224" s="4" t="s">
        <v>21</v>
      </c>
      <c r="D224" s="4" t="s">
        <v>17</v>
      </c>
      <c r="E224" s="5">
        <v>1</v>
      </c>
      <c r="F224" s="5">
        <v>1010049.6586635</v>
      </c>
      <c r="G224" s="5">
        <v>12.625620733293751</v>
      </c>
      <c r="H224" s="5">
        <v>12.625620733293751</v>
      </c>
      <c r="I224" s="5">
        <v>100010.20569818129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>
      <c r="A225" s="4" t="s">
        <v>252</v>
      </c>
      <c r="B225" s="6">
        <v>0.35700215102456678</v>
      </c>
      <c r="C225" s="4" t="s">
        <v>32</v>
      </c>
      <c r="D225" s="4" t="s">
        <v>22</v>
      </c>
      <c r="E225" s="5">
        <v>1</v>
      </c>
      <c r="F225" s="5">
        <v>999646.0472883</v>
      </c>
      <c r="G225" s="5">
        <v>12.49557559110375</v>
      </c>
      <c r="H225" s="5">
        <v>12.49557559110375</v>
      </c>
      <c r="I225" s="5">
        <v>151070.6273674354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>
      <c r="A226" s="4" t="s">
        <v>253</v>
      </c>
      <c r="B226" s="6">
        <v>0.17321408355032261</v>
      </c>
      <c r="C226" s="4" t="s">
        <v>29</v>
      </c>
      <c r="D226" s="4" t="s">
        <v>22</v>
      </c>
      <c r="E226" s="5">
        <v>1</v>
      </c>
      <c r="F226" s="5">
        <v>805662.37191930006</v>
      </c>
      <c r="G226" s="5">
        <v>10.07077964899125</v>
      </c>
      <c r="H226" s="5">
        <v>10.07077964899125</v>
      </c>
      <c r="I226" s="5">
        <v>150418.65620820891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>
      <c r="A227" s="4" t="s">
        <v>254</v>
      </c>
      <c r="B227" s="6">
        <v>0.1117249707536133</v>
      </c>
      <c r="C227" s="4" t="s">
        <v>33</v>
      </c>
      <c r="D227" s="4" t="s">
        <v>22</v>
      </c>
      <c r="E227" s="5">
        <v>1</v>
      </c>
      <c r="F227" s="5">
        <v>312407.8364647</v>
      </c>
      <c r="G227" s="5">
        <v>3.90509795580875</v>
      </c>
      <c r="H227" s="5">
        <v>3.90509795580875</v>
      </c>
      <c r="I227" s="5">
        <v>150104.71126917671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>
      <c r="A228" s="4" t="s">
        <v>255</v>
      </c>
      <c r="B228" s="6">
        <v>0.1117249707536133</v>
      </c>
      <c r="C228" s="4" t="s">
        <v>43</v>
      </c>
      <c r="D228" s="4" t="s">
        <v>17</v>
      </c>
      <c r="E228" s="5">
        <v>1</v>
      </c>
      <c r="F228" s="5">
        <v>1030183.9579013</v>
      </c>
      <c r="G228" s="5">
        <v>12.87729947376625</v>
      </c>
      <c r="H228" s="5">
        <v>12.87729947376625</v>
      </c>
      <c r="I228" s="5">
        <v>100201.42022699289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>
      <c r="A229" s="4" t="s">
        <v>256</v>
      </c>
      <c r="B229" s="6">
        <v>1.7057247443299751E-3</v>
      </c>
      <c r="C229" s="4" t="s">
        <v>32</v>
      </c>
      <c r="D229" s="4" t="s">
        <v>22</v>
      </c>
      <c r="E229" s="5">
        <v>1</v>
      </c>
      <c r="F229" s="5">
        <v>86156.392790099999</v>
      </c>
      <c r="G229" s="5">
        <v>1.0769549098762501</v>
      </c>
      <c r="H229" s="5">
        <v>1.0769549098762501</v>
      </c>
      <c r="I229" s="5">
        <v>150000.44087727321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>
      <c r="A230" s="4" t="s">
        <v>257</v>
      </c>
      <c r="B230" s="6">
        <v>0.1219593192195932</v>
      </c>
      <c r="C230" s="4" t="s">
        <v>16</v>
      </c>
      <c r="D230" s="4" t="s">
        <v>22</v>
      </c>
      <c r="E230" s="5">
        <v>1</v>
      </c>
      <c r="F230" s="5">
        <v>95458.520201599997</v>
      </c>
      <c r="G230" s="5">
        <v>1.19323150252</v>
      </c>
      <c r="H230" s="5">
        <v>1.19323150252</v>
      </c>
      <c r="I230" s="5">
        <v>150034.92616841249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>
      <c r="A231" s="4" t="s">
        <v>258</v>
      </c>
      <c r="B231" s="6">
        <v>8.5286237216498743E-3</v>
      </c>
      <c r="C231" s="4" t="s">
        <v>32</v>
      </c>
      <c r="D231" s="4" t="s">
        <v>22</v>
      </c>
      <c r="E231" s="5">
        <v>1</v>
      </c>
      <c r="F231" s="5">
        <v>443315.14848710003</v>
      </c>
      <c r="G231" s="5">
        <v>5.54143935608875</v>
      </c>
      <c r="H231" s="5">
        <v>5.54143935608875</v>
      </c>
      <c r="I231" s="5">
        <v>150011.34260427469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>
      <c r="A232" s="4" t="s">
        <v>259</v>
      </c>
      <c r="B232" s="6">
        <v>5.7738027850107558E-3</v>
      </c>
      <c r="C232" s="4" t="s">
        <v>32</v>
      </c>
      <c r="D232" s="4" t="s">
        <v>22</v>
      </c>
      <c r="E232" s="5">
        <v>1</v>
      </c>
      <c r="F232" s="5">
        <v>184662.93623980001</v>
      </c>
      <c r="G232" s="5">
        <v>2.3082867029975001</v>
      </c>
      <c r="H232" s="5">
        <v>2.3082867029975001</v>
      </c>
      <c r="I232" s="5">
        <v>150003.19862212671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>
      <c r="A233" s="4" t="s">
        <v>260</v>
      </c>
      <c r="B233" s="6">
        <v>5.7738027850107558E-3</v>
      </c>
      <c r="C233" s="4" t="s">
        <v>32</v>
      </c>
      <c r="D233" s="4" t="s">
        <v>17</v>
      </c>
      <c r="E233" s="5">
        <v>1</v>
      </c>
      <c r="F233" s="5">
        <v>847050.43315469997</v>
      </c>
      <c r="G233" s="5">
        <v>10.588130414433749</v>
      </c>
      <c r="H233" s="5">
        <v>10.588130414433749</v>
      </c>
      <c r="I233" s="5">
        <v>100008.55872876249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>
      <c r="A234" s="4" t="s">
        <v>261</v>
      </c>
      <c r="B234" s="6">
        <v>9.38148609381486E-3</v>
      </c>
      <c r="C234" s="4" t="s">
        <v>21</v>
      </c>
      <c r="D234" s="4" t="s">
        <v>17</v>
      </c>
      <c r="E234" s="5">
        <v>1</v>
      </c>
      <c r="F234" s="5">
        <v>661585.00276870001</v>
      </c>
      <c r="G234" s="5">
        <v>8.2698125346087501</v>
      </c>
      <c r="H234" s="5">
        <v>8.2698125346087501</v>
      </c>
      <c r="I234" s="5">
        <v>100010.8616383809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>
      <c r="A235" s="4" t="s">
        <v>262</v>
      </c>
      <c r="B235" s="6">
        <v>8.6139099588663726E-2</v>
      </c>
      <c r="C235" s="4" t="s">
        <v>32</v>
      </c>
      <c r="D235" s="4" t="s">
        <v>22</v>
      </c>
      <c r="E235" s="5">
        <v>1</v>
      </c>
      <c r="F235" s="5">
        <v>125338.3612923</v>
      </c>
      <c r="G235" s="5">
        <v>1.56672951615375</v>
      </c>
      <c r="H235" s="5">
        <v>1.56672951615375</v>
      </c>
      <c r="I235" s="5">
        <v>150032.3896007569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>
      <c r="A236" s="4" t="s">
        <v>263</v>
      </c>
      <c r="B236" s="6">
        <v>1.119287520283784E-2</v>
      </c>
      <c r="C236" s="4" t="s">
        <v>32</v>
      </c>
      <c r="D236" s="4" t="s">
        <v>22</v>
      </c>
      <c r="E236" s="5">
        <v>1</v>
      </c>
      <c r="F236" s="5">
        <v>148939.13357989999</v>
      </c>
      <c r="G236" s="5">
        <v>1.86173916974875</v>
      </c>
      <c r="H236" s="5">
        <v>1.86173916974875</v>
      </c>
      <c r="I236" s="5">
        <v>150005.0011714049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>
      <c r="A237" s="4" t="s">
        <v>264</v>
      </c>
      <c r="B237" s="6">
        <v>0.98061058907883325</v>
      </c>
      <c r="C237" s="4" t="s">
        <v>29</v>
      </c>
      <c r="D237" s="4" t="s">
        <v>22</v>
      </c>
      <c r="E237" s="5">
        <v>1</v>
      </c>
      <c r="F237" s="5">
        <v>522189.76676710002</v>
      </c>
      <c r="G237" s="5">
        <v>6.52737208458875</v>
      </c>
      <c r="H237" s="5">
        <v>6.52737208458875</v>
      </c>
      <c r="I237" s="5">
        <v>151536.19444440131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>
      <c r="A238" s="4" t="s">
        <v>37</v>
      </c>
      <c r="B238" s="6">
        <v>5.2254877542548774</v>
      </c>
      <c r="C238" s="4" t="s">
        <v>21</v>
      </c>
      <c r="D238" s="4" t="s">
        <v>22</v>
      </c>
      <c r="E238" s="5">
        <v>1</v>
      </c>
      <c r="F238" s="5">
        <v>96913.057116099997</v>
      </c>
      <c r="G238" s="5">
        <v>1.2114132139512499</v>
      </c>
      <c r="H238" s="5">
        <v>1.2114132139512499</v>
      </c>
      <c r="I238" s="5">
        <v>151519.25397956281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>
      <c r="A239" s="4" t="s">
        <v>265</v>
      </c>
      <c r="B239" s="6">
        <v>1.051209479603004</v>
      </c>
      <c r="C239" s="4" t="s">
        <v>12</v>
      </c>
      <c r="D239" s="4" t="s">
        <v>22</v>
      </c>
      <c r="E239" s="5">
        <v>1</v>
      </c>
      <c r="F239" s="5">
        <v>236616.39507</v>
      </c>
      <c r="G239" s="5">
        <v>2.957704938375</v>
      </c>
      <c r="H239" s="5">
        <v>2.957704938375</v>
      </c>
      <c r="I239" s="5">
        <v>150746.20019258119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>
      <c r="A240" s="4" t="s">
        <v>266</v>
      </c>
      <c r="B240" s="6">
        <v>0.47980678516170411</v>
      </c>
      <c r="C240" s="4" t="s">
        <v>41</v>
      </c>
      <c r="D240" s="4" t="s">
        <v>17</v>
      </c>
      <c r="E240" s="5">
        <v>1</v>
      </c>
      <c r="F240" s="5">
        <v>125090.5803012</v>
      </c>
      <c r="G240" s="5">
        <v>1.563632253765</v>
      </c>
      <c r="H240" s="5">
        <v>1.563632253765</v>
      </c>
      <c r="I240" s="5">
        <v>100105.03379107959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>
      <c r="A241" s="4" t="s">
        <v>267</v>
      </c>
      <c r="B241" s="6">
        <v>0.12366504396392319</v>
      </c>
      <c r="C241" s="4" t="s">
        <v>37</v>
      </c>
      <c r="D241" s="4" t="s">
        <v>13</v>
      </c>
      <c r="E241" s="5">
        <v>1</v>
      </c>
      <c r="F241" s="5">
        <v>0</v>
      </c>
      <c r="G241" s="5">
        <v>0</v>
      </c>
      <c r="H241" s="5">
        <v>0</v>
      </c>
      <c r="I241" s="5">
        <v>2000000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>
      <c r="A242" s="4" t="s">
        <v>268</v>
      </c>
      <c r="B242" s="6">
        <v>6.908185214536397E-2</v>
      </c>
      <c r="C242" s="4" t="s">
        <v>43</v>
      </c>
      <c r="D242" s="4" t="s">
        <v>22</v>
      </c>
      <c r="E242" s="5">
        <v>1</v>
      </c>
      <c r="F242" s="5">
        <v>1103457.5418664</v>
      </c>
      <c r="G242" s="5">
        <v>13.793219273329999</v>
      </c>
      <c r="H242" s="5">
        <v>13.793219273329999</v>
      </c>
      <c r="I242" s="5">
        <v>150228.68667226771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>
      <c r="A243" s="4" t="s">
        <v>21</v>
      </c>
      <c r="B243" s="6">
        <v>1.6974753764292989</v>
      </c>
      <c r="C243" s="4" t="s">
        <v>32</v>
      </c>
      <c r="D243" s="4" t="s">
        <v>22</v>
      </c>
      <c r="E243" s="5">
        <v>1</v>
      </c>
      <c r="F243" s="5">
        <v>263925.3412193</v>
      </c>
      <c r="G243" s="5">
        <v>3.2990667652412502</v>
      </c>
      <c r="H243" s="5">
        <v>3.2990667652412502</v>
      </c>
      <c r="I243" s="5">
        <v>151344.02030380641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>
      <c r="A244" s="4" t="s">
        <v>269</v>
      </c>
      <c r="B244" s="6">
        <v>0.11940073210309821</v>
      </c>
      <c r="C244" s="4" t="s">
        <v>37</v>
      </c>
      <c r="D244" s="4" t="s">
        <v>22</v>
      </c>
      <c r="E244" s="5">
        <v>1</v>
      </c>
      <c r="F244" s="5">
        <v>0</v>
      </c>
      <c r="G244" s="5">
        <v>0</v>
      </c>
      <c r="H244" s="5">
        <v>0</v>
      </c>
      <c r="I244" s="5">
        <v>150000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>
      <c r="A245" s="4" t="s">
        <v>270</v>
      </c>
      <c r="B245" s="6">
        <v>3.8378806747424443E-2</v>
      </c>
      <c r="C245" s="4" t="s">
        <v>47</v>
      </c>
      <c r="D245" s="4" t="s">
        <v>22</v>
      </c>
      <c r="E245" s="5">
        <v>1</v>
      </c>
      <c r="F245" s="5">
        <v>548663.7751951</v>
      </c>
      <c r="G245" s="5">
        <v>6.8582971899387504</v>
      </c>
      <c r="H245" s="5">
        <v>6.8582971899387504</v>
      </c>
      <c r="I245" s="5">
        <v>150063.17118299261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>
      <c r="A246" s="4" t="s">
        <v>271</v>
      </c>
      <c r="B246" s="6">
        <v>0.21955545492282719</v>
      </c>
      <c r="C246" s="4" t="s">
        <v>43</v>
      </c>
      <c r="D246" s="4" t="s">
        <v>22</v>
      </c>
      <c r="E246" s="5">
        <v>1</v>
      </c>
      <c r="F246" s="5">
        <v>1273283.5101872</v>
      </c>
      <c r="G246" s="5">
        <v>15.91604387734</v>
      </c>
      <c r="H246" s="5">
        <v>15.91604387734</v>
      </c>
      <c r="I246" s="5">
        <v>150838.66902097469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>
      <c r="A247" s="4" t="s">
        <v>272</v>
      </c>
      <c r="B247" s="6">
        <v>0.29684893769576221</v>
      </c>
      <c r="C247" s="4" t="s">
        <v>25</v>
      </c>
      <c r="D247" s="4" t="s">
        <v>13</v>
      </c>
      <c r="E247" s="5">
        <v>1</v>
      </c>
      <c r="F247" s="5">
        <v>599202.2954079</v>
      </c>
      <c r="G247" s="5">
        <v>28.533442638471431</v>
      </c>
      <c r="H247" s="5">
        <v>28.533442638471431</v>
      </c>
      <c r="I247" s="5">
        <v>2000007.7367613681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>
      <c r="A248" s="4" t="s">
        <v>273</v>
      </c>
      <c r="B248" s="6">
        <v>1.4498660326804779E-2</v>
      </c>
      <c r="C248" s="4" t="s">
        <v>12</v>
      </c>
      <c r="D248" s="4" t="s">
        <v>13</v>
      </c>
      <c r="E248" s="5">
        <v>1</v>
      </c>
      <c r="F248" s="5">
        <v>716098.19704779994</v>
      </c>
      <c r="G248" s="5">
        <v>34.099914145133333</v>
      </c>
      <c r="H248" s="5">
        <v>34.099914145133333</v>
      </c>
      <c r="I248" s="5">
        <v>2000000.451596627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>
      <c r="A249" s="4" t="s">
        <v>274</v>
      </c>
      <c r="B249" s="6">
        <v>0.17654251103815241</v>
      </c>
      <c r="C249" s="4" t="s">
        <v>32</v>
      </c>
      <c r="D249" s="4" t="s">
        <v>17</v>
      </c>
      <c r="E249" s="5">
        <v>1</v>
      </c>
      <c r="F249" s="5">
        <v>448342.57986130001</v>
      </c>
      <c r="G249" s="5">
        <v>5.6042822482662498</v>
      </c>
      <c r="H249" s="5">
        <v>5.6042822482662498</v>
      </c>
      <c r="I249" s="5">
        <v>100138.5151684946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>
      <c r="A250" s="4" t="s">
        <v>275</v>
      </c>
      <c r="B250" s="6">
        <v>0.13304653005773801</v>
      </c>
      <c r="C250" s="4" t="s">
        <v>37</v>
      </c>
      <c r="D250" s="4" t="s">
        <v>17</v>
      </c>
      <c r="E250" s="5">
        <v>1</v>
      </c>
      <c r="F250" s="5">
        <v>412292.4396021</v>
      </c>
      <c r="G250" s="5">
        <v>5.1536554950262499</v>
      </c>
      <c r="H250" s="5">
        <v>5.1536554950262499</v>
      </c>
      <c r="I250" s="5">
        <v>100095.9946373017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>
      <c r="A251" s="4" t="s">
        <v>276</v>
      </c>
      <c r="B251" s="6">
        <v>1.7057247443299751E-3</v>
      </c>
      <c r="C251" s="4" t="s">
        <v>21</v>
      </c>
      <c r="D251" s="4" t="s">
        <v>13</v>
      </c>
      <c r="E251" s="5">
        <v>1</v>
      </c>
      <c r="F251" s="5">
        <v>0</v>
      </c>
      <c r="G251" s="5">
        <v>0</v>
      </c>
      <c r="H251" s="5">
        <v>0</v>
      </c>
      <c r="I251" s="5">
        <v>2000000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>
      <c r="A252" s="4" t="s">
        <v>277</v>
      </c>
      <c r="B252" s="6">
        <v>2.5585871164949619E-3</v>
      </c>
      <c r="C252" s="4" t="s">
        <v>16</v>
      </c>
      <c r="D252" s="4" t="s">
        <v>22</v>
      </c>
      <c r="E252" s="5">
        <v>1</v>
      </c>
      <c r="F252" s="5">
        <v>113266.7846198</v>
      </c>
      <c r="G252" s="5">
        <v>1.4158348077475</v>
      </c>
      <c r="H252" s="5">
        <v>1.4158348077475</v>
      </c>
      <c r="I252" s="5">
        <v>150000.8694088076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>
      <c r="A253" s="4" t="s">
        <v>47</v>
      </c>
      <c r="B253" s="6">
        <v>1.774708479565267</v>
      </c>
      <c r="C253" s="4" t="s">
        <v>16</v>
      </c>
      <c r="D253" s="4" t="s">
        <v>22</v>
      </c>
      <c r="E253" s="5">
        <v>1</v>
      </c>
      <c r="F253" s="5">
        <v>129024.3677384</v>
      </c>
      <c r="G253" s="5">
        <v>1.61280459673</v>
      </c>
      <c r="H253" s="5">
        <v>1.61280459673</v>
      </c>
      <c r="I253" s="5">
        <v>150686.94191848769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>
      <c r="A254" s="4" t="s">
        <v>278</v>
      </c>
      <c r="B254" s="6">
        <v>1.5562851428355789E-2</v>
      </c>
      <c r="C254" s="4" t="s">
        <v>21</v>
      </c>
      <c r="D254" s="4" t="s">
        <v>17</v>
      </c>
      <c r="E254" s="5">
        <v>1</v>
      </c>
      <c r="F254" s="5">
        <v>0</v>
      </c>
      <c r="G254" s="5">
        <v>0</v>
      </c>
      <c r="H254" s="5">
        <v>0</v>
      </c>
      <c r="I254" s="5">
        <v>100000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>
      <c r="A255" s="4" t="s">
        <v>279</v>
      </c>
      <c r="B255" s="6">
        <v>6.9934714517528959E-2</v>
      </c>
      <c r="C255" s="4" t="s">
        <v>27</v>
      </c>
      <c r="D255" s="4" t="s">
        <v>17</v>
      </c>
      <c r="E255" s="5">
        <v>1</v>
      </c>
      <c r="F255" s="5">
        <v>188779.41194590001</v>
      </c>
      <c r="G255" s="5">
        <v>2.3597426493237501</v>
      </c>
      <c r="H255" s="5">
        <v>2.3597426493237501</v>
      </c>
      <c r="I255" s="5">
        <v>100023.1039099921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>
      <c r="A256" s="4" t="s">
        <v>280</v>
      </c>
      <c r="B256" s="6">
        <v>0.1073927318012</v>
      </c>
      <c r="C256" s="4" t="s">
        <v>47</v>
      </c>
      <c r="D256" s="4" t="s">
        <v>22</v>
      </c>
      <c r="E256" s="5">
        <v>1</v>
      </c>
      <c r="F256" s="5">
        <v>487110.2722982</v>
      </c>
      <c r="G256" s="5">
        <v>6.0888784037274997</v>
      </c>
      <c r="H256" s="5">
        <v>6.0888784037274997</v>
      </c>
      <c r="I256" s="5">
        <v>150156.9363084916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>
      <c r="A257" s="4" t="s">
        <v>281</v>
      </c>
      <c r="B257" s="6">
        <v>7.8221819691309105E-2</v>
      </c>
      <c r="C257" s="4" t="s">
        <v>37</v>
      </c>
      <c r="D257" s="4" t="s">
        <v>22</v>
      </c>
      <c r="E257" s="5">
        <v>1</v>
      </c>
      <c r="F257" s="5">
        <v>487959.83991719998</v>
      </c>
      <c r="G257" s="5">
        <v>6.099497998965</v>
      </c>
      <c r="H257" s="5">
        <v>6.099497998965</v>
      </c>
      <c r="I257" s="5">
        <v>150114.5073198438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>
      <c r="A258" s="4" t="s">
        <v>282</v>
      </c>
      <c r="B258" s="6">
        <v>5.7994641307219152E-2</v>
      </c>
      <c r="C258" s="4" t="s">
        <v>12</v>
      </c>
      <c r="D258" s="4" t="s">
        <v>13</v>
      </c>
      <c r="E258" s="5">
        <v>1</v>
      </c>
      <c r="F258" s="5">
        <v>460411.26569979999</v>
      </c>
      <c r="G258" s="5">
        <v>21.924345985704761</v>
      </c>
      <c r="H258" s="5">
        <v>21.924345985704761</v>
      </c>
      <c r="I258" s="5">
        <v>2000001.1614059389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>
      <c r="A259" s="4" t="s">
        <v>283</v>
      </c>
      <c r="B259" s="6">
        <v>3.7148571644212987E-2</v>
      </c>
      <c r="C259" s="4" t="s">
        <v>32</v>
      </c>
      <c r="D259" s="4" t="s">
        <v>17</v>
      </c>
      <c r="E259" s="5">
        <v>1</v>
      </c>
      <c r="F259" s="5">
        <v>412373.21400909999</v>
      </c>
      <c r="G259" s="5">
        <v>5.1546651751137498</v>
      </c>
      <c r="H259" s="5">
        <v>5.1546651751137498</v>
      </c>
      <c r="I259" s="5">
        <v>100026.80838279839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>
      <c r="A260" s="4" t="s">
        <v>284</v>
      </c>
      <c r="B260" s="6">
        <v>1.7057247443299751E-3</v>
      </c>
      <c r="C260" s="4" t="s">
        <v>29</v>
      </c>
      <c r="D260" s="4" t="s">
        <v>22</v>
      </c>
      <c r="E260" s="5">
        <v>1</v>
      </c>
      <c r="F260" s="5">
        <v>435169.7453904</v>
      </c>
      <c r="G260" s="5">
        <v>5.4396218173799999</v>
      </c>
      <c r="H260" s="5">
        <v>5.4396218173799999</v>
      </c>
      <c r="I260" s="5">
        <v>150002.2268394081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>
      <c r="A261" s="4" t="s">
        <v>285</v>
      </c>
      <c r="B261" s="6">
        <v>0.44007698403713341</v>
      </c>
      <c r="C261" s="4" t="s">
        <v>16</v>
      </c>
      <c r="D261" s="4" t="s">
        <v>22</v>
      </c>
      <c r="E261" s="5">
        <v>1</v>
      </c>
      <c r="F261" s="5">
        <v>138086.12908010001</v>
      </c>
      <c r="G261" s="5">
        <v>1.72607661350125</v>
      </c>
      <c r="H261" s="5">
        <v>1.72607661350125</v>
      </c>
      <c r="I261" s="5">
        <v>150182.3055816688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>
      <c r="A262" s="4" t="s">
        <v>286</v>
      </c>
      <c r="B262" s="6">
        <v>0.16374957545567759</v>
      </c>
      <c r="C262" s="4" t="s">
        <v>12</v>
      </c>
      <c r="D262" s="4" t="s">
        <v>13</v>
      </c>
      <c r="E262" s="5">
        <v>1</v>
      </c>
      <c r="F262" s="5">
        <v>772139.19382639998</v>
      </c>
      <c r="G262" s="5">
        <v>36.768533039352377</v>
      </c>
      <c r="H262" s="5">
        <v>36.768533039352377</v>
      </c>
      <c r="I262" s="5">
        <v>2000005.4995355629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>
      <c r="A263" s="4" t="s">
        <v>287</v>
      </c>
      <c r="B263" s="6">
        <v>9.466772331031359E-2</v>
      </c>
      <c r="C263" s="4" t="s">
        <v>27</v>
      </c>
      <c r="D263" s="4" t="s">
        <v>13</v>
      </c>
      <c r="E263" s="5">
        <v>1</v>
      </c>
      <c r="F263" s="5">
        <v>980317.65661259997</v>
      </c>
      <c r="G263" s="5">
        <v>46.68179317202857</v>
      </c>
      <c r="H263" s="5">
        <v>46.68179317202857</v>
      </c>
      <c r="I263" s="5">
        <v>2000004.0366304489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>
      <c r="A264" s="4" t="s">
        <v>288</v>
      </c>
      <c r="B264" s="6">
        <v>1.3645797954639801E-2</v>
      </c>
      <c r="C264" s="4" t="s">
        <v>30</v>
      </c>
      <c r="D264" s="4" t="s">
        <v>17</v>
      </c>
      <c r="E264" s="5">
        <v>1</v>
      </c>
      <c r="F264" s="5">
        <v>188268.97331150001</v>
      </c>
      <c r="G264" s="5">
        <v>2.3533621663937501</v>
      </c>
      <c r="H264" s="5">
        <v>2.3533621663937501</v>
      </c>
      <c r="I264" s="5">
        <v>100004.49589064909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>
      <c r="A265" s="4" t="s">
        <v>289</v>
      </c>
      <c r="B265" s="6">
        <v>0.64476395335673042</v>
      </c>
      <c r="C265" s="4" t="s">
        <v>32</v>
      </c>
      <c r="D265" s="4" t="s">
        <v>22</v>
      </c>
      <c r="E265" s="5">
        <v>1</v>
      </c>
      <c r="F265" s="5">
        <v>117121.137436</v>
      </c>
      <c r="G265" s="5">
        <v>1.46401421795</v>
      </c>
      <c r="H265" s="5">
        <v>1.46401421795</v>
      </c>
      <c r="I265" s="5">
        <v>150226.54646278461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>
      <c r="A266" s="4" t="s">
        <v>290</v>
      </c>
      <c r="B266" s="6">
        <v>4.4348843352579347E-2</v>
      </c>
      <c r="C266" s="4" t="s">
        <v>33</v>
      </c>
      <c r="D266" s="4" t="s">
        <v>17</v>
      </c>
      <c r="E266" s="5">
        <v>1</v>
      </c>
      <c r="F266" s="5">
        <v>1606161.9223926</v>
      </c>
      <c r="G266" s="5">
        <v>20.077024029907498</v>
      </c>
      <c r="H266" s="5">
        <v>20.077024029907498</v>
      </c>
      <c r="I266" s="5">
        <v>100124.6549911164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>
      <c r="A267" s="4" t="s">
        <v>291</v>
      </c>
      <c r="B267" s="6">
        <v>0.1833654100154723</v>
      </c>
      <c r="C267" s="4" t="s">
        <v>16</v>
      </c>
      <c r="D267" s="4" t="s">
        <v>22</v>
      </c>
      <c r="E267" s="5">
        <v>1</v>
      </c>
      <c r="F267" s="5">
        <v>86150.926183500007</v>
      </c>
      <c r="G267" s="5">
        <v>1.0768865772937499</v>
      </c>
      <c r="H267" s="5">
        <v>1.0768865772937499</v>
      </c>
      <c r="I267" s="5">
        <v>150047.39129970851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>
      <c r="A268" s="4" t="s">
        <v>292</v>
      </c>
      <c r="B268" s="6">
        <v>3.7525944375259447E-2</v>
      </c>
      <c r="C268" s="4" t="s">
        <v>32</v>
      </c>
      <c r="D268" s="4" t="s">
        <v>17</v>
      </c>
      <c r="E268" s="5">
        <v>1</v>
      </c>
      <c r="F268" s="5">
        <v>30390.233810199999</v>
      </c>
      <c r="G268" s="5">
        <v>0.37987792262749998</v>
      </c>
      <c r="H268" s="5">
        <v>0.37987792262749998</v>
      </c>
      <c r="I268" s="5">
        <v>100001.9957388911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>
      <c r="A269" s="4" t="s">
        <v>293</v>
      </c>
      <c r="B269" s="6">
        <v>1.279293558247481E-2</v>
      </c>
      <c r="C269" s="4" t="s">
        <v>16</v>
      </c>
      <c r="D269" s="4" t="s">
        <v>22</v>
      </c>
      <c r="E269" s="5">
        <v>1</v>
      </c>
      <c r="F269" s="5">
        <v>33550.347803199998</v>
      </c>
      <c r="G269" s="5">
        <v>0.41937934754</v>
      </c>
      <c r="H269" s="5">
        <v>0.41937934754</v>
      </c>
      <c r="I269" s="5">
        <v>150001.28762231459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>
      <c r="A270" s="4" t="s">
        <v>294</v>
      </c>
      <c r="B270" s="6">
        <v>1.3645797954639801E-2</v>
      </c>
      <c r="C270" s="4" t="s">
        <v>32</v>
      </c>
      <c r="D270" s="4" t="s">
        <v>22</v>
      </c>
      <c r="E270" s="5">
        <v>1</v>
      </c>
      <c r="F270" s="5">
        <v>384091.96836429997</v>
      </c>
      <c r="G270" s="5">
        <v>4.8011496045537498</v>
      </c>
      <c r="H270" s="5">
        <v>4.8011496045537498</v>
      </c>
      <c r="I270" s="5">
        <v>150015.72372418889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>
      <c r="A271" s="4" t="s">
        <v>295</v>
      </c>
      <c r="B271" s="6">
        <v>0.35649647156496472</v>
      </c>
      <c r="C271" s="4" t="s">
        <v>47</v>
      </c>
      <c r="D271" s="4" t="s">
        <v>22</v>
      </c>
      <c r="E271" s="5">
        <v>1</v>
      </c>
      <c r="F271" s="5">
        <v>362206.31119660003</v>
      </c>
      <c r="G271" s="5">
        <v>4.5275788899575007</v>
      </c>
      <c r="H271" s="5">
        <v>4.5275788899575007</v>
      </c>
      <c r="I271" s="5">
        <v>150387.37581576049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>
      <c r="A272" s="4" t="s">
        <v>296</v>
      </c>
      <c r="B272" s="6">
        <v>9.3528057662553316E-2</v>
      </c>
      <c r="C272" s="4" t="s">
        <v>43</v>
      </c>
      <c r="D272" s="4" t="s">
        <v>22</v>
      </c>
      <c r="E272" s="5">
        <v>1</v>
      </c>
      <c r="F272" s="5">
        <v>1248911.5996981999</v>
      </c>
      <c r="G272" s="5">
        <v>15.611394996227499</v>
      </c>
      <c r="H272" s="5">
        <v>15.611394996227499</v>
      </c>
      <c r="I272" s="5">
        <v>150350.42482833599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>
      <c r="A273" s="4" t="s">
        <v>297</v>
      </c>
      <c r="B273" s="6">
        <v>1.7057247443299751E-3</v>
      </c>
      <c r="C273" s="4" t="s">
        <v>29</v>
      </c>
      <c r="D273" s="4" t="s">
        <v>22</v>
      </c>
      <c r="E273" s="5">
        <v>1</v>
      </c>
      <c r="F273" s="5">
        <v>220034.75999290001</v>
      </c>
      <c r="G273" s="5">
        <v>2.75043449991125</v>
      </c>
      <c r="H273" s="5">
        <v>2.75043449991125</v>
      </c>
      <c r="I273" s="5">
        <v>150001.1259562042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>
      <c r="A274" s="4" t="s">
        <v>298</v>
      </c>
      <c r="B274" s="6">
        <v>0.31531001169855449</v>
      </c>
      <c r="C274" s="4" t="s">
        <v>47</v>
      </c>
      <c r="D274" s="4" t="s">
        <v>24</v>
      </c>
      <c r="E274" s="5">
        <v>1</v>
      </c>
      <c r="F274" s="5">
        <v>0</v>
      </c>
      <c r="G274" s="5">
        <v>0</v>
      </c>
      <c r="H274" s="5">
        <v>0</v>
      </c>
      <c r="I274" s="5">
        <v>600000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>
      <c r="A275" s="4" t="s">
        <v>299</v>
      </c>
      <c r="B275" s="6">
        <v>0.1287822181969131</v>
      </c>
      <c r="C275" s="4" t="s">
        <v>21</v>
      </c>
      <c r="D275" s="4" t="s">
        <v>13</v>
      </c>
      <c r="E275" s="5">
        <v>1</v>
      </c>
      <c r="F275" s="5">
        <v>37171.719520699997</v>
      </c>
      <c r="G275" s="5">
        <v>1.770081881938095</v>
      </c>
      <c r="H275" s="5">
        <v>1.770081881938095</v>
      </c>
      <c r="I275" s="5">
        <v>2000000.2082182481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>
      <c r="A276" s="4" t="s">
        <v>300</v>
      </c>
      <c r="B276" s="6">
        <v>1.108721083814483E-2</v>
      </c>
      <c r="C276" s="4" t="s">
        <v>35</v>
      </c>
      <c r="D276" s="4" t="s">
        <v>17</v>
      </c>
      <c r="E276" s="5">
        <v>1</v>
      </c>
      <c r="F276" s="5">
        <v>100409.33366210001</v>
      </c>
      <c r="G276" s="5">
        <v>1.25511667077625</v>
      </c>
      <c r="H276" s="5">
        <v>1.25511667077625</v>
      </c>
      <c r="I276" s="5">
        <v>100001.94820404171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>
      <c r="A277" s="4" t="s">
        <v>301</v>
      </c>
      <c r="B277" s="6">
        <v>7.3346164006188902E-2</v>
      </c>
      <c r="C277" s="4" t="s">
        <v>32</v>
      </c>
      <c r="D277" s="4" t="s">
        <v>17</v>
      </c>
      <c r="E277" s="5">
        <v>1</v>
      </c>
      <c r="F277" s="5">
        <v>498248.87844890001</v>
      </c>
      <c r="G277" s="5">
        <v>6.22811098061125</v>
      </c>
      <c r="H277" s="5">
        <v>6.22811098061125</v>
      </c>
      <c r="I277" s="5">
        <v>100063.95312692061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>
      <c r="A278" s="4" t="s">
        <v>302</v>
      </c>
      <c r="B278" s="6">
        <v>6.6674214121287587E-2</v>
      </c>
      <c r="C278" s="4" t="s">
        <v>35</v>
      </c>
      <c r="D278" s="4" t="s">
        <v>17</v>
      </c>
      <c r="E278" s="5">
        <v>1</v>
      </c>
      <c r="F278" s="5">
        <v>84848.846215800004</v>
      </c>
      <c r="G278" s="5">
        <v>1.0606105776974999</v>
      </c>
      <c r="H278" s="5">
        <v>1.0606105776974999</v>
      </c>
      <c r="I278" s="5">
        <v>100009.9001527459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>
      <c r="A279" s="4" t="s">
        <v>49</v>
      </c>
      <c r="B279" s="6">
        <v>3.325363221253633</v>
      </c>
      <c r="C279" s="4" t="s">
        <v>16</v>
      </c>
      <c r="D279" s="4" t="s">
        <v>22</v>
      </c>
      <c r="E279" s="5">
        <v>1</v>
      </c>
      <c r="F279" s="5">
        <v>746681.08695599996</v>
      </c>
      <c r="G279" s="5">
        <v>9.3335135869499997</v>
      </c>
      <c r="H279" s="5">
        <v>9.3335135869499997</v>
      </c>
      <c r="I279" s="5">
        <v>157448.9574737075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>
      <c r="A280" s="4" t="s">
        <v>303</v>
      </c>
      <c r="B280" s="6">
        <v>0.20439261858938079</v>
      </c>
      <c r="C280" s="4" t="s">
        <v>49</v>
      </c>
      <c r="D280" s="4" t="s">
        <v>17</v>
      </c>
      <c r="E280" s="5">
        <v>1</v>
      </c>
      <c r="F280" s="5">
        <v>0</v>
      </c>
      <c r="G280" s="5">
        <v>0</v>
      </c>
      <c r="H280" s="5">
        <v>0</v>
      </c>
      <c r="I280" s="5">
        <v>100000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>
      <c r="A281" s="4" t="s">
        <v>304</v>
      </c>
      <c r="B281" s="6">
        <v>9.4343182761613652E-3</v>
      </c>
      <c r="C281" s="4" t="s">
        <v>32</v>
      </c>
      <c r="D281" s="4" t="s">
        <v>17</v>
      </c>
      <c r="E281" s="5">
        <v>1</v>
      </c>
      <c r="F281" s="5">
        <v>1248054.3894</v>
      </c>
      <c r="G281" s="5">
        <v>15.6006798675</v>
      </c>
      <c r="H281" s="5">
        <v>15.6006798675</v>
      </c>
      <c r="I281" s="5">
        <v>100020.6054490872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>
      <c r="A282" s="4" t="s">
        <v>305</v>
      </c>
      <c r="B282" s="6">
        <v>0.12537076870825309</v>
      </c>
      <c r="C282" s="4" t="s">
        <v>12</v>
      </c>
      <c r="D282" s="4" t="s">
        <v>13</v>
      </c>
      <c r="E282" s="5">
        <v>1</v>
      </c>
      <c r="F282" s="5">
        <v>385157.23701139999</v>
      </c>
      <c r="G282" s="5">
        <v>18.340820810066671</v>
      </c>
      <c r="H282" s="5">
        <v>18.340820810066671</v>
      </c>
      <c r="I282" s="5">
        <v>2000002.1003157331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>
      <c r="A283" s="4" t="s">
        <v>306</v>
      </c>
      <c r="B283" s="6">
        <v>0.1466923280123778</v>
      </c>
      <c r="C283" s="4" t="s">
        <v>16</v>
      </c>
      <c r="D283" s="4" t="s">
        <v>17</v>
      </c>
      <c r="E283" s="5">
        <v>1</v>
      </c>
      <c r="F283" s="5">
        <v>92959.405069300003</v>
      </c>
      <c r="G283" s="5">
        <v>1.16199256336625</v>
      </c>
      <c r="H283" s="5">
        <v>1.16199256336625</v>
      </c>
      <c r="I283" s="5">
        <v>100023.8637551955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>
      <c r="A284" s="4" t="s">
        <v>307</v>
      </c>
      <c r="B284" s="6">
        <v>1.9630929469036561E-2</v>
      </c>
      <c r="C284" s="4" t="s">
        <v>49</v>
      </c>
      <c r="D284" s="4" t="s">
        <v>13</v>
      </c>
      <c r="E284" s="5">
        <v>1</v>
      </c>
      <c r="F284" s="5">
        <v>0</v>
      </c>
      <c r="G284" s="5">
        <v>0</v>
      </c>
      <c r="H284" s="5">
        <v>0</v>
      </c>
      <c r="I284" s="5">
        <v>2000000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>
      <c r="A285" s="4" t="s">
        <v>308</v>
      </c>
      <c r="B285" s="6">
        <v>8.5286237216498743E-4</v>
      </c>
      <c r="C285" s="4" t="s">
        <v>32</v>
      </c>
      <c r="D285" s="4" t="s">
        <v>17</v>
      </c>
      <c r="E285" s="5">
        <v>1</v>
      </c>
      <c r="F285" s="5">
        <v>814240.62279339996</v>
      </c>
      <c r="G285" s="5">
        <v>10.178007784917501</v>
      </c>
      <c r="H285" s="5">
        <v>10.178007784917501</v>
      </c>
      <c r="I285" s="5">
        <v>100001.2152615809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>
      <c r="A286" s="4" t="s">
        <v>309</v>
      </c>
      <c r="B286" s="6">
        <v>4.5035661723083889E-2</v>
      </c>
      <c r="C286" s="4" t="s">
        <v>32</v>
      </c>
      <c r="D286" s="4" t="s">
        <v>17</v>
      </c>
      <c r="E286" s="5">
        <v>1</v>
      </c>
      <c r="F286" s="5">
        <v>473320.95324890001</v>
      </c>
      <c r="G286" s="5">
        <v>5.9165119156112498</v>
      </c>
      <c r="H286" s="5">
        <v>5.9165119156112498</v>
      </c>
      <c r="I286" s="5">
        <v>100037.3035640897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>
      <c r="A287" s="4" t="s">
        <v>310</v>
      </c>
      <c r="B287" s="6">
        <v>1.876297218762972E-2</v>
      </c>
      <c r="C287" s="4" t="s">
        <v>12</v>
      </c>
      <c r="D287" s="4" t="s">
        <v>13</v>
      </c>
      <c r="E287" s="5">
        <v>1</v>
      </c>
      <c r="F287" s="5">
        <v>1242246.3865012999</v>
      </c>
      <c r="G287" s="5">
        <v>59.154589833395242</v>
      </c>
      <c r="H287" s="5">
        <v>59.154589833395242</v>
      </c>
      <c r="I287" s="5">
        <v>2000001.013817098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>
      <c r="A288" s="4" t="s">
        <v>311</v>
      </c>
      <c r="B288" s="6">
        <v>2.5585871164949619E-3</v>
      </c>
      <c r="C288" s="4" t="s">
        <v>35</v>
      </c>
      <c r="D288" s="4" t="s">
        <v>17</v>
      </c>
      <c r="E288" s="5">
        <v>1</v>
      </c>
      <c r="F288" s="5">
        <v>57605.068619400001</v>
      </c>
      <c r="G288" s="5">
        <v>0.72006335774249997</v>
      </c>
      <c r="H288" s="5">
        <v>0.72006335774249997</v>
      </c>
      <c r="I288" s="5">
        <v>100000.2579282762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>
      <c r="A289" s="4" t="s">
        <v>312</v>
      </c>
      <c r="B289" s="6">
        <v>2.7502924638665611E-2</v>
      </c>
      <c r="C289" s="4" t="s">
        <v>16</v>
      </c>
      <c r="D289" s="4" t="s">
        <v>22</v>
      </c>
      <c r="E289" s="5">
        <v>1</v>
      </c>
      <c r="F289" s="5">
        <v>122425.6226722</v>
      </c>
      <c r="G289" s="5">
        <v>1.5303202834025</v>
      </c>
      <c r="H289" s="5">
        <v>1.5303202834025</v>
      </c>
      <c r="I289" s="5">
        <v>150010.10118802261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>
      <c r="A290" s="4" t="s">
        <v>313</v>
      </c>
      <c r="B290" s="6">
        <v>9.38148609381486E-3</v>
      </c>
      <c r="C290" s="4" t="s">
        <v>12</v>
      </c>
      <c r="D290" s="4" t="s">
        <v>13</v>
      </c>
      <c r="E290" s="5">
        <v>1</v>
      </c>
      <c r="F290" s="5">
        <v>851772.14732360002</v>
      </c>
      <c r="G290" s="5">
        <v>40.560578443980951</v>
      </c>
      <c r="H290" s="5">
        <v>40.560578443980951</v>
      </c>
      <c r="I290" s="5">
        <v>2000000.34757242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>
      <c r="A291" s="4" t="s">
        <v>314</v>
      </c>
      <c r="B291" s="6">
        <v>1.7910109815464731E-2</v>
      </c>
      <c r="C291" s="4" t="s">
        <v>32</v>
      </c>
      <c r="D291" s="4" t="s">
        <v>22</v>
      </c>
      <c r="E291" s="5">
        <v>1</v>
      </c>
      <c r="F291" s="5">
        <v>260217.17099010001</v>
      </c>
      <c r="G291" s="5">
        <v>3.2527146373762501</v>
      </c>
      <c r="H291" s="5">
        <v>3.2527146373762501</v>
      </c>
      <c r="I291" s="5">
        <v>150013.98155432491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>
      <c r="A292" s="4" t="s">
        <v>14</v>
      </c>
      <c r="B292" s="6">
        <v>0.18080682289897729</v>
      </c>
      <c r="C292" s="4" t="s">
        <v>32</v>
      </c>
      <c r="D292" s="4" t="s">
        <v>17</v>
      </c>
      <c r="E292" s="5">
        <v>1</v>
      </c>
      <c r="F292" s="5">
        <v>482089.10171910003</v>
      </c>
      <c r="G292" s="5">
        <v>6.0261137714887507</v>
      </c>
      <c r="H292" s="5">
        <v>6.0261137714887507</v>
      </c>
      <c r="I292" s="5">
        <v>100152.5387479631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>
      <c r="A293" s="4" t="s">
        <v>315</v>
      </c>
      <c r="B293" s="6">
        <v>4.3880901166081759E-2</v>
      </c>
      <c r="C293" s="4" t="s">
        <v>12</v>
      </c>
      <c r="D293" s="4" t="s">
        <v>13</v>
      </c>
      <c r="E293" s="5">
        <v>1</v>
      </c>
      <c r="F293" s="5">
        <v>394627.52224800002</v>
      </c>
      <c r="G293" s="5">
        <v>18.791786773714289</v>
      </c>
      <c r="H293" s="5">
        <v>18.791786773714289</v>
      </c>
      <c r="I293" s="5">
        <v>2000000.753204911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>
      <c r="A294" s="4" t="s">
        <v>16</v>
      </c>
      <c r="B294" s="6">
        <v>3.7125099060341888</v>
      </c>
      <c r="C294" s="4" t="s">
        <v>12</v>
      </c>
      <c r="D294" s="4" t="s">
        <v>13</v>
      </c>
      <c r="E294" s="5">
        <v>1</v>
      </c>
      <c r="F294" s="5">
        <v>478367.32846360002</v>
      </c>
      <c r="G294" s="5">
        <v>22.77939659350476</v>
      </c>
      <c r="H294" s="5">
        <v>22.77939659350476</v>
      </c>
      <c r="I294" s="5">
        <v>2000077.2465987271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>
      <c r="A295" s="4" t="s">
        <v>316</v>
      </c>
      <c r="B295" s="6">
        <v>1.9276199101852898E-2</v>
      </c>
      <c r="C295" s="4" t="s">
        <v>16</v>
      </c>
      <c r="D295" s="4" t="s">
        <v>22</v>
      </c>
      <c r="E295" s="5">
        <v>1</v>
      </c>
      <c r="F295" s="5">
        <v>0</v>
      </c>
      <c r="G295" s="5">
        <v>0</v>
      </c>
      <c r="H295" s="5">
        <v>0</v>
      </c>
      <c r="I295" s="5">
        <v>150000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>
      <c r="A296" s="4" t="s">
        <v>317</v>
      </c>
      <c r="B296" s="6">
        <v>6.8508245594173373E-2</v>
      </c>
      <c r="C296" s="4" t="s">
        <v>41</v>
      </c>
      <c r="D296" s="4" t="s">
        <v>13</v>
      </c>
      <c r="E296" s="5">
        <v>1</v>
      </c>
      <c r="F296" s="5">
        <v>887182.13671760005</v>
      </c>
      <c r="G296" s="5">
        <v>42.24676841512381</v>
      </c>
      <c r="H296" s="5">
        <v>42.24676841512381</v>
      </c>
      <c r="I296" s="5">
        <v>2000002.643661638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>
      <c r="A297" s="4" t="s">
        <v>318</v>
      </c>
      <c r="B297" s="6">
        <v>7.8463338239178823E-2</v>
      </c>
      <c r="C297" s="4" t="s">
        <v>33</v>
      </c>
      <c r="D297" s="4" t="s">
        <v>17</v>
      </c>
      <c r="E297" s="5">
        <v>1</v>
      </c>
      <c r="F297" s="5">
        <v>868702.73216719995</v>
      </c>
      <c r="G297" s="5">
        <v>10.858784152089999</v>
      </c>
      <c r="H297" s="5">
        <v>10.858784152089999</v>
      </c>
      <c r="I297" s="5">
        <v>100119.2823035308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>
      <c r="A298" s="4" t="s">
        <v>319</v>
      </c>
      <c r="B298" s="6">
        <v>5.0497981055888914</v>
      </c>
      <c r="C298" s="4" t="s">
        <v>12</v>
      </c>
      <c r="D298" s="4" t="s">
        <v>13</v>
      </c>
      <c r="E298" s="5">
        <v>1</v>
      </c>
      <c r="F298" s="5">
        <v>824024.3229569</v>
      </c>
      <c r="G298" s="5">
        <v>39.239253474138103</v>
      </c>
      <c r="H298" s="5">
        <v>39.239253474138103</v>
      </c>
      <c r="I298" s="5">
        <v>2000180.994042621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>
      <c r="A299" s="4" t="s">
        <v>320</v>
      </c>
      <c r="B299" s="6">
        <v>0.20720781916298731</v>
      </c>
      <c r="C299" s="4" t="s">
        <v>16</v>
      </c>
      <c r="D299" s="4" t="s">
        <v>13</v>
      </c>
      <c r="E299" s="5">
        <v>1</v>
      </c>
      <c r="F299" s="5">
        <v>0</v>
      </c>
      <c r="G299" s="5">
        <v>0</v>
      </c>
      <c r="H299" s="5">
        <v>0</v>
      </c>
      <c r="I299" s="5">
        <v>2000000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>
      <c r="A300" s="4" t="s">
        <v>321</v>
      </c>
      <c r="B300" s="6">
        <v>5.9700366051549129E-3</v>
      </c>
      <c r="C300" s="4" t="s">
        <v>37</v>
      </c>
      <c r="D300" s="4" t="s">
        <v>13</v>
      </c>
      <c r="E300" s="5">
        <v>1</v>
      </c>
      <c r="F300" s="5">
        <v>987666.9644082</v>
      </c>
      <c r="G300" s="5">
        <v>47.031760209914289</v>
      </c>
      <c r="H300" s="5">
        <v>47.031760209914289</v>
      </c>
      <c r="I300" s="5">
        <v>2000000.2564706991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>
      <c r="A301" s="4" t="s">
        <v>29</v>
      </c>
      <c r="B301" s="6">
        <v>2.405313408053134</v>
      </c>
      <c r="C301" s="4" t="s">
        <v>32</v>
      </c>
      <c r="D301" s="4" t="s">
        <v>17</v>
      </c>
      <c r="E301" s="5">
        <v>1</v>
      </c>
      <c r="F301" s="5">
        <v>462820.5496502</v>
      </c>
      <c r="G301" s="5">
        <v>5.7852568706275003</v>
      </c>
      <c r="H301" s="5">
        <v>5.7852568706275003</v>
      </c>
      <c r="I301" s="5">
        <v>101948.14982879331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>
      <c r="A302" s="4" t="s">
        <v>322</v>
      </c>
      <c r="B302" s="6">
        <v>0.6300992490282652</v>
      </c>
      <c r="C302" s="4" t="s">
        <v>47</v>
      </c>
      <c r="D302" s="4" t="s">
        <v>22</v>
      </c>
      <c r="E302" s="5">
        <v>1</v>
      </c>
      <c r="F302" s="5">
        <v>0</v>
      </c>
      <c r="G302" s="5">
        <v>0</v>
      </c>
      <c r="H302" s="5">
        <v>0</v>
      </c>
      <c r="I302" s="5">
        <v>150000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>
      <c r="A303" s="4" t="s">
        <v>323</v>
      </c>
      <c r="B303" s="6">
        <v>5.9338088229744519E-2</v>
      </c>
      <c r="C303" s="4" t="s">
        <v>21</v>
      </c>
      <c r="D303" s="4" t="s">
        <v>22</v>
      </c>
      <c r="E303" s="5">
        <v>1</v>
      </c>
      <c r="F303" s="5">
        <v>24708.994269800001</v>
      </c>
      <c r="G303" s="5">
        <v>0.3088624283725</v>
      </c>
      <c r="H303" s="5">
        <v>0.3088624283725</v>
      </c>
      <c r="I303" s="5">
        <v>150004.39855344611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>
      <c r="A304" s="4" t="s">
        <v>324</v>
      </c>
      <c r="B304" s="6">
        <v>1.5759085248499949E-2</v>
      </c>
      <c r="C304" s="4" t="s">
        <v>27</v>
      </c>
      <c r="D304" s="4" t="s">
        <v>13</v>
      </c>
      <c r="E304" s="5">
        <v>1</v>
      </c>
      <c r="F304" s="5">
        <v>204939.57365499999</v>
      </c>
      <c r="G304" s="5">
        <v>9.7590273169047617</v>
      </c>
      <c r="H304" s="5">
        <v>9.7590273169047617</v>
      </c>
      <c r="I304" s="5">
        <v>2000000.1404775961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>
      <c r="A305" s="4" t="s">
        <v>325</v>
      </c>
      <c r="B305" s="6">
        <v>0.11257783312577831</v>
      </c>
      <c r="C305" s="4" t="s">
        <v>12</v>
      </c>
      <c r="D305" s="4" t="s">
        <v>13</v>
      </c>
      <c r="E305" s="5">
        <v>1</v>
      </c>
      <c r="F305" s="5">
        <v>778712.00912569999</v>
      </c>
      <c r="G305" s="5">
        <v>37.081524244080953</v>
      </c>
      <c r="H305" s="5">
        <v>37.081524244080953</v>
      </c>
      <c r="I305" s="5">
        <v>2000003.8131157761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>
      <c r="A306" s="4" t="s">
        <v>326</v>
      </c>
      <c r="B306" s="6">
        <v>9.8932035171138522E-2</v>
      </c>
      <c r="C306" s="4" t="s">
        <v>43</v>
      </c>
      <c r="D306" s="4" t="s">
        <v>22</v>
      </c>
      <c r="E306" s="5">
        <v>1</v>
      </c>
      <c r="F306" s="5">
        <v>1024662.2128679</v>
      </c>
      <c r="G306" s="5">
        <v>12.80827766084875</v>
      </c>
      <c r="H306" s="5">
        <v>12.80827766084875</v>
      </c>
      <c r="I306" s="5">
        <v>150304.11575424601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>
      <c r="A307" s="4" t="s">
        <v>327</v>
      </c>
      <c r="B307" s="6">
        <v>0.1228121815917582</v>
      </c>
      <c r="C307" s="4" t="s">
        <v>32</v>
      </c>
      <c r="D307" s="4" t="s">
        <v>22</v>
      </c>
      <c r="E307" s="5">
        <v>1</v>
      </c>
      <c r="F307" s="5">
        <v>289809.34785570001</v>
      </c>
      <c r="G307" s="5">
        <v>3.62261684819625</v>
      </c>
      <c r="H307" s="5">
        <v>3.62261684819625</v>
      </c>
      <c r="I307" s="5">
        <v>150106.7763547675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>
      <c r="A308" s="4" t="s">
        <v>328</v>
      </c>
      <c r="B308" s="6">
        <v>2.3095211140043018E-3</v>
      </c>
      <c r="C308" s="4" t="s">
        <v>27</v>
      </c>
      <c r="D308" s="4" t="s">
        <v>22</v>
      </c>
      <c r="E308" s="5">
        <v>1</v>
      </c>
      <c r="F308" s="5">
        <v>146626.63185850001</v>
      </c>
      <c r="G308" s="5">
        <v>1.8328328982312501</v>
      </c>
      <c r="H308" s="5">
        <v>1.8328328982312501</v>
      </c>
      <c r="I308" s="5">
        <v>150001.01591190649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>
      <c r="A309" s="4" t="s">
        <v>329</v>
      </c>
      <c r="B309" s="6">
        <v>0.116555341711008</v>
      </c>
      <c r="C309" s="4" t="s">
        <v>21</v>
      </c>
      <c r="D309" s="4" t="s">
        <v>22</v>
      </c>
      <c r="E309" s="5">
        <v>1</v>
      </c>
      <c r="F309" s="5">
        <v>703755.23117369995</v>
      </c>
      <c r="G309" s="5">
        <v>8.7969403896712492</v>
      </c>
      <c r="H309" s="5">
        <v>8.7969403896712492</v>
      </c>
      <c r="I309" s="5">
        <v>150246.0792943511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>
      <c r="A310" s="4" t="s">
        <v>330</v>
      </c>
      <c r="B310" s="6">
        <v>0.17445186610815511</v>
      </c>
      <c r="C310" s="4" t="s">
        <v>33</v>
      </c>
      <c r="D310" s="4" t="s">
        <v>22</v>
      </c>
      <c r="E310" s="5">
        <v>1</v>
      </c>
      <c r="F310" s="5">
        <v>692997.67999179999</v>
      </c>
      <c r="G310" s="5">
        <v>8.6624709998975007</v>
      </c>
      <c r="H310" s="5">
        <v>8.6624709998975007</v>
      </c>
      <c r="I310" s="5">
        <v>150362.68421544961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>
      <c r="A311" s="4" t="s">
        <v>331</v>
      </c>
      <c r="B311" s="6">
        <v>1.5591431063991319</v>
      </c>
      <c r="C311" s="4" t="s">
        <v>16</v>
      </c>
      <c r="D311" s="4" t="s">
        <v>22</v>
      </c>
      <c r="E311" s="5">
        <v>1</v>
      </c>
      <c r="F311" s="5">
        <v>283852.10656699998</v>
      </c>
      <c r="G311" s="5">
        <v>3.5481513320875</v>
      </c>
      <c r="H311" s="5">
        <v>3.5481513320875</v>
      </c>
      <c r="I311" s="5">
        <v>151327.69816557239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>
      <c r="A312" s="4" t="s">
        <v>332</v>
      </c>
      <c r="B312" s="6">
        <v>0.2558587116494962</v>
      </c>
      <c r="C312" s="4" t="s">
        <v>23</v>
      </c>
      <c r="D312" s="4" t="s">
        <v>17</v>
      </c>
      <c r="E312" s="5">
        <v>1</v>
      </c>
      <c r="F312" s="5">
        <v>226828.0746311</v>
      </c>
      <c r="G312" s="5">
        <v>2.8353509328887498</v>
      </c>
      <c r="H312" s="5">
        <v>2.8353509328887498</v>
      </c>
      <c r="I312" s="5">
        <v>100101.56289314679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>
      <c r="A313" s="4" t="s">
        <v>333</v>
      </c>
      <c r="B313" s="6">
        <v>8.4433374844333747E-2</v>
      </c>
      <c r="C313" s="4" t="s">
        <v>47</v>
      </c>
      <c r="D313" s="4" t="s">
        <v>22</v>
      </c>
      <c r="E313" s="5">
        <v>1</v>
      </c>
      <c r="F313" s="5">
        <v>269737.8879653</v>
      </c>
      <c r="G313" s="5">
        <v>3.3717235995662498</v>
      </c>
      <c r="H313" s="5">
        <v>3.3717235995662498</v>
      </c>
      <c r="I313" s="5">
        <v>150068.3246406129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>
      <c r="A314" s="4" t="s">
        <v>334</v>
      </c>
      <c r="B314" s="6">
        <v>1.629038591911349</v>
      </c>
      <c r="C314" s="4" t="s">
        <v>43</v>
      </c>
      <c r="D314" s="4" t="s">
        <v>22</v>
      </c>
      <c r="E314" s="5">
        <v>1</v>
      </c>
      <c r="F314" s="5">
        <v>1239777.3446809</v>
      </c>
      <c r="G314" s="5">
        <v>15.497216808511251</v>
      </c>
      <c r="H314" s="5">
        <v>15.497216808511251</v>
      </c>
      <c r="I314" s="5">
        <v>156058.93541958771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>
      <c r="A315" s="4" t="s">
        <v>335</v>
      </c>
      <c r="B315" s="6">
        <v>1.279293558247481E-2</v>
      </c>
      <c r="C315" s="4" t="s">
        <v>23</v>
      </c>
      <c r="D315" s="4" t="s">
        <v>17</v>
      </c>
      <c r="E315" s="5">
        <v>1</v>
      </c>
      <c r="F315" s="5">
        <v>344752.71913520002</v>
      </c>
      <c r="G315" s="5">
        <v>4.3094089891899996</v>
      </c>
      <c r="H315" s="5">
        <v>4.3094089891899996</v>
      </c>
      <c r="I315" s="5">
        <v>100007.7181988236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>
      <c r="A316" s="4" t="s">
        <v>336</v>
      </c>
      <c r="B316" s="6">
        <v>6.311181554020906E-2</v>
      </c>
      <c r="C316" s="4" t="s">
        <v>37</v>
      </c>
      <c r="D316" s="4" t="s">
        <v>22</v>
      </c>
      <c r="E316" s="5">
        <v>1</v>
      </c>
      <c r="F316" s="5">
        <v>362360.64774739998</v>
      </c>
      <c r="G316" s="5">
        <v>4.5295080968425001</v>
      </c>
      <c r="H316" s="5">
        <v>4.5295080968425001</v>
      </c>
      <c r="I316" s="5">
        <v>150068.60771507901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>
      <c r="A317" s="4" t="s">
        <v>337</v>
      </c>
      <c r="B317" s="6">
        <v>0</v>
      </c>
      <c r="C317" s="4" t="s">
        <v>16</v>
      </c>
      <c r="D317" s="4" t="s">
        <v>17</v>
      </c>
      <c r="E317" s="5">
        <v>0</v>
      </c>
      <c r="F317" s="5">
        <v>102175.18726209999</v>
      </c>
      <c r="G317" s="5">
        <v>1.2771898407762501</v>
      </c>
      <c r="H317" s="5">
        <v>0</v>
      </c>
      <c r="I317" s="5">
        <v>0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>
      <c r="A318" s="4" t="s">
        <v>338</v>
      </c>
      <c r="B318" s="6">
        <v>7.5859466394958303E-2</v>
      </c>
      <c r="C318" s="4" t="s">
        <v>21</v>
      </c>
      <c r="D318" s="4" t="s">
        <v>22</v>
      </c>
      <c r="E318" s="5">
        <v>1</v>
      </c>
      <c r="F318" s="5">
        <v>923507.37067960005</v>
      </c>
      <c r="G318" s="5">
        <v>11.543842133495</v>
      </c>
      <c r="H318" s="5">
        <v>11.543842133495</v>
      </c>
      <c r="I318" s="5">
        <v>150210.1703290547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>
      <c r="A319" s="4" t="s">
        <v>339</v>
      </c>
      <c r="B319" s="6">
        <v>0.34314502434054112</v>
      </c>
      <c r="C319" s="4" t="s">
        <v>12</v>
      </c>
      <c r="D319" s="4" t="s">
        <v>13</v>
      </c>
      <c r="E319" s="5">
        <v>1</v>
      </c>
      <c r="F319" s="5">
        <v>508130.95041769999</v>
      </c>
      <c r="G319" s="5">
        <v>24.19671192465238</v>
      </c>
      <c r="H319" s="5">
        <v>24.19671192465238</v>
      </c>
      <c r="I319" s="5">
        <v>2000007.5840919351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>
      <c r="A320" s="4" t="s">
        <v>340</v>
      </c>
      <c r="B320" s="6">
        <v>0.19364252147139849</v>
      </c>
      <c r="C320" s="4" t="s">
        <v>16</v>
      </c>
      <c r="D320" s="4" t="s">
        <v>22</v>
      </c>
      <c r="E320" s="5">
        <v>1</v>
      </c>
      <c r="F320" s="5">
        <v>149102.3715943</v>
      </c>
      <c r="G320" s="5">
        <v>1.86377964492875</v>
      </c>
      <c r="H320" s="5">
        <v>1.86377964492875</v>
      </c>
      <c r="I320" s="5">
        <v>150086.61767757859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>
      <c r="A321" s="4" t="s">
        <v>341</v>
      </c>
      <c r="B321" s="6">
        <v>3.9231669119589432E-2</v>
      </c>
      <c r="C321" s="4" t="s">
        <v>33</v>
      </c>
      <c r="D321" s="4" t="s">
        <v>17</v>
      </c>
      <c r="E321" s="5">
        <v>1</v>
      </c>
      <c r="F321" s="5">
        <v>1058568.1991332001</v>
      </c>
      <c r="G321" s="5">
        <v>13.232102489164999</v>
      </c>
      <c r="H321" s="5">
        <v>13.232102489164999</v>
      </c>
      <c r="I321" s="5">
        <v>100072.6764453256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>
      <c r="A322" s="4" t="s">
        <v>342</v>
      </c>
      <c r="B322" s="6">
        <v>8.2795577191592147E-3</v>
      </c>
      <c r="C322" s="4" t="s">
        <v>16</v>
      </c>
      <c r="D322" s="4" t="s">
        <v>17</v>
      </c>
      <c r="E322" s="5">
        <v>1</v>
      </c>
      <c r="F322" s="5">
        <v>112547.30398490001</v>
      </c>
      <c r="G322" s="5">
        <v>1.4068412998112501</v>
      </c>
      <c r="H322" s="5">
        <v>1.4068412998112501</v>
      </c>
      <c r="I322" s="5">
        <v>100001.6307233241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>
      <c r="A323" s="4" t="s">
        <v>343</v>
      </c>
      <c r="B323" s="6">
        <v>0.51524963206158747</v>
      </c>
      <c r="C323" s="4" t="s">
        <v>29</v>
      </c>
      <c r="D323" s="4" t="s">
        <v>22</v>
      </c>
      <c r="E323" s="5">
        <v>1</v>
      </c>
      <c r="F323" s="5">
        <v>595993.24686479999</v>
      </c>
      <c r="G323" s="5">
        <v>7.4499155858099986</v>
      </c>
      <c r="H323" s="5">
        <v>7.4499155858099986</v>
      </c>
      <c r="I323" s="5">
        <v>150921.25590347481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>
      <c r="A324" s="4" t="s">
        <v>344</v>
      </c>
      <c r="B324" s="6">
        <v>1.108721083814483E-2</v>
      </c>
      <c r="C324" s="4" t="s">
        <v>16</v>
      </c>
      <c r="D324" s="4" t="s">
        <v>22</v>
      </c>
      <c r="E324" s="5">
        <v>1</v>
      </c>
      <c r="F324" s="5">
        <v>471482.28669019998</v>
      </c>
      <c r="G324" s="5">
        <v>5.8935285836275</v>
      </c>
      <c r="H324" s="5">
        <v>5.8935285836275</v>
      </c>
      <c r="I324" s="5">
        <v>150015.68227055701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>
      <c r="A325" s="4" t="s">
        <v>345</v>
      </c>
      <c r="B325" s="6">
        <v>0.33091060040001508</v>
      </c>
      <c r="C325" s="4" t="s">
        <v>32</v>
      </c>
      <c r="D325" s="4" t="s">
        <v>22</v>
      </c>
      <c r="E325" s="5">
        <v>1</v>
      </c>
      <c r="F325" s="5">
        <v>105876.8901374</v>
      </c>
      <c r="G325" s="5">
        <v>1.3234611267175</v>
      </c>
      <c r="H325" s="5">
        <v>1.3234611267175</v>
      </c>
      <c r="I325" s="5">
        <v>150105.10735585159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>
      <c r="A326" s="4" t="s">
        <v>346</v>
      </c>
      <c r="B326" s="6">
        <v>0.32775175089848002</v>
      </c>
      <c r="C326" s="4" t="s">
        <v>30</v>
      </c>
      <c r="D326" s="4" t="s">
        <v>22</v>
      </c>
      <c r="E326" s="5">
        <v>1</v>
      </c>
      <c r="F326" s="5">
        <v>235047.18287339999</v>
      </c>
      <c r="G326" s="5">
        <v>2.9380897859175001</v>
      </c>
      <c r="H326" s="5">
        <v>2.9380897859175001</v>
      </c>
      <c r="I326" s="5">
        <v>150231.1113771915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>
      <c r="A327" s="4" t="s">
        <v>347</v>
      </c>
      <c r="B327" s="6">
        <v>1.114004302049134E-2</v>
      </c>
      <c r="C327" s="4" t="s">
        <v>27</v>
      </c>
      <c r="D327" s="4" t="s">
        <v>13</v>
      </c>
      <c r="E327" s="5">
        <v>1</v>
      </c>
      <c r="F327" s="5">
        <v>70408.319394399994</v>
      </c>
      <c r="G327" s="5">
        <v>3.3527771140190472</v>
      </c>
      <c r="H327" s="5">
        <v>3.3527771140190472</v>
      </c>
      <c r="I327" s="5">
        <v>2000000.0341162339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>
      <c r="A328" s="4" t="s">
        <v>348</v>
      </c>
      <c r="B328" s="6">
        <v>0.53141627985961726</v>
      </c>
      <c r="C328" s="4" t="s">
        <v>29</v>
      </c>
      <c r="D328" s="4" t="s">
        <v>22</v>
      </c>
      <c r="E328" s="5">
        <v>1</v>
      </c>
      <c r="F328" s="5">
        <v>583955.4735054</v>
      </c>
      <c r="G328" s="5">
        <v>7.2994434188174999</v>
      </c>
      <c r="H328" s="5">
        <v>7.2994434188174999</v>
      </c>
      <c r="I328" s="5">
        <v>150930.97033600169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>
      <c r="A329" s="4" t="s">
        <v>349</v>
      </c>
      <c r="B329" s="6">
        <v>0.14389976980263411</v>
      </c>
      <c r="C329" s="4" t="s">
        <v>25</v>
      </c>
      <c r="D329" s="4" t="s">
        <v>13</v>
      </c>
      <c r="E329" s="5">
        <v>1</v>
      </c>
      <c r="F329" s="5">
        <v>381713.06264060002</v>
      </c>
      <c r="G329" s="5">
        <v>18.176812506695239</v>
      </c>
      <c r="H329" s="5">
        <v>18.176812506695239</v>
      </c>
      <c r="I329" s="5">
        <v>2000002.389171666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>
      <c r="A330" s="4" t="s">
        <v>350</v>
      </c>
      <c r="B330" s="6">
        <v>8.5286237216498743E-3</v>
      </c>
      <c r="C330" s="4" t="s">
        <v>25</v>
      </c>
      <c r="D330" s="4" t="s">
        <v>13</v>
      </c>
      <c r="E330" s="5">
        <v>1</v>
      </c>
      <c r="F330" s="5">
        <v>507532.59658030001</v>
      </c>
      <c r="G330" s="5">
        <v>24.168218884776191</v>
      </c>
      <c r="H330" s="5">
        <v>24.168218884776191</v>
      </c>
      <c r="I330" s="5">
        <v>2000000.188275205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>
      <c r="A331" s="4" t="s">
        <v>351</v>
      </c>
      <c r="B331" s="6">
        <v>2.8997320653609559E-2</v>
      </c>
      <c r="C331" s="4" t="s">
        <v>37</v>
      </c>
      <c r="D331" s="4" t="s">
        <v>22</v>
      </c>
      <c r="E331" s="5">
        <v>1</v>
      </c>
      <c r="F331" s="5">
        <v>473129.89807599998</v>
      </c>
      <c r="G331" s="5">
        <v>5.9141237259499997</v>
      </c>
      <c r="H331" s="5">
        <v>5.9141237259499997</v>
      </c>
      <c r="I331" s="5">
        <v>150041.15849809599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>
      <c r="A332" s="4" t="s">
        <v>352</v>
      </c>
      <c r="B332" s="6">
        <v>1.3645797954639801E-2</v>
      </c>
      <c r="C332" s="4" t="s">
        <v>37</v>
      </c>
      <c r="D332" s="4" t="s">
        <v>22</v>
      </c>
      <c r="E332" s="5">
        <v>1</v>
      </c>
      <c r="F332" s="5">
        <v>353058.86777080002</v>
      </c>
      <c r="G332" s="5">
        <v>4.4132358471350006</v>
      </c>
      <c r="H332" s="5">
        <v>4.4132358471350006</v>
      </c>
      <c r="I332" s="5">
        <v>150014.45330992711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>
      <c r="A333" s="4" t="s">
        <v>353</v>
      </c>
      <c r="B333" s="6">
        <v>0.13645797954639799</v>
      </c>
      <c r="C333" s="4" t="s">
        <v>37</v>
      </c>
      <c r="D333" s="4" t="s">
        <v>22</v>
      </c>
      <c r="E333" s="5">
        <v>1</v>
      </c>
      <c r="F333" s="5">
        <v>350322.36433170002</v>
      </c>
      <c r="G333" s="5">
        <v>4.3790295541462507</v>
      </c>
      <c r="H333" s="5">
        <v>4.3790295541462507</v>
      </c>
      <c r="I333" s="5">
        <v>150143.41284607991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>
      <c r="A334" s="4" t="s">
        <v>354</v>
      </c>
      <c r="B334" s="6">
        <v>4.0084531491754408E-2</v>
      </c>
      <c r="C334" s="4" t="s">
        <v>32</v>
      </c>
      <c r="D334" s="4" t="s">
        <v>22</v>
      </c>
      <c r="E334" s="5">
        <v>1</v>
      </c>
      <c r="F334" s="5">
        <v>407201.99368050002</v>
      </c>
      <c r="G334" s="5">
        <v>5.0900249210062496</v>
      </c>
      <c r="H334" s="5">
        <v>5.0900249210062496</v>
      </c>
      <c r="I334" s="5">
        <v>150048.9675034176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>
      <c r="A335" s="4" t="s">
        <v>355</v>
      </c>
      <c r="B335" s="6">
        <v>0.85115664742065733</v>
      </c>
      <c r="C335" s="4" t="s">
        <v>35</v>
      </c>
      <c r="D335" s="4" t="s">
        <v>22</v>
      </c>
      <c r="E335" s="5">
        <v>1</v>
      </c>
      <c r="F335" s="5">
        <v>73874.364587100004</v>
      </c>
      <c r="G335" s="5">
        <v>0.9234295573387501</v>
      </c>
      <c r="H335" s="5">
        <v>0.9234295573387501</v>
      </c>
      <c r="I335" s="5">
        <v>150188.63596947689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>
      <c r="A336" s="4" t="s">
        <v>356</v>
      </c>
      <c r="B336" s="6">
        <v>9.8079172798973574E-2</v>
      </c>
      <c r="C336" s="4" t="s">
        <v>12</v>
      </c>
      <c r="D336" s="4" t="s">
        <v>13</v>
      </c>
      <c r="E336" s="5">
        <v>1</v>
      </c>
      <c r="F336" s="5">
        <v>808198.61061600002</v>
      </c>
      <c r="G336" s="5">
        <v>38.485648124571433</v>
      </c>
      <c r="H336" s="5">
        <v>38.485648124571433</v>
      </c>
      <c r="I336" s="5">
        <v>2000003.4478243149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>
      <c r="A337" s="4" t="s">
        <v>357</v>
      </c>
      <c r="B337" s="6">
        <v>0.46093814860938143</v>
      </c>
      <c r="C337" s="4" t="s">
        <v>16</v>
      </c>
      <c r="D337" s="4" t="s">
        <v>22</v>
      </c>
      <c r="E337" s="5">
        <v>1</v>
      </c>
      <c r="F337" s="5">
        <v>232364.93421139999</v>
      </c>
      <c r="G337" s="5">
        <v>2.9045616776425001</v>
      </c>
      <c r="H337" s="5">
        <v>2.9045616776425001</v>
      </c>
      <c r="I337" s="5">
        <v>150321.31758773141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>
      <c r="A338" s="4" t="s">
        <v>358</v>
      </c>
      <c r="B338" s="6">
        <v>9.5520585682478579E-2</v>
      </c>
      <c r="C338" s="4" t="s">
        <v>21</v>
      </c>
      <c r="D338" s="4" t="s">
        <v>13</v>
      </c>
      <c r="E338" s="5">
        <v>1</v>
      </c>
      <c r="F338" s="5">
        <v>151544.66086179999</v>
      </c>
      <c r="G338" s="5">
        <v>7.2164124219904764</v>
      </c>
      <c r="H338" s="5">
        <v>7.2164124219904764</v>
      </c>
      <c r="I338" s="5">
        <v>2000000.6296335349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>
      <c r="A339" s="4" t="s">
        <v>359</v>
      </c>
      <c r="B339" s="6">
        <v>2.332918223329182E-2</v>
      </c>
      <c r="C339" s="4" t="s">
        <v>32</v>
      </c>
      <c r="D339" s="4" t="s">
        <v>22</v>
      </c>
      <c r="E339" s="5">
        <v>1</v>
      </c>
      <c r="F339" s="5">
        <v>367749.40763039998</v>
      </c>
      <c r="G339" s="5">
        <v>4.59686759538</v>
      </c>
      <c r="H339" s="5">
        <v>4.59686759538</v>
      </c>
      <c r="I339" s="5">
        <v>150025.73787884039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>
      <c r="A340" s="4" t="s">
        <v>360</v>
      </c>
      <c r="B340" s="6">
        <v>1.340790218498811</v>
      </c>
      <c r="C340" s="4" t="s">
        <v>29</v>
      </c>
      <c r="D340" s="4" t="s">
        <v>22</v>
      </c>
      <c r="E340" s="5">
        <v>1</v>
      </c>
      <c r="F340" s="5">
        <v>820630.76132980001</v>
      </c>
      <c r="G340" s="5">
        <v>10.2578845166225</v>
      </c>
      <c r="H340" s="5">
        <v>10.2578845166225</v>
      </c>
      <c r="I340" s="5">
        <v>153300.8810933707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>
      <c r="A341" s="4" t="s">
        <v>361</v>
      </c>
      <c r="B341" s="6">
        <v>2.3095211140043018E-3</v>
      </c>
      <c r="C341" s="4" t="s">
        <v>29</v>
      </c>
      <c r="D341" s="4" t="s">
        <v>13</v>
      </c>
      <c r="E341" s="5">
        <v>1</v>
      </c>
      <c r="F341" s="5">
        <v>0</v>
      </c>
      <c r="G341" s="5">
        <v>0</v>
      </c>
      <c r="H341" s="5">
        <v>0</v>
      </c>
      <c r="I341" s="5">
        <v>2000000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</row>
  </sheetData>
  <autoFilter ref="K1:S19" xr:uid="{0902A879-81AB-F643-B8CE-BFF8C5738E00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55A0-8347-44CE-9C1F-612275C5CA4E}">
  <dimension ref="A1:I23"/>
  <sheetViews>
    <sheetView topLeftCell="A18" workbookViewId="0">
      <selection activeCell="B22" sqref="B22:D23"/>
    </sheetView>
  </sheetViews>
  <sheetFormatPr defaultRowHeight="15.6"/>
  <cols>
    <col min="1" max="1" width="21.25" customWidth="1"/>
    <col min="2" max="3" width="18.125" customWidth="1"/>
    <col min="4" max="4" width="18" customWidth="1"/>
    <col min="5" max="5" width="22.125" customWidth="1"/>
    <col min="6" max="6" width="18" customWidth="1"/>
    <col min="8" max="8" width="9.25" customWidth="1"/>
  </cols>
  <sheetData>
    <row r="1" spans="1:9" ht="28.9">
      <c r="A1" s="87" t="s">
        <v>423</v>
      </c>
      <c r="B1" s="87" t="s">
        <v>424</v>
      </c>
      <c r="C1" s="87" t="s">
        <v>423</v>
      </c>
      <c r="D1" s="87" t="s">
        <v>425</v>
      </c>
      <c r="E1" s="87" t="s">
        <v>423</v>
      </c>
      <c r="F1" s="87" t="s">
        <v>426</v>
      </c>
    </row>
    <row r="2" spans="1:9">
      <c r="A2" s="88" t="s">
        <v>12</v>
      </c>
      <c r="B2" s="88">
        <v>0.4</v>
      </c>
      <c r="C2" s="88" t="s">
        <v>12</v>
      </c>
      <c r="D2" s="88">
        <v>0.4</v>
      </c>
      <c r="E2" s="88" t="s">
        <v>12</v>
      </c>
      <c r="F2" s="88">
        <v>0.4</v>
      </c>
    </row>
    <row r="3" spans="1:9">
      <c r="A3" s="88" t="s">
        <v>18</v>
      </c>
      <c r="B3" s="88">
        <v>0.8</v>
      </c>
      <c r="C3" s="88" t="s">
        <v>27</v>
      </c>
      <c r="D3" s="88">
        <v>0.2</v>
      </c>
      <c r="E3" s="88" t="s">
        <v>23</v>
      </c>
      <c r="F3" s="88">
        <v>0.2</v>
      </c>
      <c r="H3" s="68"/>
      <c r="I3" s="68"/>
    </row>
    <row r="4" spans="1:9">
      <c r="A4" s="88" t="s">
        <v>23</v>
      </c>
      <c r="B4" s="88">
        <v>0.2</v>
      </c>
      <c r="C4" s="88"/>
      <c r="D4" s="88"/>
      <c r="E4" s="88" t="s">
        <v>27</v>
      </c>
      <c r="F4" s="88">
        <v>0.2</v>
      </c>
      <c r="H4" s="68"/>
      <c r="I4" s="68"/>
    </row>
    <row r="5" spans="1:9">
      <c r="A5" s="88" t="s">
        <v>25</v>
      </c>
      <c r="B5" s="88">
        <v>0.2</v>
      </c>
      <c r="C5" s="88"/>
      <c r="D5" s="88"/>
      <c r="E5" s="88" t="s">
        <v>32</v>
      </c>
      <c r="F5" s="88">
        <v>0.2</v>
      </c>
      <c r="H5" s="68"/>
      <c r="I5" s="68"/>
    </row>
    <row r="6" spans="1:9">
      <c r="A6" s="88" t="s">
        <v>27</v>
      </c>
      <c r="B6" s="88">
        <v>0.2</v>
      </c>
      <c r="C6" s="88"/>
      <c r="D6" s="88"/>
      <c r="E6" s="88" t="s">
        <v>41</v>
      </c>
      <c r="F6" s="88">
        <v>0.2</v>
      </c>
      <c r="H6" s="68"/>
      <c r="I6" s="68"/>
    </row>
    <row r="7" spans="1:9">
      <c r="A7" s="88" t="s">
        <v>30</v>
      </c>
      <c r="B7" s="88">
        <v>0.4</v>
      </c>
      <c r="C7" s="88"/>
      <c r="D7" s="88"/>
      <c r="E7" s="88" t="s">
        <v>37</v>
      </c>
      <c r="F7" s="88">
        <v>0.4</v>
      </c>
      <c r="H7" s="68"/>
      <c r="I7" s="68"/>
    </row>
    <row r="8" spans="1:9">
      <c r="A8" s="88" t="s">
        <v>33</v>
      </c>
      <c r="B8" s="88">
        <v>0.8</v>
      </c>
      <c r="C8" s="88"/>
      <c r="D8" s="88"/>
      <c r="E8" s="88" t="s">
        <v>21</v>
      </c>
      <c r="F8" s="88">
        <v>0</v>
      </c>
      <c r="H8" s="68"/>
      <c r="I8" s="68"/>
    </row>
    <row r="9" spans="1:9">
      <c r="A9" s="88" t="s">
        <v>35</v>
      </c>
      <c r="B9" s="88">
        <v>0.4</v>
      </c>
      <c r="C9" s="88"/>
      <c r="D9" s="88"/>
      <c r="E9" s="88" t="s">
        <v>47</v>
      </c>
      <c r="F9" s="88">
        <v>0</v>
      </c>
    </row>
    <row r="10" spans="1:9">
      <c r="A10" s="88" t="s">
        <v>38</v>
      </c>
      <c r="B10" s="88">
        <v>0.2</v>
      </c>
      <c r="C10" s="88"/>
      <c r="D10" s="88"/>
      <c r="E10" s="88" t="s">
        <v>16</v>
      </c>
      <c r="F10" s="88">
        <v>0.2</v>
      </c>
    </row>
    <row r="11" spans="1:9">
      <c r="A11" s="88" t="s">
        <v>32</v>
      </c>
      <c r="B11" s="88">
        <v>0.2</v>
      </c>
      <c r="C11" s="88"/>
      <c r="D11" s="88"/>
      <c r="E11" s="88" t="s">
        <v>29</v>
      </c>
      <c r="F11" s="88">
        <v>0.4</v>
      </c>
    </row>
    <row r="12" spans="1:9">
      <c r="A12" s="88" t="s">
        <v>41</v>
      </c>
      <c r="B12" s="88">
        <v>0.2</v>
      </c>
      <c r="C12" s="88"/>
      <c r="D12" s="88"/>
      <c r="E12" s="88"/>
      <c r="F12" s="88"/>
    </row>
    <row r="13" spans="1:9">
      <c r="A13" s="88" t="s">
        <v>43</v>
      </c>
      <c r="B13" s="88">
        <v>1</v>
      </c>
      <c r="C13" s="88"/>
      <c r="D13" s="88"/>
      <c r="E13" s="88"/>
      <c r="F13" s="88"/>
    </row>
    <row r="14" spans="1:9">
      <c r="A14" s="88" t="s">
        <v>37</v>
      </c>
      <c r="B14" s="88">
        <v>0.4</v>
      </c>
      <c r="C14" s="88"/>
      <c r="D14" s="88"/>
      <c r="E14" s="88"/>
      <c r="F14" s="88"/>
    </row>
    <row r="15" spans="1:9">
      <c r="A15" s="88" t="s">
        <v>21</v>
      </c>
      <c r="B15" s="88">
        <v>0</v>
      </c>
      <c r="C15" s="88"/>
      <c r="D15" s="88"/>
      <c r="E15" s="88"/>
      <c r="F15" s="88"/>
    </row>
    <row r="16" spans="1:9">
      <c r="A16" s="88" t="s">
        <v>47</v>
      </c>
      <c r="B16" s="88">
        <v>0</v>
      </c>
      <c r="C16" s="88"/>
      <c r="D16" s="88"/>
      <c r="E16" s="88"/>
      <c r="F16" s="88"/>
    </row>
    <row r="17" spans="1:6">
      <c r="A17" s="88" t="s">
        <v>49</v>
      </c>
      <c r="B17" s="88">
        <v>1</v>
      </c>
      <c r="C17" s="88"/>
      <c r="D17" s="88"/>
      <c r="E17" s="88"/>
      <c r="F17" s="88"/>
    </row>
    <row r="18" spans="1:6">
      <c r="A18" s="88" t="s">
        <v>16</v>
      </c>
      <c r="B18" s="88">
        <v>0.2</v>
      </c>
      <c r="C18" s="88"/>
      <c r="D18" s="88"/>
      <c r="E18" s="88"/>
      <c r="F18" s="88"/>
    </row>
    <row r="19" spans="1:6">
      <c r="A19" s="88" t="s">
        <v>29</v>
      </c>
      <c r="B19" s="88">
        <v>0.4</v>
      </c>
      <c r="C19" s="88"/>
      <c r="D19" s="88"/>
      <c r="E19" s="88"/>
      <c r="F19" s="88"/>
    </row>
    <row r="20" spans="1:6">
      <c r="A20" s="47"/>
      <c r="B20" s="47"/>
      <c r="C20" s="47"/>
      <c r="D20" s="47"/>
      <c r="E20" s="47"/>
      <c r="F20" s="47"/>
    </row>
    <row r="21" spans="1:6" ht="31.15">
      <c r="A21" s="89"/>
      <c r="B21" s="90" t="s">
        <v>427</v>
      </c>
      <c r="C21" s="90" t="s">
        <v>428</v>
      </c>
      <c r="D21" s="91" t="s">
        <v>429</v>
      </c>
      <c r="F21" s="48"/>
    </row>
    <row r="22" spans="1:6" ht="31.15">
      <c r="A22" s="89" t="s">
        <v>430</v>
      </c>
      <c r="B22" s="92">
        <f>SUM(B2:B19)/18</f>
        <v>0.38888888888888895</v>
      </c>
      <c r="C22" s="92">
        <f>SUM(D2:D3)/2</f>
        <v>0.30000000000000004</v>
      </c>
      <c r="D22" s="92">
        <f>SUM(F2:F11)/10</f>
        <v>0.22000000000000003</v>
      </c>
      <c r="E22" s="49"/>
      <c r="F22" s="49"/>
    </row>
    <row r="23" spans="1:6" ht="31.15">
      <c r="A23" s="89" t="s">
        <v>431</v>
      </c>
      <c r="B23" s="93">
        <f>B22*100</f>
        <v>38.888888888888893</v>
      </c>
      <c r="C23" s="94">
        <f>C22*100</f>
        <v>30.000000000000004</v>
      </c>
      <c r="D23" s="94">
        <f>D22*100</f>
        <v>22.000000000000004</v>
      </c>
      <c r="E23" s="49"/>
      <c r="F23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28DA-7382-3E41-804D-3445FBF74B0B}">
  <dimension ref="A1:P341"/>
  <sheetViews>
    <sheetView topLeftCell="A278" workbookViewId="0">
      <selection activeCell="A2" sqref="A2:A296"/>
    </sheetView>
  </sheetViews>
  <sheetFormatPr defaultColWidth="11" defaultRowHeight="15.6"/>
  <cols>
    <col min="1" max="8" width="10.75" style="1"/>
    <col min="13" max="13" width="76.5" bestFit="1" customWidth="1"/>
    <col min="14" max="14" width="15.25" bestFit="1" customWidth="1"/>
    <col min="15" max="15" width="76.5" bestFit="1" customWidth="1"/>
    <col min="16" max="16" width="16.375" bestFit="1" customWidth="1"/>
    <col min="17" max="17" width="13.125" bestFit="1" customWidth="1"/>
  </cols>
  <sheetData>
    <row r="1" spans="1:16">
      <c r="A1" s="7" t="s">
        <v>0</v>
      </c>
      <c r="B1" s="7" t="s">
        <v>362</v>
      </c>
      <c r="C1" s="7" t="s">
        <v>3</v>
      </c>
      <c r="D1" s="7" t="s">
        <v>2</v>
      </c>
      <c r="E1" s="7" t="s">
        <v>362</v>
      </c>
      <c r="F1" s="7" t="s">
        <v>3</v>
      </c>
      <c r="G1" s="7" t="s">
        <v>10</v>
      </c>
      <c r="H1" s="7" t="s">
        <v>362</v>
      </c>
    </row>
    <row r="2" spans="1:16">
      <c r="A2" s="1" t="s">
        <v>11</v>
      </c>
      <c r="B2" s="1" t="s">
        <v>363</v>
      </c>
      <c r="C2" s="1" t="s">
        <v>13</v>
      </c>
      <c r="D2" s="1" t="s">
        <v>12</v>
      </c>
      <c r="E2" s="1" t="s">
        <v>363</v>
      </c>
      <c r="F2" s="1" t="s">
        <v>13</v>
      </c>
      <c r="G2" s="1" t="s">
        <v>14</v>
      </c>
      <c r="H2" s="1" t="s">
        <v>364</v>
      </c>
      <c r="M2" s="95" t="s">
        <v>365</v>
      </c>
      <c r="N2" t="s">
        <v>366</v>
      </c>
      <c r="O2" s="95" t="s">
        <v>365</v>
      </c>
      <c r="P2" t="s">
        <v>367</v>
      </c>
    </row>
    <row r="3" spans="1:16">
      <c r="A3" s="1" t="s">
        <v>15</v>
      </c>
      <c r="B3" s="1" t="s">
        <v>363</v>
      </c>
      <c r="C3" s="1" t="s">
        <v>17</v>
      </c>
      <c r="D3" s="1" t="s">
        <v>16</v>
      </c>
      <c r="E3" s="1" t="s">
        <v>363</v>
      </c>
      <c r="F3" s="1" t="s">
        <v>22</v>
      </c>
      <c r="G3" s="1" t="s">
        <v>14</v>
      </c>
      <c r="H3" s="1" t="s">
        <v>364</v>
      </c>
      <c r="M3" s="1" t="s">
        <v>24</v>
      </c>
      <c r="N3">
        <v>8</v>
      </c>
      <c r="O3" s="1" t="s">
        <v>13</v>
      </c>
      <c r="P3">
        <v>164</v>
      </c>
    </row>
    <row r="4" spans="1:16">
      <c r="A4" s="1" t="s">
        <v>20</v>
      </c>
      <c r="B4" s="1" t="s">
        <v>368</v>
      </c>
      <c r="C4" s="1" t="s">
        <v>22</v>
      </c>
      <c r="D4" s="1" t="s">
        <v>21</v>
      </c>
      <c r="E4" s="1" t="s">
        <v>369</v>
      </c>
      <c r="F4" s="1" t="s">
        <v>13</v>
      </c>
      <c r="G4" s="1" t="s">
        <v>19</v>
      </c>
      <c r="H4" s="1" t="s">
        <v>370</v>
      </c>
      <c r="M4" s="1" t="s">
        <v>13</v>
      </c>
      <c r="N4">
        <v>71</v>
      </c>
      <c r="O4" s="1" t="s">
        <v>22</v>
      </c>
      <c r="P4">
        <v>176</v>
      </c>
    </row>
    <row r="5" spans="1:16">
      <c r="A5" s="1" t="s">
        <v>12</v>
      </c>
      <c r="B5" s="1" t="s">
        <v>363</v>
      </c>
      <c r="C5" s="1" t="s">
        <v>24</v>
      </c>
      <c r="D5" s="1" t="s">
        <v>12</v>
      </c>
      <c r="E5" s="1" t="s">
        <v>363</v>
      </c>
      <c r="F5" s="1" t="s">
        <v>13</v>
      </c>
      <c r="G5" s="1" t="s">
        <v>14</v>
      </c>
      <c r="H5" s="1" t="s">
        <v>364</v>
      </c>
      <c r="M5" s="1" t="s">
        <v>17</v>
      </c>
      <c r="N5">
        <v>83</v>
      </c>
      <c r="O5" s="1" t="s">
        <v>371</v>
      </c>
      <c r="P5">
        <v>340</v>
      </c>
    </row>
    <row r="6" spans="1:16">
      <c r="A6" s="1" t="s">
        <v>26</v>
      </c>
      <c r="B6" s="1" t="s">
        <v>363</v>
      </c>
      <c r="C6" s="1" t="s">
        <v>13</v>
      </c>
      <c r="D6" s="1" t="s">
        <v>12</v>
      </c>
      <c r="E6" s="1" t="s">
        <v>363</v>
      </c>
      <c r="F6" s="1" t="s">
        <v>13</v>
      </c>
      <c r="G6" s="1" t="s">
        <v>14</v>
      </c>
      <c r="H6" s="1" t="s">
        <v>364</v>
      </c>
      <c r="M6" s="1" t="s">
        <v>22</v>
      </c>
      <c r="N6">
        <v>178</v>
      </c>
    </row>
    <row r="7" spans="1:16">
      <c r="A7" s="1" t="s">
        <v>28</v>
      </c>
      <c r="B7" s="1" t="s">
        <v>364</v>
      </c>
      <c r="C7" s="1" t="s">
        <v>13</v>
      </c>
      <c r="D7" s="1" t="s">
        <v>29</v>
      </c>
      <c r="E7" s="1" t="s">
        <v>368</v>
      </c>
      <c r="F7" s="1" t="s">
        <v>22</v>
      </c>
      <c r="G7" s="1" t="s">
        <v>19</v>
      </c>
      <c r="H7" s="1" t="s">
        <v>370</v>
      </c>
      <c r="M7" s="1" t="s">
        <v>371</v>
      </c>
      <c r="N7">
        <v>340</v>
      </c>
    </row>
    <row r="8" spans="1:16">
      <c r="A8" s="1" t="s">
        <v>31</v>
      </c>
      <c r="B8" s="1" t="s">
        <v>363</v>
      </c>
      <c r="C8" s="1" t="s">
        <v>22</v>
      </c>
      <c r="D8" s="1" t="s">
        <v>32</v>
      </c>
      <c r="E8" s="1" t="s">
        <v>364</v>
      </c>
      <c r="F8" s="1" t="s">
        <v>22</v>
      </c>
      <c r="G8" s="1" t="s">
        <v>14</v>
      </c>
      <c r="H8" s="1" t="s">
        <v>364</v>
      </c>
    </row>
    <row r="9" spans="1:16">
      <c r="A9" s="1" t="s">
        <v>34</v>
      </c>
      <c r="B9" s="1" t="s">
        <v>363</v>
      </c>
      <c r="C9" s="1" t="s">
        <v>22</v>
      </c>
      <c r="D9" s="1" t="s">
        <v>29</v>
      </c>
      <c r="E9" s="1" t="s">
        <v>368</v>
      </c>
      <c r="F9" s="1" t="s">
        <v>22</v>
      </c>
      <c r="G9" s="1" t="s">
        <v>19</v>
      </c>
      <c r="H9" s="1" t="s">
        <v>370</v>
      </c>
    </row>
    <row r="10" spans="1:16">
      <c r="A10" s="1" t="s">
        <v>36</v>
      </c>
      <c r="B10" s="1" t="s">
        <v>372</v>
      </c>
      <c r="C10" s="1" t="s">
        <v>13</v>
      </c>
      <c r="D10" s="1" t="s">
        <v>37</v>
      </c>
      <c r="E10" s="1" t="s">
        <v>363</v>
      </c>
      <c r="F10" s="1" t="s">
        <v>13</v>
      </c>
      <c r="G10" s="1" t="s">
        <v>19</v>
      </c>
      <c r="H10" s="1" t="s">
        <v>370</v>
      </c>
    </row>
    <row r="11" spans="1:16">
      <c r="A11" s="1" t="s">
        <v>39</v>
      </c>
      <c r="B11" s="1" t="s">
        <v>369</v>
      </c>
      <c r="C11" s="1" t="s">
        <v>17</v>
      </c>
      <c r="D11" s="1" t="s">
        <v>21</v>
      </c>
      <c r="E11" s="1" t="s">
        <v>369</v>
      </c>
      <c r="F11" s="1" t="s">
        <v>13</v>
      </c>
      <c r="G11" s="1" t="s">
        <v>19</v>
      </c>
      <c r="H11" s="1" t="s">
        <v>370</v>
      </c>
    </row>
    <row r="12" spans="1:16">
      <c r="A12" s="1" t="s">
        <v>40</v>
      </c>
      <c r="B12" s="1" t="s">
        <v>363</v>
      </c>
      <c r="C12" s="1" t="s">
        <v>22</v>
      </c>
      <c r="D12" s="1" t="s">
        <v>37</v>
      </c>
      <c r="E12" s="1" t="s">
        <v>363</v>
      </c>
      <c r="F12" s="1" t="s">
        <v>13</v>
      </c>
      <c r="G12" s="1" t="s">
        <v>19</v>
      </c>
      <c r="H12" s="1" t="s">
        <v>370</v>
      </c>
    </row>
    <row r="13" spans="1:16">
      <c r="A13" s="1" t="s">
        <v>42</v>
      </c>
      <c r="B13" s="1" t="s">
        <v>364</v>
      </c>
      <c r="C13" s="1" t="s">
        <v>22</v>
      </c>
      <c r="D13" s="1" t="s">
        <v>29</v>
      </c>
      <c r="E13" s="1" t="s">
        <v>368</v>
      </c>
      <c r="F13" s="1" t="s">
        <v>22</v>
      </c>
      <c r="G13" s="1" t="s">
        <v>19</v>
      </c>
      <c r="H13" s="1" t="s">
        <v>370</v>
      </c>
    </row>
    <row r="14" spans="1:16">
      <c r="A14" s="1" t="s">
        <v>44</v>
      </c>
      <c r="B14" s="1" t="s">
        <v>370</v>
      </c>
      <c r="C14" s="1" t="s">
        <v>22</v>
      </c>
      <c r="D14" s="1" t="s">
        <v>32</v>
      </c>
      <c r="E14" s="1" t="s">
        <v>364</v>
      </c>
      <c r="F14" s="1" t="s">
        <v>22</v>
      </c>
      <c r="G14" s="1" t="s">
        <v>14</v>
      </c>
      <c r="H14" s="1" t="s">
        <v>364</v>
      </c>
    </row>
    <row r="15" spans="1:16">
      <c r="A15" s="1" t="s">
        <v>45</v>
      </c>
      <c r="B15" s="1" t="s">
        <v>45</v>
      </c>
      <c r="C15" s="1" t="s">
        <v>22</v>
      </c>
      <c r="D15" s="1" t="s">
        <v>23</v>
      </c>
      <c r="E15" s="1" t="s">
        <v>370</v>
      </c>
      <c r="F15" s="1" t="s">
        <v>13</v>
      </c>
      <c r="G15" s="1" t="s">
        <v>19</v>
      </c>
      <c r="H15" s="1" t="s">
        <v>370</v>
      </c>
    </row>
    <row r="16" spans="1:16">
      <c r="A16" s="1" t="s">
        <v>46</v>
      </c>
      <c r="B16" s="1" t="s">
        <v>364</v>
      </c>
      <c r="C16" s="1" t="s">
        <v>17</v>
      </c>
      <c r="D16" s="1" t="s">
        <v>43</v>
      </c>
      <c r="E16" s="1" t="s">
        <v>363</v>
      </c>
      <c r="F16" s="1" t="s">
        <v>22</v>
      </c>
      <c r="G16" s="1" t="s">
        <v>19</v>
      </c>
      <c r="H16" s="1" t="s">
        <v>370</v>
      </c>
    </row>
    <row r="17" spans="1:8">
      <c r="A17" s="1" t="s">
        <v>48</v>
      </c>
      <c r="B17" s="1" t="s">
        <v>364</v>
      </c>
      <c r="C17" s="1" t="s">
        <v>17</v>
      </c>
      <c r="D17" s="1" t="s">
        <v>30</v>
      </c>
      <c r="E17" s="1" t="s">
        <v>363</v>
      </c>
      <c r="F17" s="1" t="s">
        <v>22</v>
      </c>
      <c r="G17" s="1" t="s">
        <v>14</v>
      </c>
      <c r="H17" s="1" t="s">
        <v>364</v>
      </c>
    </row>
    <row r="18" spans="1:8">
      <c r="A18" s="1" t="s">
        <v>50</v>
      </c>
      <c r="B18" s="1" t="s">
        <v>370</v>
      </c>
      <c r="C18" s="1" t="s">
        <v>17</v>
      </c>
      <c r="D18" s="1" t="s">
        <v>32</v>
      </c>
      <c r="E18" s="1" t="s">
        <v>364</v>
      </c>
      <c r="F18" s="1" t="s">
        <v>22</v>
      </c>
      <c r="G18" s="1" t="s">
        <v>14</v>
      </c>
      <c r="H18" s="1" t="s">
        <v>364</v>
      </c>
    </row>
    <row r="19" spans="1:8">
      <c r="A19" s="1" t="s">
        <v>51</v>
      </c>
      <c r="B19" s="1" t="s">
        <v>363</v>
      </c>
      <c r="C19" s="1" t="s">
        <v>13</v>
      </c>
      <c r="D19" s="1" t="s">
        <v>12</v>
      </c>
      <c r="E19" s="1" t="s">
        <v>363</v>
      </c>
      <c r="F19" s="1" t="s">
        <v>13</v>
      </c>
      <c r="G19" s="1" t="s">
        <v>14</v>
      </c>
      <c r="H19" s="1" t="s">
        <v>364</v>
      </c>
    </row>
    <row r="20" spans="1:8">
      <c r="A20" s="1" t="s">
        <v>52</v>
      </c>
      <c r="B20" s="1" t="s">
        <v>364</v>
      </c>
      <c r="C20" s="1" t="s">
        <v>17</v>
      </c>
      <c r="D20" s="1" t="s">
        <v>12</v>
      </c>
      <c r="E20" s="1" t="s">
        <v>363</v>
      </c>
      <c r="F20" s="1" t="s">
        <v>13</v>
      </c>
      <c r="G20" s="1" t="s">
        <v>14</v>
      </c>
      <c r="H20" s="1" t="s">
        <v>364</v>
      </c>
    </row>
    <row r="21" spans="1:8">
      <c r="A21" s="1" t="s">
        <v>53</v>
      </c>
      <c r="B21" s="1" t="s">
        <v>370</v>
      </c>
      <c r="C21" s="1" t="s">
        <v>22</v>
      </c>
      <c r="D21" s="1" t="s">
        <v>32</v>
      </c>
      <c r="E21" s="1" t="s">
        <v>364</v>
      </c>
      <c r="F21" s="1" t="s">
        <v>22</v>
      </c>
      <c r="G21" s="1" t="s">
        <v>14</v>
      </c>
      <c r="H21" s="1" t="s">
        <v>364</v>
      </c>
    </row>
    <row r="22" spans="1:8">
      <c r="A22" s="1" t="s">
        <v>55</v>
      </c>
      <c r="B22" s="1" t="s">
        <v>363</v>
      </c>
      <c r="C22" s="1" t="s">
        <v>13</v>
      </c>
      <c r="D22" s="1" t="s">
        <v>41</v>
      </c>
      <c r="E22" s="1" t="s">
        <v>363</v>
      </c>
      <c r="F22" s="1" t="s">
        <v>13</v>
      </c>
      <c r="G22" s="1" t="s">
        <v>14</v>
      </c>
      <c r="H22" s="1" t="s">
        <v>364</v>
      </c>
    </row>
    <row r="23" spans="1:8">
      <c r="A23" s="1" t="s">
        <v>57</v>
      </c>
      <c r="B23" s="1" t="s">
        <v>363</v>
      </c>
      <c r="C23" s="1" t="s">
        <v>13</v>
      </c>
      <c r="D23" s="1" t="s">
        <v>18</v>
      </c>
      <c r="E23" s="1" t="s">
        <v>370</v>
      </c>
      <c r="F23" s="1" t="s">
        <v>13</v>
      </c>
      <c r="G23" s="1" t="s">
        <v>19</v>
      </c>
      <c r="H23" s="1" t="s">
        <v>370</v>
      </c>
    </row>
    <row r="24" spans="1:8">
      <c r="A24" s="1" t="s">
        <v>59</v>
      </c>
      <c r="B24" s="1" t="s">
        <v>370</v>
      </c>
      <c r="C24" s="1" t="s">
        <v>22</v>
      </c>
      <c r="D24" s="1" t="s">
        <v>29</v>
      </c>
      <c r="E24" s="1" t="s">
        <v>368</v>
      </c>
      <c r="F24" s="1" t="s">
        <v>22</v>
      </c>
      <c r="G24" s="1" t="s">
        <v>19</v>
      </c>
      <c r="H24" s="1" t="s">
        <v>370</v>
      </c>
    </row>
    <row r="25" spans="1:8">
      <c r="A25" s="1" t="s">
        <v>61</v>
      </c>
      <c r="B25" s="1" t="s">
        <v>372</v>
      </c>
      <c r="C25" s="1" t="s">
        <v>13</v>
      </c>
      <c r="D25" s="1" t="s">
        <v>12</v>
      </c>
      <c r="E25" s="1" t="s">
        <v>363</v>
      </c>
      <c r="F25" s="1" t="s">
        <v>13</v>
      </c>
      <c r="G25" s="1" t="s">
        <v>14</v>
      </c>
      <c r="H25" s="1" t="s">
        <v>364</v>
      </c>
    </row>
    <row r="26" spans="1:8">
      <c r="A26" s="1" t="s">
        <v>62</v>
      </c>
      <c r="B26" s="1" t="s">
        <v>364</v>
      </c>
      <c r="C26" s="1" t="s">
        <v>17</v>
      </c>
      <c r="D26" s="1" t="s">
        <v>21</v>
      </c>
      <c r="E26" s="1" t="s">
        <v>369</v>
      </c>
      <c r="F26" s="1" t="s">
        <v>13</v>
      </c>
      <c r="G26" s="1" t="s">
        <v>19</v>
      </c>
      <c r="H26" s="1" t="s">
        <v>370</v>
      </c>
    </row>
    <row r="27" spans="1:8">
      <c r="A27" s="1" t="s">
        <v>64</v>
      </c>
      <c r="B27" s="1" t="s">
        <v>370</v>
      </c>
      <c r="C27" s="1" t="s">
        <v>17</v>
      </c>
      <c r="D27" s="1" t="s">
        <v>32</v>
      </c>
      <c r="E27" s="1" t="s">
        <v>364</v>
      </c>
      <c r="F27" s="1" t="s">
        <v>22</v>
      </c>
      <c r="G27" s="1" t="s">
        <v>14</v>
      </c>
      <c r="H27" s="1" t="s">
        <v>364</v>
      </c>
    </row>
    <row r="28" spans="1:8">
      <c r="A28" s="1" t="s">
        <v>65</v>
      </c>
      <c r="B28" s="1" t="s">
        <v>373</v>
      </c>
      <c r="C28" s="1" t="s">
        <v>22</v>
      </c>
      <c r="D28" s="1" t="s">
        <v>25</v>
      </c>
      <c r="E28" s="1" t="s">
        <v>370</v>
      </c>
      <c r="F28" s="1" t="s">
        <v>13</v>
      </c>
      <c r="G28" s="1" t="s">
        <v>19</v>
      </c>
      <c r="H28" s="1" t="s">
        <v>370</v>
      </c>
    </row>
    <row r="29" spans="1:8">
      <c r="A29" s="1" t="s">
        <v>66</v>
      </c>
      <c r="B29" s="1" t="s">
        <v>364</v>
      </c>
      <c r="C29" s="1" t="s">
        <v>17</v>
      </c>
      <c r="D29" s="1" t="s">
        <v>32</v>
      </c>
      <c r="E29" s="1" t="s">
        <v>364</v>
      </c>
      <c r="F29" s="1" t="s">
        <v>22</v>
      </c>
      <c r="G29" s="1" t="s">
        <v>14</v>
      </c>
      <c r="H29" s="1" t="s">
        <v>364</v>
      </c>
    </row>
    <row r="30" spans="1:8">
      <c r="A30" s="1" t="s">
        <v>67</v>
      </c>
      <c r="B30" s="1" t="s">
        <v>372</v>
      </c>
      <c r="C30" s="1" t="s">
        <v>17</v>
      </c>
      <c r="D30" s="1" t="s">
        <v>32</v>
      </c>
      <c r="E30" s="1" t="s">
        <v>364</v>
      </c>
      <c r="F30" s="1" t="s">
        <v>22</v>
      </c>
      <c r="G30" s="1" t="s">
        <v>14</v>
      </c>
      <c r="H30" s="1" t="s">
        <v>364</v>
      </c>
    </row>
    <row r="31" spans="1:8">
      <c r="A31" s="1" t="s">
        <v>69</v>
      </c>
      <c r="B31" s="1" t="s">
        <v>368</v>
      </c>
      <c r="C31" s="1" t="s">
        <v>17</v>
      </c>
      <c r="D31" s="1" t="s">
        <v>25</v>
      </c>
      <c r="E31" s="1" t="s">
        <v>370</v>
      </c>
      <c r="F31" s="1" t="s">
        <v>13</v>
      </c>
      <c r="G31" s="1" t="s">
        <v>19</v>
      </c>
      <c r="H31" s="1" t="s">
        <v>370</v>
      </c>
    </row>
    <row r="32" spans="1:8">
      <c r="A32" s="1" t="s">
        <v>70</v>
      </c>
      <c r="B32" s="1" t="s">
        <v>370</v>
      </c>
      <c r="C32" s="1" t="s">
        <v>13</v>
      </c>
      <c r="D32" s="1" t="s">
        <v>12</v>
      </c>
      <c r="E32" s="1" t="s">
        <v>363</v>
      </c>
      <c r="F32" s="1" t="s">
        <v>13</v>
      </c>
      <c r="G32" s="1" t="s">
        <v>14</v>
      </c>
      <c r="H32" s="1" t="s">
        <v>364</v>
      </c>
    </row>
    <row r="33" spans="1:8">
      <c r="A33" s="1" t="s">
        <v>72</v>
      </c>
      <c r="B33" s="1" t="s">
        <v>363</v>
      </c>
      <c r="C33" s="1" t="s">
        <v>13</v>
      </c>
      <c r="D33" s="1" t="s">
        <v>27</v>
      </c>
      <c r="E33" s="1" t="s">
        <v>370</v>
      </c>
      <c r="F33" s="1" t="s">
        <v>13</v>
      </c>
      <c r="G33" s="1" t="s">
        <v>19</v>
      </c>
      <c r="H33" s="1" t="s">
        <v>370</v>
      </c>
    </row>
    <row r="34" spans="1:8">
      <c r="A34" s="1" t="s">
        <v>73</v>
      </c>
      <c r="B34" s="1" t="s">
        <v>370</v>
      </c>
      <c r="C34" s="1" t="s">
        <v>13</v>
      </c>
      <c r="D34" s="1" t="s">
        <v>29</v>
      </c>
      <c r="E34" s="1" t="s">
        <v>368</v>
      </c>
      <c r="F34" s="1" t="s">
        <v>22</v>
      </c>
      <c r="G34" s="1" t="s">
        <v>19</v>
      </c>
      <c r="H34" s="1" t="s">
        <v>370</v>
      </c>
    </row>
    <row r="35" spans="1:8">
      <c r="A35" s="1" t="s">
        <v>74</v>
      </c>
      <c r="B35" s="1" t="s">
        <v>363</v>
      </c>
      <c r="C35" s="1" t="s">
        <v>13</v>
      </c>
      <c r="D35" s="1" t="s">
        <v>12</v>
      </c>
      <c r="E35" s="1" t="s">
        <v>363</v>
      </c>
      <c r="F35" s="1" t="s">
        <v>13</v>
      </c>
      <c r="G35" s="1" t="s">
        <v>14</v>
      </c>
      <c r="H35" s="1" t="s">
        <v>364</v>
      </c>
    </row>
    <row r="36" spans="1:8">
      <c r="A36" s="1" t="s">
        <v>75</v>
      </c>
      <c r="B36" s="1" t="s">
        <v>364</v>
      </c>
      <c r="C36" s="1" t="s">
        <v>22</v>
      </c>
      <c r="D36" s="1" t="s">
        <v>29</v>
      </c>
      <c r="E36" s="1" t="s">
        <v>368</v>
      </c>
      <c r="F36" s="1" t="s">
        <v>22</v>
      </c>
      <c r="G36" s="1" t="s">
        <v>19</v>
      </c>
      <c r="H36" s="1" t="s">
        <v>370</v>
      </c>
    </row>
    <row r="37" spans="1:8">
      <c r="A37" s="1" t="s">
        <v>76</v>
      </c>
      <c r="B37" s="1" t="s">
        <v>364</v>
      </c>
      <c r="C37" s="1" t="s">
        <v>22</v>
      </c>
      <c r="D37" s="1" t="s">
        <v>32</v>
      </c>
      <c r="E37" s="1" t="s">
        <v>364</v>
      </c>
      <c r="F37" s="1" t="s">
        <v>22</v>
      </c>
      <c r="G37" s="1" t="s">
        <v>14</v>
      </c>
      <c r="H37" s="1" t="s">
        <v>364</v>
      </c>
    </row>
    <row r="38" spans="1:8">
      <c r="A38" s="1" t="s">
        <v>77</v>
      </c>
      <c r="B38" s="1" t="s">
        <v>364</v>
      </c>
      <c r="C38" s="1" t="s">
        <v>22</v>
      </c>
      <c r="D38" s="1" t="s">
        <v>32</v>
      </c>
      <c r="E38" s="1" t="s">
        <v>364</v>
      </c>
      <c r="F38" s="1" t="s">
        <v>22</v>
      </c>
      <c r="G38" s="1" t="s">
        <v>14</v>
      </c>
      <c r="H38" s="1" t="s">
        <v>364</v>
      </c>
    </row>
    <row r="39" spans="1:8">
      <c r="A39" s="1" t="s">
        <v>78</v>
      </c>
      <c r="B39" s="1" t="s">
        <v>363</v>
      </c>
      <c r="C39" s="1" t="s">
        <v>22</v>
      </c>
      <c r="D39" s="1" t="s">
        <v>32</v>
      </c>
      <c r="E39" s="1" t="s">
        <v>364</v>
      </c>
      <c r="F39" s="1" t="s">
        <v>22</v>
      </c>
      <c r="G39" s="1" t="s">
        <v>14</v>
      </c>
      <c r="H39" s="1" t="s">
        <v>364</v>
      </c>
    </row>
    <row r="40" spans="1:8">
      <c r="A40" s="1" t="s">
        <v>79</v>
      </c>
      <c r="B40" s="1" t="s">
        <v>363</v>
      </c>
      <c r="C40" s="1" t="s">
        <v>22</v>
      </c>
      <c r="D40" s="1" t="s">
        <v>41</v>
      </c>
      <c r="E40" s="1" t="s">
        <v>363</v>
      </c>
      <c r="F40" s="1" t="s">
        <v>13</v>
      </c>
      <c r="G40" s="1" t="s">
        <v>14</v>
      </c>
      <c r="H40" s="1" t="s">
        <v>364</v>
      </c>
    </row>
    <row r="41" spans="1:8">
      <c r="A41" s="1" t="s">
        <v>80</v>
      </c>
      <c r="B41" s="1" t="s">
        <v>363</v>
      </c>
      <c r="C41" s="1" t="s">
        <v>17</v>
      </c>
      <c r="D41" s="1" t="s">
        <v>38</v>
      </c>
      <c r="E41" s="1" t="s">
        <v>363</v>
      </c>
      <c r="F41" s="1" t="s">
        <v>22</v>
      </c>
      <c r="G41" s="1" t="s">
        <v>14</v>
      </c>
      <c r="H41" s="1" t="s">
        <v>364</v>
      </c>
    </row>
    <row r="42" spans="1:8">
      <c r="A42" s="1" t="s">
        <v>81</v>
      </c>
      <c r="B42" s="1" t="s">
        <v>363</v>
      </c>
      <c r="C42" s="1" t="s">
        <v>22</v>
      </c>
      <c r="D42" s="1" t="s">
        <v>29</v>
      </c>
      <c r="E42" s="1" t="s">
        <v>368</v>
      </c>
      <c r="F42" s="1" t="s">
        <v>22</v>
      </c>
      <c r="G42" s="1" t="s">
        <v>19</v>
      </c>
      <c r="H42" s="1" t="s">
        <v>370</v>
      </c>
    </row>
    <row r="43" spans="1:8">
      <c r="A43" s="1" t="s">
        <v>82</v>
      </c>
      <c r="B43" s="1" t="s">
        <v>370</v>
      </c>
      <c r="C43" s="1" t="s">
        <v>13</v>
      </c>
      <c r="D43" s="1" t="s">
        <v>43</v>
      </c>
      <c r="E43" s="1" t="s">
        <v>363</v>
      </c>
      <c r="F43" s="1" t="s">
        <v>22</v>
      </c>
      <c r="G43" s="1" t="s">
        <v>19</v>
      </c>
      <c r="H43" s="1" t="s">
        <v>370</v>
      </c>
    </row>
    <row r="44" spans="1:8">
      <c r="A44" s="1" t="s">
        <v>83</v>
      </c>
      <c r="B44" s="1" t="s">
        <v>370</v>
      </c>
      <c r="C44" s="1" t="s">
        <v>13</v>
      </c>
      <c r="D44" s="1" t="s">
        <v>12</v>
      </c>
      <c r="E44" s="1" t="s">
        <v>363</v>
      </c>
      <c r="F44" s="1" t="s">
        <v>13</v>
      </c>
      <c r="G44" s="1" t="s">
        <v>14</v>
      </c>
      <c r="H44" s="1" t="s">
        <v>364</v>
      </c>
    </row>
    <row r="45" spans="1:8">
      <c r="A45" s="1" t="s">
        <v>84</v>
      </c>
      <c r="B45" s="1" t="s">
        <v>364</v>
      </c>
      <c r="C45" s="1" t="s">
        <v>22</v>
      </c>
      <c r="D45" s="1" t="s">
        <v>29</v>
      </c>
      <c r="E45" s="1" t="s">
        <v>368</v>
      </c>
      <c r="F45" s="1" t="s">
        <v>22</v>
      </c>
      <c r="G45" s="1" t="s">
        <v>19</v>
      </c>
      <c r="H45" s="1" t="s">
        <v>370</v>
      </c>
    </row>
    <row r="46" spans="1:8">
      <c r="A46" s="1" t="s">
        <v>85</v>
      </c>
      <c r="B46" s="1" t="s">
        <v>363</v>
      </c>
      <c r="C46" s="1" t="s">
        <v>22</v>
      </c>
      <c r="D46" s="1" t="s">
        <v>32</v>
      </c>
      <c r="E46" s="1" t="s">
        <v>364</v>
      </c>
      <c r="F46" s="1" t="s">
        <v>22</v>
      </c>
      <c r="G46" s="1" t="s">
        <v>14</v>
      </c>
      <c r="H46" s="1" t="s">
        <v>364</v>
      </c>
    </row>
    <row r="47" spans="1:8">
      <c r="A47" s="1" t="s">
        <v>86</v>
      </c>
      <c r="B47" s="1" t="s">
        <v>363</v>
      </c>
      <c r="C47" s="1" t="s">
        <v>22</v>
      </c>
      <c r="D47" s="1" t="s">
        <v>16</v>
      </c>
      <c r="E47" s="1" t="s">
        <v>363</v>
      </c>
      <c r="F47" s="1" t="s">
        <v>22</v>
      </c>
      <c r="G47" s="1" t="s">
        <v>14</v>
      </c>
      <c r="H47" s="1" t="s">
        <v>364</v>
      </c>
    </row>
    <row r="48" spans="1:8">
      <c r="A48" s="1" t="s">
        <v>87</v>
      </c>
      <c r="B48" s="1" t="s">
        <v>363</v>
      </c>
      <c r="C48" s="1" t="s">
        <v>22</v>
      </c>
      <c r="D48" s="1" t="s">
        <v>29</v>
      </c>
      <c r="E48" s="1" t="s">
        <v>368</v>
      </c>
      <c r="F48" s="1" t="s">
        <v>22</v>
      </c>
      <c r="G48" s="1" t="s">
        <v>19</v>
      </c>
      <c r="H48" s="1" t="s">
        <v>370</v>
      </c>
    </row>
    <row r="49" spans="1:8">
      <c r="A49" s="1" t="s">
        <v>88</v>
      </c>
      <c r="B49" s="1" t="s">
        <v>370</v>
      </c>
      <c r="C49" s="1" t="s">
        <v>13</v>
      </c>
      <c r="D49" s="1" t="s">
        <v>18</v>
      </c>
      <c r="E49" s="1" t="s">
        <v>370</v>
      </c>
      <c r="F49" s="1" t="s">
        <v>13</v>
      </c>
      <c r="G49" s="1" t="s">
        <v>19</v>
      </c>
      <c r="H49" s="1" t="s">
        <v>370</v>
      </c>
    </row>
    <row r="50" spans="1:8">
      <c r="A50" s="1" t="s">
        <v>18</v>
      </c>
      <c r="B50" s="1" t="s">
        <v>370</v>
      </c>
      <c r="C50" s="1" t="s">
        <v>22</v>
      </c>
      <c r="D50" s="1" t="s">
        <v>33</v>
      </c>
      <c r="E50" s="1" t="s">
        <v>364</v>
      </c>
      <c r="F50" s="1" t="s">
        <v>13</v>
      </c>
      <c r="G50" s="1" t="s">
        <v>19</v>
      </c>
      <c r="H50" s="1" t="s">
        <v>370</v>
      </c>
    </row>
    <row r="51" spans="1:8">
      <c r="A51" s="1" t="s">
        <v>89</v>
      </c>
      <c r="B51" s="1" t="s">
        <v>364</v>
      </c>
      <c r="C51" s="1" t="s">
        <v>17</v>
      </c>
      <c r="D51" s="1" t="s">
        <v>18</v>
      </c>
      <c r="E51" s="1" t="s">
        <v>370</v>
      </c>
      <c r="F51" s="1" t="s">
        <v>13</v>
      </c>
      <c r="G51" s="1" t="s">
        <v>19</v>
      </c>
      <c r="H51" s="1" t="s">
        <v>370</v>
      </c>
    </row>
    <row r="52" spans="1:8">
      <c r="A52" s="1" t="s">
        <v>90</v>
      </c>
      <c r="B52" s="1" t="s">
        <v>370</v>
      </c>
      <c r="C52" s="1" t="s">
        <v>17</v>
      </c>
      <c r="D52" s="1" t="s">
        <v>16</v>
      </c>
      <c r="E52" s="1" t="s">
        <v>363</v>
      </c>
      <c r="F52" s="1" t="s">
        <v>22</v>
      </c>
      <c r="G52" s="1" t="s">
        <v>14</v>
      </c>
      <c r="H52" s="1" t="s">
        <v>364</v>
      </c>
    </row>
    <row r="53" spans="1:8">
      <c r="A53" s="1" t="s">
        <v>91</v>
      </c>
      <c r="B53" s="1" t="s">
        <v>370</v>
      </c>
      <c r="C53" s="1" t="s">
        <v>13</v>
      </c>
      <c r="D53" s="1" t="s">
        <v>41</v>
      </c>
      <c r="E53" s="1" t="s">
        <v>363</v>
      </c>
      <c r="F53" s="1" t="s">
        <v>13</v>
      </c>
      <c r="G53" s="1" t="s">
        <v>14</v>
      </c>
      <c r="H53" s="1" t="s">
        <v>364</v>
      </c>
    </row>
    <row r="54" spans="1:8">
      <c r="A54" s="1" t="s">
        <v>92</v>
      </c>
      <c r="B54" s="1" t="s">
        <v>363</v>
      </c>
      <c r="C54" s="1" t="s">
        <v>22</v>
      </c>
      <c r="D54" s="1" t="s">
        <v>33</v>
      </c>
      <c r="E54" s="1" t="s">
        <v>364</v>
      </c>
      <c r="F54" s="1" t="s">
        <v>13</v>
      </c>
      <c r="G54" s="1" t="s">
        <v>19</v>
      </c>
      <c r="H54" s="1" t="s">
        <v>370</v>
      </c>
    </row>
    <row r="55" spans="1:8">
      <c r="A55" s="1" t="s">
        <v>93</v>
      </c>
      <c r="B55" s="1" t="s">
        <v>363</v>
      </c>
      <c r="C55" s="1" t="s">
        <v>17</v>
      </c>
      <c r="D55" s="1" t="s">
        <v>16</v>
      </c>
      <c r="E55" s="1" t="s">
        <v>363</v>
      </c>
      <c r="F55" s="1" t="s">
        <v>22</v>
      </c>
      <c r="G55" s="1" t="s">
        <v>14</v>
      </c>
      <c r="H55" s="1" t="s">
        <v>364</v>
      </c>
    </row>
    <row r="56" spans="1:8">
      <c r="A56" s="1" t="s">
        <v>94</v>
      </c>
      <c r="B56" s="1" t="s">
        <v>370</v>
      </c>
      <c r="C56" s="1" t="s">
        <v>17</v>
      </c>
      <c r="D56" s="1" t="s">
        <v>16</v>
      </c>
      <c r="E56" s="1" t="s">
        <v>363</v>
      </c>
      <c r="F56" s="1" t="s">
        <v>22</v>
      </c>
      <c r="G56" s="1" t="s">
        <v>14</v>
      </c>
      <c r="H56" s="1" t="s">
        <v>364</v>
      </c>
    </row>
    <row r="57" spans="1:8">
      <c r="A57" s="1" t="s">
        <v>95</v>
      </c>
      <c r="B57" s="1" t="s">
        <v>363</v>
      </c>
      <c r="C57" s="1" t="s">
        <v>22</v>
      </c>
      <c r="D57" s="1" t="s">
        <v>18</v>
      </c>
      <c r="E57" s="1" t="s">
        <v>370</v>
      </c>
      <c r="F57" s="1" t="s">
        <v>13</v>
      </c>
      <c r="G57" s="1" t="s">
        <v>19</v>
      </c>
      <c r="H57" s="1" t="s">
        <v>370</v>
      </c>
    </row>
    <row r="58" spans="1:8">
      <c r="A58" s="1" t="s">
        <v>96</v>
      </c>
      <c r="B58" s="1" t="s">
        <v>363</v>
      </c>
      <c r="C58" s="1" t="s">
        <v>22</v>
      </c>
      <c r="D58" s="1" t="s">
        <v>16</v>
      </c>
      <c r="E58" s="1" t="s">
        <v>363</v>
      </c>
      <c r="F58" s="1" t="s">
        <v>22</v>
      </c>
      <c r="G58" s="1" t="s">
        <v>14</v>
      </c>
      <c r="H58" s="1" t="s">
        <v>364</v>
      </c>
    </row>
    <row r="59" spans="1:8">
      <c r="A59" s="1" t="s">
        <v>97</v>
      </c>
      <c r="B59" s="1" t="s">
        <v>368</v>
      </c>
      <c r="C59" s="1" t="s">
        <v>22</v>
      </c>
      <c r="D59" s="1" t="s">
        <v>29</v>
      </c>
      <c r="E59" s="1" t="s">
        <v>368</v>
      </c>
      <c r="F59" s="1" t="s">
        <v>22</v>
      </c>
      <c r="G59" s="1" t="s">
        <v>19</v>
      </c>
      <c r="H59" s="1" t="s">
        <v>370</v>
      </c>
    </row>
    <row r="60" spans="1:8">
      <c r="A60" s="1" t="s">
        <v>98</v>
      </c>
      <c r="B60" s="1" t="s">
        <v>372</v>
      </c>
      <c r="C60" s="1" t="s">
        <v>13</v>
      </c>
      <c r="D60" s="1" t="s">
        <v>41</v>
      </c>
      <c r="E60" s="1" t="s">
        <v>363</v>
      </c>
      <c r="F60" s="1" t="s">
        <v>13</v>
      </c>
      <c r="G60" s="1" t="s">
        <v>14</v>
      </c>
      <c r="H60" s="1" t="s">
        <v>364</v>
      </c>
    </row>
    <row r="61" spans="1:8">
      <c r="A61" s="1" t="s">
        <v>99</v>
      </c>
      <c r="B61" s="1" t="s">
        <v>363</v>
      </c>
      <c r="C61" s="1" t="s">
        <v>22</v>
      </c>
      <c r="D61" s="1" t="s">
        <v>21</v>
      </c>
      <c r="E61" s="1" t="s">
        <v>369</v>
      </c>
      <c r="F61" s="1" t="s">
        <v>13</v>
      </c>
      <c r="G61" s="1" t="s">
        <v>19</v>
      </c>
      <c r="H61" s="1" t="s">
        <v>370</v>
      </c>
    </row>
    <row r="62" spans="1:8">
      <c r="A62" s="1" t="s">
        <v>100</v>
      </c>
      <c r="B62" s="1" t="s">
        <v>363</v>
      </c>
      <c r="C62" s="1" t="s">
        <v>22</v>
      </c>
      <c r="D62" s="1" t="s">
        <v>16</v>
      </c>
      <c r="E62" s="1" t="s">
        <v>363</v>
      </c>
      <c r="F62" s="1" t="s">
        <v>22</v>
      </c>
      <c r="G62" s="1" t="s">
        <v>14</v>
      </c>
      <c r="H62" s="1" t="s">
        <v>364</v>
      </c>
    </row>
    <row r="63" spans="1:8">
      <c r="A63" s="1" t="s">
        <v>101</v>
      </c>
      <c r="B63" s="1" t="s">
        <v>363</v>
      </c>
      <c r="C63" s="1" t="s">
        <v>22</v>
      </c>
      <c r="D63" s="1" t="s">
        <v>16</v>
      </c>
      <c r="E63" s="1" t="s">
        <v>363</v>
      </c>
      <c r="F63" s="1" t="s">
        <v>22</v>
      </c>
      <c r="G63" s="1" t="s">
        <v>14</v>
      </c>
      <c r="H63" s="1" t="s">
        <v>364</v>
      </c>
    </row>
    <row r="64" spans="1:8">
      <c r="A64" s="1" t="s">
        <v>102</v>
      </c>
      <c r="B64" s="1" t="s">
        <v>368</v>
      </c>
      <c r="C64" s="1" t="s">
        <v>17</v>
      </c>
      <c r="D64" s="1" t="s">
        <v>41</v>
      </c>
      <c r="E64" s="1" t="s">
        <v>363</v>
      </c>
      <c r="F64" s="1" t="s">
        <v>13</v>
      </c>
      <c r="G64" s="1" t="s">
        <v>14</v>
      </c>
      <c r="H64" s="1" t="s">
        <v>364</v>
      </c>
    </row>
    <row r="65" spans="1:8">
      <c r="A65" s="1" t="s">
        <v>103</v>
      </c>
      <c r="B65" s="1" t="s">
        <v>363</v>
      </c>
      <c r="C65" s="1" t="s">
        <v>22</v>
      </c>
      <c r="D65" s="1" t="s">
        <v>47</v>
      </c>
      <c r="E65" s="1" t="s">
        <v>368</v>
      </c>
      <c r="F65" s="1" t="s">
        <v>13</v>
      </c>
      <c r="G65" s="1" t="s">
        <v>19</v>
      </c>
      <c r="H65" s="1" t="s">
        <v>370</v>
      </c>
    </row>
    <row r="66" spans="1:8">
      <c r="A66" s="1" t="s">
        <v>104</v>
      </c>
      <c r="B66" s="1" t="s">
        <v>369</v>
      </c>
      <c r="C66" s="1" t="s">
        <v>22</v>
      </c>
      <c r="D66" s="1" t="s">
        <v>16</v>
      </c>
      <c r="E66" s="1" t="s">
        <v>363</v>
      </c>
      <c r="F66" s="1" t="s">
        <v>22</v>
      </c>
      <c r="G66" s="1" t="s">
        <v>14</v>
      </c>
      <c r="H66" s="1" t="s">
        <v>364</v>
      </c>
    </row>
    <row r="67" spans="1:8">
      <c r="A67" s="1" t="s">
        <v>105</v>
      </c>
      <c r="B67" s="1" t="s">
        <v>370</v>
      </c>
      <c r="C67" s="1" t="s">
        <v>22</v>
      </c>
      <c r="D67" s="1" t="s">
        <v>37</v>
      </c>
      <c r="E67" s="1" t="s">
        <v>363</v>
      </c>
      <c r="F67" s="1" t="s">
        <v>13</v>
      </c>
      <c r="G67" s="1" t="s">
        <v>19</v>
      </c>
      <c r="H67" s="1" t="s">
        <v>370</v>
      </c>
    </row>
    <row r="68" spans="1:8">
      <c r="A68" s="1" t="s">
        <v>106</v>
      </c>
      <c r="B68" s="1" t="s">
        <v>369</v>
      </c>
      <c r="C68" s="1" t="s">
        <v>13</v>
      </c>
      <c r="D68" s="1" t="s">
        <v>37</v>
      </c>
      <c r="E68" s="1" t="s">
        <v>363</v>
      </c>
      <c r="F68" s="1" t="s">
        <v>13</v>
      </c>
      <c r="G68" s="1" t="s">
        <v>19</v>
      </c>
      <c r="H68" s="1" t="s">
        <v>370</v>
      </c>
    </row>
    <row r="69" spans="1:8">
      <c r="A69" s="1" t="s">
        <v>107</v>
      </c>
      <c r="B69" s="1" t="s">
        <v>369</v>
      </c>
      <c r="C69" s="1" t="s">
        <v>22</v>
      </c>
      <c r="D69" s="1" t="s">
        <v>21</v>
      </c>
      <c r="E69" s="1" t="s">
        <v>369</v>
      </c>
      <c r="F69" s="1" t="s">
        <v>13</v>
      </c>
      <c r="G69" s="1" t="s">
        <v>19</v>
      </c>
      <c r="H69" s="1" t="s">
        <v>370</v>
      </c>
    </row>
    <row r="70" spans="1:8">
      <c r="A70" s="1" t="s">
        <v>108</v>
      </c>
      <c r="B70" s="1" t="s">
        <v>363</v>
      </c>
      <c r="C70" s="1" t="s">
        <v>17</v>
      </c>
      <c r="D70" s="1" t="s">
        <v>37</v>
      </c>
      <c r="E70" s="1" t="s">
        <v>363</v>
      </c>
      <c r="F70" s="1" t="s">
        <v>13</v>
      </c>
      <c r="G70" s="1" t="s">
        <v>19</v>
      </c>
      <c r="H70" s="1" t="s">
        <v>370</v>
      </c>
    </row>
    <row r="71" spans="1:8">
      <c r="A71" s="1" t="s">
        <v>109</v>
      </c>
      <c r="B71" s="1" t="s">
        <v>363</v>
      </c>
      <c r="C71" s="1" t="s">
        <v>13</v>
      </c>
      <c r="D71" s="1" t="s">
        <v>12</v>
      </c>
      <c r="E71" s="1" t="s">
        <v>363</v>
      </c>
      <c r="F71" s="1" t="s">
        <v>13</v>
      </c>
      <c r="G71" s="1" t="s">
        <v>14</v>
      </c>
      <c r="H71" s="1" t="s">
        <v>364</v>
      </c>
    </row>
    <row r="72" spans="1:8">
      <c r="A72" s="1" t="s">
        <v>110</v>
      </c>
      <c r="B72" s="1" t="s">
        <v>364</v>
      </c>
      <c r="C72" s="1" t="s">
        <v>22</v>
      </c>
      <c r="D72" s="1" t="s">
        <v>16</v>
      </c>
      <c r="E72" s="1" t="s">
        <v>363</v>
      </c>
      <c r="F72" s="1" t="s">
        <v>22</v>
      </c>
      <c r="G72" s="1" t="s">
        <v>14</v>
      </c>
      <c r="H72" s="1" t="s">
        <v>364</v>
      </c>
    </row>
    <row r="73" spans="1:8">
      <c r="A73" s="1" t="s">
        <v>111</v>
      </c>
      <c r="B73" s="1" t="s">
        <v>369</v>
      </c>
      <c r="C73" s="1" t="s">
        <v>22</v>
      </c>
      <c r="D73" s="1" t="s">
        <v>32</v>
      </c>
      <c r="E73" s="1" t="s">
        <v>364</v>
      </c>
      <c r="F73" s="1" t="s">
        <v>22</v>
      </c>
      <c r="G73" s="1" t="s">
        <v>14</v>
      </c>
      <c r="H73" s="1" t="s">
        <v>364</v>
      </c>
    </row>
    <row r="74" spans="1:8">
      <c r="A74" s="1" t="s">
        <v>112</v>
      </c>
      <c r="B74" s="1" t="s">
        <v>364</v>
      </c>
      <c r="C74" s="1" t="s">
        <v>22</v>
      </c>
      <c r="D74" s="1" t="s">
        <v>37</v>
      </c>
      <c r="E74" s="1" t="s">
        <v>363</v>
      </c>
      <c r="F74" s="1" t="s">
        <v>13</v>
      </c>
      <c r="G74" s="1" t="s">
        <v>19</v>
      </c>
      <c r="H74" s="1" t="s">
        <v>370</v>
      </c>
    </row>
    <row r="75" spans="1:8">
      <c r="A75" s="1" t="s">
        <v>113</v>
      </c>
      <c r="B75" s="1" t="s">
        <v>45</v>
      </c>
      <c r="C75" s="1" t="s">
        <v>22</v>
      </c>
      <c r="D75" s="1" t="s">
        <v>32</v>
      </c>
      <c r="E75" s="1" t="s">
        <v>364</v>
      </c>
      <c r="F75" s="1" t="s">
        <v>22</v>
      </c>
      <c r="G75" s="1" t="s">
        <v>14</v>
      </c>
      <c r="H75" s="1" t="s">
        <v>364</v>
      </c>
    </row>
    <row r="76" spans="1:8">
      <c r="A76" s="1" t="s">
        <v>114</v>
      </c>
      <c r="B76" s="1" t="s">
        <v>363</v>
      </c>
      <c r="C76" s="1" t="s">
        <v>22</v>
      </c>
      <c r="D76" s="1" t="s">
        <v>43</v>
      </c>
      <c r="E76" s="1" t="s">
        <v>363</v>
      </c>
      <c r="F76" s="1" t="s">
        <v>22</v>
      </c>
      <c r="G76" s="1" t="s">
        <v>19</v>
      </c>
      <c r="H76" s="1" t="s">
        <v>370</v>
      </c>
    </row>
    <row r="77" spans="1:8">
      <c r="A77" s="1" t="s">
        <v>115</v>
      </c>
      <c r="B77" s="1" t="s">
        <v>363</v>
      </c>
      <c r="C77" s="1" t="s">
        <v>13</v>
      </c>
      <c r="D77" s="1" t="s">
        <v>37</v>
      </c>
      <c r="E77" s="1" t="s">
        <v>363</v>
      </c>
      <c r="F77" s="1" t="s">
        <v>13</v>
      </c>
      <c r="G77" s="1" t="s">
        <v>19</v>
      </c>
      <c r="H77" s="1" t="s">
        <v>370</v>
      </c>
    </row>
    <row r="78" spans="1:8">
      <c r="A78" s="1" t="s">
        <v>116</v>
      </c>
      <c r="B78" s="1" t="s">
        <v>369</v>
      </c>
      <c r="C78" s="1" t="s">
        <v>13</v>
      </c>
      <c r="D78" s="1" t="s">
        <v>33</v>
      </c>
      <c r="E78" s="1" t="s">
        <v>364</v>
      </c>
      <c r="F78" s="1" t="s">
        <v>13</v>
      </c>
      <c r="G78" s="1" t="s">
        <v>19</v>
      </c>
      <c r="H78" s="1" t="s">
        <v>370</v>
      </c>
    </row>
    <row r="79" spans="1:8">
      <c r="A79" s="1" t="s">
        <v>117</v>
      </c>
      <c r="B79" s="1" t="s">
        <v>364</v>
      </c>
      <c r="C79" s="1" t="s">
        <v>17</v>
      </c>
      <c r="D79" s="1" t="s">
        <v>37</v>
      </c>
      <c r="E79" s="1" t="s">
        <v>363</v>
      </c>
      <c r="F79" s="1" t="s">
        <v>13</v>
      </c>
      <c r="G79" s="1" t="s">
        <v>19</v>
      </c>
      <c r="H79" s="1" t="s">
        <v>370</v>
      </c>
    </row>
    <row r="80" spans="1:8">
      <c r="A80" s="1" t="s">
        <v>118</v>
      </c>
      <c r="B80" s="1" t="s">
        <v>370</v>
      </c>
      <c r="C80" s="1" t="s">
        <v>22</v>
      </c>
      <c r="D80" s="1" t="s">
        <v>30</v>
      </c>
      <c r="E80" s="1" t="s">
        <v>363</v>
      </c>
      <c r="F80" s="1" t="s">
        <v>22</v>
      </c>
      <c r="G80" s="1" t="s">
        <v>14</v>
      </c>
      <c r="H80" s="1" t="s">
        <v>364</v>
      </c>
    </row>
    <row r="81" spans="1:8">
      <c r="A81" s="1" t="s">
        <v>119</v>
      </c>
      <c r="B81" s="1" t="s">
        <v>363</v>
      </c>
      <c r="C81" s="1" t="s">
        <v>22</v>
      </c>
      <c r="D81" s="1" t="s">
        <v>33</v>
      </c>
      <c r="E81" s="1" t="s">
        <v>364</v>
      </c>
      <c r="F81" s="1" t="s">
        <v>13</v>
      </c>
      <c r="G81" s="1" t="s">
        <v>19</v>
      </c>
      <c r="H81" s="1" t="s">
        <v>370</v>
      </c>
    </row>
    <row r="82" spans="1:8">
      <c r="A82" s="1" t="s">
        <v>120</v>
      </c>
      <c r="B82" s="1" t="s">
        <v>363</v>
      </c>
      <c r="C82" s="1" t="s">
        <v>22</v>
      </c>
      <c r="D82" s="1" t="s">
        <v>16</v>
      </c>
      <c r="E82" s="1" t="s">
        <v>363</v>
      </c>
      <c r="F82" s="1" t="s">
        <v>22</v>
      </c>
      <c r="G82" s="1" t="s">
        <v>14</v>
      </c>
      <c r="H82" s="1" t="s">
        <v>364</v>
      </c>
    </row>
    <row r="83" spans="1:8">
      <c r="A83" s="1" t="s">
        <v>121</v>
      </c>
      <c r="B83" s="1" t="s">
        <v>368</v>
      </c>
      <c r="C83" s="1" t="s">
        <v>17</v>
      </c>
      <c r="D83" s="1" t="s">
        <v>16</v>
      </c>
      <c r="E83" s="1" t="s">
        <v>363</v>
      </c>
      <c r="F83" s="1" t="s">
        <v>22</v>
      </c>
      <c r="G83" s="1" t="s">
        <v>14</v>
      </c>
      <c r="H83" s="1" t="s">
        <v>364</v>
      </c>
    </row>
    <row r="84" spans="1:8">
      <c r="A84" s="1" t="s">
        <v>122</v>
      </c>
      <c r="B84" s="1" t="s">
        <v>374</v>
      </c>
      <c r="C84" s="1" t="s">
        <v>17</v>
      </c>
      <c r="D84" s="1" t="s">
        <v>21</v>
      </c>
      <c r="E84" s="1" t="s">
        <v>369</v>
      </c>
      <c r="F84" s="1" t="s">
        <v>13</v>
      </c>
      <c r="G84" s="1" t="s">
        <v>19</v>
      </c>
      <c r="H84" s="1" t="s">
        <v>370</v>
      </c>
    </row>
    <row r="85" spans="1:8">
      <c r="A85" s="1" t="s">
        <v>123</v>
      </c>
      <c r="B85" s="1" t="s">
        <v>370</v>
      </c>
      <c r="C85" s="1" t="s">
        <v>22</v>
      </c>
      <c r="D85" s="1" t="s">
        <v>33</v>
      </c>
      <c r="E85" s="1" t="s">
        <v>364</v>
      </c>
      <c r="F85" s="1" t="s">
        <v>13</v>
      </c>
      <c r="G85" s="1" t="s">
        <v>19</v>
      </c>
      <c r="H85" s="1" t="s">
        <v>370</v>
      </c>
    </row>
    <row r="86" spans="1:8">
      <c r="A86" s="1" t="s">
        <v>124</v>
      </c>
      <c r="B86" s="1" t="s">
        <v>370</v>
      </c>
      <c r="C86" s="1" t="s">
        <v>22</v>
      </c>
      <c r="D86" s="1" t="s">
        <v>33</v>
      </c>
      <c r="E86" s="1" t="s">
        <v>364</v>
      </c>
      <c r="F86" s="1" t="s">
        <v>13</v>
      </c>
      <c r="G86" s="1" t="s">
        <v>19</v>
      </c>
      <c r="H86" s="1" t="s">
        <v>370</v>
      </c>
    </row>
    <row r="87" spans="1:8">
      <c r="A87" s="1" t="s">
        <v>125</v>
      </c>
      <c r="B87" s="1" t="s">
        <v>374</v>
      </c>
      <c r="C87" s="1" t="s">
        <v>17</v>
      </c>
      <c r="D87" s="1" t="s">
        <v>18</v>
      </c>
      <c r="E87" s="1" t="s">
        <v>370</v>
      </c>
      <c r="F87" s="1" t="s">
        <v>13</v>
      </c>
      <c r="G87" s="1" t="s">
        <v>19</v>
      </c>
      <c r="H87" s="1" t="s">
        <v>370</v>
      </c>
    </row>
    <row r="88" spans="1:8">
      <c r="A88" s="1" t="s">
        <v>126</v>
      </c>
      <c r="B88" s="1" t="s">
        <v>364</v>
      </c>
      <c r="C88" s="1" t="s">
        <v>22</v>
      </c>
      <c r="D88" s="1" t="s">
        <v>43</v>
      </c>
      <c r="E88" s="1" t="s">
        <v>363</v>
      </c>
      <c r="F88" s="1" t="s">
        <v>22</v>
      </c>
      <c r="G88" s="1" t="s">
        <v>19</v>
      </c>
      <c r="H88" s="1" t="s">
        <v>370</v>
      </c>
    </row>
    <row r="89" spans="1:8">
      <c r="A89" s="1" t="s">
        <v>127</v>
      </c>
      <c r="B89" s="1" t="s">
        <v>372</v>
      </c>
      <c r="C89" s="1" t="s">
        <v>22</v>
      </c>
      <c r="D89" s="1" t="s">
        <v>30</v>
      </c>
      <c r="E89" s="1" t="s">
        <v>363</v>
      </c>
      <c r="F89" s="1" t="s">
        <v>22</v>
      </c>
      <c r="G89" s="1" t="s">
        <v>14</v>
      </c>
      <c r="H89" s="1" t="s">
        <v>364</v>
      </c>
    </row>
    <row r="90" spans="1:8">
      <c r="A90" s="1" t="s">
        <v>128</v>
      </c>
      <c r="B90" s="1" t="s">
        <v>369</v>
      </c>
      <c r="C90" s="1" t="s">
        <v>22</v>
      </c>
      <c r="D90" s="1" t="s">
        <v>21</v>
      </c>
      <c r="E90" s="1" t="s">
        <v>369</v>
      </c>
      <c r="F90" s="1" t="s">
        <v>13</v>
      </c>
      <c r="G90" s="1" t="s">
        <v>19</v>
      </c>
      <c r="H90" s="1" t="s">
        <v>370</v>
      </c>
    </row>
    <row r="91" spans="1:8">
      <c r="A91" s="1" t="s">
        <v>129</v>
      </c>
      <c r="B91" s="1" t="s">
        <v>364</v>
      </c>
      <c r="C91" s="1" t="s">
        <v>22</v>
      </c>
      <c r="D91" s="1" t="s">
        <v>37</v>
      </c>
      <c r="E91" s="1" t="s">
        <v>363</v>
      </c>
      <c r="F91" s="1" t="s">
        <v>13</v>
      </c>
      <c r="G91" s="1" t="s">
        <v>19</v>
      </c>
      <c r="H91" s="1" t="s">
        <v>370</v>
      </c>
    </row>
    <row r="92" spans="1:8">
      <c r="A92" s="1" t="s">
        <v>130</v>
      </c>
      <c r="B92" s="1" t="s">
        <v>364</v>
      </c>
      <c r="C92" s="1" t="s">
        <v>22</v>
      </c>
      <c r="D92" s="1" t="s">
        <v>32</v>
      </c>
      <c r="E92" s="1" t="s">
        <v>364</v>
      </c>
      <c r="F92" s="1" t="s">
        <v>22</v>
      </c>
      <c r="G92" s="1" t="s">
        <v>14</v>
      </c>
      <c r="H92" s="1" t="s">
        <v>364</v>
      </c>
    </row>
    <row r="93" spans="1:8">
      <c r="A93" s="1" t="s">
        <v>131</v>
      </c>
      <c r="B93" s="1" t="s">
        <v>364</v>
      </c>
      <c r="C93" s="1" t="s">
        <v>22</v>
      </c>
      <c r="D93" s="1" t="s">
        <v>32</v>
      </c>
      <c r="E93" s="1" t="s">
        <v>364</v>
      </c>
      <c r="F93" s="1" t="s">
        <v>22</v>
      </c>
      <c r="G93" s="1" t="s">
        <v>14</v>
      </c>
      <c r="H93" s="1" t="s">
        <v>364</v>
      </c>
    </row>
    <row r="94" spans="1:8">
      <c r="A94" s="1" t="s">
        <v>132</v>
      </c>
      <c r="B94" s="1" t="s">
        <v>364</v>
      </c>
      <c r="C94" s="1" t="s">
        <v>22</v>
      </c>
      <c r="D94" s="1" t="s">
        <v>32</v>
      </c>
      <c r="E94" s="1" t="s">
        <v>364</v>
      </c>
      <c r="F94" s="1" t="s">
        <v>22</v>
      </c>
      <c r="G94" s="1" t="s">
        <v>14</v>
      </c>
      <c r="H94" s="1" t="s">
        <v>364</v>
      </c>
    </row>
    <row r="95" spans="1:8">
      <c r="A95" s="1" t="s">
        <v>133</v>
      </c>
      <c r="B95" s="1" t="s">
        <v>363</v>
      </c>
      <c r="C95" s="1" t="s">
        <v>22</v>
      </c>
      <c r="D95" s="1" t="s">
        <v>16</v>
      </c>
      <c r="E95" s="1" t="s">
        <v>363</v>
      </c>
      <c r="F95" s="1" t="s">
        <v>22</v>
      </c>
      <c r="G95" s="1" t="s">
        <v>14</v>
      </c>
      <c r="H95" s="1" t="s">
        <v>364</v>
      </c>
    </row>
    <row r="96" spans="1:8">
      <c r="A96" s="1" t="s">
        <v>134</v>
      </c>
      <c r="B96" s="1" t="s">
        <v>369</v>
      </c>
      <c r="C96" s="1" t="s">
        <v>13</v>
      </c>
      <c r="D96" s="1" t="s">
        <v>23</v>
      </c>
      <c r="E96" s="1" t="s">
        <v>370</v>
      </c>
      <c r="F96" s="1" t="s">
        <v>13</v>
      </c>
      <c r="G96" s="1" t="s">
        <v>19</v>
      </c>
      <c r="H96" s="1" t="s">
        <v>370</v>
      </c>
    </row>
    <row r="97" spans="1:8">
      <c r="A97" s="1" t="s">
        <v>135</v>
      </c>
      <c r="B97" s="1" t="s">
        <v>364</v>
      </c>
      <c r="C97" s="1" t="s">
        <v>13</v>
      </c>
      <c r="D97" s="1" t="s">
        <v>18</v>
      </c>
      <c r="E97" s="1" t="s">
        <v>370</v>
      </c>
      <c r="F97" s="1" t="s">
        <v>13</v>
      </c>
      <c r="G97" s="1" t="s">
        <v>19</v>
      </c>
      <c r="H97" s="1" t="s">
        <v>370</v>
      </c>
    </row>
    <row r="98" spans="1:8">
      <c r="A98" s="1" t="s">
        <v>23</v>
      </c>
      <c r="B98" s="1" t="s">
        <v>370</v>
      </c>
      <c r="C98" s="1" t="s">
        <v>13</v>
      </c>
      <c r="D98" s="1" t="s">
        <v>12</v>
      </c>
      <c r="E98" s="1" t="s">
        <v>363</v>
      </c>
      <c r="F98" s="1" t="s">
        <v>13</v>
      </c>
      <c r="G98" s="1" t="s">
        <v>14</v>
      </c>
      <c r="H98" s="1" t="s">
        <v>364</v>
      </c>
    </row>
    <row r="99" spans="1:8">
      <c r="A99" s="1" t="s">
        <v>136</v>
      </c>
      <c r="B99" s="1" t="s">
        <v>370</v>
      </c>
      <c r="C99" s="1" t="s">
        <v>22</v>
      </c>
      <c r="D99" s="1" t="s">
        <v>23</v>
      </c>
      <c r="E99" s="1" t="s">
        <v>370</v>
      </c>
      <c r="F99" s="1" t="s">
        <v>13</v>
      </c>
      <c r="G99" s="1" t="s">
        <v>19</v>
      </c>
      <c r="H99" s="1" t="s">
        <v>370</v>
      </c>
    </row>
    <row r="100" spans="1:8">
      <c r="A100" s="1" t="s">
        <v>137</v>
      </c>
      <c r="B100" s="1" t="s">
        <v>363</v>
      </c>
      <c r="C100" s="1" t="s">
        <v>17</v>
      </c>
      <c r="D100" s="1" t="s">
        <v>23</v>
      </c>
      <c r="E100" s="1" t="s">
        <v>370</v>
      </c>
      <c r="F100" s="1" t="s">
        <v>13</v>
      </c>
      <c r="G100" s="1" t="s">
        <v>19</v>
      </c>
      <c r="H100" s="1" t="s">
        <v>370</v>
      </c>
    </row>
    <row r="101" spans="1:8">
      <c r="A101" s="1" t="s">
        <v>138</v>
      </c>
      <c r="B101" s="1" t="s">
        <v>372</v>
      </c>
      <c r="C101" s="1" t="s">
        <v>13</v>
      </c>
      <c r="D101" s="1" t="s">
        <v>29</v>
      </c>
      <c r="E101" s="1" t="s">
        <v>368</v>
      </c>
      <c r="F101" s="1" t="s">
        <v>22</v>
      </c>
      <c r="G101" s="1" t="s">
        <v>19</v>
      </c>
      <c r="H101" s="1" t="s">
        <v>370</v>
      </c>
    </row>
    <row r="102" spans="1:8">
      <c r="A102" s="1" t="s">
        <v>139</v>
      </c>
      <c r="B102" s="1" t="s">
        <v>369</v>
      </c>
      <c r="C102" s="1" t="s">
        <v>22</v>
      </c>
      <c r="D102" s="1" t="s">
        <v>25</v>
      </c>
      <c r="E102" s="1" t="s">
        <v>370</v>
      </c>
      <c r="F102" s="1" t="s">
        <v>13</v>
      </c>
      <c r="G102" s="1" t="s">
        <v>19</v>
      </c>
      <c r="H102" s="1" t="s">
        <v>370</v>
      </c>
    </row>
    <row r="103" spans="1:8">
      <c r="A103" s="1" t="s">
        <v>140</v>
      </c>
      <c r="B103" s="1" t="s">
        <v>372</v>
      </c>
      <c r="C103" s="1" t="s">
        <v>13</v>
      </c>
      <c r="D103" s="1" t="s">
        <v>12</v>
      </c>
      <c r="E103" s="1" t="s">
        <v>363</v>
      </c>
      <c r="F103" s="1" t="s">
        <v>13</v>
      </c>
      <c r="G103" s="1" t="s">
        <v>14</v>
      </c>
      <c r="H103" s="1" t="s">
        <v>364</v>
      </c>
    </row>
    <row r="104" spans="1:8">
      <c r="A104" s="1" t="s">
        <v>141</v>
      </c>
      <c r="B104" s="1" t="s">
        <v>368</v>
      </c>
      <c r="C104" s="1" t="s">
        <v>17</v>
      </c>
      <c r="D104" s="1" t="s">
        <v>21</v>
      </c>
      <c r="E104" s="1" t="s">
        <v>369</v>
      </c>
      <c r="F104" s="1" t="s">
        <v>13</v>
      </c>
      <c r="G104" s="1" t="s">
        <v>19</v>
      </c>
      <c r="H104" s="1" t="s">
        <v>370</v>
      </c>
    </row>
    <row r="105" spans="1:8">
      <c r="A105" s="1" t="s">
        <v>142</v>
      </c>
      <c r="B105" s="1" t="s">
        <v>363</v>
      </c>
      <c r="C105" s="1" t="s">
        <v>17</v>
      </c>
      <c r="D105" s="1" t="s">
        <v>47</v>
      </c>
      <c r="E105" s="1" t="s">
        <v>368</v>
      </c>
      <c r="F105" s="1" t="s">
        <v>13</v>
      </c>
      <c r="G105" s="1" t="s">
        <v>19</v>
      </c>
      <c r="H105" s="1" t="s">
        <v>370</v>
      </c>
    </row>
    <row r="106" spans="1:8">
      <c r="A106" s="1" t="s">
        <v>143</v>
      </c>
      <c r="B106" s="1" t="s">
        <v>363</v>
      </c>
      <c r="C106" s="1" t="s">
        <v>22</v>
      </c>
      <c r="D106" s="1" t="s">
        <v>32</v>
      </c>
      <c r="E106" s="1" t="s">
        <v>364</v>
      </c>
      <c r="F106" s="1" t="s">
        <v>22</v>
      </c>
      <c r="G106" s="1" t="s">
        <v>14</v>
      </c>
      <c r="H106" s="1" t="s">
        <v>364</v>
      </c>
    </row>
    <row r="107" spans="1:8">
      <c r="A107" s="1" t="s">
        <v>144</v>
      </c>
      <c r="B107" s="1" t="s">
        <v>363</v>
      </c>
      <c r="C107" s="1" t="s">
        <v>13</v>
      </c>
      <c r="D107" s="1" t="s">
        <v>29</v>
      </c>
      <c r="E107" s="1" t="s">
        <v>368</v>
      </c>
      <c r="F107" s="1" t="s">
        <v>22</v>
      </c>
      <c r="G107" s="1" t="s">
        <v>19</v>
      </c>
      <c r="H107" s="1" t="s">
        <v>370</v>
      </c>
    </row>
    <row r="108" spans="1:8">
      <c r="A108" s="1" t="s">
        <v>145</v>
      </c>
      <c r="B108" s="1" t="s">
        <v>363</v>
      </c>
      <c r="C108" s="1" t="s">
        <v>17</v>
      </c>
      <c r="D108" s="1" t="s">
        <v>41</v>
      </c>
      <c r="E108" s="1" t="s">
        <v>363</v>
      </c>
      <c r="F108" s="1" t="s">
        <v>13</v>
      </c>
      <c r="G108" s="1" t="s">
        <v>14</v>
      </c>
      <c r="H108" s="1" t="s">
        <v>364</v>
      </c>
    </row>
    <row r="109" spans="1:8">
      <c r="A109" s="1" t="s">
        <v>146</v>
      </c>
      <c r="B109" s="1" t="s">
        <v>363</v>
      </c>
      <c r="C109" s="1" t="s">
        <v>22</v>
      </c>
      <c r="D109" s="1" t="s">
        <v>29</v>
      </c>
      <c r="E109" s="1" t="s">
        <v>368</v>
      </c>
      <c r="F109" s="1" t="s">
        <v>22</v>
      </c>
      <c r="G109" s="1" t="s">
        <v>19</v>
      </c>
      <c r="H109" s="1" t="s">
        <v>370</v>
      </c>
    </row>
    <row r="110" spans="1:8">
      <c r="A110" s="1" t="s">
        <v>147</v>
      </c>
      <c r="B110" s="1" t="s">
        <v>364</v>
      </c>
      <c r="C110" s="1" t="s">
        <v>17</v>
      </c>
      <c r="D110" s="1" t="s">
        <v>35</v>
      </c>
      <c r="E110" s="1" t="s">
        <v>363</v>
      </c>
      <c r="F110" s="1" t="s">
        <v>22</v>
      </c>
      <c r="G110" s="1" t="s">
        <v>14</v>
      </c>
      <c r="H110" s="1" t="s">
        <v>364</v>
      </c>
    </row>
    <row r="111" spans="1:8">
      <c r="A111" s="1" t="s">
        <v>148</v>
      </c>
      <c r="B111" s="1" t="s">
        <v>45</v>
      </c>
      <c r="C111" s="1" t="s">
        <v>22</v>
      </c>
      <c r="D111" s="1" t="s">
        <v>32</v>
      </c>
      <c r="E111" s="1" t="s">
        <v>364</v>
      </c>
      <c r="F111" s="1" t="s">
        <v>22</v>
      </c>
      <c r="G111" s="1" t="s">
        <v>14</v>
      </c>
      <c r="H111" s="1" t="s">
        <v>364</v>
      </c>
    </row>
    <row r="112" spans="1:8">
      <c r="A112" s="1" t="s">
        <v>149</v>
      </c>
      <c r="B112" s="1" t="s">
        <v>370</v>
      </c>
      <c r="C112" s="1" t="s">
        <v>17</v>
      </c>
      <c r="D112" s="1" t="s">
        <v>43</v>
      </c>
      <c r="E112" s="1" t="s">
        <v>363</v>
      </c>
      <c r="F112" s="1" t="s">
        <v>22</v>
      </c>
      <c r="G112" s="1" t="s">
        <v>19</v>
      </c>
      <c r="H112" s="1" t="s">
        <v>370</v>
      </c>
    </row>
    <row r="113" spans="1:8">
      <c r="A113" s="1" t="s">
        <v>150</v>
      </c>
      <c r="B113" s="1" t="s">
        <v>370</v>
      </c>
      <c r="C113" s="1" t="s">
        <v>22</v>
      </c>
      <c r="D113" s="1" t="s">
        <v>47</v>
      </c>
      <c r="E113" s="1" t="s">
        <v>368</v>
      </c>
      <c r="F113" s="1" t="s">
        <v>13</v>
      </c>
      <c r="G113" s="1" t="s">
        <v>19</v>
      </c>
      <c r="H113" s="1" t="s">
        <v>370</v>
      </c>
    </row>
    <row r="114" spans="1:8">
      <c r="A114" s="1" t="s">
        <v>151</v>
      </c>
      <c r="B114" s="1" t="s">
        <v>368</v>
      </c>
      <c r="C114" s="1" t="s">
        <v>17</v>
      </c>
      <c r="D114" s="1" t="s">
        <v>47</v>
      </c>
      <c r="E114" s="1" t="s">
        <v>368</v>
      </c>
      <c r="F114" s="1" t="s">
        <v>13</v>
      </c>
      <c r="G114" s="1" t="s">
        <v>19</v>
      </c>
      <c r="H114" s="1" t="s">
        <v>370</v>
      </c>
    </row>
    <row r="115" spans="1:8">
      <c r="A115" s="1" t="s">
        <v>152</v>
      </c>
      <c r="B115" s="1" t="s">
        <v>369</v>
      </c>
      <c r="C115" s="1" t="s">
        <v>13</v>
      </c>
      <c r="D115" s="1" t="s">
        <v>43</v>
      </c>
      <c r="E115" s="1" t="s">
        <v>363</v>
      </c>
      <c r="F115" s="1" t="s">
        <v>22</v>
      </c>
      <c r="G115" s="1" t="s">
        <v>19</v>
      </c>
      <c r="H115" s="1" t="s">
        <v>370</v>
      </c>
    </row>
    <row r="116" spans="1:8">
      <c r="A116" s="1" t="s">
        <v>153</v>
      </c>
      <c r="B116" s="1" t="s">
        <v>363</v>
      </c>
      <c r="C116" s="1" t="s">
        <v>22</v>
      </c>
      <c r="D116" s="1" t="s">
        <v>37</v>
      </c>
      <c r="E116" s="1" t="s">
        <v>363</v>
      </c>
      <c r="F116" s="1" t="s">
        <v>13</v>
      </c>
      <c r="G116" s="1" t="s">
        <v>19</v>
      </c>
      <c r="H116" s="1" t="s">
        <v>370</v>
      </c>
    </row>
    <row r="117" spans="1:8">
      <c r="A117" s="1" t="s">
        <v>154</v>
      </c>
      <c r="B117" s="1" t="s">
        <v>368</v>
      </c>
      <c r="C117" s="1" t="s">
        <v>13</v>
      </c>
      <c r="D117" s="1" t="s">
        <v>12</v>
      </c>
      <c r="E117" s="1" t="s">
        <v>363</v>
      </c>
      <c r="F117" s="1" t="s">
        <v>13</v>
      </c>
      <c r="G117" s="1" t="s">
        <v>14</v>
      </c>
      <c r="H117" s="1" t="s">
        <v>364</v>
      </c>
    </row>
    <row r="118" spans="1:8">
      <c r="A118" s="1" t="s">
        <v>155</v>
      </c>
      <c r="B118" s="1" t="s">
        <v>45</v>
      </c>
      <c r="C118" s="1" t="s">
        <v>22</v>
      </c>
      <c r="D118" s="1" t="s">
        <v>47</v>
      </c>
      <c r="E118" s="1" t="s">
        <v>368</v>
      </c>
      <c r="F118" s="1" t="s">
        <v>13</v>
      </c>
      <c r="G118" s="1" t="s">
        <v>19</v>
      </c>
      <c r="H118" s="1" t="s">
        <v>370</v>
      </c>
    </row>
    <row r="119" spans="1:8">
      <c r="A119" s="1" t="s">
        <v>156</v>
      </c>
      <c r="B119" s="1" t="s">
        <v>370</v>
      </c>
      <c r="C119" s="1" t="s">
        <v>22</v>
      </c>
      <c r="D119" s="1" t="s">
        <v>43</v>
      </c>
      <c r="E119" s="1" t="s">
        <v>363</v>
      </c>
      <c r="F119" s="1" t="s">
        <v>22</v>
      </c>
      <c r="G119" s="1" t="s">
        <v>19</v>
      </c>
      <c r="H119" s="1" t="s">
        <v>370</v>
      </c>
    </row>
    <row r="120" spans="1:8">
      <c r="A120" s="1" t="s">
        <v>157</v>
      </c>
      <c r="B120" s="1" t="s">
        <v>363</v>
      </c>
      <c r="C120" s="1" t="s">
        <v>17</v>
      </c>
      <c r="D120" s="1" t="s">
        <v>23</v>
      </c>
      <c r="E120" s="1" t="s">
        <v>370</v>
      </c>
      <c r="F120" s="1" t="s">
        <v>13</v>
      </c>
      <c r="G120" s="1" t="s">
        <v>19</v>
      </c>
      <c r="H120" s="1" t="s">
        <v>370</v>
      </c>
    </row>
    <row r="121" spans="1:8">
      <c r="A121" s="1" t="s">
        <v>158</v>
      </c>
      <c r="B121" s="1" t="s">
        <v>364</v>
      </c>
      <c r="C121" s="1" t="s">
        <v>17</v>
      </c>
      <c r="D121" s="1" t="s">
        <v>16</v>
      </c>
      <c r="E121" s="1" t="s">
        <v>363</v>
      </c>
      <c r="F121" s="1" t="s">
        <v>22</v>
      </c>
      <c r="G121" s="1" t="s">
        <v>14</v>
      </c>
      <c r="H121" s="1" t="s">
        <v>364</v>
      </c>
    </row>
    <row r="122" spans="1:8">
      <c r="A122" s="1" t="s">
        <v>159</v>
      </c>
      <c r="B122" s="1" t="s">
        <v>363</v>
      </c>
      <c r="C122" s="1" t="s">
        <v>22</v>
      </c>
      <c r="D122" s="1" t="s">
        <v>30</v>
      </c>
      <c r="E122" s="1" t="s">
        <v>363</v>
      </c>
      <c r="F122" s="1" t="s">
        <v>22</v>
      </c>
      <c r="G122" s="1" t="s">
        <v>14</v>
      </c>
      <c r="H122" s="1" t="s">
        <v>364</v>
      </c>
    </row>
    <row r="123" spans="1:8">
      <c r="A123" s="1" t="s">
        <v>160</v>
      </c>
      <c r="B123" s="1" t="s">
        <v>364</v>
      </c>
      <c r="C123" s="1" t="s">
        <v>22</v>
      </c>
      <c r="D123" s="1" t="s">
        <v>16</v>
      </c>
      <c r="E123" s="1" t="s">
        <v>363</v>
      </c>
      <c r="F123" s="1" t="s">
        <v>22</v>
      </c>
      <c r="G123" s="1" t="s">
        <v>14</v>
      </c>
      <c r="H123" s="1" t="s">
        <v>364</v>
      </c>
    </row>
    <row r="124" spans="1:8">
      <c r="A124" s="1" t="s">
        <v>161</v>
      </c>
      <c r="B124" s="1" t="s">
        <v>364</v>
      </c>
      <c r="C124" s="1" t="s">
        <v>22</v>
      </c>
      <c r="D124" s="1" t="s">
        <v>32</v>
      </c>
      <c r="E124" s="1" t="s">
        <v>364</v>
      </c>
      <c r="F124" s="1" t="s">
        <v>22</v>
      </c>
      <c r="G124" s="1" t="s">
        <v>14</v>
      </c>
      <c r="H124" s="1" t="s">
        <v>364</v>
      </c>
    </row>
    <row r="125" spans="1:8">
      <c r="A125" s="1" t="s">
        <v>162</v>
      </c>
      <c r="B125" s="1" t="s">
        <v>370</v>
      </c>
      <c r="C125" s="1" t="s">
        <v>22</v>
      </c>
      <c r="D125" s="1" t="s">
        <v>32</v>
      </c>
      <c r="E125" s="1" t="s">
        <v>364</v>
      </c>
      <c r="F125" s="1" t="s">
        <v>22</v>
      </c>
      <c r="G125" s="1" t="s">
        <v>14</v>
      </c>
      <c r="H125" s="1" t="s">
        <v>364</v>
      </c>
    </row>
    <row r="126" spans="1:8">
      <c r="A126" s="1" t="s">
        <v>163</v>
      </c>
      <c r="B126" s="1" t="s">
        <v>369</v>
      </c>
      <c r="C126" s="1" t="s">
        <v>22</v>
      </c>
      <c r="D126" s="1" t="s">
        <v>47</v>
      </c>
      <c r="E126" s="1" t="s">
        <v>368</v>
      </c>
      <c r="F126" s="1" t="s">
        <v>13</v>
      </c>
      <c r="G126" s="1" t="s">
        <v>19</v>
      </c>
      <c r="H126" s="1" t="s">
        <v>370</v>
      </c>
    </row>
    <row r="127" spans="1:8">
      <c r="A127" s="1" t="s">
        <v>164</v>
      </c>
      <c r="B127" s="1" t="s">
        <v>372</v>
      </c>
      <c r="C127" s="1" t="s">
        <v>17</v>
      </c>
      <c r="D127" s="1" t="s">
        <v>37</v>
      </c>
      <c r="E127" s="1" t="s">
        <v>363</v>
      </c>
      <c r="F127" s="1" t="s">
        <v>13</v>
      </c>
      <c r="G127" s="1" t="s">
        <v>19</v>
      </c>
      <c r="H127" s="1" t="s">
        <v>370</v>
      </c>
    </row>
    <row r="128" spans="1:8">
      <c r="A128" s="1" t="s">
        <v>165</v>
      </c>
      <c r="B128" s="1" t="s">
        <v>364</v>
      </c>
      <c r="C128" s="1" t="s">
        <v>17</v>
      </c>
      <c r="D128" s="1" t="s">
        <v>21</v>
      </c>
      <c r="E128" s="1" t="s">
        <v>369</v>
      </c>
      <c r="F128" s="1" t="s">
        <v>13</v>
      </c>
      <c r="G128" s="1" t="s">
        <v>19</v>
      </c>
      <c r="H128" s="1" t="s">
        <v>370</v>
      </c>
    </row>
    <row r="129" spans="1:8">
      <c r="A129" s="1" t="s">
        <v>166</v>
      </c>
      <c r="B129" s="1" t="s">
        <v>363</v>
      </c>
      <c r="C129" s="1" t="s">
        <v>24</v>
      </c>
      <c r="D129" s="1" t="s">
        <v>25</v>
      </c>
      <c r="E129" s="1" t="s">
        <v>370</v>
      </c>
      <c r="F129" s="1" t="s">
        <v>13</v>
      </c>
      <c r="G129" s="1" t="s">
        <v>19</v>
      </c>
      <c r="H129" s="1" t="s">
        <v>370</v>
      </c>
    </row>
    <row r="130" spans="1:8">
      <c r="A130" s="1" t="s">
        <v>25</v>
      </c>
      <c r="B130" s="1" t="s">
        <v>370</v>
      </c>
      <c r="C130" s="1" t="s">
        <v>22</v>
      </c>
      <c r="D130" s="1" t="s">
        <v>43</v>
      </c>
      <c r="E130" s="1" t="s">
        <v>363</v>
      </c>
      <c r="F130" s="1" t="s">
        <v>22</v>
      </c>
      <c r="G130" s="1" t="s">
        <v>19</v>
      </c>
      <c r="H130" s="1" t="s">
        <v>370</v>
      </c>
    </row>
    <row r="131" spans="1:8">
      <c r="A131" s="1" t="s">
        <v>167</v>
      </c>
      <c r="B131" s="1" t="s">
        <v>364</v>
      </c>
      <c r="C131" s="1" t="s">
        <v>17</v>
      </c>
      <c r="D131" s="1" t="s">
        <v>25</v>
      </c>
      <c r="E131" s="1" t="s">
        <v>370</v>
      </c>
      <c r="F131" s="1" t="s">
        <v>13</v>
      </c>
      <c r="G131" s="1" t="s">
        <v>19</v>
      </c>
      <c r="H131" s="1" t="s">
        <v>370</v>
      </c>
    </row>
    <row r="132" spans="1:8">
      <c r="A132" s="1" t="s">
        <v>168</v>
      </c>
      <c r="B132" s="1" t="s">
        <v>364</v>
      </c>
      <c r="C132" s="1" t="s">
        <v>22</v>
      </c>
      <c r="D132" s="1" t="s">
        <v>32</v>
      </c>
      <c r="E132" s="1" t="s">
        <v>364</v>
      </c>
      <c r="F132" s="1" t="s">
        <v>22</v>
      </c>
      <c r="G132" s="1" t="s">
        <v>14</v>
      </c>
      <c r="H132" s="1" t="s">
        <v>364</v>
      </c>
    </row>
    <row r="133" spans="1:8">
      <c r="A133" s="1" t="s">
        <v>169</v>
      </c>
      <c r="B133" s="1" t="s">
        <v>363</v>
      </c>
      <c r="C133" s="1" t="s">
        <v>22</v>
      </c>
      <c r="D133" s="1" t="s">
        <v>32</v>
      </c>
      <c r="E133" s="1" t="s">
        <v>364</v>
      </c>
      <c r="F133" s="1" t="s">
        <v>22</v>
      </c>
      <c r="G133" s="1" t="s">
        <v>14</v>
      </c>
      <c r="H133" s="1" t="s">
        <v>364</v>
      </c>
    </row>
    <row r="134" spans="1:8">
      <c r="A134" s="1" t="s">
        <v>170</v>
      </c>
      <c r="B134" s="1" t="s">
        <v>363</v>
      </c>
      <c r="C134" s="1" t="s">
        <v>17</v>
      </c>
      <c r="D134" s="1" t="s">
        <v>16</v>
      </c>
      <c r="E134" s="1" t="s">
        <v>363</v>
      </c>
      <c r="F134" s="1" t="s">
        <v>22</v>
      </c>
      <c r="G134" s="1" t="s">
        <v>14</v>
      </c>
      <c r="H134" s="1" t="s">
        <v>364</v>
      </c>
    </row>
    <row r="135" spans="1:8">
      <c r="A135" s="1" t="s">
        <v>171</v>
      </c>
      <c r="B135" s="1" t="s">
        <v>364</v>
      </c>
      <c r="C135" s="1" t="s">
        <v>22</v>
      </c>
      <c r="D135" s="1" t="s">
        <v>16</v>
      </c>
      <c r="E135" s="1" t="s">
        <v>363</v>
      </c>
      <c r="F135" s="1" t="s">
        <v>22</v>
      </c>
      <c r="G135" s="1" t="s">
        <v>14</v>
      </c>
      <c r="H135" s="1" t="s">
        <v>364</v>
      </c>
    </row>
    <row r="136" spans="1:8">
      <c r="A136" s="1" t="s">
        <v>172</v>
      </c>
      <c r="B136" s="1" t="s">
        <v>363</v>
      </c>
      <c r="C136" s="1" t="s">
        <v>22</v>
      </c>
      <c r="D136" s="1" t="s">
        <v>32</v>
      </c>
      <c r="E136" s="1" t="s">
        <v>364</v>
      </c>
      <c r="F136" s="1" t="s">
        <v>22</v>
      </c>
      <c r="G136" s="1" t="s">
        <v>14</v>
      </c>
      <c r="H136" s="1" t="s">
        <v>364</v>
      </c>
    </row>
    <row r="137" spans="1:8">
      <c r="A137" s="1" t="s">
        <v>173</v>
      </c>
      <c r="B137" s="1" t="s">
        <v>370</v>
      </c>
      <c r="C137" s="1" t="s">
        <v>17</v>
      </c>
      <c r="D137" s="1" t="s">
        <v>49</v>
      </c>
      <c r="E137" s="1" t="s">
        <v>363</v>
      </c>
      <c r="F137" s="1" t="s">
        <v>22</v>
      </c>
      <c r="G137" s="1" t="s">
        <v>14</v>
      </c>
      <c r="H137" s="1" t="s">
        <v>364</v>
      </c>
    </row>
    <row r="138" spans="1:8">
      <c r="A138" s="1" t="s">
        <v>174</v>
      </c>
      <c r="B138" s="1" t="s">
        <v>370</v>
      </c>
      <c r="C138" s="1" t="s">
        <v>22</v>
      </c>
      <c r="D138" s="1" t="s">
        <v>33</v>
      </c>
      <c r="E138" s="1" t="s">
        <v>364</v>
      </c>
      <c r="F138" s="1" t="s">
        <v>13</v>
      </c>
      <c r="G138" s="1" t="s">
        <v>19</v>
      </c>
      <c r="H138" s="1" t="s">
        <v>370</v>
      </c>
    </row>
    <row r="139" spans="1:8">
      <c r="A139" s="1" t="s">
        <v>175</v>
      </c>
      <c r="B139" s="1" t="s">
        <v>363</v>
      </c>
      <c r="C139" s="1" t="s">
        <v>13</v>
      </c>
      <c r="D139" s="1" t="s">
        <v>27</v>
      </c>
      <c r="E139" s="1" t="s">
        <v>370</v>
      </c>
      <c r="F139" s="1" t="s">
        <v>13</v>
      </c>
      <c r="G139" s="1" t="s">
        <v>19</v>
      </c>
      <c r="H139" s="1" t="s">
        <v>370</v>
      </c>
    </row>
    <row r="140" spans="1:8">
      <c r="A140" s="1" t="s">
        <v>27</v>
      </c>
      <c r="B140" s="1" t="s">
        <v>370</v>
      </c>
      <c r="C140" s="1" t="s">
        <v>22</v>
      </c>
      <c r="D140" s="1" t="s">
        <v>16</v>
      </c>
      <c r="E140" s="1" t="s">
        <v>363</v>
      </c>
      <c r="F140" s="1" t="s">
        <v>22</v>
      </c>
      <c r="G140" s="1" t="s">
        <v>14</v>
      </c>
      <c r="H140" s="1" t="s">
        <v>364</v>
      </c>
    </row>
    <row r="141" spans="1:8">
      <c r="A141" s="1" t="s">
        <v>176</v>
      </c>
      <c r="B141" s="1" t="s">
        <v>363</v>
      </c>
      <c r="C141" s="1" t="s">
        <v>22</v>
      </c>
      <c r="D141" s="1" t="s">
        <v>27</v>
      </c>
      <c r="E141" s="1" t="s">
        <v>370</v>
      </c>
      <c r="F141" s="1" t="s">
        <v>13</v>
      </c>
      <c r="G141" s="1" t="s">
        <v>19</v>
      </c>
      <c r="H141" s="1" t="s">
        <v>370</v>
      </c>
    </row>
    <row r="142" spans="1:8">
      <c r="A142" s="1" t="s">
        <v>177</v>
      </c>
      <c r="B142" s="1" t="s">
        <v>370</v>
      </c>
      <c r="C142" s="1" t="s">
        <v>22</v>
      </c>
      <c r="D142" s="1" t="s">
        <v>29</v>
      </c>
      <c r="E142" s="1" t="s">
        <v>368</v>
      </c>
      <c r="F142" s="1" t="s">
        <v>22</v>
      </c>
      <c r="G142" s="1" t="s">
        <v>19</v>
      </c>
      <c r="H142" s="1" t="s">
        <v>370</v>
      </c>
    </row>
    <row r="143" spans="1:8">
      <c r="A143" s="1" t="s">
        <v>178</v>
      </c>
      <c r="B143" s="1" t="s">
        <v>364</v>
      </c>
      <c r="C143" s="1" t="s">
        <v>17</v>
      </c>
      <c r="D143" s="1" t="s">
        <v>33</v>
      </c>
      <c r="E143" s="1" t="s">
        <v>364</v>
      </c>
      <c r="F143" s="1" t="s">
        <v>13</v>
      </c>
      <c r="G143" s="1" t="s">
        <v>19</v>
      </c>
      <c r="H143" s="1" t="s">
        <v>370</v>
      </c>
    </row>
    <row r="144" spans="1:8">
      <c r="A144" s="1" t="s">
        <v>179</v>
      </c>
      <c r="B144" s="1" t="s">
        <v>370</v>
      </c>
      <c r="C144" s="1" t="s">
        <v>22</v>
      </c>
      <c r="D144" s="1" t="s">
        <v>32</v>
      </c>
      <c r="E144" s="1" t="s">
        <v>364</v>
      </c>
      <c r="F144" s="1" t="s">
        <v>22</v>
      </c>
      <c r="G144" s="1" t="s">
        <v>14</v>
      </c>
      <c r="H144" s="1" t="s">
        <v>364</v>
      </c>
    </row>
    <row r="145" spans="1:8">
      <c r="A145" s="1" t="s">
        <v>180</v>
      </c>
      <c r="B145" s="1" t="s">
        <v>372</v>
      </c>
      <c r="C145" s="1" t="s">
        <v>22</v>
      </c>
      <c r="D145" s="1" t="s">
        <v>27</v>
      </c>
      <c r="E145" s="1" t="s">
        <v>370</v>
      </c>
      <c r="F145" s="1" t="s">
        <v>13</v>
      </c>
      <c r="G145" s="1" t="s">
        <v>19</v>
      </c>
      <c r="H145" s="1" t="s">
        <v>370</v>
      </c>
    </row>
    <row r="146" spans="1:8">
      <c r="A146" s="1" t="s">
        <v>181</v>
      </c>
      <c r="B146" s="1" t="s">
        <v>45</v>
      </c>
      <c r="C146" s="1" t="s">
        <v>22</v>
      </c>
      <c r="D146" s="1" t="s">
        <v>21</v>
      </c>
      <c r="E146" s="1" t="s">
        <v>369</v>
      </c>
      <c r="F146" s="1" t="s">
        <v>13</v>
      </c>
      <c r="G146" s="1" t="s">
        <v>19</v>
      </c>
      <c r="H146" s="1" t="s">
        <v>370</v>
      </c>
    </row>
    <row r="147" spans="1:8">
      <c r="A147" s="1" t="s">
        <v>182</v>
      </c>
      <c r="B147" s="1" t="s">
        <v>363</v>
      </c>
      <c r="C147" s="1" t="s">
        <v>22</v>
      </c>
      <c r="D147" s="1" t="s">
        <v>43</v>
      </c>
      <c r="E147" s="1" t="s">
        <v>363</v>
      </c>
      <c r="F147" s="1" t="s">
        <v>22</v>
      </c>
      <c r="G147" s="1" t="s">
        <v>19</v>
      </c>
      <c r="H147" s="1" t="s">
        <v>370</v>
      </c>
    </row>
    <row r="148" spans="1:8">
      <c r="A148" s="1" t="s">
        <v>183</v>
      </c>
      <c r="B148" s="1" t="s">
        <v>363</v>
      </c>
      <c r="C148" s="1" t="s">
        <v>13</v>
      </c>
      <c r="D148" s="1" t="s">
        <v>41</v>
      </c>
      <c r="E148" s="1" t="s">
        <v>363</v>
      </c>
      <c r="F148" s="1" t="s">
        <v>13</v>
      </c>
      <c r="G148" s="1" t="s">
        <v>14</v>
      </c>
      <c r="H148" s="1" t="s">
        <v>364</v>
      </c>
    </row>
    <row r="149" spans="1:8">
      <c r="A149" s="1" t="s">
        <v>184</v>
      </c>
      <c r="B149" s="1" t="s">
        <v>363</v>
      </c>
      <c r="C149" s="1" t="s">
        <v>22</v>
      </c>
      <c r="D149" s="1" t="s">
        <v>25</v>
      </c>
      <c r="E149" s="1" t="s">
        <v>370</v>
      </c>
      <c r="F149" s="1" t="s">
        <v>13</v>
      </c>
      <c r="G149" s="1" t="s">
        <v>19</v>
      </c>
      <c r="H149" s="1" t="s">
        <v>370</v>
      </c>
    </row>
    <row r="150" spans="1:8">
      <c r="A150" s="1" t="s">
        <v>185</v>
      </c>
      <c r="B150" s="1" t="s">
        <v>370</v>
      </c>
      <c r="C150" s="1" t="s">
        <v>17</v>
      </c>
      <c r="D150" s="1" t="s">
        <v>16</v>
      </c>
      <c r="E150" s="1" t="s">
        <v>363</v>
      </c>
      <c r="F150" s="1" t="s">
        <v>22</v>
      </c>
      <c r="G150" s="1" t="s">
        <v>14</v>
      </c>
      <c r="H150" s="1" t="s">
        <v>364</v>
      </c>
    </row>
    <row r="151" spans="1:8">
      <c r="A151" s="1" t="s">
        <v>186</v>
      </c>
      <c r="B151" s="1" t="s">
        <v>369</v>
      </c>
      <c r="C151" s="1" t="s">
        <v>17</v>
      </c>
      <c r="D151" s="1" t="s">
        <v>33</v>
      </c>
      <c r="E151" s="1" t="s">
        <v>364</v>
      </c>
      <c r="F151" s="1" t="s">
        <v>13</v>
      </c>
      <c r="G151" s="1" t="s">
        <v>19</v>
      </c>
      <c r="H151" s="1" t="s">
        <v>370</v>
      </c>
    </row>
    <row r="152" spans="1:8">
      <c r="A152" s="1" t="s">
        <v>187</v>
      </c>
      <c r="B152" s="1" t="s">
        <v>369</v>
      </c>
      <c r="C152" s="1" t="s">
        <v>22</v>
      </c>
      <c r="D152" s="1" t="s">
        <v>37</v>
      </c>
      <c r="E152" s="1" t="s">
        <v>363</v>
      </c>
      <c r="F152" s="1" t="s">
        <v>13</v>
      </c>
      <c r="G152" s="1" t="s">
        <v>19</v>
      </c>
      <c r="H152" s="1" t="s">
        <v>370</v>
      </c>
    </row>
    <row r="153" spans="1:8">
      <c r="A153" s="1" t="s">
        <v>188</v>
      </c>
      <c r="B153" s="1" t="s">
        <v>368</v>
      </c>
      <c r="C153" s="1" t="s">
        <v>22</v>
      </c>
      <c r="D153" s="1" t="s">
        <v>37</v>
      </c>
      <c r="E153" s="1" t="s">
        <v>363</v>
      </c>
      <c r="F153" s="1" t="s">
        <v>13</v>
      </c>
      <c r="G153" s="1" t="s">
        <v>19</v>
      </c>
      <c r="H153" s="1" t="s">
        <v>370</v>
      </c>
    </row>
    <row r="154" spans="1:8">
      <c r="A154" s="1" t="s">
        <v>189</v>
      </c>
      <c r="B154" s="1" t="s">
        <v>372</v>
      </c>
      <c r="C154" s="1" t="s">
        <v>22</v>
      </c>
      <c r="D154" s="1" t="s">
        <v>47</v>
      </c>
      <c r="E154" s="1" t="s">
        <v>368</v>
      </c>
      <c r="F154" s="1" t="s">
        <v>13</v>
      </c>
      <c r="G154" s="1" t="s">
        <v>19</v>
      </c>
      <c r="H154" s="1" t="s">
        <v>370</v>
      </c>
    </row>
    <row r="155" spans="1:8">
      <c r="A155" s="1" t="s">
        <v>190</v>
      </c>
      <c r="B155" s="1" t="s">
        <v>372</v>
      </c>
      <c r="C155" s="1" t="s">
        <v>17</v>
      </c>
      <c r="D155" s="1" t="s">
        <v>21</v>
      </c>
      <c r="E155" s="1" t="s">
        <v>369</v>
      </c>
      <c r="F155" s="1" t="s">
        <v>13</v>
      </c>
      <c r="G155" s="1" t="s">
        <v>19</v>
      </c>
      <c r="H155" s="1" t="s">
        <v>370</v>
      </c>
    </row>
    <row r="156" spans="1:8">
      <c r="A156" s="1" t="s">
        <v>191</v>
      </c>
      <c r="B156" s="1" t="s">
        <v>364</v>
      </c>
      <c r="C156" s="1" t="s">
        <v>13</v>
      </c>
      <c r="D156" s="1" t="s">
        <v>43</v>
      </c>
      <c r="E156" s="1" t="s">
        <v>363</v>
      </c>
      <c r="F156" s="1" t="s">
        <v>22</v>
      </c>
      <c r="G156" s="1" t="s">
        <v>19</v>
      </c>
      <c r="H156" s="1" t="s">
        <v>370</v>
      </c>
    </row>
    <row r="157" spans="1:8">
      <c r="A157" s="1" t="s">
        <v>192</v>
      </c>
      <c r="B157" s="1" t="s">
        <v>370</v>
      </c>
      <c r="C157" s="1" t="s">
        <v>22</v>
      </c>
      <c r="D157" s="1" t="s">
        <v>30</v>
      </c>
      <c r="E157" s="1" t="s">
        <v>363</v>
      </c>
      <c r="F157" s="1" t="s">
        <v>22</v>
      </c>
      <c r="G157" s="1" t="s">
        <v>14</v>
      </c>
      <c r="H157" s="1" t="s">
        <v>364</v>
      </c>
    </row>
    <row r="158" spans="1:8">
      <c r="A158" s="1" t="s">
        <v>193</v>
      </c>
      <c r="B158" s="1" t="s">
        <v>372</v>
      </c>
      <c r="C158" s="1" t="s">
        <v>17</v>
      </c>
      <c r="D158" s="1" t="s">
        <v>23</v>
      </c>
      <c r="E158" s="1" t="s">
        <v>370</v>
      </c>
      <c r="F158" s="1" t="s">
        <v>13</v>
      </c>
      <c r="G158" s="1" t="s">
        <v>19</v>
      </c>
      <c r="H158" s="1" t="s">
        <v>370</v>
      </c>
    </row>
    <row r="159" spans="1:8">
      <c r="A159" s="1" t="s">
        <v>194</v>
      </c>
      <c r="B159" s="1" t="s">
        <v>363</v>
      </c>
      <c r="C159" s="1" t="s">
        <v>17</v>
      </c>
      <c r="D159" s="1" t="s">
        <v>21</v>
      </c>
      <c r="E159" s="1" t="s">
        <v>369</v>
      </c>
      <c r="F159" s="1" t="s">
        <v>13</v>
      </c>
      <c r="G159" s="1" t="s">
        <v>19</v>
      </c>
      <c r="H159" s="1" t="s">
        <v>370</v>
      </c>
    </row>
    <row r="160" spans="1:8">
      <c r="A160" s="1" t="s">
        <v>195</v>
      </c>
      <c r="B160" s="1" t="s">
        <v>370</v>
      </c>
      <c r="C160" s="1" t="s">
        <v>22</v>
      </c>
      <c r="D160" s="1" t="s">
        <v>29</v>
      </c>
      <c r="E160" s="1" t="s">
        <v>368</v>
      </c>
      <c r="F160" s="1" t="s">
        <v>22</v>
      </c>
      <c r="G160" s="1" t="s">
        <v>19</v>
      </c>
      <c r="H160" s="1" t="s">
        <v>370</v>
      </c>
    </row>
    <row r="161" spans="1:8">
      <c r="A161" s="1" t="s">
        <v>196</v>
      </c>
      <c r="B161" s="1" t="s">
        <v>370</v>
      </c>
      <c r="C161" s="1" t="s">
        <v>17</v>
      </c>
      <c r="D161" s="1" t="s">
        <v>23</v>
      </c>
      <c r="E161" s="1" t="s">
        <v>370</v>
      </c>
      <c r="F161" s="1" t="s">
        <v>13</v>
      </c>
      <c r="G161" s="1" t="s">
        <v>19</v>
      </c>
      <c r="H161" s="1" t="s">
        <v>370</v>
      </c>
    </row>
    <row r="162" spans="1:8">
      <c r="A162" s="1" t="s">
        <v>197</v>
      </c>
      <c r="B162" s="1" t="s">
        <v>45</v>
      </c>
      <c r="C162" s="1" t="s">
        <v>24</v>
      </c>
      <c r="D162" s="1" t="s">
        <v>30</v>
      </c>
      <c r="E162" s="1" t="s">
        <v>363</v>
      </c>
      <c r="F162" s="1" t="s">
        <v>22</v>
      </c>
      <c r="G162" s="1" t="s">
        <v>14</v>
      </c>
      <c r="H162" s="1" t="s">
        <v>364</v>
      </c>
    </row>
    <row r="163" spans="1:8">
      <c r="A163" s="1" t="s">
        <v>30</v>
      </c>
      <c r="B163" s="1" t="s">
        <v>363</v>
      </c>
      <c r="C163" s="1" t="s">
        <v>13</v>
      </c>
      <c r="D163" s="1" t="s">
        <v>33</v>
      </c>
      <c r="E163" s="1" t="s">
        <v>364</v>
      </c>
      <c r="F163" s="1" t="s">
        <v>13</v>
      </c>
      <c r="G163" s="1" t="s">
        <v>19</v>
      </c>
      <c r="H163" s="1" t="s">
        <v>370</v>
      </c>
    </row>
    <row r="164" spans="1:8">
      <c r="A164" s="1" t="s">
        <v>33</v>
      </c>
      <c r="B164" s="1" t="s">
        <v>364</v>
      </c>
      <c r="C164" s="1" t="s">
        <v>22</v>
      </c>
      <c r="D164" s="1" t="s">
        <v>16</v>
      </c>
      <c r="E164" s="1" t="s">
        <v>363</v>
      </c>
      <c r="F164" s="1" t="s">
        <v>22</v>
      </c>
      <c r="G164" s="1" t="s">
        <v>14</v>
      </c>
      <c r="H164" s="1" t="s">
        <v>364</v>
      </c>
    </row>
    <row r="165" spans="1:8">
      <c r="A165" s="1" t="s">
        <v>198</v>
      </c>
      <c r="B165" s="1" t="s">
        <v>45</v>
      </c>
      <c r="C165" s="1" t="s">
        <v>22</v>
      </c>
      <c r="D165" s="1" t="s">
        <v>30</v>
      </c>
      <c r="E165" s="1" t="s">
        <v>363</v>
      </c>
      <c r="F165" s="1" t="s">
        <v>22</v>
      </c>
      <c r="G165" s="1" t="s">
        <v>14</v>
      </c>
      <c r="H165" s="1" t="s">
        <v>364</v>
      </c>
    </row>
    <row r="166" spans="1:8">
      <c r="A166" s="1" t="s">
        <v>199</v>
      </c>
      <c r="B166" s="1" t="s">
        <v>363</v>
      </c>
      <c r="C166" s="1" t="s">
        <v>13</v>
      </c>
      <c r="D166" s="1" t="s">
        <v>18</v>
      </c>
      <c r="E166" s="1" t="s">
        <v>370</v>
      </c>
      <c r="F166" s="1" t="s">
        <v>13</v>
      </c>
      <c r="G166" s="1" t="s">
        <v>19</v>
      </c>
      <c r="H166" s="1" t="s">
        <v>370</v>
      </c>
    </row>
    <row r="167" spans="1:8">
      <c r="A167" s="1" t="s">
        <v>200</v>
      </c>
      <c r="B167" s="1" t="s">
        <v>370</v>
      </c>
      <c r="C167" s="1" t="s">
        <v>22</v>
      </c>
      <c r="D167" s="1" t="s">
        <v>16</v>
      </c>
      <c r="E167" s="1" t="s">
        <v>363</v>
      </c>
      <c r="F167" s="1" t="s">
        <v>22</v>
      </c>
      <c r="G167" s="1" t="s">
        <v>14</v>
      </c>
      <c r="H167" s="1" t="s">
        <v>364</v>
      </c>
    </row>
    <row r="168" spans="1:8">
      <c r="A168" s="1" t="s">
        <v>201</v>
      </c>
      <c r="B168" s="1" t="s">
        <v>370</v>
      </c>
      <c r="C168" s="1" t="s">
        <v>13</v>
      </c>
      <c r="D168" s="1" t="s">
        <v>27</v>
      </c>
      <c r="E168" s="1" t="s">
        <v>370</v>
      </c>
      <c r="F168" s="1" t="s">
        <v>13</v>
      </c>
      <c r="G168" s="1" t="s">
        <v>19</v>
      </c>
      <c r="H168" s="1" t="s">
        <v>370</v>
      </c>
    </row>
    <row r="169" spans="1:8">
      <c r="A169" s="1" t="s">
        <v>19</v>
      </c>
      <c r="B169" s="1" t="s">
        <v>370</v>
      </c>
      <c r="C169" s="1" t="s">
        <v>22</v>
      </c>
      <c r="D169" s="1" t="s">
        <v>18</v>
      </c>
      <c r="E169" s="1" t="s">
        <v>370</v>
      </c>
      <c r="F169" s="1" t="s">
        <v>13</v>
      </c>
      <c r="G169" s="1" t="s">
        <v>19</v>
      </c>
      <c r="H169" s="1" t="s">
        <v>370</v>
      </c>
    </row>
    <row r="170" spans="1:8">
      <c r="A170" s="1" t="s">
        <v>202</v>
      </c>
      <c r="B170" s="1" t="s">
        <v>368</v>
      </c>
      <c r="C170" s="1" t="s">
        <v>13</v>
      </c>
      <c r="D170" s="1" t="s">
        <v>47</v>
      </c>
      <c r="E170" s="1" t="s">
        <v>368</v>
      </c>
      <c r="F170" s="1" t="s">
        <v>13</v>
      </c>
      <c r="G170" s="1" t="s">
        <v>19</v>
      </c>
      <c r="H170" s="1" t="s">
        <v>370</v>
      </c>
    </row>
    <row r="171" spans="1:8">
      <c r="A171" s="1" t="s">
        <v>203</v>
      </c>
      <c r="B171" s="1" t="s">
        <v>370</v>
      </c>
      <c r="C171" s="1" t="s">
        <v>22</v>
      </c>
      <c r="D171" s="1" t="s">
        <v>47</v>
      </c>
      <c r="E171" s="1" t="s">
        <v>368</v>
      </c>
      <c r="F171" s="1" t="s">
        <v>13</v>
      </c>
      <c r="G171" s="1" t="s">
        <v>19</v>
      </c>
      <c r="H171" s="1" t="s">
        <v>370</v>
      </c>
    </row>
    <row r="172" spans="1:8">
      <c r="A172" s="1" t="s">
        <v>204</v>
      </c>
      <c r="B172" s="1" t="s">
        <v>368</v>
      </c>
      <c r="C172" s="1" t="s">
        <v>22</v>
      </c>
      <c r="D172" s="1" t="s">
        <v>25</v>
      </c>
      <c r="E172" s="1" t="s">
        <v>370</v>
      </c>
      <c r="F172" s="1" t="s">
        <v>13</v>
      </c>
      <c r="G172" s="1" t="s">
        <v>19</v>
      </c>
      <c r="H172" s="1" t="s">
        <v>370</v>
      </c>
    </row>
    <row r="173" spans="1:8">
      <c r="A173" s="1" t="s">
        <v>205</v>
      </c>
      <c r="B173" s="1" t="s">
        <v>370</v>
      </c>
      <c r="C173" s="1" t="s">
        <v>22</v>
      </c>
      <c r="D173" s="1" t="s">
        <v>47</v>
      </c>
      <c r="E173" s="1" t="s">
        <v>368</v>
      </c>
      <c r="F173" s="1" t="s">
        <v>13</v>
      </c>
      <c r="G173" s="1" t="s">
        <v>19</v>
      </c>
      <c r="H173" s="1" t="s">
        <v>370</v>
      </c>
    </row>
    <row r="174" spans="1:8">
      <c r="A174" s="1" t="s">
        <v>206</v>
      </c>
      <c r="B174" s="1" t="s">
        <v>363</v>
      </c>
      <c r="C174" s="1" t="s">
        <v>13</v>
      </c>
      <c r="D174" s="1" t="s">
        <v>12</v>
      </c>
      <c r="E174" s="1" t="s">
        <v>363</v>
      </c>
      <c r="F174" s="1" t="s">
        <v>13</v>
      </c>
      <c r="G174" s="1" t="s">
        <v>14</v>
      </c>
      <c r="H174" s="1" t="s">
        <v>364</v>
      </c>
    </row>
    <row r="175" spans="1:8">
      <c r="A175" s="1" t="s">
        <v>207</v>
      </c>
      <c r="B175" s="1" t="s">
        <v>364</v>
      </c>
      <c r="C175" s="1" t="s">
        <v>24</v>
      </c>
      <c r="D175" s="1" t="s">
        <v>35</v>
      </c>
      <c r="E175" s="1" t="s">
        <v>363</v>
      </c>
      <c r="F175" s="1" t="s">
        <v>22</v>
      </c>
      <c r="G175" s="1" t="s">
        <v>14</v>
      </c>
      <c r="H175" s="1" t="s">
        <v>364</v>
      </c>
    </row>
    <row r="176" spans="1:8">
      <c r="A176" s="1" t="s">
        <v>208</v>
      </c>
      <c r="B176" s="1" t="s">
        <v>363</v>
      </c>
      <c r="C176" s="1" t="s">
        <v>22</v>
      </c>
      <c r="D176" s="1" t="s">
        <v>30</v>
      </c>
      <c r="E176" s="1" t="s">
        <v>363</v>
      </c>
      <c r="F176" s="1" t="s">
        <v>22</v>
      </c>
      <c r="G176" s="1" t="s">
        <v>14</v>
      </c>
      <c r="H176" s="1" t="s">
        <v>364</v>
      </c>
    </row>
    <row r="177" spans="1:8">
      <c r="A177" s="1" t="s">
        <v>209</v>
      </c>
      <c r="B177" s="1" t="s">
        <v>364</v>
      </c>
      <c r="C177" s="1" t="s">
        <v>22</v>
      </c>
      <c r="D177" s="1" t="s">
        <v>16</v>
      </c>
      <c r="E177" s="1" t="s">
        <v>363</v>
      </c>
      <c r="F177" s="1" t="s">
        <v>22</v>
      </c>
      <c r="G177" s="1" t="s">
        <v>14</v>
      </c>
      <c r="H177" s="1" t="s">
        <v>364</v>
      </c>
    </row>
    <row r="178" spans="1:8">
      <c r="A178" s="1" t="s">
        <v>35</v>
      </c>
      <c r="B178" s="1" t="s">
        <v>363</v>
      </c>
      <c r="C178" s="1" t="s">
        <v>22</v>
      </c>
      <c r="D178" s="1" t="s">
        <v>32</v>
      </c>
      <c r="E178" s="1" t="s">
        <v>364</v>
      </c>
      <c r="F178" s="1" t="s">
        <v>22</v>
      </c>
      <c r="G178" s="1" t="s">
        <v>14</v>
      </c>
      <c r="H178" s="1" t="s">
        <v>364</v>
      </c>
    </row>
    <row r="179" spans="1:8">
      <c r="A179" s="1" t="s">
        <v>210</v>
      </c>
      <c r="B179" s="1" t="s">
        <v>368</v>
      </c>
      <c r="C179" s="1" t="s">
        <v>22</v>
      </c>
      <c r="D179" s="1" t="s">
        <v>35</v>
      </c>
      <c r="E179" s="1" t="s">
        <v>363</v>
      </c>
      <c r="F179" s="1" t="s">
        <v>22</v>
      </c>
      <c r="G179" s="1" t="s">
        <v>14</v>
      </c>
      <c r="H179" s="1" t="s">
        <v>364</v>
      </c>
    </row>
    <row r="180" spans="1:8">
      <c r="A180" s="1" t="s">
        <v>211</v>
      </c>
      <c r="B180" s="1" t="s">
        <v>363</v>
      </c>
      <c r="C180" s="1" t="s">
        <v>22</v>
      </c>
      <c r="D180" s="1" t="s">
        <v>47</v>
      </c>
      <c r="E180" s="1" t="s">
        <v>368</v>
      </c>
      <c r="F180" s="1" t="s">
        <v>13</v>
      </c>
      <c r="G180" s="1" t="s">
        <v>19</v>
      </c>
      <c r="H180" s="1" t="s">
        <v>370</v>
      </c>
    </row>
    <row r="181" spans="1:8">
      <c r="A181" s="1" t="s">
        <v>212</v>
      </c>
      <c r="B181" s="1" t="s">
        <v>364</v>
      </c>
      <c r="C181" s="1" t="s">
        <v>17</v>
      </c>
      <c r="D181" s="1" t="s">
        <v>16</v>
      </c>
      <c r="E181" s="1" t="s">
        <v>363</v>
      </c>
      <c r="F181" s="1" t="s">
        <v>22</v>
      </c>
      <c r="G181" s="1" t="s">
        <v>14</v>
      </c>
      <c r="H181" s="1" t="s">
        <v>364</v>
      </c>
    </row>
    <row r="182" spans="1:8">
      <c r="A182" s="1" t="s">
        <v>213</v>
      </c>
      <c r="B182" s="1" t="s">
        <v>370</v>
      </c>
      <c r="C182" s="1" t="s">
        <v>22</v>
      </c>
      <c r="D182" s="1" t="s">
        <v>32</v>
      </c>
      <c r="E182" s="1" t="s">
        <v>364</v>
      </c>
      <c r="F182" s="1" t="s">
        <v>22</v>
      </c>
      <c r="G182" s="1" t="s">
        <v>14</v>
      </c>
      <c r="H182" s="1" t="s">
        <v>364</v>
      </c>
    </row>
    <row r="183" spans="1:8">
      <c r="A183" s="1" t="s">
        <v>214</v>
      </c>
      <c r="B183" s="1" t="s">
        <v>45</v>
      </c>
      <c r="C183" s="1" t="s">
        <v>13</v>
      </c>
      <c r="D183" s="1" t="s">
        <v>41</v>
      </c>
      <c r="E183" s="1" t="s">
        <v>363</v>
      </c>
      <c r="F183" s="1" t="s">
        <v>13</v>
      </c>
      <c r="G183" s="1" t="s">
        <v>14</v>
      </c>
      <c r="H183" s="1" t="s">
        <v>364</v>
      </c>
    </row>
    <row r="184" spans="1:8">
      <c r="A184" s="1" t="s">
        <v>215</v>
      </c>
      <c r="B184" s="1" t="s">
        <v>363</v>
      </c>
      <c r="C184" s="1" t="s">
        <v>22</v>
      </c>
      <c r="D184" s="1" t="s">
        <v>43</v>
      </c>
      <c r="E184" s="1" t="s">
        <v>363</v>
      </c>
      <c r="F184" s="1" t="s">
        <v>22</v>
      </c>
      <c r="G184" s="1" t="s">
        <v>19</v>
      </c>
      <c r="H184" s="1" t="s">
        <v>370</v>
      </c>
    </row>
    <row r="185" spans="1:8">
      <c r="A185" s="1" t="s">
        <v>216</v>
      </c>
      <c r="B185" s="1" t="s">
        <v>363</v>
      </c>
      <c r="C185" s="1" t="s">
        <v>22</v>
      </c>
      <c r="D185" s="1" t="s">
        <v>29</v>
      </c>
      <c r="E185" s="1" t="s">
        <v>368</v>
      </c>
      <c r="F185" s="1" t="s">
        <v>22</v>
      </c>
      <c r="G185" s="1" t="s">
        <v>19</v>
      </c>
      <c r="H185" s="1" t="s">
        <v>370</v>
      </c>
    </row>
    <row r="186" spans="1:8">
      <c r="A186" s="1" t="s">
        <v>217</v>
      </c>
      <c r="B186" s="1" t="s">
        <v>369</v>
      </c>
      <c r="C186" s="1" t="s">
        <v>13</v>
      </c>
      <c r="D186" s="1" t="s">
        <v>38</v>
      </c>
      <c r="E186" s="1" t="s">
        <v>363</v>
      </c>
      <c r="F186" s="1" t="s">
        <v>22</v>
      </c>
      <c r="G186" s="1" t="s">
        <v>14</v>
      </c>
      <c r="H186" s="1" t="s">
        <v>364</v>
      </c>
    </row>
    <row r="187" spans="1:8">
      <c r="A187" s="1" t="s">
        <v>218</v>
      </c>
      <c r="B187" s="1" t="s">
        <v>364</v>
      </c>
      <c r="C187" s="1" t="s">
        <v>17</v>
      </c>
      <c r="D187" s="1" t="s">
        <v>37</v>
      </c>
      <c r="E187" s="1" t="s">
        <v>363</v>
      </c>
      <c r="F187" s="1" t="s">
        <v>13</v>
      </c>
      <c r="G187" s="1" t="s">
        <v>19</v>
      </c>
      <c r="H187" s="1" t="s">
        <v>370</v>
      </c>
    </row>
    <row r="188" spans="1:8">
      <c r="A188" s="1" t="s">
        <v>38</v>
      </c>
      <c r="B188" s="1" t="s">
        <v>363</v>
      </c>
      <c r="C188" s="1" t="s">
        <v>17</v>
      </c>
      <c r="D188" s="1" t="s">
        <v>32</v>
      </c>
      <c r="E188" s="1" t="s">
        <v>364</v>
      </c>
      <c r="F188" s="1" t="s">
        <v>22</v>
      </c>
      <c r="G188" s="1" t="s">
        <v>14</v>
      </c>
      <c r="H188" s="1" t="s">
        <v>364</v>
      </c>
    </row>
    <row r="189" spans="1:8">
      <c r="A189" s="1" t="s">
        <v>219</v>
      </c>
      <c r="B189" s="1" t="s">
        <v>363</v>
      </c>
      <c r="C189" s="1" t="s">
        <v>22</v>
      </c>
      <c r="D189" s="1" t="s">
        <v>38</v>
      </c>
      <c r="E189" s="1" t="s">
        <v>363</v>
      </c>
      <c r="F189" s="1" t="s">
        <v>22</v>
      </c>
      <c r="G189" s="1" t="s">
        <v>14</v>
      </c>
      <c r="H189" s="1" t="s">
        <v>364</v>
      </c>
    </row>
    <row r="190" spans="1:8">
      <c r="A190" s="1" t="s">
        <v>220</v>
      </c>
      <c r="B190" s="1" t="s">
        <v>363</v>
      </c>
      <c r="C190" s="1" t="s">
        <v>22</v>
      </c>
      <c r="D190" s="1" t="s">
        <v>16</v>
      </c>
      <c r="E190" s="1" t="s">
        <v>363</v>
      </c>
      <c r="F190" s="1" t="s">
        <v>22</v>
      </c>
      <c r="G190" s="1" t="s">
        <v>14</v>
      </c>
      <c r="H190" s="1" t="s">
        <v>364</v>
      </c>
    </row>
    <row r="191" spans="1:8">
      <c r="A191" s="1" t="s">
        <v>221</v>
      </c>
      <c r="B191" s="1" t="s">
        <v>364</v>
      </c>
      <c r="C191" s="1" t="s">
        <v>22</v>
      </c>
      <c r="D191" s="1" t="s">
        <v>29</v>
      </c>
      <c r="E191" s="1" t="s">
        <v>368</v>
      </c>
      <c r="F191" s="1" t="s">
        <v>22</v>
      </c>
      <c r="G191" s="1" t="s">
        <v>19</v>
      </c>
      <c r="H191" s="1" t="s">
        <v>370</v>
      </c>
    </row>
    <row r="192" spans="1:8">
      <c r="A192" s="1" t="s">
        <v>222</v>
      </c>
      <c r="B192" s="1" t="s">
        <v>363</v>
      </c>
      <c r="C192" s="1" t="s">
        <v>17</v>
      </c>
      <c r="D192" s="1" t="s">
        <v>32</v>
      </c>
      <c r="E192" s="1" t="s">
        <v>364</v>
      </c>
      <c r="F192" s="1" t="s">
        <v>22</v>
      </c>
      <c r="G192" s="1" t="s">
        <v>14</v>
      </c>
      <c r="H192" s="1" t="s">
        <v>364</v>
      </c>
    </row>
    <row r="193" spans="1:8">
      <c r="A193" s="1" t="s">
        <v>223</v>
      </c>
      <c r="B193" s="1" t="s">
        <v>364</v>
      </c>
      <c r="C193" s="1" t="s">
        <v>13</v>
      </c>
      <c r="D193" s="1" t="s">
        <v>23</v>
      </c>
      <c r="E193" s="1" t="s">
        <v>370</v>
      </c>
      <c r="F193" s="1" t="s">
        <v>13</v>
      </c>
      <c r="G193" s="1" t="s">
        <v>19</v>
      </c>
      <c r="H193" s="1" t="s">
        <v>370</v>
      </c>
    </row>
    <row r="194" spans="1:8">
      <c r="A194" s="1" t="s">
        <v>224</v>
      </c>
      <c r="B194" s="1" t="s">
        <v>363</v>
      </c>
      <c r="C194" s="1" t="s">
        <v>17</v>
      </c>
      <c r="D194" s="1" t="s">
        <v>32</v>
      </c>
      <c r="E194" s="1" t="s">
        <v>364</v>
      </c>
      <c r="F194" s="1" t="s">
        <v>22</v>
      </c>
      <c r="G194" s="1" t="s">
        <v>14</v>
      </c>
      <c r="H194" s="1" t="s">
        <v>364</v>
      </c>
    </row>
    <row r="195" spans="1:8">
      <c r="A195" s="1" t="s">
        <v>225</v>
      </c>
      <c r="B195" s="1" t="s">
        <v>370</v>
      </c>
      <c r="C195" s="1" t="s">
        <v>17</v>
      </c>
      <c r="D195" s="1" t="s">
        <v>12</v>
      </c>
      <c r="E195" s="1" t="s">
        <v>363</v>
      </c>
      <c r="F195" s="1" t="s">
        <v>13</v>
      </c>
      <c r="G195" s="1" t="s">
        <v>14</v>
      </c>
      <c r="H195" s="1" t="s">
        <v>364</v>
      </c>
    </row>
    <row r="196" spans="1:8">
      <c r="A196" s="1" t="s">
        <v>226</v>
      </c>
      <c r="B196" s="1" t="s">
        <v>372</v>
      </c>
      <c r="C196" s="1" t="s">
        <v>13</v>
      </c>
      <c r="D196" s="1" t="s">
        <v>25</v>
      </c>
      <c r="E196" s="1" t="s">
        <v>370</v>
      </c>
      <c r="F196" s="1" t="s">
        <v>13</v>
      </c>
      <c r="G196" s="1" t="s">
        <v>19</v>
      </c>
      <c r="H196" s="1" t="s">
        <v>370</v>
      </c>
    </row>
    <row r="197" spans="1:8">
      <c r="A197" s="1" t="s">
        <v>227</v>
      </c>
      <c r="B197" s="1" t="s">
        <v>369</v>
      </c>
      <c r="C197" s="1" t="s">
        <v>22</v>
      </c>
      <c r="D197" s="1" t="s">
        <v>21</v>
      </c>
      <c r="E197" s="1" t="s">
        <v>369</v>
      </c>
      <c r="F197" s="1" t="s">
        <v>13</v>
      </c>
      <c r="G197" s="1" t="s">
        <v>19</v>
      </c>
      <c r="H197" s="1" t="s">
        <v>370</v>
      </c>
    </row>
    <row r="198" spans="1:8">
      <c r="A198" s="1" t="s">
        <v>228</v>
      </c>
      <c r="B198" s="1" t="s">
        <v>363</v>
      </c>
      <c r="C198" s="1" t="s">
        <v>22</v>
      </c>
      <c r="D198" s="1" t="s">
        <v>37</v>
      </c>
      <c r="E198" s="1" t="s">
        <v>363</v>
      </c>
      <c r="F198" s="1" t="s">
        <v>13</v>
      </c>
      <c r="G198" s="1" t="s">
        <v>19</v>
      </c>
      <c r="H198" s="1" t="s">
        <v>370</v>
      </c>
    </row>
    <row r="199" spans="1:8">
      <c r="A199" s="1" t="s">
        <v>229</v>
      </c>
      <c r="B199" s="1" t="s">
        <v>363</v>
      </c>
      <c r="C199" s="1" t="s">
        <v>22</v>
      </c>
      <c r="D199" s="1" t="s">
        <v>16</v>
      </c>
      <c r="E199" s="1" t="s">
        <v>363</v>
      </c>
      <c r="F199" s="1" t="s">
        <v>22</v>
      </c>
      <c r="G199" s="1" t="s">
        <v>14</v>
      </c>
      <c r="H199" s="1" t="s">
        <v>364</v>
      </c>
    </row>
    <row r="200" spans="1:8">
      <c r="A200" s="1" t="s">
        <v>230</v>
      </c>
      <c r="B200" s="1" t="s">
        <v>369</v>
      </c>
      <c r="C200" s="1" t="s">
        <v>22</v>
      </c>
      <c r="D200" s="1" t="s">
        <v>16</v>
      </c>
      <c r="E200" s="1" t="s">
        <v>363</v>
      </c>
      <c r="F200" s="1" t="s">
        <v>22</v>
      </c>
      <c r="G200" s="1" t="s">
        <v>14</v>
      </c>
      <c r="H200" s="1" t="s">
        <v>364</v>
      </c>
    </row>
    <row r="201" spans="1:8">
      <c r="A201" s="1" t="s">
        <v>231</v>
      </c>
      <c r="B201" s="1" t="s">
        <v>372</v>
      </c>
      <c r="C201" s="1" t="s">
        <v>24</v>
      </c>
      <c r="D201" s="1" t="s">
        <v>32</v>
      </c>
      <c r="E201" s="1" t="s">
        <v>364</v>
      </c>
      <c r="F201" s="1" t="s">
        <v>22</v>
      </c>
      <c r="G201" s="1" t="s">
        <v>14</v>
      </c>
      <c r="H201" s="1" t="s">
        <v>364</v>
      </c>
    </row>
    <row r="202" spans="1:8">
      <c r="A202" s="1" t="s">
        <v>32</v>
      </c>
      <c r="B202" s="1" t="s">
        <v>364</v>
      </c>
      <c r="C202" s="1" t="s">
        <v>13</v>
      </c>
      <c r="D202" s="1" t="s">
        <v>27</v>
      </c>
      <c r="E202" s="1" t="s">
        <v>370</v>
      </c>
      <c r="F202" s="1" t="s">
        <v>13</v>
      </c>
      <c r="G202" s="1" t="s">
        <v>19</v>
      </c>
      <c r="H202" s="1" t="s">
        <v>370</v>
      </c>
    </row>
    <row r="203" spans="1:8">
      <c r="A203" s="1" t="s">
        <v>232</v>
      </c>
      <c r="B203" s="1" t="s">
        <v>370</v>
      </c>
      <c r="C203" s="1" t="s">
        <v>22</v>
      </c>
      <c r="D203" s="1" t="s">
        <v>32</v>
      </c>
      <c r="E203" s="1" t="s">
        <v>364</v>
      </c>
      <c r="F203" s="1" t="s">
        <v>22</v>
      </c>
      <c r="G203" s="1" t="s">
        <v>14</v>
      </c>
      <c r="H203" s="1" t="s">
        <v>364</v>
      </c>
    </row>
    <row r="204" spans="1:8">
      <c r="A204" s="1" t="s">
        <v>233</v>
      </c>
      <c r="B204" s="1" t="s">
        <v>372</v>
      </c>
      <c r="C204" s="1" t="s">
        <v>13</v>
      </c>
      <c r="D204" s="1" t="s">
        <v>12</v>
      </c>
      <c r="E204" s="1" t="s">
        <v>363</v>
      </c>
      <c r="F204" s="1" t="s">
        <v>13</v>
      </c>
      <c r="G204" s="1" t="s">
        <v>14</v>
      </c>
      <c r="H204" s="1" t="s">
        <v>364</v>
      </c>
    </row>
    <row r="205" spans="1:8">
      <c r="A205" s="1" t="s">
        <v>234</v>
      </c>
      <c r="B205" s="1" t="s">
        <v>363</v>
      </c>
      <c r="C205" s="1" t="s">
        <v>22</v>
      </c>
      <c r="D205" s="1" t="s">
        <v>21</v>
      </c>
      <c r="E205" s="1" t="s">
        <v>369</v>
      </c>
      <c r="F205" s="1" t="s">
        <v>13</v>
      </c>
      <c r="G205" s="1" t="s">
        <v>19</v>
      </c>
      <c r="H205" s="1" t="s">
        <v>370</v>
      </c>
    </row>
    <row r="206" spans="1:8">
      <c r="A206" s="1" t="s">
        <v>235</v>
      </c>
      <c r="B206" s="1" t="s">
        <v>369</v>
      </c>
      <c r="C206" s="1" t="s">
        <v>22</v>
      </c>
      <c r="D206" s="1" t="s">
        <v>16</v>
      </c>
      <c r="E206" s="1" t="s">
        <v>363</v>
      </c>
      <c r="F206" s="1" t="s">
        <v>22</v>
      </c>
      <c r="G206" s="1" t="s">
        <v>14</v>
      </c>
      <c r="H206" s="1" t="s">
        <v>364</v>
      </c>
    </row>
    <row r="207" spans="1:8">
      <c r="A207" s="1" t="s">
        <v>236</v>
      </c>
      <c r="B207" s="1" t="s">
        <v>370</v>
      </c>
      <c r="C207" s="1" t="s">
        <v>22</v>
      </c>
      <c r="D207" s="1" t="s">
        <v>37</v>
      </c>
      <c r="E207" s="1" t="s">
        <v>363</v>
      </c>
      <c r="F207" s="1" t="s">
        <v>13</v>
      </c>
      <c r="G207" s="1" t="s">
        <v>19</v>
      </c>
      <c r="H207" s="1" t="s">
        <v>370</v>
      </c>
    </row>
    <row r="208" spans="1:8">
      <c r="A208" s="1" t="s">
        <v>237</v>
      </c>
      <c r="B208" s="1" t="s">
        <v>370</v>
      </c>
      <c r="C208" s="1" t="s">
        <v>13</v>
      </c>
      <c r="D208" s="1" t="s">
        <v>29</v>
      </c>
      <c r="E208" s="1" t="s">
        <v>368</v>
      </c>
      <c r="F208" s="1" t="s">
        <v>22</v>
      </c>
      <c r="G208" s="1" t="s">
        <v>19</v>
      </c>
      <c r="H208" s="1" t="s">
        <v>370</v>
      </c>
    </row>
    <row r="209" spans="1:8">
      <c r="A209" s="1" t="s">
        <v>238</v>
      </c>
      <c r="B209" s="1" t="s">
        <v>372</v>
      </c>
      <c r="C209" s="1" t="s">
        <v>22</v>
      </c>
      <c r="D209" s="1" t="s">
        <v>18</v>
      </c>
      <c r="E209" s="1" t="s">
        <v>370</v>
      </c>
      <c r="F209" s="1" t="s">
        <v>13</v>
      </c>
      <c r="G209" s="1" t="s">
        <v>19</v>
      </c>
      <c r="H209" s="1" t="s">
        <v>370</v>
      </c>
    </row>
    <row r="210" spans="1:8">
      <c r="A210" s="1" t="s">
        <v>239</v>
      </c>
      <c r="B210" s="1" t="s">
        <v>363</v>
      </c>
      <c r="C210" s="1" t="s">
        <v>22</v>
      </c>
      <c r="D210" s="1" t="s">
        <v>21</v>
      </c>
      <c r="E210" s="1" t="s">
        <v>369</v>
      </c>
      <c r="F210" s="1" t="s">
        <v>13</v>
      </c>
      <c r="G210" s="1" t="s">
        <v>19</v>
      </c>
      <c r="H210" s="1" t="s">
        <v>370</v>
      </c>
    </row>
    <row r="211" spans="1:8">
      <c r="A211" s="1" t="s">
        <v>240</v>
      </c>
      <c r="B211" s="1" t="s">
        <v>363</v>
      </c>
      <c r="C211" s="1" t="s">
        <v>24</v>
      </c>
      <c r="D211" s="1" t="s">
        <v>41</v>
      </c>
      <c r="E211" s="1" t="s">
        <v>363</v>
      </c>
      <c r="F211" s="1" t="s">
        <v>13</v>
      </c>
      <c r="G211" s="1" t="s">
        <v>14</v>
      </c>
      <c r="H211" s="1" t="s">
        <v>364</v>
      </c>
    </row>
    <row r="212" spans="1:8">
      <c r="A212" s="1" t="s">
        <v>41</v>
      </c>
      <c r="B212" s="1" t="s">
        <v>363</v>
      </c>
      <c r="C212" s="1" t="s">
        <v>22</v>
      </c>
      <c r="D212" s="1" t="s">
        <v>16</v>
      </c>
      <c r="E212" s="1" t="s">
        <v>363</v>
      </c>
      <c r="F212" s="1" t="s">
        <v>22</v>
      </c>
      <c r="G212" s="1" t="s">
        <v>14</v>
      </c>
      <c r="H212" s="1" t="s">
        <v>364</v>
      </c>
    </row>
    <row r="213" spans="1:8">
      <c r="A213" s="1" t="s">
        <v>43</v>
      </c>
      <c r="B213" s="1" t="s">
        <v>363</v>
      </c>
      <c r="C213" s="1" t="s">
        <v>22</v>
      </c>
      <c r="D213" s="1" t="s">
        <v>29</v>
      </c>
      <c r="E213" s="1" t="s">
        <v>368</v>
      </c>
      <c r="F213" s="1" t="s">
        <v>22</v>
      </c>
      <c r="G213" s="1" t="s">
        <v>19</v>
      </c>
      <c r="H213" s="1" t="s">
        <v>370</v>
      </c>
    </row>
    <row r="214" spans="1:8">
      <c r="A214" s="1" t="s">
        <v>241</v>
      </c>
      <c r="B214" s="1" t="s">
        <v>45</v>
      </c>
      <c r="C214" s="1" t="s">
        <v>24</v>
      </c>
      <c r="D214" s="1" t="s">
        <v>43</v>
      </c>
      <c r="E214" s="1" t="s">
        <v>363</v>
      </c>
      <c r="F214" s="1" t="s">
        <v>22</v>
      </c>
      <c r="G214" s="1" t="s">
        <v>19</v>
      </c>
      <c r="H214" s="1" t="s">
        <v>370</v>
      </c>
    </row>
    <row r="215" spans="1:8">
      <c r="A215" s="1" t="s">
        <v>242</v>
      </c>
      <c r="B215" s="1" t="s">
        <v>364</v>
      </c>
      <c r="C215" s="1" t="s">
        <v>17</v>
      </c>
      <c r="D215" s="1" t="s">
        <v>43</v>
      </c>
      <c r="E215" s="1" t="s">
        <v>363</v>
      </c>
      <c r="F215" s="1" t="s">
        <v>22</v>
      </c>
      <c r="G215" s="1" t="s">
        <v>19</v>
      </c>
      <c r="H215" s="1" t="s">
        <v>370</v>
      </c>
    </row>
    <row r="216" spans="1:8">
      <c r="A216" s="1" t="s">
        <v>243</v>
      </c>
      <c r="B216" s="1" t="s">
        <v>363</v>
      </c>
      <c r="C216" s="1" t="s">
        <v>22</v>
      </c>
      <c r="D216" s="1" t="s">
        <v>32</v>
      </c>
      <c r="E216" s="1" t="s">
        <v>364</v>
      </c>
      <c r="F216" s="1" t="s">
        <v>22</v>
      </c>
      <c r="G216" s="1" t="s">
        <v>14</v>
      </c>
      <c r="H216" s="1" t="s">
        <v>364</v>
      </c>
    </row>
    <row r="217" spans="1:8">
      <c r="A217" s="1" t="s">
        <v>244</v>
      </c>
      <c r="B217" s="1" t="s">
        <v>363</v>
      </c>
      <c r="C217" s="1" t="s">
        <v>17</v>
      </c>
      <c r="D217" s="1" t="s">
        <v>43</v>
      </c>
      <c r="E217" s="1" t="s">
        <v>363</v>
      </c>
      <c r="F217" s="1" t="s">
        <v>22</v>
      </c>
      <c r="G217" s="1" t="s">
        <v>19</v>
      </c>
      <c r="H217" s="1" t="s">
        <v>370</v>
      </c>
    </row>
    <row r="218" spans="1:8">
      <c r="A218" s="1" t="s">
        <v>245</v>
      </c>
      <c r="B218" s="1" t="s">
        <v>363</v>
      </c>
      <c r="C218" s="1" t="s">
        <v>22</v>
      </c>
      <c r="D218" s="1" t="s">
        <v>16</v>
      </c>
      <c r="E218" s="1" t="s">
        <v>363</v>
      </c>
      <c r="F218" s="1" t="s">
        <v>22</v>
      </c>
      <c r="G218" s="1" t="s">
        <v>14</v>
      </c>
      <c r="H218" s="1" t="s">
        <v>364</v>
      </c>
    </row>
    <row r="219" spans="1:8">
      <c r="A219" s="1" t="s">
        <v>246</v>
      </c>
      <c r="B219" s="1" t="s">
        <v>369</v>
      </c>
      <c r="C219" s="1" t="s">
        <v>17</v>
      </c>
      <c r="D219" s="1" t="s">
        <v>32</v>
      </c>
      <c r="E219" s="1" t="s">
        <v>364</v>
      </c>
      <c r="F219" s="1" t="s">
        <v>22</v>
      </c>
      <c r="G219" s="1" t="s">
        <v>14</v>
      </c>
      <c r="H219" s="1" t="s">
        <v>364</v>
      </c>
    </row>
    <row r="220" spans="1:8">
      <c r="A220" s="1" t="s">
        <v>247</v>
      </c>
      <c r="B220" s="1" t="s">
        <v>363</v>
      </c>
      <c r="C220" s="1" t="s">
        <v>22</v>
      </c>
      <c r="D220" s="1" t="s">
        <v>37</v>
      </c>
      <c r="E220" s="1" t="s">
        <v>363</v>
      </c>
      <c r="F220" s="1" t="s">
        <v>13</v>
      </c>
      <c r="G220" s="1" t="s">
        <v>19</v>
      </c>
      <c r="H220" s="1" t="s">
        <v>370</v>
      </c>
    </row>
    <row r="221" spans="1:8">
      <c r="A221" s="1" t="s">
        <v>248</v>
      </c>
      <c r="B221" s="1" t="s">
        <v>364</v>
      </c>
      <c r="C221" s="1" t="s">
        <v>22</v>
      </c>
      <c r="D221" s="1" t="s">
        <v>29</v>
      </c>
      <c r="E221" s="1" t="s">
        <v>368</v>
      </c>
      <c r="F221" s="1" t="s">
        <v>22</v>
      </c>
      <c r="G221" s="1" t="s">
        <v>19</v>
      </c>
      <c r="H221" s="1" t="s">
        <v>370</v>
      </c>
    </row>
    <row r="222" spans="1:8">
      <c r="A222" s="1" t="s">
        <v>249</v>
      </c>
      <c r="B222" s="1" t="s">
        <v>364</v>
      </c>
      <c r="C222" s="1" t="s">
        <v>22</v>
      </c>
      <c r="D222" s="1" t="s">
        <v>32</v>
      </c>
      <c r="E222" s="1" t="s">
        <v>364</v>
      </c>
      <c r="F222" s="1" t="s">
        <v>22</v>
      </c>
      <c r="G222" s="1" t="s">
        <v>14</v>
      </c>
      <c r="H222" s="1" t="s">
        <v>364</v>
      </c>
    </row>
    <row r="223" spans="1:8">
      <c r="A223" s="1" t="s">
        <v>250</v>
      </c>
      <c r="B223" s="1" t="s">
        <v>372</v>
      </c>
      <c r="C223" s="1" t="s">
        <v>17</v>
      </c>
      <c r="D223" s="1" t="s">
        <v>32</v>
      </c>
      <c r="E223" s="1" t="s">
        <v>364</v>
      </c>
      <c r="F223" s="1" t="s">
        <v>22</v>
      </c>
      <c r="G223" s="1" t="s">
        <v>14</v>
      </c>
      <c r="H223" s="1" t="s">
        <v>364</v>
      </c>
    </row>
    <row r="224" spans="1:8">
      <c r="A224" s="1" t="s">
        <v>251</v>
      </c>
      <c r="B224" s="1" t="s">
        <v>363</v>
      </c>
      <c r="C224" s="1" t="s">
        <v>17</v>
      </c>
      <c r="D224" s="1" t="s">
        <v>21</v>
      </c>
      <c r="E224" s="1" t="s">
        <v>369</v>
      </c>
      <c r="F224" s="1" t="s">
        <v>13</v>
      </c>
      <c r="G224" s="1" t="s">
        <v>19</v>
      </c>
      <c r="H224" s="1" t="s">
        <v>370</v>
      </c>
    </row>
    <row r="225" spans="1:8">
      <c r="A225" s="1" t="s">
        <v>252</v>
      </c>
      <c r="B225" s="1" t="s">
        <v>370</v>
      </c>
      <c r="C225" s="1" t="s">
        <v>22</v>
      </c>
      <c r="D225" s="1" t="s">
        <v>32</v>
      </c>
      <c r="E225" s="1" t="s">
        <v>364</v>
      </c>
      <c r="F225" s="1" t="s">
        <v>22</v>
      </c>
      <c r="G225" s="1" t="s">
        <v>14</v>
      </c>
      <c r="H225" s="1" t="s">
        <v>364</v>
      </c>
    </row>
    <row r="226" spans="1:8">
      <c r="A226" s="1" t="s">
        <v>253</v>
      </c>
      <c r="B226" s="1" t="s">
        <v>370</v>
      </c>
      <c r="C226" s="1" t="s">
        <v>22</v>
      </c>
      <c r="D226" s="1" t="s">
        <v>29</v>
      </c>
      <c r="E226" s="1" t="s">
        <v>368</v>
      </c>
      <c r="F226" s="1" t="s">
        <v>22</v>
      </c>
      <c r="G226" s="1" t="s">
        <v>19</v>
      </c>
      <c r="H226" s="1" t="s">
        <v>370</v>
      </c>
    </row>
    <row r="227" spans="1:8">
      <c r="A227" s="1" t="s">
        <v>254</v>
      </c>
      <c r="B227" s="1" t="s">
        <v>45</v>
      </c>
      <c r="C227" s="1" t="s">
        <v>22</v>
      </c>
      <c r="D227" s="1" t="s">
        <v>33</v>
      </c>
      <c r="E227" s="1" t="s">
        <v>364</v>
      </c>
      <c r="F227" s="1" t="s">
        <v>13</v>
      </c>
      <c r="G227" s="1" t="s">
        <v>19</v>
      </c>
      <c r="H227" s="1" t="s">
        <v>370</v>
      </c>
    </row>
    <row r="228" spans="1:8">
      <c r="A228" s="1" t="s">
        <v>255</v>
      </c>
      <c r="B228" s="1" t="s">
        <v>364</v>
      </c>
      <c r="C228" s="1" t="s">
        <v>17</v>
      </c>
      <c r="D228" s="1" t="s">
        <v>43</v>
      </c>
      <c r="E228" s="1" t="s">
        <v>363</v>
      </c>
      <c r="F228" s="1" t="s">
        <v>22</v>
      </c>
      <c r="G228" s="1" t="s">
        <v>19</v>
      </c>
      <c r="H228" s="1" t="s">
        <v>370</v>
      </c>
    </row>
    <row r="229" spans="1:8">
      <c r="A229" s="1" t="s">
        <v>256</v>
      </c>
      <c r="B229" s="1" t="s">
        <v>363</v>
      </c>
      <c r="C229" s="1" t="s">
        <v>22</v>
      </c>
      <c r="D229" s="1" t="s">
        <v>32</v>
      </c>
      <c r="E229" s="1" t="s">
        <v>364</v>
      </c>
      <c r="F229" s="1" t="s">
        <v>22</v>
      </c>
      <c r="G229" s="1" t="s">
        <v>14</v>
      </c>
      <c r="H229" s="1" t="s">
        <v>364</v>
      </c>
    </row>
    <row r="230" spans="1:8">
      <c r="A230" s="1" t="s">
        <v>257</v>
      </c>
      <c r="B230" s="1" t="s">
        <v>364</v>
      </c>
      <c r="C230" s="1" t="s">
        <v>22</v>
      </c>
      <c r="D230" s="1" t="s">
        <v>16</v>
      </c>
      <c r="E230" s="1" t="s">
        <v>363</v>
      </c>
      <c r="F230" s="1" t="s">
        <v>22</v>
      </c>
      <c r="G230" s="1" t="s">
        <v>14</v>
      </c>
      <c r="H230" s="1" t="s">
        <v>364</v>
      </c>
    </row>
    <row r="231" spans="1:8">
      <c r="A231" s="1" t="s">
        <v>258</v>
      </c>
      <c r="B231" s="1" t="s">
        <v>364</v>
      </c>
      <c r="C231" s="1" t="s">
        <v>22</v>
      </c>
      <c r="D231" s="1" t="s">
        <v>32</v>
      </c>
      <c r="E231" s="1" t="s">
        <v>364</v>
      </c>
      <c r="F231" s="1" t="s">
        <v>22</v>
      </c>
      <c r="G231" s="1" t="s">
        <v>14</v>
      </c>
      <c r="H231" s="1" t="s">
        <v>364</v>
      </c>
    </row>
    <row r="232" spans="1:8">
      <c r="A232" s="1" t="s">
        <v>259</v>
      </c>
      <c r="B232" s="1" t="s">
        <v>363</v>
      </c>
      <c r="C232" s="1" t="s">
        <v>22</v>
      </c>
      <c r="D232" s="1" t="s">
        <v>32</v>
      </c>
      <c r="E232" s="1" t="s">
        <v>364</v>
      </c>
      <c r="F232" s="1" t="s">
        <v>22</v>
      </c>
      <c r="G232" s="1" t="s">
        <v>14</v>
      </c>
      <c r="H232" s="1" t="s">
        <v>364</v>
      </c>
    </row>
    <row r="233" spans="1:8">
      <c r="A233" s="1" t="s">
        <v>260</v>
      </c>
      <c r="B233" s="1" t="s">
        <v>369</v>
      </c>
      <c r="C233" s="1" t="s">
        <v>17</v>
      </c>
      <c r="D233" s="1" t="s">
        <v>32</v>
      </c>
      <c r="E233" s="1" t="s">
        <v>364</v>
      </c>
      <c r="F233" s="1" t="s">
        <v>22</v>
      </c>
      <c r="G233" s="1" t="s">
        <v>14</v>
      </c>
      <c r="H233" s="1" t="s">
        <v>364</v>
      </c>
    </row>
    <row r="234" spans="1:8">
      <c r="A234" s="1" t="s">
        <v>261</v>
      </c>
      <c r="B234" s="1" t="s">
        <v>364</v>
      </c>
      <c r="C234" s="1" t="s">
        <v>17</v>
      </c>
      <c r="D234" s="1" t="s">
        <v>21</v>
      </c>
      <c r="E234" s="1" t="s">
        <v>369</v>
      </c>
      <c r="F234" s="1" t="s">
        <v>13</v>
      </c>
      <c r="G234" s="1" t="s">
        <v>19</v>
      </c>
      <c r="H234" s="1" t="s">
        <v>370</v>
      </c>
    </row>
    <row r="235" spans="1:8">
      <c r="A235" s="1" t="s">
        <v>262</v>
      </c>
      <c r="B235" s="1" t="s">
        <v>364</v>
      </c>
      <c r="C235" s="1" t="s">
        <v>22</v>
      </c>
      <c r="D235" s="1" t="s">
        <v>32</v>
      </c>
      <c r="E235" s="1" t="s">
        <v>364</v>
      </c>
      <c r="F235" s="1" t="s">
        <v>22</v>
      </c>
      <c r="G235" s="1" t="s">
        <v>14</v>
      </c>
      <c r="H235" s="1" t="s">
        <v>364</v>
      </c>
    </row>
    <row r="236" spans="1:8">
      <c r="A236" s="1" t="s">
        <v>263</v>
      </c>
      <c r="B236" s="1" t="s">
        <v>363</v>
      </c>
      <c r="C236" s="1" t="s">
        <v>22</v>
      </c>
      <c r="D236" s="1" t="s">
        <v>32</v>
      </c>
      <c r="E236" s="1" t="s">
        <v>364</v>
      </c>
      <c r="F236" s="1" t="s">
        <v>22</v>
      </c>
      <c r="G236" s="1" t="s">
        <v>14</v>
      </c>
      <c r="H236" s="1" t="s">
        <v>364</v>
      </c>
    </row>
    <row r="237" spans="1:8">
      <c r="A237" s="1" t="s">
        <v>264</v>
      </c>
      <c r="B237" s="1" t="s">
        <v>368</v>
      </c>
      <c r="C237" s="1" t="s">
        <v>22</v>
      </c>
      <c r="D237" s="1" t="s">
        <v>29</v>
      </c>
      <c r="E237" s="1" t="s">
        <v>368</v>
      </c>
      <c r="F237" s="1" t="s">
        <v>22</v>
      </c>
      <c r="G237" s="1" t="s">
        <v>19</v>
      </c>
      <c r="H237" s="1" t="s">
        <v>370</v>
      </c>
    </row>
    <row r="238" spans="1:8">
      <c r="A238" s="1" t="s">
        <v>37</v>
      </c>
      <c r="B238" s="1" t="s">
        <v>363</v>
      </c>
      <c r="C238" s="1" t="s">
        <v>22</v>
      </c>
      <c r="D238" s="1" t="s">
        <v>21</v>
      </c>
      <c r="E238" s="1" t="s">
        <v>369</v>
      </c>
      <c r="F238" s="1" t="s">
        <v>13</v>
      </c>
      <c r="G238" s="1" t="s">
        <v>19</v>
      </c>
      <c r="H238" s="1" t="s">
        <v>370</v>
      </c>
    </row>
    <row r="239" spans="1:8">
      <c r="A239" s="1" t="s">
        <v>265</v>
      </c>
      <c r="B239" s="1" t="s">
        <v>363</v>
      </c>
      <c r="C239" s="1" t="s">
        <v>22</v>
      </c>
      <c r="D239" s="1" t="s">
        <v>12</v>
      </c>
      <c r="E239" s="1" t="s">
        <v>363</v>
      </c>
      <c r="F239" s="1" t="s">
        <v>13</v>
      </c>
      <c r="G239" s="1" t="s">
        <v>14</v>
      </c>
      <c r="H239" s="1" t="s">
        <v>364</v>
      </c>
    </row>
    <row r="240" spans="1:8">
      <c r="A240" s="1" t="s">
        <v>266</v>
      </c>
      <c r="B240" s="1" t="s">
        <v>368</v>
      </c>
      <c r="C240" s="1" t="s">
        <v>17</v>
      </c>
      <c r="D240" s="1" t="s">
        <v>41</v>
      </c>
      <c r="E240" s="1" t="s">
        <v>363</v>
      </c>
      <c r="F240" s="1" t="s">
        <v>13</v>
      </c>
      <c r="G240" s="1" t="s">
        <v>14</v>
      </c>
      <c r="H240" s="1" t="s">
        <v>364</v>
      </c>
    </row>
    <row r="241" spans="1:8">
      <c r="A241" s="1" t="s">
        <v>267</v>
      </c>
      <c r="B241" s="1" t="s">
        <v>45</v>
      </c>
      <c r="C241" s="1" t="s">
        <v>13</v>
      </c>
      <c r="D241" s="1" t="s">
        <v>37</v>
      </c>
      <c r="E241" s="1" t="s">
        <v>363</v>
      </c>
      <c r="F241" s="1" t="s">
        <v>13</v>
      </c>
      <c r="G241" s="1" t="s">
        <v>19</v>
      </c>
      <c r="H241" s="1" t="s">
        <v>370</v>
      </c>
    </row>
    <row r="242" spans="1:8">
      <c r="A242" s="1" t="s">
        <v>268</v>
      </c>
      <c r="B242" s="1" t="s">
        <v>364</v>
      </c>
      <c r="C242" s="1" t="s">
        <v>22</v>
      </c>
      <c r="D242" s="1" t="s">
        <v>43</v>
      </c>
      <c r="E242" s="1" t="s">
        <v>363</v>
      </c>
      <c r="F242" s="1" t="s">
        <v>22</v>
      </c>
      <c r="G242" s="1" t="s">
        <v>19</v>
      </c>
      <c r="H242" s="1" t="s">
        <v>370</v>
      </c>
    </row>
    <row r="243" spans="1:8">
      <c r="A243" s="1" t="s">
        <v>21</v>
      </c>
      <c r="B243" s="1" t="s">
        <v>369</v>
      </c>
      <c r="C243" s="1" t="s">
        <v>22</v>
      </c>
      <c r="D243" s="1" t="s">
        <v>32</v>
      </c>
      <c r="E243" s="1" t="s">
        <v>364</v>
      </c>
      <c r="F243" s="1" t="s">
        <v>22</v>
      </c>
      <c r="G243" s="1" t="s">
        <v>14</v>
      </c>
      <c r="H243" s="1" t="s">
        <v>364</v>
      </c>
    </row>
    <row r="244" spans="1:8">
      <c r="A244" s="1" t="s">
        <v>269</v>
      </c>
      <c r="B244" s="1" t="s">
        <v>368</v>
      </c>
      <c r="C244" s="1" t="s">
        <v>22</v>
      </c>
      <c r="D244" s="1" t="s">
        <v>37</v>
      </c>
      <c r="E244" s="1" t="s">
        <v>363</v>
      </c>
      <c r="F244" s="1" t="s">
        <v>13</v>
      </c>
      <c r="G244" s="1" t="s">
        <v>19</v>
      </c>
      <c r="H244" s="1" t="s">
        <v>370</v>
      </c>
    </row>
    <row r="245" spans="1:8">
      <c r="A245" s="1" t="s">
        <v>270</v>
      </c>
      <c r="B245" s="1" t="s">
        <v>45</v>
      </c>
      <c r="C245" s="1" t="s">
        <v>22</v>
      </c>
      <c r="D245" s="1" t="s">
        <v>47</v>
      </c>
      <c r="E245" s="1" t="s">
        <v>368</v>
      </c>
      <c r="F245" s="1" t="s">
        <v>13</v>
      </c>
      <c r="G245" s="1" t="s">
        <v>19</v>
      </c>
      <c r="H245" s="1" t="s">
        <v>370</v>
      </c>
    </row>
    <row r="246" spans="1:8">
      <c r="A246" s="1" t="s">
        <v>271</v>
      </c>
      <c r="B246" s="1" t="s">
        <v>363</v>
      </c>
      <c r="C246" s="1" t="s">
        <v>22</v>
      </c>
      <c r="D246" s="1" t="s">
        <v>43</v>
      </c>
      <c r="E246" s="1" t="s">
        <v>363</v>
      </c>
      <c r="F246" s="1" t="s">
        <v>22</v>
      </c>
      <c r="G246" s="1" t="s">
        <v>19</v>
      </c>
      <c r="H246" s="1" t="s">
        <v>370</v>
      </c>
    </row>
    <row r="247" spans="1:8">
      <c r="A247" s="1" t="s">
        <v>272</v>
      </c>
      <c r="B247" s="1" t="s">
        <v>370</v>
      </c>
      <c r="C247" s="1" t="s">
        <v>13</v>
      </c>
      <c r="D247" s="1" t="s">
        <v>25</v>
      </c>
      <c r="E247" s="1" t="s">
        <v>370</v>
      </c>
      <c r="F247" s="1" t="s">
        <v>13</v>
      </c>
      <c r="G247" s="1" t="s">
        <v>19</v>
      </c>
      <c r="H247" s="1" t="s">
        <v>370</v>
      </c>
    </row>
    <row r="248" spans="1:8">
      <c r="A248" s="1" t="s">
        <v>273</v>
      </c>
      <c r="B248" s="1" t="s">
        <v>364</v>
      </c>
      <c r="C248" s="1" t="s">
        <v>13</v>
      </c>
      <c r="D248" s="1" t="s">
        <v>12</v>
      </c>
      <c r="E248" s="1" t="s">
        <v>363</v>
      </c>
      <c r="F248" s="1" t="s">
        <v>13</v>
      </c>
      <c r="G248" s="1" t="s">
        <v>14</v>
      </c>
      <c r="H248" s="1" t="s">
        <v>364</v>
      </c>
    </row>
    <row r="249" spans="1:8">
      <c r="A249" s="1" t="s">
        <v>274</v>
      </c>
      <c r="B249" s="1" t="s">
        <v>369</v>
      </c>
      <c r="C249" s="1" t="s">
        <v>17</v>
      </c>
      <c r="D249" s="1" t="s">
        <v>32</v>
      </c>
      <c r="E249" s="1" t="s">
        <v>364</v>
      </c>
      <c r="F249" s="1" t="s">
        <v>22</v>
      </c>
      <c r="G249" s="1" t="s">
        <v>14</v>
      </c>
      <c r="H249" s="1" t="s">
        <v>364</v>
      </c>
    </row>
    <row r="250" spans="1:8">
      <c r="A250" s="1" t="s">
        <v>275</v>
      </c>
      <c r="B250" s="1" t="s">
        <v>364</v>
      </c>
      <c r="C250" s="1" t="s">
        <v>17</v>
      </c>
      <c r="D250" s="1" t="s">
        <v>37</v>
      </c>
      <c r="E250" s="1" t="s">
        <v>363</v>
      </c>
      <c r="F250" s="1" t="s">
        <v>13</v>
      </c>
      <c r="G250" s="1" t="s">
        <v>19</v>
      </c>
      <c r="H250" s="1" t="s">
        <v>370</v>
      </c>
    </row>
    <row r="251" spans="1:8">
      <c r="A251" s="1" t="s">
        <v>276</v>
      </c>
      <c r="B251" s="1" t="s">
        <v>363</v>
      </c>
      <c r="C251" s="1" t="s">
        <v>13</v>
      </c>
      <c r="D251" s="1" t="s">
        <v>21</v>
      </c>
      <c r="E251" s="1" t="s">
        <v>369</v>
      </c>
      <c r="F251" s="1" t="s">
        <v>13</v>
      </c>
      <c r="G251" s="1" t="s">
        <v>19</v>
      </c>
      <c r="H251" s="1" t="s">
        <v>370</v>
      </c>
    </row>
    <row r="252" spans="1:8">
      <c r="A252" s="1" t="s">
        <v>277</v>
      </c>
      <c r="B252" s="1" t="s">
        <v>363</v>
      </c>
      <c r="C252" s="1" t="s">
        <v>22</v>
      </c>
      <c r="D252" s="1" t="s">
        <v>16</v>
      </c>
      <c r="E252" s="1" t="s">
        <v>363</v>
      </c>
      <c r="F252" s="1" t="s">
        <v>22</v>
      </c>
      <c r="G252" s="1" t="s">
        <v>14</v>
      </c>
      <c r="H252" s="1" t="s">
        <v>364</v>
      </c>
    </row>
    <row r="253" spans="1:8">
      <c r="A253" s="1" t="s">
        <v>47</v>
      </c>
      <c r="B253" s="1" t="s">
        <v>368</v>
      </c>
      <c r="C253" s="1" t="s">
        <v>22</v>
      </c>
      <c r="D253" s="1" t="s">
        <v>16</v>
      </c>
      <c r="E253" s="1" t="s">
        <v>363</v>
      </c>
      <c r="F253" s="1" t="s">
        <v>22</v>
      </c>
      <c r="G253" s="1" t="s">
        <v>14</v>
      </c>
      <c r="H253" s="1" t="s">
        <v>364</v>
      </c>
    </row>
    <row r="254" spans="1:8">
      <c r="A254" s="1" t="s">
        <v>278</v>
      </c>
      <c r="B254" s="1" t="s">
        <v>370</v>
      </c>
      <c r="C254" s="1" t="s">
        <v>17</v>
      </c>
      <c r="D254" s="1" t="s">
        <v>21</v>
      </c>
      <c r="E254" s="1" t="s">
        <v>369</v>
      </c>
      <c r="F254" s="1" t="s">
        <v>13</v>
      </c>
      <c r="G254" s="1" t="s">
        <v>19</v>
      </c>
      <c r="H254" s="1" t="s">
        <v>370</v>
      </c>
    </row>
    <row r="255" spans="1:8">
      <c r="A255" s="1" t="s">
        <v>279</v>
      </c>
      <c r="B255" s="1" t="s">
        <v>368</v>
      </c>
      <c r="C255" s="1" t="s">
        <v>17</v>
      </c>
      <c r="D255" s="1" t="s">
        <v>27</v>
      </c>
      <c r="E255" s="1" t="s">
        <v>370</v>
      </c>
      <c r="F255" s="1" t="s">
        <v>13</v>
      </c>
      <c r="G255" s="1" t="s">
        <v>19</v>
      </c>
      <c r="H255" s="1" t="s">
        <v>370</v>
      </c>
    </row>
    <row r="256" spans="1:8">
      <c r="A256" s="1" t="s">
        <v>280</v>
      </c>
      <c r="B256" s="1" t="s">
        <v>372</v>
      </c>
      <c r="C256" s="1" t="s">
        <v>22</v>
      </c>
      <c r="D256" s="1" t="s">
        <v>47</v>
      </c>
      <c r="E256" s="1" t="s">
        <v>368</v>
      </c>
      <c r="F256" s="1" t="s">
        <v>13</v>
      </c>
      <c r="G256" s="1" t="s">
        <v>19</v>
      </c>
      <c r="H256" s="1" t="s">
        <v>370</v>
      </c>
    </row>
    <row r="257" spans="1:8">
      <c r="A257" s="1" t="s">
        <v>281</v>
      </c>
      <c r="B257" s="1" t="s">
        <v>374</v>
      </c>
      <c r="C257" s="1" t="s">
        <v>22</v>
      </c>
      <c r="D257" s="1" t="s">
        <v>37</v>
      </c>
      <c r="E257" s="1" t="s">
        <v>363</v>
      </c>
      <c r="F257" s="1" t="s">
        <v>13</v>
      </c>
      <c r="G257" s="1" t="s">
        <v>19</v>
      </c>
      <c r="H257" s="1" t="s">
        <v>370</v>
      </c>
    </row>
    <row r="258" spans="1:8">
      <c r="A258" s="1" t="s">
        <v>282</v>
      </c>
      <c r="B258" s="1" t="s">
        <v>364</v>
      </c>
      <c r="C258" s="1" t="s">
        <v>13</v>
      </c>
      <c r="D258" s="1" t="s">
        <v>12</v>
      </c>
      <c r="E258" s="1" t="s">
        <v>363</v>
      </c>
      <c r="F258" s="1" t="s">
        <v>13</v>
      </c>
      <c r="G258" s="1" t="s">
        <v>14</v>
      </c>
      <c r="H258" s="1" t="s">
        <v>364</v>
      </c>
    </row>
    <row r="259" spans="1:8">
      <c r="A259" s="1" t="s">
        <v>283</v>
      </c>
      <c r="B259" s="1" t="s">
        <v>363</v>
      </c>
      <c r="C259" s="1" t="s">
        <v>17</v>
      </c>
      <c r="D259" s="1" t="s">
        <v>32</v>
      </c>
      <c r="E259" s="1" t="s">
        <v>364</v>
      </c>
      <c r="F259" s="1" t="s">
        <v>22</v>
      </c>
      <c r="G259" s="1" t="s">
        <v>14</v>
      </c>
      <c r="H259" s="1" t="s">
        <v>364</v>
      </c>
    </row>
    <row r="260" spans="1:8">
      <c r="A260" s="1" t="s">
        <v>284</v>
      </c>
      <c r="B260" s="1" t="s">
        <v>363</v>
      </c>
      <c r="C260" s="1" t="s">
        <v>22</v>
      </c>
      <c r="D260" s="1" t="s">
        <v>29</v>
      </c>
      <c r="E260" s="1" t="s">
        <v>368</v>
      </c>
      <c r="F260" s="1" t="s">
        <v>22</v>
      </c>
      <c r="G260" s="1" t="s">
        <v>19</v>
      </c>
      <c r="H260" s="1" t="s">
        <v>370</v>
      </c>
    </row>
    <row r="261" spans="1:8">
      <c r="A261" s="1" t="s">
        <v>285</v>
      </c>
      <c r="B261" s="1" t="s">
        <v>363</v>
      </c>
      <c r="C261" s="1" t="s">
        <v>22</v>
      </c>
      <c r="D261" s="1" t="s">
        <v>16</v>
      </c>
      <c r="E261" s="1" t="s">
        <v>363</v>
      </c>
      <c r="F261" s="1" t="s">
        <v>22</v>
      </c>
      <c r="G261" s="1" t="s">
        <v>14</v>
      </c>
      <c r="H261" s="1" t="s">
        <v>364</v>
      </c>
    </row>
    <row r="262" spans="1:8">
      <c r="A262" s="1" t="s">
        <v>286</v>
      </c>
      <c r="B262" s="1" t="s">
        <v>363</v>
      </c>
      <c r="C262" s="1" t="s">
        <v>13</v>
      </c>
      <c r="D262" s="1" t="s">
        <v>12</v>
      </c>
      <c r="E262" s="1" t="s">
        <v>363</v>
      </c>
      <c r="F262" s="1" t="s">
        <v>13</v>
      </c>
      <c r="G262" s="1" t="s">
        <v>14</v>
      </c>
      <c r="H262" s="1" t="s">
        <v>364</v>
      </c>
    </row>
    <row r="263" spans="1:8">
      <c r="A263" s="1" t="s">
        <v>287</v>
      </c>
      <c r="B263" s="1" t="s">
        <v>364</v>
      </c>
      <c r="C263" s="1" t="s">
        <v>13</v>
      </c>
      <c r="D263" s="1" t="s">
        <v>27</v>
      </c>
      <c r="E263" s="1" t="s">
        <v>370</v>
      </c>
      <c r="F263" s="1" t="s">
        <v>13</v>
      </c>
      <c r="G263" s="1" t="s">
        <v>19</v>
      </c>
      <c r="H263" s="1" t="s">
        <v>370</v>
      </c>
    </row>
    <row r="264" spans="1:8">
      <c r="A264" s="1" t="s">
        <v>288</v>
      </c>
      <c r="B264" s="1" t="s">
        <v>364</v>
      </c>
      <c r="C264" s="1" t="s">
        <v>17</v>
      </c>
      <c r="D264" s="1" t="s">
        <v>30</v>
      </c>
      <c r="E264" s="1" t="s">
        <v>363</v>
      </c>
      <c r="F264" s="1" t="s">
        <v>22</v>
      </c>
      <c r="G264" s="1" t="s">
        <v>14</v>
      </c>
      <c r="H264" s="1" t="s">
        <v>364</v>
      </c>
    </row>
    <row r="265" spans="1:8">
      <c r="A265" s="1" t="s">
        <v>289</v>
      </c>
      <c r="B265" s="1" t="s">
        <v>370</v>
      </c>
      <c r="C265" s="1" t="s">
        <v>22</v>
      </c>
      <c r="D265" s="1" t="s">
        <v>32</v>
      </c>
      <c r="E265" s="1" t="s">
        <v>364</v>
      </c>
      <c r="F265" s="1" t="s">
        <v>22</v>
      </c>
      <c r="G265" s="1" t="s">
        <v>14</v>
      </c>
      <c r="H265" s="1" t="s">
        <v>364</v>
      </c>
    </row>
    <row r="266" spans="1:8">
      <c r="A266" s="1" t="s">
        <v>290</v>
      </c>
      <c r="B266" s="1" t="s">
        <v>363</v>
      </c>
      <c r="C266" s="1" t="s">
        <v>17</v>
      </c>
      <c r="D266" s="1" t="s">
        <v>33</v>
      </c>
      <c r="E266" s="1" t="s">
        <v>364</v>
      </c>
      <c r="F266" s="1" t="s">
        <v>13</v>
      </c>
      <c r="G266" s="1" t="s">
        <v>19</v>
      </c>
      <c r="H266" s="1" t="s">
        <v>370</v>
      </c>
    </row>
    <row r="267" spans="1:8">
      <c r="A267" s="1" t="s">
        <v>291</v>
      </c>
      <c r="B267" s="1" t="s">
        <v>364</v>
      </c>
      <c r="C267" s="1" t="s">
        <v>22</v>
      </c>
      <c r="D267" s="1" t="s">
        <v>16</v>
      </c>
      <c r="E267" s="1" t="s">
        <v>363</v>
      </c>
      <c r="F267" s="1" t="s">
        <v>22</v>
      </c>
      <c r="G267" s="1" t="s">
        <v>14</v>
      </c>
      <c r="H267" s="1" t="s">
        <v>364</v>
      </c>
    </row>
    <row r="268" spans="1:8">
      <c r="A268" s="1" t="s">
        <v>292</v>
      </c>
      <c r="B268" s="1" t="s">
        <v>363</v>
      </c>
      <c r="C268" s="1" t="s">
        <v>17</v>
      </c>
      <c r="D268" s="1" t="s">
        <v>32</v>
      </c>
      <c r="E268" s="1" t="s">
        <v>364</v>
      </c>
      <c r="F268" s="1" t="s">
        <v>22</v>
      </c>
      <c r="G268" s="1" t="s">
        <v>14</v>
      </c>
      <c r="H268" s="1" t="s">
        <v>364</v>
      </c>
    </row>
    <row r="269" spans="1:8">
      <c r="A269" s="1" t="s">
        <v>293</v>
      </c>
      <c r="B269" s="1" t="s">
        <v>364</v>
      </c>
      <c r="C269" s="1" t="s">
        <v>22</v>
      </c>
      <c r="D269" s="1" t="s">
        <v>16</v>
      </c>
      <c r="E269" s="1" t="s">
        <v>363</v>
      </c>
      <c r="F269" s="1" t="s">
        <v>22</v>
      </c>
      <c r="G269" s="1" t="s">
        <v>14</v>
      </c>
      <c r="H269" s="1" t="s">
        <v>364</v>
      </c>
    </row>
    <row r="270" spans="1:8">
      <c r="A270" s="1" t="s">
        <v>294</v>
      </c>
      <c r="B270" s="1" t="s">
        <v>368</v>
      </c>
      <c r="C270" s="1" t="s">
        <v>22</v>
      </c>
      <c r="D270" s="1" t="s">
        <v>32</v>
      </c>
      <c r="E270" s="1" t="s">
        <v>364</v>
      </c>
      <c r="F270" s="1" t="s">
        <v>22</v>
      </c>
      <c r="G270" s="1" t="s">
        <v>14</v>
      </c>
      <c r="H270" s="1" t="s">
        <v>364</v>
      </c>
    </row>
    <row r="271" spans="1:8">
      <c r="A271" s="1" t="s">
        <v>295</v>
      </c>
      <c r="B271" s="1" t="s">
        <v>45</v>
      </c>
      <c r="C271" s="1" t="s">
        <v>22</v>
      </c>
      <c r="D271" s="1" t="s">
        <v>47</v>
      </c>
      <c r="E271" s="1" t="s">
        <v>368</v>
      </c>
      <c r="F271" s="1" t="s">
        <v>13</v>
      </c>
      <c r="G271" s="1" t="s">
        <v>19</v>
      </c>
      <c r="H271" s="1" t="s">
        <v>370</v>
      </c>
    </row>
    <row r="272" spans="1:8">
      <c r="A272" s="1" t="s">
        <v>296</v>
      </c>
      <c r="B272" s="1" t="s">
        <v>363</v>
      </c>
      <c r="C272" s="1" t="s">
        <v>22</v>
      </c>
      <c r="D272" s="1" t="s">
        <v>43</v>
      </c>
      <c r="E272" s="1" t="s">
        <v>363</v>
      </c>
      <c r="F272" s="1" t="s">
        <v>22</v>
      </c>
      <c r="G272" s="1" t="s">
        <v>19</v>
      </c>
      <c r="H272" s="1" t="s">
        <v>370</v>
      </c>
    </row>
    <row r="273" spans="1:8">
      <c r="A273" s="1" t="s">
        <v>297</v>
      </c>
      <c r="B273" s="1" t="s">
        <v>363</v>
      </c>
      <c r="C273" s="1" t="s">
        <v>22</v>
      </c>
      <c r="D273" s="1" t="s">
        <v>29</v>
      </c>
      <c r="E273" s="1" t="s">
        <v>368</v>
      </c>
      <c r="F273" s="1" t="s">
        <v>22</v>
      </c>
      <c r="G273" s="1" t="s">
        <v>19</v>
      </c>
      <c r="H273" s="1" t="s">
        <v>370</v>
      </c>
    </row>
    <row r="274" spans="1:8">
      <c r="A274" s="1" t="s">
        <v>298</v>
      </c>
      <c r="B274" s="1" t="s">
        <v>370</v>
      </c>
      <c r="C274" s="1" t="s">
        <v>24</v>
      </c>
      <c r="D274" s="1" t="s">
        <v>47</v>
      </c>
      <c r="E274" s="1" t="s">
        <v>368</v>
      </c>
      <c r="F274" s="1" t="s">
        <v>13</v>
      </c>
      <c r="G274" s="1" t="s">
        <v>19</v>
      </c>
      <c r="H274" s="1" t="s">
        <v>370</v>
      </c>
    </row>
    <row r="275" spans="1:8">
      <c r="A275" s="1" t="s">
        <v>299</v>
      </c>
      <c r="B275" s="1" t="s">
        <v>363</v>
      </c>
      <c r="C275" s="1" t="s">
        <v>13</v>
      </c>
      <c r="D275" s="1" t="s">
        <v>21</v>
      </c>
      <c r="E275" s="1" t="s">
        <v>369</v>
      </c>
      <c r="F275" s="1" t="s">
        <v>13</v>
      </c>
      <c r="G275" s="1" t="s">
        <v>19</v>
      </c>
      <c r="H275" s="1" t="s">
        <v>370</v>
      </c>
    </row>
    <row r="276" spans="1:8">
      <c r="A276" s="1" t="s">
        <v>300</v>
      </c>
      <c r="B276" s="1" t="s">
        <v>364</v>
      </c>
      <c r="C276" s="1" t="s">
        <v>17</v>
      </c>
      <c r="D276" s="1" t="s">
        <v>35</v>
      </c>
      <c r="E276" s="1" t="s">
        <v>363</v>
      </c>
      <c r="F276" s="1" t="s">
        <v>22</v>
      </c>
      <c r="G276" s="1" t="s">
        <v>14</v>
      </c>
      <c r="H276" s="1" t="s">
        <v>364</v>
      </c>
    </row>
    <row r="277" spans="1:8">
      <c r="A277" s="1" t="s">
        <v>301</v>
      </c>
      <c r="B277" s="1" t="s">
        <v>363</v>
      </c>
      <c r="C277" s="1" t="s">
        <v>17</v>
      </c>
      <c r="D277" s="1" t="s">
        <v>32</v>
      </c>
      <c r="E277" s="1" t="s">
        <v>364</v>
      </c>
      <c r="F277" s="1" t="s">
        <v>22</v>
      </c>
      <c r="G277" s="1" t="s">
        <v>14</v>
      </c>
      <c r="H277" s="1" t="s">
        <v>364</v>
      </c>
    </row>
    <row r="278" spans="1:8">
      <c r="A278" s="1" t="s">
        <v>302</v>
      </c>
      <c r="B278" s="1" t="s">
        <v>363</v>
      </c>
      <c r="C278" s="1" t="s">
        <v>17</v>
      </c>
      <c r="D278" s="1" t="s">
        <v>35</v>
      </c>
      <c r="E278" s="1" t="s">
        <v>363</v>
      </c>
      <c r="F278" s="1" t="s">
        <v>22</v>
      </c>
      <c r="G278" s="1" t="s">
        <v>14</v>
      </c>
      <c r="H278" s="1" t="s">
        <v>364</v>
      </c>
    </row>
    <row r="279" spans="1:8">
      <c r="A279" s="1" t="s">
        <v>49</v>
      </c>
      <c r="B279" s="1" t="s">
        <v>363</v>
      </c>
      <c r="C279" s="1" t="s">
        <v>22</v>
      </c>
      <c r="D279" s="1" t="s">
        <v>16</v>
      </c>
      <c r="E279" s="1" t="s">
        <v>363</v>
      </c>
      <c r="F279" s="1" t="s">
        <v>22</v>
      </c>
      <c r="G279" s="1" t="s">
        <v>14</v>
      </c>
      <c r="H279" s="1" t="s">
        <v>364</v>
      </c>
    </row>
    <row r="280" spans="1:8">
      <c r="A280" s="1" t="s">
        <v>303</v>
      </c>
      <c r="B280" s="1" t="s">
        <v>363</v>
      </c>
      <c r="C280" s="1" t="s">
        <v>17</v>
      </c>
      <c r="D280" s="1" t="s">
        <v>49</v>
      </c>
      <c r="E280" s="1" t="s">
        <v>363</v>
      </c>
      <c r="F280" s="1" t="s">
        <v>22</v>
      </c>
      <c r="G280" s="1" t="s">
        <v>14</v>
      </c>
      <c r="H280" s="1" t="s">
        <v>364</v>
      </c>
    </row>
    <row r="281" spans="1:8">
      <c r="A281" s="1" t="s">
        <v>304</v>
      </c>
      <c r="B281" s="1" t="s">
        <v>369</v>
      </c>
      <c r="C281" s="1" t="s">
        <v>17</v>
      </c>
      <c r="D281" s="1" t="s">
        <v>32</v>
      </c>
      <c r="E281" s="1" t="s">
        <v>364</v>
      </c>
      <c r="F281" s="1" t="s">
        <v>22</v>
      </c>
      <c r="G281" s="1" t="s">
        <v>14</v>
      </c>
      <c r="H281" s="1" t="s">
        <v>364</v>
      </c>
    </row>
    <row r="282" spans="1:8">
      <c r="A282" s="1" t="s">
        <v>305</v>
      </c>
      <c r="B282" s="1" t="s">
        <v>363</v>
      </c>
      <c r="C282" s="1" t="s">
        <v>13</v>
      </c>
      <c r="D282" s="1" t="s">
        <v>12</v>
      </c>
      <c r="E282" s="1" t="s">
        <v>363</v>
      </c>
      <c r="F282" s="1" t="s">
        <v>13</v>
      </c>
      <c r="G282" s="1" t="s">
        <v>14</v>
      </c>
      <c r="H282" s="1" t="s">
        <v>364</v>
      </c>
    </row>
    <row r="283" spans="1:8">
      <c r="A283" s="1" t="s">
        <v>306</v>
      </c>
      <c r="B283" s="1" t="s">
        <v>370</v>
      </c>
      <c r="C283" s="1" t="s">
        <v>17</v>
      </c>
      <c r="D283" s="1" t="s">
        <v>16</v>
      </c>
      <c r="E283" s="1" t="s">
        <v>363</v>
      </c>
      <c r="F283" s="1" t="s">
        <v>22</v>
      </c>
      <c r="G283" s="1" t="s">
        <v>14</v>
      </c>
      <c r="H283" s="1" t="s">
        <v>364</v>
      </c>
    </row>
    <row r="284" spans="1:8">
      <c r="A284" s="1" t="s">
        <v>307</v>
      </c>
      <c r="B284" s="1" t="s">
        <v>363</v>
      </c>
      <c r="C284" s="1" t="s">
        <v>13</v>
      </c>
      <c r="D284" s="1" t="s">
        <v>49</v>
      </c>
      <c r="E284" s="1" t="s">
        <v>363</v>
      </c>
      <c r="F284" s="1" t="s">
        <v>22</v>
      </c>
      <c r="G284" s="1" t="s">
        <v>14</v>
      </c>
      <c r="H284" s="1" t="s">
        <v>364</v>
      </c>
    </row>
    <row r="285" spans="1:8">
      <c r="A285" s="1" t="s">
        <v>308</v>
      </c>
      <c r="B285" s="1" t="s">
        <v>364</v>
      </c>
      <c r="C285" s="1" t="s">
        <v>17</v>
      </c>
      <c r="D285" s="1" t="s">
        <v>32</v>
      </c>
      <c r="E285" s="1" t="s">
        <v>364</v>
      </c>
      <c r="F285" s="1" t="s">
        <v>22</v>
      </c>
      <c r="G285" s="1" t="s">
        <v>14</v>
      </c>
      <c r="H285" s="1" t="s">
        <v>364</v>
      </c>
    </row>
    <row r="286" spans="1:8">
      <c r="A286" s="1" t="s">
        <v>309</v>
      </c>
      <c r="B286" s="1" t="s">
        <v>374</v>
      </c>
      <c r="C286" s="1" t="s">
        <v>17</v>
      </c>
      <c r="D286" s="1" t="s">
        <v>32</v>
      </c>
      <c r="E286" s="1" t="s">
        <v>364</v>
      </c>
      <c r="F286" s="1" t="s">
        <v>22</v>
      </c>
      <c r="G286" s="1" t="s">
        <v>14</v>
      </c>
      <c r="H286" s="1" t="s">
        <v>364</v>
      </c>
    </row>
    <row r="287" spans="1:8">
      <c r="A287" s="1" t="s">
        <v>310</v>
      </c>
      <c r="B287" s="1" t="s">
        <v>363</v>
      </c>
      <c r="C287" s="1" t="s">
        <v>13</v>
      </c>
      <c r="D287" s="1" t="s">
        <v>12</v>
      </c>
      <c r="E287" s="1" t="s">
        <v>363</v>
      </c>
      <c r="F287" s="1" t="s">
        <v>13</v>
      </c>
      <c r="G287" s="1" t="s">
        <v>14</v>
      </c>
      <c r="H287" s="1" t="s">
        <v>364</v>
      </c>
    </row>
    <row r="288" spans="1:8">
      <c r="A288" s="1" t="s">
        <v>311</v>
      </c>
      <c r="B288" s="1" t="s">
        <v>363</v>
      </c>
      <c r="C288" s="1" t="s">
        <v>17</v>
      </c>
      <c r="D288" s="1" t="s">
        <v>35</v>
      </c>
      <c r="E288" s="1" t="s">
        <v>363</v>
      </c>
      <c r="F288" s="1" t="s">
        <v>22</v>
      </c>
      <c r="G288" s="1" t="s">
        <v>14</v>
      </c>
      <c r="H288" s="1" t="s">
        <v>364</v>
      </c>
    </row>
    <row r="289" spans="1:8">
      <c r="A289" s="1" t="s">
        <v>312</v>
      </c>
      <c r="B289" s="1" t="s">
        <v>363</v>
      </c>
      <c r="C289" s="1" t="s">
        <v>22</v>
      </c>
      <c r="D289" s="1" t="s">
        <v>16</v>
      </c>
      <c r="E289" s="1" t="s">
        <v>363</v>
      </c>
      <c r="F289" s="1" t="s">
        <v>22</v>
      </c>
      <c r="G289" s="1" t="s">
        <v>14</v>
      </c>
      <c r="H289" s="1" t="s">
        <v>364</v>
      </c>
    </row>
    <row r="290" spans="1:8">
      <c r="A290" s="1" t="s">
        <v>313</v>
      </c>
      <c r="B290" s="1" t="s">
        <v>364</v>
      </c>
      <c r="C290" s="1" t="s">
        <v>13</v>
      </c>
      <c r="D290" s="1" t="s">
        <v>12</v>
      </c>
      <c r="E290" s="1" t="s">
        <v>363</v>
      </c>
      <c r="F290" s="1" t="s">
        <v>13</v>
      </c>
      <c r="G290" s="1" t="s">
        <v>14</v>
      </c>
      <c r="H290" s="1" t="s">
        <v>364</v>
      </c>
    </row>
    <row r="291" spans="1:8">
      <c r="A291" s="1" t="s">
        <v>314</v>
      </c>
      <c r="B291" s="1" t="s">
        <v>364</v>
      </c>
      <c r="C291" s="1" t="s">
        <v>22</v>
      </c>
      <c r="D291" s="1" t="s">
        <v>32</v>
      </c>
      <c r="E291" s="1" t="s">
        <v>364</v>
      </c>
      <c r="F291" s="1" t="s">
        <v>22</v>
      </c>
      <c r="G291" s="1" t="s">
        <v>14</v>
      </c>
      <c r="H291" s="1" t="s">
        <v>364</v>
      </c>
    </row>
    <row r="292" spans="1:8">
      <c r="A292" s="1" t="s">
        <v>14</v>
      </c>
      <c r="B292" s="1" t="s">
        <v>364</v>
      </c>
      <c r="C292" s="1" t="s">
        <v>17</v>
      </c>
      <c r="D292" s="1" t="s">
        <v>32</v>
      </c>
      <c r="E292" s="1" t="s">
        <v>364</v>
      </c>
      <c r="F292" s="1" t="s">
        <v>22</v>
      </c>
      <c r="G292" s="1" t="s">
        <v>14</v>
      </c>
      <c r="H292" s="1" t="s">
        <v>364</v>
      </c>
    </row>
    <row r="293" spans="1:8">
      <c r="A293" s="1" t="s">
        <v>315</v>
      </c>
      <c r="B293" s="1" t="s">
        <v>374</v>
      </c>
      <c r="C293" s="1" t="s">
        <v>13</v>
      </c>
      <c r="D293" s="1" t="s">
        <v>12</v>
      </c>
      <c r="E293" s="1" t="s">
        <v>363</v>
      </c>
      <c r="F293" s="1" t="s">
        <v>13</v>
      </c>
      <c r="G293" s="1" t="s">
        <v>14</v>
      </c>
      <c r="H293" s="1" t="s">
        <v>364</v>
      </c>
    </row>
    <row r="294" spans="1:8">
      <c r="A294" s="1" t="s">
        <v>16</v>
      </c>
      <c r="B294" s="1" t="s">
        <v>363</v>
      </c>
      <c r="C294" s="1" t="s">
        <v>13</v>
      </c>
      <c r="D294" s="1" t="s">
        <v>12</v>
      </c>
      <c r="E294" s="1" t="s">
        <v>363</v>
      </c>
      <c r="F294" s="1" t="s">
        <v>13</v>
      </c>
      <c r="G294" s="1" t="s">
        <v>14</v>
      </c>
      <c r="H294" s="1" t="s">
        <v>364</v>
      </c>
    </row>
    <row r="295" spans="1:8">
      <c r="A295" s="1" t="s">
        <v>316</v>
      </c>
      <c r="B295" s="1" t="s">
        <v>369</v>
      </c>
      <c r="C295" s="1" t="s">
        <v>22</v>
      </c>
      <c r="D295" s="1" t="s">
        <v>16</v>
      </c>
      <c r="E295" s="1" t="s">
        <v>363</v>
      </c>
      <c r="F295" s="1" t="s">
        <v>22</v>
      </c>
      <c r="G295" s="1" t="s">
        <v>14</v>
      </c>
      <c r="H295" s="1" t="s">
        <v>364</v>
      </c>
    </row>
    <row r="296" spans="1:8">
      <c r="A296" s="1" t="s">
        <v>317</v>
      </c>
      <c r="B296" s="1" t="s">
        <v>370</v>
      </c>
      <c r="C296" s="1" t="s">
        <v>13</v>
      </c>
      <c r="D296" s="1" t="s">
        <v>41</v>
      </c>
      <c r="E296" s="1" t="s">
        <v>363</v>
      </c>
      <c r="F296" s="1" t="s">
        <v>13</v>
      </c>
      <c r="G296" s="1" t="s">
        <v>14</v>
      </c>
      <c r="H296" s="1" t="s">
        <v>364</v>
      </c>
    </row>
    <row r="297" spans="1:8">
      <c r="A297" s="1" t="s">
        <v>318</v>
      </c>
      <c r="B297" s="1" t="s">
        <v>364</v>
      </c>
      <c r="C297" s="1" t="s">
        <v>17</v>
      </c>
      <c r="D297" s="1" t="s">
        <v>33</v>
      </c>
      <c r="E297" s="1" t="s">
        <v>364</v>
      </c>
      <c r="F297" s="1" t="s">
        <v>13</v>
      </c>
      <c r="G297" s="1" t="s">
        <v>19</v>
      </c>
      <c r="H297" s="1" t="s">
        <v>370</v>
      </c>
    </row>
    <row r="298" spans="1:8">
      <c r="A298" s="1" t="s">
        <v>319</v>
      </c>
      <c r="B298" s="1" t="s">
        <v>363</v>
      </c>
      <c r="C298" s="1" t="s">
        <v>13</v>
      </c>
      <c r="D298" s="1" t="s">
        <v>12</v>
      </c>
      <c r="E298" s="1" t="s">
        <v>363</v>
      </c>
      <c r="F298" s="1" t="s">
        <v>13</v>
      </c>
      <c r="G298" s="1" t="s">
        <v>14</v>
      </c>
      <c r="H298" s="1" t="s">
        <v>364</v>
      </c>
    </row>
    <row r="299" spans="1:8">
      <c r="A299" s="1" t="s">
        <v>320</v>
      </c>
      <c r="B299" s="1" t="s">
        <v>370</v>
      </c>
      <c r="C299" s="1" t="s">
        <v>13</v>
      </c>
      <c r="D299" s="1" t="s">
        <v>16</v>
      </c>
      <c r="E299" s="1" t="s">
        <v>363</v>
      </c>
      <c r="F299" s="1" t="s">
        <v>22</v>
      </c>
      <c r="G299" s="1" t="s">
        <v>14</v>
      </c>
      <c r="H299" s="1" t="s">
        <v>364</v>
      </c>
    </row>
    <row r="300" spans="1:8">
      <c r="A300" s="1" t="s">
        <v>321</v>
      </c>
      <c r="B300" s="1" t="s">
        <v>364</v>
      </c>
      <c r="C300" s="1" t="s">
        <v>13</v>
      </c>
      <c r="D300" s="1" t="s">
        <v>37</v>
      </c>
      <c r="E300" s="1" t="s">
        <v>363</v>
      </c>
      <c r="F300" s="1" t="s">
        <v>13</v>
      </c>
      <c r="G300" s="1" t="s">
        <v>19</v>
      </c>
      <c r="H300" s="1" t="s">
        <v>370</v>
      </c>
    </row>
    <row r="301" spans="1:8">
      <c r="A301" s="1" t="s">
        <v>29</v>
      </c>
      <c r="B301" s="1" t="s">
        <v>368</v>
      </c>
      <c r="C301" s="1" t="s">
        <v>17</v>
      </c>
      <c r="D301" s="1" t="s">
        <v>32</v>
      </c>
      <c r="E301" s="1" t="s">
        <v>364</v>
      </c>
      <c r="F301" s="1" t="s">
        <v>22</v>
      </c>
      <c r="G301" s="1" t="s">
        <v>14</v>
      </c>
      <c r="H301" s="1" t="s">
        <v>364</v>
      </c>
    </row>
    <row r="302" spans="1:8">
      <c r="A302" s="1" t="s">
        <v>322</v>
      </c>
      <c r="B302" s="1" t="s">
        <v>368</v>
      </c>
      <c r="C302" s="1" t="s">
        <v>22</v>
      </c>
      <c r="D302" s="1" t="s">
        <v>47</v>
      </c>
      <c r="E302" s="1" t="s">
        <v>368</v>
      </c>
      <c r="F302" s="1" t="s">
        <v>13</v>
      </c>
      <c r="G302" s="1" t="s">
        <v>19</v>
      </c>
      <c r="H302" s="1" t="s">
        <v>370</v>
      </c>
    </row>
    <row r="303" spans="1:8">
      <c r="A303" s="1" t="s">
        <v>323</v>
      </c>
      <c r="B303" s="1" t="s">
        <v>363</v>
      </c>
      <c r="C303" s="1" t="s">
        <v>22</v>
      </c>
      <c r="D303" s="1" t="s">
        <v>21</v>
      </c>
      <c r="E303" s="1" t="s">
        <v>369</v>
      </c>
      <c r="F303" s="1" t="s">
        <v>13</v>
      </c>
      <c r="G303" s="1" t="s">
        <v>19</v>
      </c>
      <c r="H303" s="1" t="s">
        <v>370</v>
      </c>
    </row>
    <row r="304" spans="1:8">
      <c r="A304" s="1" t="s">
        <v>324</v>
      </c>
      <c r="B304" s="1" t="s">
        <v>369</v>
      </c>
      <c r="C304" s="1" t="s">
        <v>13</v>
      </c>
      <c r="D304" s="1" t="s">
        <v>27</v>
      </c>
      <c r="E304" s="1" t="s">
        <v>370</v>
      </c>
      <c r="F304" s="1" t="s">
        <v>13</v>
      </c>
      <c r="G304" s="1" t="s">
        <v>19</v>
      </c>
      <c r="H304" s="1" t="s">
        <v>370</v>
      </c>
    </row>
    <row r="305" spans="1:8">
      <c r="A305" s="1" t="s">
        <v>325</v>
      </c>
      <c r="B305" s="1" t="s">
        <v>45</v>
      </c>
      <c r="C305" s="1" t="s">
        <v>13</v>
      </c>
      <c r="D305" s="1" t="s">
        <v>12</v>
      </c>
      <c r="E305" s="1" t="s">
        <v>363</v>
      </c>
      <c r="F305" s="1" t="s">
        <v>13</v>
      </c>
      <c r="G305" s="1" t="s">
        <v>14</v>
      </c>
      <c r="H305" s="1" t="s">
        <v>364</v>
      </c>
    </row>
    <row r="306" spans="1:8">
      <c r="A306" s="1" t="s">
        <v>326</v>
      </c>
      <c r="B306" s="1" t="s">
        <v>364</v>
      </c>
      <c r="C306" s="1" t="s">
        <v>22</v>
      </c>
      <c r="D306" s="1" t="s">
        <v>43</v>
      </c>
      <c r="E306" s="1" t="s">
        <v>363</v>
      </c>
      <c r="F306" s="1" t="s">
        <v>22</v>
      </c>
      <c r="G306" s="1" t="s">
        <v>19</v>
      </c>
      <c r="H306" s="1" t="s">
        <v>370</v>
      </c>
    </row>
    <row r="307" spans="1:8">
      <c r="A307" s="1" t="s">
        <v>327</v>
      </c>
      <c r="B307" s="1" t="s">
        <v>370</v>
      </c>
      <c r="C307" s="1" t="s">
        <v>22</v>
      </c>
      <c r="D307" s="1" t="s">
        <v>32</v>
      </c>
      <c r="E307" s="1" t="s">
        <v>364</v>
      </c>
      <c r="F307" s="1" t="s">
        <v>22</v>
      </c>
      <c r="G307" s="1" t="s">
        <v>14</v>
      </c>
      <c r="H307" s="1" t="s">
        <v>364</v>
      </c>
    </row>
    <row r="308" spans="1:8">
      <c r="A308" s="1" t="s">
        <v>328</v>
      </c>
      <c r="B308" s="1" t="s">
        <v>372</v>
      </c>
      <c r="C308" s="1" t="s">
        <v>22</v>
      </c>
      <c r="D308" s="1" t="s">
        <v>27</v>
      </c>
      <c r="E308" s="1" t="s">
        <v>370</v>
      </c>
      <c r="F308" s="1" t="s">
        <v>13</v>
      </c>
      <c r="G308" s="1" t="s">
        <v>19</v>
      </c>
      <c r="H308" s="1" t="s">
        <v>370</v>
      </c>
    </row>
    <row r="309" spans="1:8">
      <c r="A309" s="1" t="s">
        <v>329</v>
      </c>
      <c r="B309" s="1" t="s">
        <v>370</v>
      </c>
      <c r="C309" s="1" t="s">
        <v>22</v>
      </c>
      <c r="D309" s="1" t="s">
        <v>21</v>
      </c>
      <c r="E309" s="1" t="s">
        <v>369</v>
      </c>
      <c r="F309" s="1" t="s">
        <v>13</v>
      </c>
      <c r="G309" s="1" t="s">
        <v>19</v>
      </c>
      <c r="H309" s="1" t="s">
        <v>370</v>
      </c>
    </row>
    <row r="310" spans="1:8">
      <c r="A310" s="1" t="s">
        <v>330</v>
      </c>
      <c r="B310" s="1" t="s">
        <v>363</v>
      </c>
      <c r="C310" s="1" t="s">
        <v>22</v>
      </c>
      <c r="D310" s="1" t="s">
        <v>33</v>
      </c>
      <c r="E310" s="1" t="s">
        <v>364</v>
      </c>
      <c r="F310" s="1" t="s">
        <v>13</v>
      </c>
      <c r="G310" s="1" t="s">
        <v>19</v>
      </c>
      <c r="H310" s="1" t="s">
        <v>370</v>
      </c>
    </row>
    <row r="311" spans="1:8">
      <c r="A311" s="1" t="s">
        <v>331</v>
      </c>
      <c r="B311" s="1" t="s">
        <v>370</v>
      </c>
      <c r="C311" s="1" t="s">
        <v>22</v>
      </c>
      <c r="D311" s="1" t="s">
        <v>16</v>
      </c>
      <c r="E311" s="1" t="s">
        <v>363</v>
      </c>
      <c r="F311" s="1" t="s">
        <v>22</v>
      </c>
      <c r="G311" s="1" t="s">
        <v>14</v>
      </c>
      <c r="H311" s="1" t="s">
        <v>364</v>
      </c>
    </row>
    <row r="312" spans="1:8">
      <c r="A312" s="1" t="s">
        <v>332</v>
      </c>
      <c r="B312" s="1" t="s">
        <v>368</v>
      </c>
      <c r="C312" s="1" t="s">
        <v>17</v>
      </c>
      <c r="D312" s="1" t="s">
        <v>23</v>
      </c>
      <c r="E312" s="1" t="s">
        <v>370</v>
      </c>
      <c r="F312" s="1" t="s">
        <v>13</v>
      </c>
      <c r="G312" s="1" t="s">
        <v>19</v>
      </c>
      <c r="H312" s="1" t="s">
        <v>370</v>
      </c>
    </row>
    <row r="313" spans="1:8">
      <c r="A313" s="1" t="s">
        <v>333</v>
      </c>
      <c r="B313" s="1" t="s">
        <v>45</v>
      </c>
      <c r="C313" s="1" t="s">
        <v>22</v>
      </c>
      <c r="D313" s="1" t="s">
        <v>47</v>
      </c>
      <c r="E313" s="1" t="s">
        <v>368</v>
      </c>
      <c r="F313" s="1" t="s">
        <v>13</v>
      </c>
      <c r="G313" s="1" t="s">
        <v>19</v>
      </c>
      <c r="H313" s="1" t="s">
        <v>370</v>
      </c>
    </row>
    <row r="314" spans="1:8">
      <c r="A314" s="1" t="s">
        <v>334</v>
      </c>
      <c r="B314" s="1" t="s">
        <v>370</v>
      </c>
      <c r="C314" s="1" t="s">
        <v>22</v>
      </c>
      <c r="D314" s="1" t="s">
        <v>43</v>
      </c>
      <c r="E314" s="1" t="s">
        <v>363</v>
      </c>
      <c r="F314" s="1" t="s">
        <v>22</v>
      </c>
      <c r="G314" s="1" t="s">
        <v>19</v>
      </c>
      <c r="H314" s="1" t="s">
        <v>370</v>
      </c>
    </row>
    <row r="315" spans="1:8">
      <c r="A315" s="1" t="s">
        <v>335</v>
      </c>
      <c r="B315" s="1" t="s">
        <v>369</v>
      </c>
      <c r="C315" s="1" t="s">
        <v>17</v>
      </c>
      <c r="D315" s="1" t="s">
        <v>23</v>
      </c>
      <c r="E315" s="1" t="s">
        <v>370</v>
      </c>
      <c r="F315" s="1" t="s">
        <v>13</v>
      </c>
      <c r="G315" s="1" t="s">
        <v>19</v>
      </c>
      <c r="H315" s="1" t="s">
        <v>370</v>
      </c>
    </row>
    <row r="316" spans="1:8">
      <c r="A316" s="1" t="s">
        <v>336</v>
      </c>
      <c r="B316" s="1" t="s">
        <v>363</v>
      </c>
      <c r="C316" s="1" t="s">
        <v>22</v>
      </c>
      <c r="D316" s="1" t="s">
        <v>37</v>
      </c>
      <c r="E316" s="1" t="s">
        <v>363</v>
      </c>
      <c r="F316" s="1" t="s">
        <v>13</v>
      </c>
      <c r="G316" s="1" t="s">
        <v>19</v>
      </c>
      <c r="H316" s="1" t="s">
        <v>370</v>
      </c>
    </row>
    <row r="317" spans="1:8">
      <c r="A317" s="1" t="s">
        <v>337</v>
      </c>
      <c r="B317" s="1" t="s">
        <v>372</v>
      </c>
      <c r="C317" s="1" t="s">
        <v>17</v>
      </c>
      <c r="D317" s="1" t="s">
        <v>16</v>
      </c>
      <c r="E317" s="1" t="s">
        <v>363</v>
      </c>
      <c r="F317" s="1" t="s">
        <v>22</v>
      </c>
      <c r="G317" s="1" t="s">
        <v>14</v>
      </c>
      <c r="H317" s="1" t="s">
        <v>364</v>
      </c>
    </row>
    <row r="318" spans="1:8">
      <c r="A318" s="1" t="s">
        <v>338</v>
      </c>
      <c r="B318" s="1" t="s">
        <v>363</v>
      </c>
      <c r="C318" s="1" t="s">
        <v>22</v>
      </c>
      <c r="D318" s="1" t="s">
        <v>21</v>
      </c>
      <c r="E318" s="1" t="s">
        <v>369</v>
      </c>
      <c r="F318" s="1" t="s">
        <v>13</v>
      </c>
      <c r="G318" s="1" t="s">
        <v>19</v>
      </c>
      <c r="H318" s="1" t="s">
        <v>370</v>
      </c>
    </row>
    <row r="319" spans="1:8">
      <c r="A319" s="1" t="s">
        <v>339</v>
      </c>
      <c r="B319" s="1" t="s">
        <v>363</v>
      </c>
      <c r="C319" s="1" t="s">
        <v>13</v>
      </c>
      <c r="D319" s="1" t="s">
        <v>12</v>
      </c>
      <c r="E319" s="1" t="s">
        <v>363</v>
      </c>
      <c r="F319" s="1" t="s">
        <v>13</v>
      </c>
      <c r="G319" s="1" t="s">
        <v>14</v>
      </c>
      <c r="H319" s="1" t="s">
        <v>364</v>
      </c>
    </row>
    <row r="320" spans="1:8">
      <c r="A320" s="1" t="s">
        <v>340</v>
      </c>
      <c r="B320" s="1" t="s">
        <v>370</v>
      </c>
      <c r="C320" s="1" t="s">
        <v>22</v>
      </c>
      <c r="D320" s="1" t="s">
        <v>16</v>
      </c>
      <c r="E320" s="1" t="s">
        <v>363</v>
      </c>
      <c r="F320" s="1" t="s">
        <v>22</v>
      </c>
      <c r="G320" s="1" t="s">
        <v>14</v>
      </c>
      <c r="H320" s="1" t="s">
        <v>364</v>
      </c>
    </row>
    <row r="321" spans="1:8">
      <c r="A321" s="1" t="s">
        <v>341</v>
      </c>
      <c r="B321" s="1" t="s">
        <v>363</v>
      </c>
      <c r="C321" s="1" t="s">
        <v>17</v>
      </c>
      <c r="D321" s="1" t="s">
        <v>33</v>
      </c>
      <c r="E321" s="1" t="s">
        <v>364</v>
      </c>
      <c r="F321" s="1" t="s">
        <v>13</v>
      </c>
      <c r="G321" s="1" t="s">
        <v>19</v>
      </c>
      <c r="H321" s="1" t="s">
        <v>370</v>
      </c>
    </row>
    <row r="322" spans="1:8">
      <c r="A322" s="1" t="s">
        <v>342</v>
      </c>
      <c r="B322" s="1" t="s">
        <v>363</v>
      </c>
      <c r="C322" s="1" t="s">
        <v>17</v>
      </c>
      <c r="D322" s="1" t="s">
        <v>16</v>
      </c>
      <c r="E322" s="1" t="s">
        <v>363</v>
      </c>
      <c r="F322" s="1" t="s">
        <v>22</v>
      </c>
      <c r="G322" s="1" t="s">
        <v>14</v>
      </c>
      <c r="H322" s="1" t="s">
        <v>364</v>
      </c>
    </row>
    <row r="323" spans="1:8">
      <c r="A323" s="1" t="s">
        <v>343</v>
      </c>
      <c r="B323" s="1" t="s">
        <v>363</v>
      </c>
      <c r="C323" s="1" t="s">
        <v>22</v>
      </c>
      <c r="D323" s="1" t="s">
        <v>29</v>
      </c>
      <c r="E323" s="1" t="s">
        <v>368</v>
      </c>
      <c r="F323" s="1" t="s">
        <v>22</v>
      </c>
      <c r="G323" s="1" t="s">
        <v>19</v>
      </c>
      <c r="H323" s="1" t="s">
        <v>370</v>
      </c>
    </row>
    <row r="324" spans="1:8">
      <c r="A324" s="1" t="s">
        <v>344</v>
      </c>
      <c r="B324" s="1" t="s">
        <v>364</v>
      </c>
      <c r="C324" s="1" t="s">
        <v>22</v>
      </c>
      <c r="D324" s="1" t="s">
        <v>16</v>
      </c>
      <c r="E324" s="1" t="s">
        <v>363</v>
      </c>
      <c r="F324" s="1" t="s">
        <v>22</v>
      </c>
      <c r="G324" s="1" t="s">
        <v>14</v>
      </c>
      <c r="H324" s="1" t="s">
        <v>364</v>
      </c>
    </row>
    <row r="325" spans="1:8">
      <c r="A325" s="1" t="s">
        <v>345</v>
      </c>
      <c r="B325" s="1" t="s">
        <v>364</v>
      </c>
      <c r="C325" s="1" t="s">
        <v>22</v>
      </c>
      <c r="D325" s="1" t="s">
        <v>32</v>
      </c>
      <c r="E325" s="1" t="s">
        <v>364</v>
      </c>
      <c r="F325" s="1" t="s">
        <v>22</v>
      </c>
      <c r="G325" s="1" t="s">
        <v>14</v>
      </c>
      <c r="H325" s="1" t="s">
        <v>364</v>
      </c>
    </row>
    <row r="326" spans="1:8">
      <c r="A326" s="1" t="s">
        <v>346</v>
      </c>
      <c r="B326" s="1" t="s">
        <v>370</v>
      </c>
      <c r="C326" s="1" t="s">
        <v>22</v>
      </c>
      <c r="D326" s="1" t="s">
        <v>30</v>
      </c>
      <c r="E326" s="1" t="s">
        <v>363</v>
      </c>
      <c r="F326" s="1" t="s">
        <v>22</v>
      </c>
      <c r="G326" s="1" t="s">
        <v>14</v>
      </c>
      <c r="H326" s="1" t="s">
        <v>364</v>
      </c>
    </row>
    <row r="327" spans="1:8">
      <c r="A327" s="1" t="s">
        <v>347</v>
      </c>
      <c r="B327" s="1" t="s">
        <v>363</v>
      </c>
      <c r="C327" s="1" t="s">
        <v>13</v>
      </c>
      <c r="D327" s="1" t="s">
        <v>27</v>
      </c>
      <c r="E327" s="1" t="s">
        <v>370</v>
      </c>
      <c r="F327" s="1" t="s">
        <v>13</v>
      </c>
      <c r="G327" s="1" t="s">
        <v>19</v>
      </c>
      <c r="H327" s="1" t="s">
        <v>370</v>
      </c>
    </row>
    <row r="328" spans="1:8">
      <c r="A328" s="1" t="s">
        <v>348</v>
      </c>
      <c r="B328" s="1" t="s">
        <v>370</v>
      </c>
      <c r="C328" s="1" t="s">
        <v>22</v>
      </c>
      <c r="D328" s="1" t="s">
        <v>29</v>
      </c>
      <c r="E328" s="1" t="s">
        <v>368</v>
      </c>
      <c r="F328" s="1" t="s">
        <v>22</v>
      </c>
      <c r="G328" s="1" t="s">
        <v>19</v>
      </c>
      <c r="H328" s="1" t="s">
        <v>370</v>
      </c>
    </row>
    <row r="329" spans="1:8">
      <c r="A329" s="1" t="s">
        <v>349</v>
      </c>
      <c r="B329" s="1" t="s">
        <v>370</v>
      </c>
      <c r="C329" s="1" t="s">
        <v>13</v>
      </c>
      <c r="D329" s="1" t="s">
        <v>25</v>
      </c>
      <c r="E329" s="1" t="s">
        <v>370</v>
      </c>
      <c r="F329" s="1" t="s">
        <v>13</v>
      </c>
      <c r="G329" s="1" t="s">
        <v>19</v>
      </c>
      <c r="H329" s="1" t="s">
        <v>370</v>
      </c>
    </row>
    <row r="330" spans="1:8">
      <c r="A330" s="1" t="s">
        <v>350</v>
      </c>
      <c r="B330" s="1" t="s">
        <v>369</v>
      </c>
      <c r="C330" s="1" t="s">
        <v>13</v>
      </c>
      <c r="D330" s="1" t="s">
        <v>25</v>
      </c>
      <c r="E330" s="1" t="s">
        <v>370</v>
      </c>
      <c r="F330" s="1" t="s">
        <v>13</v>
      </c>
      <c r="G330" s="1" t="s">
        <v>19</v>
      </c>
      <c r="H330" s="1" t="s">
        <v>370</v>
      </c>
    </row>
    <row r="331" spans="1:8">
      <c r="A331" s="1" t="s">
        <v>351</v>
      </c>
      <c r="B331" s="1" t="s">
        <v>369</v>
      </c>
      <c r="C331" s="1" t="s">
        <v>22</v>
      </c>
      <c r="D331" s="1" t="s">
        <v>37</v>
      </c>
      <c r="E331" s="1" t="s">
        <v>363</v>
      </c>
      <c r="F331" s="1" t="s">
        <v>13</v>
      </c>
      <c r="G331" s="1" t="s">
        <v>19</v>
      </c>
      <c r="H331" s="1" t="s">
        <v>370</v>
      </c>
    </row>
    <row r="332" spans="1:8">
      <c r="A332" s="1" t="s">
        <v>352</v>
      </c>
      <c r="B332" s="1" t="s">
        <v>369</v>
      </c>
      <c r="C332" s="1" t="s">
        <v>22</v>
      </c>
      <c r="D332" s="1" t="s">
        <v>37</v>
      </c>
      <c r="E332" s="1" t="s">
        <v>363</v>
      </c>
      <c r="F332" s="1" t="s">
        <v>13</v>
      </c>
      <c r="G332" s="1" t="s">
        <v>19</v>
      </c>
      <c r="H332" s="1" t="s">
        <v>370</v>
      </c>
    </row>
    <row r="333" spans="1:8">
      <c r="A333" s="1" t="s">
        <v>353</v>
      </c>
      <c r="B333" s="1" t="s">
        <v>364</v>
      </c>
      <c r="C333" s="1" t="s">
        <v>22</v>
      </c>
      <c r="D333" s="1" t="s">
        <v>37</v>
      </c>
      <c r="E333" s="1" t="s">
        <v>363</v>
      </c>
      <c r="F333" s="1" t="s">
        <v>13</v>
      </c>
      <c r="G333" s="1" t="s">
        <v>19</v>
      </c>
      <c r="H333" s="1" t="s">
        <v>370</v>
      </c>
    </row>
    <row r="334" spans="1:8">
      <c r="A334" s="1" t="s">
        <v>354</v>
      </c>
      <c r="B334" s="1" t="s">
        <v>363</v>
      </c>
      <c r="C334" s="1" t="s">
        <v>22</v>
      </c>
      <c r="D334" s="1" t="s">
        <v>32</v>
      </c>
      <c r="E334" s="1" t="s">
        <v>364</v>
      </c>
      <c r="F334" s="1" t="s">
        <v>22</v>
      </c>
      <c r="G334" s="1" t="s">
        <v>14</v>
      </c>
      <c r="H334" s="1" t="s">
        <v>364</v>
      </c>
    </row>
    <row r="335" spans="1:8">
      <c r="A335" s="1" t="s">
        <v>355</v>
      </c>
      <c r="B335" s="1" t="s">
        <v>364</v>
      </c>
      <c r="C335" s="1" t="s">
        <v>22</v>
      </c>
      <c r="D335" s="1" t="s">
        <v>35</v>
      </c>
      <c r="E335" s="1" t="s">
        <v>363</v>
      </c>
      <c r="F335" s="1" t="s">
        <v>22</v>
      </c>
      <c r="G335" s="1" t="s">
        <v>14</v>
      </c>
      <c r="H335" s="1" t="s">
        <v>364</v>
      </c>
    </row>
    <row r="336" spans="1:8">
      <c r="A336" s="1" t="s">
        <v>356</v>
      </c>
      <c r="B336" s="1" t="s">
        <v>363</v>
      </c>
      <c r="C336" s="1" t="s">
        <v>13</v>
      </c>
      <c r="D336" s="1" t="s">
        <v>12</v>
      </c>
      <c r="E336" s="1" t="s">
        <v>363</v>
      </c>
      <c r="F336" s="1" t="s">
        <v>13</v>
      </c>
      <c r="G336" s="1" t="s">
        <v>14</v>
      </c>
      <c r="H336" s="1" t="s">
        <v>364</v>
      </c>
    </row>
    <row r="337" spans="1:8">
      <c r="A337" s="1" t="s">
        <v>357</v>
      </c>
      <c r="B337" s="1" t="s">
        <v>45</v>
      </c>
      <c r="C337" s="1" t="s">
        <v>22</v>
      </c>
      <c r="D337" s="1" t="s">
        <v>16</v>
      </c>
      <c r="E337" s="1" t="s">
        <v>363</v>
      </c>
      <c r="F337" s="1" t="s">
        <v>22</v>
      </c>
      <c r="G337" s="1" t="s">
        <v>14</v>
      </c>
      <c r="H337" s="1" t="s">
        <v>364</v>
      </c>
    </row>
    <row r="338" spans="1:8">
      <c r="A338" s="1" t="s">
        <v>358</v>
      </c>
      <c r="B338" s="1" t="s">
        <v>364</v>
      </c>
      <c r="C338" s="1" t="s">
        <v>13</v>
      </c>
      <c r="D338" s="1" t="s">
        <v>21</v>
      </c>
      <c r="E338" s="1" t="s">
        <v>369</v>
      </c>
      <c r="F338" s="1" t="s">
        <v>13</v>
      </c>
      <c r="G338" s="1" t="s">
        <v>19</v>
      </c>
      <c r="H338" s="1" t="s">
        <v>370</v>
      </c>
    </row>
    <row r="339" spans="1:8">
      <c r="A339" s="1" t="s">
        <v>359</v>
      </c>
      <c r="B339" s="1" t="s">
        <v>363</v>
      </c>
      <c r="C339" s="1" t="s">
        <v>22</v>
      </c>
      <c r="D339" s="1" t="s">
        <v>32</v>
      </c>
      <c r="E339" s="1" t="s">
        <v>364</v>
      </c>
      <c r="F339" s="1" t="s">
        <v>22</v>
      </c>
      <c r="G339" s="1" t="s">
        <v>14</v>
      </c>
      <c r="H339" s="1" t="s">
        <v>364</v>
      </c>
    </row>
    <row r="340" spans="1:8">
      <c r="A340" s="1" t="s">
        <v>360</v>
      </c>
      <c r="B340" s="1" t="s">
        <v>368</v>
      </c>
      <c r="C340" s="1" t="s">
        <v>22</v>
      </c>
      <c r="D340" s="1" t="s">
        <v>29</v>
      </c>
      <c r="E340" s="1" t="s">
        <v>368</v>
      </c>
      <c r="F340" s="1" t="s">
        <v>22</v>
      </c>
      <c r="G340" s="1" t="s">
        <v>19</v>
      </c>
      <c r="H340" s="1" t="s">
        <v>370</v>
      </c>
    </row>
    <row r="341" spans="1:8">
      <c r="A341" s="1" t="s">
        <v>361</v>
      </c>
      <c r="B341" s="1" t="s">
        <v>363</v>
      </c>
      <c r="C341" s="1" t="s">
        <v>13</v>
      </c>
      <c r="D341" s="1" t="s">
        <v>29</v>
      </c>
      <c r="E341" s="1" t="s">
        <v>368</v>
      </c>
      <c r="F341" s="1" t="s">
        <v>22</v>
      </c>
      <c r="G341" s="1" t="s">
        <v>19</v>
      </c>
      <c r="H341" s="1" t="s">
        <v>370</v>
      </c>
    </row>
  </sheetData>
  <autoFilter ref="A1:H1" xr:uid="{996028DA-7382-3E41-804D-3445FBF74B0B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35B0-52EA-2F42-B960-C533BFBAC5FF}">
  <dimension ref="A1:S341"/>
  <sheetViews>
    <sheetView workbookViewId="0">
      <selection activeCell="K2" sqref="K2:K3"/>
    </sheetView>
  </sheetViews>
  <sheetFormatPr defaultColWidth="10.75" defaultRowHeight="15.6"/>
  <cols>
    <col min="1" max="1" width="10.75" style="5"/>
    <col min="2" max="2" width="11" style="5" bestFit="1" customWidth="1"/>
    <col min="3" max="4" width="10.75" style="5"/>
    <col min="5" max="9" width="11" style="5" bestFit="1" customWidth="1"/>
    <col min="10" max="11" width="10.75" style="5"/>
    <col min="12" max="12" width="12.5" style="5" bestFit="1" customWidth="1"/>
    <col min="13" max="14" width="10.75" style="5"/>
    <col min="15" max="19" width="11" style="5" bestFit="1" customWidth="1"/>
    <col min="20" max="16384" width="10.75" style="5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2</v>
      </c>
      <c r="L1" s="2" t="s">
        <v>9</v>
      </c>
      <c r="M1" s="2" t="s">
        <v>10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</row>
    <row r="2" spans="1:19">
      <c r="A2" s="4" t="s">
        <v>11</v>
      </c>
      <c r="B2" s="6">
        <v>0.23671836673082</v>
      </c>
      <c r="C2" s="4" t="s">
        <v>12</v>
      </c>
      <c r="D2" s="4" t="s">
        <v>13</v>
      </c>
      <c r="E2" s="5">
        <v>1</v>
      </c>
      <c r="F2" s="5">
        <v>343961.99975680001</v>
      </c>
      <c r="G2" s="5">
        <v>16.379142845561901</v>
      </c>
      <c r="H2" s="5">
        <v>16.379142845561901</v>
      </c>
      <c r="I2" s="5">
        <v>2000003.54154411</v>
      </c>
      <c r="K2" s="4" t="s">
        <v>12</v>
      </c>
      <c r="L2" s="6">
        <v>121.47841492797733</v>
      </c>
      <c r="M2" s="4" t="s">
        <v>14</v>
      </c>
      <c r="N2" s="4" t="s">
        <v>375</v>
      </c>
      <c r="O2" s="5">
        <v>1</v>
      </c>
      <c r="P2" s="5">
        <v>824024.3229569</v>
      </c>
      <c r="Q2" s="5">
        <v>68.668693579741671</v>
      </c>
      <c r="R2" s="5">
        <v>68.668693579741671</v>
      </c>
      <c r="S2" s="5">
        <v>1253003.0350584472</v>
      </c>
    </row>
    <row r="3" spans="1:19">
      <c r="A3" s="4" t="s">
        <v>15</v>
      </c>
      <c r="B3" s="6">
        <v>1.4954903958639949</v>
      </c>
      <c r="C3" s="4" t="s">
        <v>12</v>
      </c>
      <c r="D3" s="4" t="s">
        <v>13</v>
      </c>
      <c r="E3" s="5">
        <v>1</v>
      </c>
      <c r="F3" s="5">
        <v>409941.65180749999</v>
      </c>
      <c r="G3" s="5">
        <v>19.521031038452382</v>
      </c>
      <c r="H3" s="5">
        <v>19.521031038452382</v>
      </c>
      <c r="I3" s="5">
        <v>2000026.6658793171</v>
      </c>
      <c r="K3" s="4" t="s">
        <v>27</v>
      </c>
      <c r="L3" s="6">
        <v>137.98038066697293</v>
      </c>
      <c r="M3" s="4" t="s">
        <v>19</v>
      </c>
      <c r="N3" s="4" t="s">
        <v>375</v>
      </c>
      <c r="O3" s="5">
        <v>1</v>
      </c>
      <c r="P3" s="5">
        <v>215803.53670200001</v>
      </c>
      <c r="Q3" s="5">
        <v>17.983628058499999</v>
      </c>
      <c r="R3" s="5">
        <v>17.983628058499999</v>
      </c>
      <c r="S3" s="5">
        <v>1250893.2996243027</v>
      </c>
    </row>
    <row r="4" spans="1:19">
      <c r="A4" s="4" t="s">
        <v>20</v>
      </c>
      <c r="B4" s="6">
        <v>0.87092343107287062</v>
      </c>
      <c r="C4" s="4" t="s">
        <v>27</v>
      </c>
      <c r="D4" s="4" t="s">
        <v>13</v>
      </c>
      <c r="E4" s="5">
        <v>1</v>
      </c>
      <c r="F4" s="5">
        <v>1633115.8565209999</v>
      </c>
      <c r="G4" s="5">
        <v>77.767421739095241</v>
      </c>
      <c r="H4" s="5">
        <v>77.767421739095241</v>
      </c>
      <c r="I4" s="5">
        <v>2000061.8653115919</v>
      </c>
    </row>
    <row r="5" spans="1:19">
      <c r="A5" s="4" t="s">
        <v>12</v>
      </c>
      <c r="B5" s="6">
        <v>8.0604022793312957</v>
      </c>
      <c r="C5" s="4" t="s">
        <v>12</v>
      </c>
      <c r="D5" s="4" t="s">
        <v>24</v>
      </c>
      <c r="E5" s="5">
        <v>1</v>
      </c>
      <c r="F5" s="5">
        <v>0</v>
      </c>
      <c r="G5" s="5">
        <v>0</v>
      </c>
      <c r="H5" s="5">
        <v>0</v>
      </c>
      <c r="I5" s="5">
        <v>600000</v>
      </c>
      <c r="K5" s="2" t="s">
        <v>54</v>
      </c>
    </row>
    <row r="6" spans="1:19">
      <c r="A6" s="4" t="s">
        <v>26</v>
      </c>
      <c r="B6" s="6">
        <v>1.9630929469036561E-2</v>
      </c>
      <c r="C6" s="4" t="s">
        <v>12</v>
      </c>
      <c r="D6" s="4" t="s">
        <v>13</v>
      </c>
      <c r="E6" s="5">
        <v>1</v>
      </c>
      <c r="F6" s="5">
        <v>808300.14614620002</v>
      </c>
      <c r="G6" s="5">
        <v>38.490483149819049</v>
      </c>
      <c r="H6" s="5">
        <v>38.490483149819049</v>
      </c>
      <c r="I6" s="5">
        <v>2000000.6901821999</v>
      </c>
      <c r="K6" s="4" t="s">
        <v>56</v>
      </c>
      <c r="L6" s="5">
        <v>15798.071487723842</v>
      </c>
    </row>
    <row r="7" spans="1:19">
      <c r="A7" s="4" t="s">
        <v>28</v>
      </c>
      <c r="B7" s="6">
        <v>8.7844824332993704E-2</v>
      </c>
      <c r="C7" s="4" t="s">
        <v>27</v>
      </c>
      <c r="D7" s="4" t="s">
        <v>13</v>
      </c>
      <c r="E7" s="5">
        <v>1</v>
      </c>
      <c r="F7" s="5">
        <v>542211.24798280001</v>
      </c>
      <c r="G7" s="5">
        <v>25.819583237276191</v>
      </c>
      <c r="H7" s="5">
        <v>25.819583237276191</v>
      </c>
      <c r="I7" s="5">
        <v>2000002.0717384941</v>
      </c>
      <c r="K7" s="4" t="s">
        <v>58</v>
      </c>
      <c r="L7" s="5">
        <v>673311370.48839545</v>
      </c>
    </row>
    <row r="8" spans="1:19">
      <c r="A8" s="4" t="s">
        <v>31</v>
      </c>
      <c r="B8" s="6">
        <v>0.83317106305898325</v>
      </c>
      <c r="C8" s="4" t="s">
        <v>12</v>
      </c>
      <c r="D8" s="4" t="s">
        <v>13</v>
      </c>
      <c r="E8" s="5">
        <v>1</v>
      </c>
      <c r="F8" s="5">
        <v>463135.01689089998</v>
      </c>
      <c r="G8" s="5">
        <v>22.054048423376191</v>
      </c>
      <c r="H8" s="5">
        <v>22.054048423376191</v>
      </c>
      <c r="I8" s="5">
        <v>2000016.7838670539</v>
      </c>
      <c r="K8" s="4" t="s">
        <v>60</v>
      </c>
      <c r="L8" s="5">
        <v>9490000</v>
      </c>
    </row>
    <row r="9" spans="1:19">
      <c r="A9" s="4" t="s">
        <v>34</v>
      </c>
      <c r="B9" s="6">
        <v>0.33826936865542112</v>
      </c>
      <c r="C9" s="4" t="s">
        <v>27</v>
      </c>
      <c r="D9" s="4" t="s">
        <v>13</v>
      </c>
      <c r="E9" s="5">
        <v>1</v>
      </c>
      <c r="F9" s="5">
        <v>1864331.2320067</v>
      </c>
      <c r="G9" s="5">
        <v>88.777677714604764</v>
      </c>
      <c r="H9" s="5">
        <v>88.777677714604764</v>
      </c>
      <c r="I9" s="5">
        <v>2000027.4306426339</v>
      </c>
    </row>
    <row r="10" spans="1:19">
      <c r="A10" s="4" t="s">
        <v>36</v>
      </c>
      <c r="B10" s="6">
        <v>0.10046416845918719</v>
      </c>
      <c r="C10" s="4" t="s">
        <v>27</v>
      </c>
      <c r="D10" s="4" t="s">
        <v>13</v>
      </c>
      <c r="E10" s="5">
        <v>1</v>
      </c>
      <c r="F10" s="5">
        <v>2324228.8268587999</v>
      </c>
      <c r="G10" s="5">
        <v>110.6775631837524</v>
      </c>
      <c r="H10" s="5">
        <v>110.6775631837524</v>
      </c>
      <c r="I10" s="5">
        <v>2000010.1564120371</v>
      </c>
      <c r="K10" s="2" t="s">
        <v>63</v>
      </c>
    </row>
    <row r="11" spans="1:19">
      <c r="A11" s="4" t="s">
        <v>39</v>
      </c>
      <c r="B11" s="6">
        <v>6.9285633420129071E-3</v>
      </c>
      <c r="C11" s="4" t="s">
        <v>12</v>
      </c>
      <c r="D11" s="4" t="s">
        <v>13</v>
      </c>
      <c r="E11" s="5">
        <v>1</v>
      </c>
      <c r="F11" s="5">
        <v>749762.24796419998</v>
      </c>
      <c r="G11" s="5">
        <v>35.702964188771418</v>
      </c>
      <c r="H11" s="5">
        <v>35.702964188771418</v>
      </c>
      <c r="I11" s="5">
        <v>2000000.225952419</v>
      </c>
      <c r="K11" s="4" t="s">
        <v>56</v>
      </c>
      <c r="L11" s="5">
        <v>86.652321638241673</v>
      </c>
    </row>
    <row r="12" spans="1:19">
      <c r="A12" s="4" t="s">
        <v>40</v>
      </c>
      <c r="B12" s="6">
        <v>0.24022793312955201</v>
      </c>
      <c r="C12" s="4" t="s">
        <v>12</v>
      </c>
      <c r="D12" s="4" t="s">
        <v>13</v>
      </c>
      <c r="E12" s="5">
        <v>1</v>
      </c>
      <c r="F12" s="5">
        <v>1148132.4497825999</v>
      </c>
      <c r="G12" s="5">
        <v>54.672973799171423</v>
      </c>
      <c r="H12" s="5">
        <v>54.672973799171423</v>
      </c>
      <c r="I12" s="5">
        <v>2000011.996808615</v>
      </c>
      <c r="K12" s="4" t="s">
        <v>58</v>
      </c>
      <c r="L12" s="5">
        <v>2503896.3346827496</v>
      </c>
    </row>
    <row r="13" spans="1:19">
      <c r="A13" s="4" t="s">
        <v>42</v>
      </c>
      <c r="B13" s="6">
        <v>1.4498660326804779E-2</v>
      </c>
      <c r="C13" s="4" t="s">
        <v>27</v>
      </c>
      <c r="D13" s="4" t="s">
        <v>13</v>
      </c>
      <c r="E13" s="5">
        <v>1</v>
      </c>
      <c r="F13" s="5">
        <v>861984.52578609996</v>
      </c>
      <c r="G13" s="5">
        <v>41.046882180290467</v>
      </c>
      <c r="H13" s="5">
        <v>41.046882180290467</v>
      </c>
      <c r="I13" s="5">
        <v>2000000.543597661</v>
      </c>
    </row>
    <row r="14" spans="1:19">
      <c r="A14" s="4" t="s">
        <v>44</v>
      </c>
      <c r="B14" s="6">
        <v>0.64772758128497643</v>
      </c>
      <c r="C14" s="4" t="s">
        <v>12</v>
      </c>
      <c r="D14" s="4" t="s">
        <v>13</v>
      </c>
      <c r="E14" s="5">
        <v>1</v>
      </c>
      <c r="F14" s="5">
        <v>628961.2652892</v>
      </c>
      <c r="G14" s="5">
        <v>29.950536442342859</v>
      </c>
      <c r="H14" s="5">
        <v>29.950536442342859</v>
      </c>
      <c r="I14" s="5">
        <v>2000017.720114541</v>
      </c>
      <c r="K14" s="2" t="s">
        <v>68</v>
      </c>
    </row>
    <row r="15" spans="1:19">
      <c r="A15" s="4" t="s">
        <v>45</v>
      </c>
      <c r="B15" s="6">
        <v>4.0937393863919397E-2</v>
      </c>
      <c r="C15" s="4" t="s">
        <v>12</v>
      </c>
      <c r="D15" s="4" t="s">
        <v>13</v>
      </c>
      <c r="E15" s="5">
        <v>1</v>
      </c>
      <c r="F15" s="5">
        <v>616181.30308430002</v>
      </c>
      <c r="G15" s="5">
        <v>29.3419668135381</v>
      </c>
      <c r="H15" s="5">
        <v>29.3419668135381</v>
      </c>
      <c r="I15" s="5">
        <v>2000001.0971826769</v>
      </c>
      <c r="K15" s="4" t="s">
        <v>56</v>
      </c>
      <c r="L15" s="5">
        <v>15884.723809362084</v>
      </c>
    </row>
    <row r="16" spans="1:19">
      <c r="A16" s="4" t="s">
        <v>46</v>
      </c>
      <c r="B16" s="6">
        <v>1.610204158647496</v>
      </c>
      <c r="C16" s="4" t="s">
        <v>12</v>
      </c>
      <c r="D16" s="4" t="s">
        <v>13</v>
      </c>
      <c r="E16" s="5">
        <v>1</v>
      </c>
      <c r="F16" s="5">
        <v>1107796.6049782999</v>
      </c>
      <c r="G16" s="5">
        <v>52.752219284680947</v>
      </c>
      <c r="H16" s="5">
        <v>52.752219284680947</v>
      </c>
      <c r="I16" s="5">
        <v>2000077.587401679</v>
      </c>
      <c r="K16" s="4" t="s">
        <v>71</v>
      </c>
      <c r="L16" s="5">
        <v>685305266.82307816</v>
      </c>
    </row>
    <row r="17" spans="1:17">
      <c r="A17" s="4" t="s">
        <v>48</v>
      </c>
      <c r="B17" s="6">
        <v>8.5286237216498743E-4</v>
      </c>
      <c r="C17" s="4" t="s">
        <v>27</v>
      </c>
      <c r="D17" s="4" t="s">
        <v>13</v>
      </c>
      <c r="E17" s="5">
        <v>1</v>
      </c>
      <c r="F17" s="5">
        <v>1420233.2894522999</v>
      </c>
      <c r="G17" s="5">
        <v>67.63015664058571</v>
      </c>
      <c r="H17" s="5">
        <v>67.63015664058571</v>
      </c>
      <c r="I17" s="5">
        <v>2000000.05268523</v>
      </c>
    </row>
    <row r="18" spans="1:17">
      <c r="A18" s="4" t="s">
        <v>50</v>
      </c>
      <c r="B18" s="6">
        <v>0.19210536246650819</v>
      </c>
      <c r="C18" s="4" t="s">
        <v>12</v>
      </c>
      <c r="D18" s="4" t="s">
        <v>13</v>
      </c>
      <c r="E18" s="5">
        <v>1</v>
      </c>
      <c r="F18" s="5">
        <v>822667.83732110006</v>
      </c>
      <c r="G18" s="5">
        <v>39.174658920052387</v>
      </c>
      <c r="H18" s="5">
        <v>39.174658920052387</v>
      </c>
      <c r="I18" s="5">
        <v>2000006.874074599</v>
      </c>
    </row>
    <row r="19" spans="1:17">
      <c r="A19" s="4" t="s">
        <v>51</v>
      </c>
      <c r="B19" s="6">
        <v>1.1232197441412879</v>
      </c>
      <c r="C19" s="4" t="s">
        <v>12</v>
      </c>
      <c r="D19" s="4" t="s">
        <v>13</v>
      </c>
      <c r="E19" s="5">
        <v>1</v>
      </c>
      <c r="F19" s="5">
        <v>185876.76627389999</v>
      </c>
      <c r="G19" s="5">
        <v>8.8512745844714278</v>
      </c>
      <c r="H19" s="5">
        <v>8.8512745844714278</v>
      </c>
      <c r="I19" s="5">
        <v>2000009.0811337379</v>
      </c>
    </row>
    <row r="20" spans="1:17">
      <c r="A20" s="4" t="s">
        <v>52</v>
      </c>
      <c r="B20" s="6">
        <v>1.876297218762972E-2</v>
      </c>
      <c r="C20" s="4" t="s">
        <v>27</v>
      </c>
      <c r="D20" s="4" t="s">
        <v>13</v>
      </c>
      <c r="E20" s="5">
        <v>1</v>
      </c>
      <c r="F20" s="5">
        <v>398261.22754649998</v>
      </c>
      <c r="G20" s="5">
        <v>18.964820359357141</v>
      </c>
      <c r="H20" s="5">
        <v>18.964820359357141</v>
      </c>
      <c r="I20" s="5">
        <v>2000000.3250273429</v>
      </c>
    </row>
    <row r="21" spans="1:17">
      <c r="A21" s="4" t="s">
        <v>53</v>
      </c>
      <c r="B21" s="6">
        <v>0.31621570625306611</v>
      </c>
      <c r="C21" s="4" t="s">
        <v>12</v>
      </c>
      <c r="D21" s="4" t="s">
        <v>13</v>
      </c>
      <c r="E21" s="5">
        <v>1</v>
      </c>
      <c r="F21" s="5">
        <v>355273.66804989998</v>
      </c>
      <c r="G21" s="5">
        <v>16.917793716661901</v>
      </c>
      <c r="H21" s="5">
        <v>16.917793716661901</v>
      </c>
      <c r="I21" s="5">
        <v>2000004.8864863671</v>
      </c>
    </row>
    <row r="22" spans="1:17">
      <c r="A22" s="4" t="s">
        <v>55</v>
      </c>
      <c r="B22" s="6">
        <v>7.8463338239178823E-2</v>
      </c>
      <c r="C22" s="4" t="s">
        <v>12</v>
      </c>
      <c r="D22" s="4" t="s">
        <v>13</v>
      </c>
      <c r="E22" s="5">
        <v>1</v>
      </c>
      <c r="F22" s="5">
        <v>703586.40700460004</v>
      </c>
      <c r="G22" s="5">
        <v>33.504114619266673</v>
      </c>
      <c r="H22" s="5">
        <v>33.504114619266673</v>
      </c>
      <c r="I22" s="5">
        <v>2000002.4012338449</v>
      </c>
    </row>
    <row r="23" spans="1:17">
      <c r="A23" s="4" t="s">
        <v>57</v>
      </c>
      <c r="B23" s="6">
        <v>8.2795577191592147E-3</v>
      </c>
      <c r="C23" s="4" t="s">
        <v>27</v>
      </c>
      <c r="D23" s="4" t="s">
        <v>13</v>
      </c>
      <c r="E23" s="5">
        <v>1</v>
      </c>
      <c r="F23" s="5">
        <v>435012.71425760002</v>
      </c>
      <c r="G23" s="5">
        <v>20.714891155123809</v>
      </c>
      <c r="H23" s="5">
        <v>20.714891155123809</v>
      </c>
      <c r="I23" s="5">
        <v>2000000.1566604329</v>
      </c>
    </row>
    <row r="24" spans="1:17">
      <c r="A24" s="4" t="s">
        <v>59</v>
      </c>
      <c r="B24" s="6">
        <v>1.5614360408716861</v>
      </c>
      <c r="C24" s="4" t="s">
        <v>27</v>
      </c>
      <c r="D24" s="4" t="s">
        <v>13</v>
      </c>
      <c r="E24" s="5">
        <v>1</v>
      </c>
      <c r="F24" s="5">
        <v>1757776.1845892</v>
      </c>
      <c r="G24" s="5">
        <v>83.703627837580953</v>
      </c>
      <c r="H24" s="5">
        <v>83.703627837580953</v>
      </c>
      <c r="I24" s="5">
        <v>2000119.381768954</v>
      </c>
    </row>
    <row r="25" spans="1:17">
      <c r="A25" s="4" t="s">
        <v>61</v>
      </c>
      <c r="B25" s="6">
        <v>0.34065436431563451</v>
      </c>
      <c r="C25" s="4" t="s">
        <v>12</v>
      </c>
      <c r="D25" s="4" t="s">
        <v>13</v>
      </c>
      <c r="E25" s="5">
        <v>1</v>
      </c>
      <c r="F25" s="5">
        <v>715062.15300080006</v>
      </c>
      <c r="G25" s="5">
        <v>34.050578714323812</v>
      </c>
      <c r="H25" s="5">
        <v>34.050578714323812</v>
      </c>
      <c r="I25" s="5">
        <v>2000010.5951713261</v>
      </c>
    </row>
    <row r="26" spans="1:17">
      <c r="A26" s="4" t="s">
        <v>62</v>
      </c>
      <c r="B26" s="6">
        <v>5.9700366051549129E-3</v>
      </c>
      <c r="C26" s="4" t="s">
        <v>27</v>
      </c>
      <c r="D26" s="4" t="s">
        <v>13</v>
      </c>
      <c r="E26" s="5">
        <v>1</v>
      </c>
      <c r="F26" s="5">
        <v>640798.49726810004</v>
      </c>
      <c r="G26" s="5">
        <v>30.514214155623812</v>
      </c>
      <c r="H26" s="5">
        <v>30.514214155623812</v>
      </c>
      <c r="I26" s="5">
        <v>2000000.166398234</v>
      </c>
    </row>
    <row r="27" spans="1:17">
      <c r="A27" s="4" t="s">
        <v>64</v>
      </c>
      <c r="B27" s="6">
        <v>4.7473489565643977E-2</v>
      </c>
      <c r="C27" s="4" t="s">
        <v>12</v>
      </c>
      <c r="D27" s="4" t="s">
        <v>13</v>
      </c>
      <c r="E27" s="5">
        <v>1</v>
      </c>
      <c r="F27" s="5">
        <v>1710325.8447936</v>
      </c>
      <c r="G27" s="5">
        <v>81.444087847314293</v>
      </c>
      <c r="H27" s="5">
        <v>81.444087847314293</v>
      </c>
      <c r="I27" s="5">
        <v>2000003.531671077</v>
      </c>
    </row>
    <row r="28" spans="1:17">
      <c r="A28" s="4" t="s">
        <v>65</v>
      </c>
      <c r="B28" s="6">
        <v>1.876297218762972E-2</v>
      </c>
      <c r="C28" s="4" t="s">
        <v>12</v>
      </c>
      <c r="D28" s="4" t="s">
        <v>13</v>
      </c>
      <c r="E28" s="5">
        <v>1</v>
      </c>
      <c r="F28" s="5">
        <v>816498.46913640003</v>
      </c>
      <c r="G28" s="5">
        <v>38.880879482685707</v>
      </c>
      <c r="H28" s="5">
        <v>38.880879482685707</v>
      </c>
      <c r="I28" s="5">
        <v>2000000.666357429</v>
      </c>
    </row>
    <row r="29" spans="1:17">
      <c r="A29" s="4" t="s">
        <v>66</v>
      </c>
      <c r="B29" s="6">
        <v>2.5585871164949619E-3</v>
      </c>
      <c r="C29" s="4" t="s">
        <v>27</v>
      </c>
      <c r="D29" s="4" t="s">
        <v>13</v>
      </c>
      <c r="E29" s="5">
        <v>1</v>
      </c>
      <c r="F29" s="5">
        <v>1133410.2281583999</v>
      </c>
      <c r="G29" s="5">
        <v>53.971915626590473</v>
      </c>
      <c r="H29" s="5">
        <v>53.971915626590473</v>
      </c>
      <c r="I29" s="5">
        <v>2000000.1261355691</v>
      </c>
    </row>
    <row r="30" spans="1:17">
      <c r="A30" s="4" t="s">
        <v>67</v>
      </c>
      <c r="B30" s="6">
        <v>0.1466545907392732</v>
      </c>
      <c r="C30" s="4" t="s">
        <v>27</v>
      </c>
      <c r="D30" s="4" t="s">
        <v>13</v>
      </c>
      <c r="E30" s="5">
        <v>1</v>
      </c>
      <c r="F30" s="5">
        <v>2572632.9435569998</v>
      </c>
      <c r="G30" s="5">
        <v>122.5063306455714</v>
      </c>
      <c r="H30" s="5">
        <v>122.5063306455714</v>
      </c>
      <c r="I30" s="5">
        <v>2000016.410572161</v>
      </c>
      <c r="Q30" s="2"/>
    </row>
    <row r="31" spans="1:17">
      <c r="A31" s="4" t="s">
        <v>69</v>
      </c>
      <c r="B31" s="6">
        <v>0.3158005962489151</v>
      </c>
      <c r="C31" s="4" t="s">
        <v>27</v>
      </c>
      <c r="D31" s="4" t="s">
        <v>13</v>
      </c>
      <c r="E31" s="5">
        <v>1</v>
      </c>
      <c r="F31" s="5">
        <v>1792417.9670969001</v>
      </c>
      <c r="G31" s="5">
        <v>85.353236528423821</v>
      </c>
      <c r="H31" s="5">
        <v>85.353236528423821</v>
      </c>
      <c r="I31" s="5">
        <v>2000024.6208174729</v>
      </c>
    </row>
    <row r="32" spans="1:17">
      <c r="A32" s="4" t="s">
        <v>70</v>
      </c>
      <c r="B32" s="6">
        <v>4.4348843352579347E-2</v>
      </c>
      <c r="C32" s="4" t="s">
        <v>12</v>
      </c>
      <c r="D32" s="4" t="s">
        <v>13</v>
      </c>
      <c r="E32" s="5">
        <v>1</v>
      </c>
      <c r="F32" s="5">
        <v>537609.50723710004</v>
      </c>
      <c r="G32" s="5">
        <v>25.60045272557619</v>
      </c>
      <c r="H32" s="5">
        <v>25.60045272557619</v>
      </c>
      <c r="I32" s="5">
        <v>2000001.037049466</v>
      </c>
    </row>
    <row r="33" spans="1:9">
      <c r="A33" s="4" t="s">
        <v>72</v>
      </c>
      <c r="B33" s="6">
        <v>2.473300879278463E-2</v>
      </c>
      <c r="C33" s="4" t="s">
        <v>27</v>
      </c>
      <c r="D33" s="4" t="s">
        <v>13</v>
      </c>
      <c r="E33" s="5">
        <v>1</v>
      </c>
      <c r="F33" s="5">
        <v>114863.64211489999</v>
      </c>
      <c r="G33" s="5">
        <v>5.4696972435666664</v>
      </c>
      <c r="H33" s="5">
        <v>5.4696972435666664</v>
      </c>
      <c r="I33" s="5">
        <v>2000000.1235690671</v>
      </c>
    </row>
    <row r="34" spans="1:9">
      <c r="A34" s="4" t="s">
        <v>73</v>
      </c>
      <c r="B34" s="6">
        <v>0.69913581644590361</v>
      </c>
      <c r="C34" s="4" t="s">
        <v>27</v>
      </c>
      <c r="D34" s="4" t="s">
        <v>13</v>
      </c>
      <c r="E34" s="5">
        <v>1</v>
      </c>
      <c r="F34" s="5">
        <v>759896.09352260001</v>
      </c>
      <c r="G34" s="5">
        <v>36.185528262980952</v>
      </c>
      <c r="H34" s="5">
        <v>36.185528262980952</v>
      </c>
      <c r="I34" s="5">
        <v>2000023.1081936089</v>
      </c>
    </row>
    <row r="35" spans="1:9">
      <c r="A35" s="4" t="s">
        <v>74</v>
      </c>
      <c r="B35" s="6">
        <v>2.4536774972640479E-2</v>
      </c>
      <c r="C35" s="4" t="s">
        <v>12</v>
      </c>
      <c r="D35" s="4" t="s">
        <v>13</v>
      </c>
      <c r="E35" s="5">
        <v>1</v>
      </c>
      <c r="F35" s="5">
        <v>861856.42110250005</v>
      </c>
      <c r="G35" s="5">
        <v>41.040781957261913</v>
      </c>
      <c r="H35" s="5">
        <v>41.040781957261913</v>
      </c>
      <c r="I35" s="5">
        <v>2000000.9198195499</v>
      </c>
    </row>
    <row r="36" spans="1:9">
      <c r="A36" s="4" t="s">
        <v>75</v>
      </c>
      <c r="B36" s="6">
        <v>0.1466923280123778</v>
      </c>
      <c r="C36" s="4" t="s">
        <v>12</v>
      </c>
      <c r="D36" s="4" t="s">
        <v>13</v>
      </c>
      <c r="E36" s="5">
        <v>1</v>
      </c>
      <c r="F36" s="5">
        <v>840075.58269009995</v>
      </c>
      <c r="G36" s="5">
        <v>40.003599175719053</v>
      </c>
      <c r="H36" s="5">
        <v>40.003599175719053</v>
      </c>
      <c r="I36" s="5">
        <v>2000005.3601383211</v>
      </c>
    </row>
    <row r="37" spans="1:9">
      <c r="A37" s="4" t="s">
        <v>76</v>
      </c>
      <c r="B37" s="6">
        <v>2.217442167628967E-2</v>
      </c>
      <c r="C37" s="4" t="s">
        <v>12</v>
      </c>
      <c r="D37" s="4" t="s">
        <v>13</v>
      </c>
      <c r="E37" s="5">
        <v>1</v>
      </c>
      <c r="F37" s="5">
        <v>711946.19190850004</v>
      </c>
      <c r="G37" s="5">
        <v>33.902199614690481</v>
      </c>
      <c r="H37" s="5">
        <v>33.902199614690481</v>
      </c>
      <c r="I37" s="5">
        <v>2000000.686672583</v>
      </c>
    </row>
    <row r="38" spans="1:9">
      <c r="A38" s="4" t="s">
        <v>77</v>
      </c>
      <c r="B38" s="6">
        <v>1.1940073210309821E-2</v>
      </c>
      <c r="C38" s="4" t="s">
        <v>12</v>
      </c>
      <c r="D38" s="4" t="s">
        <v>13</v>
      </c>
      <c r="E38" s="5">
        <v>1</v>
      </c>
      <c r="F38" s="5">
        <v>351643.60052819998</v>
      </c>
      <c r="G38" s="5">
        <v>16.74493335848571</v>
      </c>
      <c r="H38" s="5">
        <v>16.74493335848571</v>
      </c>
      <c r="I38" s="5">
        <v>2000000.1826248791</v>
      </c>
    </row>
    <row r="39" spans="1:9">
      <c r="A39" s="4" t="s">
        <v>78</v>
      </c>
      <c r="B39" s="6">
        <v>0.18247481037020261</v>
      </c>
      <c r="C39" s="4" t="s">
        <v>12</v>
      </c>
      <c r="D39" s="4" t="s">
        <v>13</v>
      </c>
      <c r="E39" s="5">
        <v>1</v>
      </c>
      <c r="F39" s="5">
        <v>545667.86697520001</v>
      </c>
      <c r="G39" s="5">
        <v>25.984184141676192</v>
      </c>
      <c r="H39" s="5">
        <v>25.984184141676192</v>
      </c>
      <c r="I39" s="5">
        <v>2000004.3309336989</v>
      </c>
    </row>
    <row r="40" spans="1:9">
      <c r="A40" s="4" t="s">
        <v>79</v>
      </c>
      <c r="B40" s="6">
        <v>0.91278916185516401</v>
      </c>
      <c r="C40" s="4" t="s">
        <v>12</v>
      </c>
      <c r="D40" s="4" t="s">
        <v>13</v>
      </c>
      <c r="E40" s="5">
        <v>1</v>
      </c>
      <c r="F40" s="5">
        <v>1501120.2406587999</v>
      </c>
      <c r="G40" s="5">
        <v>71.481916221847612</v>
      </c>
      <c r="H40" s="5">
        <v>71.481916221847612</v>
      </c>
      <c r="I40" s="5">
        <v>2000059.5986180929</v>
      </c>
    </row>
    <row r="41" spans="1:9">
      <c r="A41" s="4" t="s">
        <v>80</v>
      </c>
      <c r="B41" s="6">
        <v>2.3095211140043018E-3</v>
      </c>
      <c r="C41" s="4" t="s">
        <v>12</v>
      </c>
      <c r="D41" s="4" t="s">
        <v>13</v>
      </c>
      <c r="E41" s="5">
        <v>1</v>
      </c>
      <c r="F41" s="5">
        <v>340695.07492550003</v>
      </c>
      <c r="G41" s="5">
        <v>16.223574996452381</v>
      </c>
      <c r="H41" s="5">
        <v>16.223574996452381</v>
      </c>
      <c r="I41" s="5">
        <v>2000000.0342245719</v>
      </c>
    </row>
    <row r="42" spans="1:9">
      <c r="A42" s="4" t="s">
        <v>81</v>
      </c>
      <c r="B42" s="6">
        <v>1.2699120721536661</v>
      </c>
      <c r="C42" s="4" t="s">
        <v>27</v>
      </c>
      <c r="D42" s="4" t="s">
        <v>13</v>
      </c>
      <c r="E42" s="5">
        <v>1</v>
      </c>
      <c r="F42" s="5">
        <v>695885.16284150002</v>
      </c>
      <c r="G42" s="5">
        <v>33.137388706738093</v>
      </c>
      <c r="H42" s="5">
        <v>33.137388706738093</v>
      </c>
      <c r="I42" s="5">
        <v>2000038.4380602229</v>
      </c>
    </row>
    <row r="43" spans="1:9">
      <c r="A43" s="4" t="s">
        <v>82</v>
      </c>
      <c r="B43" s="6">
        <v>0.27245304262314007</v>
      </c>
      <c r="C43" s="4" t="s">
        <v>27</v>
      </c>
      <c r="D43" s="4" t="s">
        <v>13</v>
      </c>
      <c r="E43" s="5">
        <v>1</v>
      </c>
      <c r="F43" s="5">
        <v>321449.70414079999</v>
      </c>
      <c r="G43" s="5">
        <v>15.30712876860952</v>
      </c>
      <c r="H43" s="5">
        <v>15.30712876860952</v>
      </c>
      <c r="I43" s="5">
        <v>2000003.809385522</v>
      </c>
    </row>
    <row r="44" spans="1:9">
      <c r="A44" s="4" t="s">
        <v>83</v>
      </c>
      <c r="B44" s="6">
        <v>0.17270085663609949</v>
      </c>
      <c r="C44" s="4" t="s">
        <v>12</v>
      </c>
      <c r="D44" s="4" t="s">
        <v>13</v>
      </c>
      <c r="E44" s="5">
        <v>1</v>
      </c>
      <c r="F44" s="5">
        <v>789095.08291210001</v>
      </c>
      <c r="G44" s="5">
        <v>37.575956329147623</v>
      </c>
      <c r="H44" s="5">
        <v>37.575956329147623</v>
      </c>
      <c r="I44" s="5">
        <v>2000005.927534129</v>
      </c>
    </row>
    <row r="45" spans="1:9">
      <c r="A45" s="4" t="s">
        <v>84</v>
      </c>
      <c r="B45" s="6">
        <v>1.279293558247481E-2</v>
      </c>
      <c r="C45" s="4" t="s">
        <v>27</v>
      </c>
      <c r="D45" s="4" t="s">
        <v>13</v>
      </c>
      <c r="E45" s="5">
        <v>1</v>
      </c>
      <c r="F45" s="5">
        <v>646609.72330389998</v>
      </c>
      <c r="G45" s="5">
        <v>30.79093920494762</v>
      </c>
      <c r="H45" s="5">
        <v>30.79093920494762</v>
      </c>
      <c r="I45" s="5">
        <v>2000000.3598012589</v>
      </c>
    </row>
    <row r="46" spans="1:9">
      <c r="A46" s="4" t="s">
        <v>85</v>
      </c>
      <c r="B46" s="6">
        <v>0.34199781123815998</v>
      </c>
      <c r="C46" s="4" t="s">
        <v>12</v>
      </c>
      <c r="D46" s="4" t="s">
        <v>13</v>
      </c>
      <c r="E46" s="5">
        <v>1</v>
      </c>
      <c r="F46" s="5">
        <v>347611.86942880001</v>
      </c>
      <c r="G46" s="5">
        <v>16.552946163276189</v>
      </c>
      <c r="H46" s="5">
        <v>16.552946163276189</v>
      </c>
      <c r="I46" s="5">
        <v>2000005.17092404</v>
      </c>
    </row>
    <row r="47" spans="1:9">
      <c r="A47" s="4" t="s">
        <v>86</v>
      </c>
      <c r="B47" s="6">
        <v>6.573832974829239E-3</v>
      </c>
      <c r="C47" s="4" t="s">
        <v>12</v>
      </c>
      <c r="D47" s="4" t="s">
        <v>13</v>
      </c>
      <c r="E47" s="5">
        <v>1</v>
      </c>
      <c r="F47" s="5">
        <v>368008.4078324</v>
      </c>
      <c r="G47" s="5">
        <v>17.524209896780949</v>
      </c>
      <c r="H47" s="5">
        <v>17.524209896780949</v>
      </c>
      <c r="I47" s="5">
        <v>2000000.1052268669</v>
      </c>
    </row>
    <row r="48" spans="1:9">
      <c r="A48" s="4" t="s">
        <v>87</v>
      </c>
      <c r="B48" s="6">
        <v>4.8613155213404279E-2</v>
      </c>
      <c r="C48" s="4" t="s">
        <v>27</v>
      </c>
      <c r="D48" s="4" t="s">
        <v>13</v>
      </c>
      <c r="E48" s="5">
        <v>1</v>
      </c>
      <c r="F48" s="5">
        <v>1755416.1787256</v>
      </c>
      <c r="G48" s="5">
        <v>83.591246605980956</v>
      </c>
      <c r="H48" s="5">
        <v>83.591246605980956</v>
      </c>
      <c r="I48" s="5">
        <v>2000003.7117963519</v>
      </c>
    </row>
    <row r="49" spans="1:9">
      <c r="A49" s="4" t="s">
        <v>88</v>
      </c>
      <c r="B49" s="6">
        <v>3.070304539793953E-2</v>
      </c>
      <c r="C49" s="4" t="s">
        <v>27</v>
      </c>
      <c r="D49" s="4" t="s">
        <v>13</v>
      </c>
      <c r="E49" s="5">
        <v>1</v>
      </c>
      <c r="F49" s="5">
        <v>437694.85643370001</v>
      </c>
      <c r="G49" s="5">
        <v>20.842612211128571</v>
      </c>
      <c r="H49" s="5">
        <v>20.842612211128571</v>
      </c>
      <c r="I49" s="5">
        <v>2000000.584525056</v>
      </c>
    </row>
    <row r="50" spans="1:9">
      <c r="A50" s="4" t="s">
        <v>18</v>
      </c>
      <c r="B50" s="6">
        <v>2.299275204613715</v>
      </c>
      <c r="C50" s="4" t="s">
        <v>12</v>
      </c>
      <c r="D50" s="4" t="s">
        <v>13</v>
      </c>
      <c r="E50" s="5">
        <v>1</v>
      </c>
      <c r="F50" s="5">
        <v>587306.90003939997</v>
      </c>
      <c r="G50" s="5">
        <v>27.966995239971428</v>
      </c>
      <c r="H50" s="5">
        <v>27.966995239971428</v>
      </c>
      <c r="I50" s="5">
        <v>2000058.7362605119</v>
      </c>
    </row>
    <row r="51" spans="1:9">
      <c r="A51" s="4" t="s">
        <v>89</v>
      </c>
      <c r="B51" s="6">
        <v>0.55606626665157177</v>
      </c>
      <c r="C51" s="4" t="s">
        <v>27</v>
      </c>
      <c r="D51" s="4" t="s">
        <v>13</v>
      </c>
      <c r="E51" s="5">
        <v>1</v>
      </c>
      <c r="F51" s="5">
        <v>377816.02957279998</v>
      </c>
      <c r="G51" s="5">
        <v>17.991239503466669</v>
      </c>
      <c r="H51" s="5">
        <v>17.991239503466669</v>
      </c>
      <c r="I51" s="5">
        <v>2000009.138126458</v>
      </c>
    </row>
    <row r="52" spans="1:9">
      <c r="A52" s="4" t="s">
        <v>90</v>
      </c>
      <c r="B52" s="6">
        <v>1.8921468734669229E-2</v>
      </c>
      <c r="C52" s="4" t="s">
        <v>27</v>
      </c>
      <c r="D52" s="4" t="s">
        <v>13</v>
      </c>
      <c r="E52" s="5">
        <v>1</v>
      </c>
      <c r="F52" s="5">
        <v>2075932.3780892999</v>
      </c>
      <c r="G52" s="5">
        <v>98.85392276615714</v>
      </c>
      <c r="H52" s="5">
        <v>98.85392276615714</v>
      </c>
      <c r="I52" s="5">
        <v>2000001.7085129749</v>
      </c>
    </row>
    <row r="53" spans="1:9">
      <c r="A53" s="4" t="s">
        <v>91</v>
      </c>
      <c r="B53" s="6">
        <v>1.7306313445790411</v>
      </c>
      <c r="C53" s="4" t="s">
        <v>12</v>
      </c>
      <c r="D53" s="4" t="s">
        <v>13</v>
      </c>
      <c r="E53" s="5">
        <v>1</v>
      </c>
      <c r="F53" s="5">
        <v>895004.62020490004</v>
      </c>
      <c r="G53" s="5">
        <v>42.619267628804756</v>
      </c>
      <c r="H53" s="5">
        <v>42.619267628804756</v>
      </c>
      <c r="I53" s="5">
        <v>2000067.3720987791</v>
      </c>
    </row>
    <row r="54" spans="1:9">
      <c r="A54" s="4" t="s">
        <v>92</v>
      </c>
      <c r="B54" s="6">
        <v>0.20092833691837431</v>
      </c>
      <c r="C54" s="4" t="s">
        <v>12</v>
      </c>
      <c r="D54" s="4" t="s">
        <v>13</v>
      </c>
      <c r="E54" s="5">
        <v>1</v>
      </c>
      <c r="F54" s="5">
        <v>467907.58947329997</v>
      </c>
      <c r="G54" s="5">
        <v>22.281313784442851</v>
      </c>
      <c r="H54" s="5">
        <v>22.281313784442851</v>
      </c>
      <c r="I54" s="5">
        <v>2000004.0893239251</v>
      </c>
    </row>
    <row r="55" spans="1:9">
      <c r="A55" s="4" t="s">
        <v>93</v>
      </c>
      <c r="B55" s="6">
        <v>4.2643118608249372E-3</v>
      </c>
      <c r="C55" s="4" t="s">
        <v>27</v>
      </c>
      <c r="D55" s="4" t="s">
        <v>13</v>
      </c>
      <c r="E55" s="5">
        <v>1</v>
      </c>
      <c r="F55" s="5">
        <v>212718.4971942</v>
      </c>
      <c r="G55" s="5">
        <v>10.12945224734286</v>
      </c>
      <c r="H55" s="5">
        <v>10.12945224734286</v>
      </c>
      <c r="I55" s="5">
        <v>2000000.039455218</v>
      </c>
    </row>
    <row r="56" spans="1:9">
      <c r="A56" s="4" t="s">
        <v>94</v>
      </c>
      <c r="B56" s="6">
        <v>0.55913053322766904</v>
      </c>
      <c r="C56" s="4" t="s">
        <v>12</v>
      </c>
      <c r="D56" s="4" t="s">
        <v>13</v>
      </c>
      <c r="E56" s="5">
        <v>1</v>
      </c>
      <c r="F56" s="5">
        <v>523776.76834820001</v>
      </c>
      <c r="G56" s="5">
        <v>24.941750873723809</v>
      </c>
      <c r="H56" s="5">
        <v>24.941750873723809</v>
      </c>
      <c r="I56" s="5">
        <v>2000012.7382472721</v>
      </c>
    </row>
    <row r="57" spans="1:9">
      <c r="A57" s="4" t="s">
        <v>95</v>
      </c>
      <c r="B57" s="6">
        <v>5.8847503679384128E-2</v>
      </c>
      <c r="C57" s="4" t="s">
        <v>12</v>
      </c>
      <c r="D57" s="4" t="s">
        <v>13</v>
      </c>
      <c r="E57" s="5">
        <v>1</v>
      </c>
      <c r="F57" s="5">
        <v>794490.38563649997</v>
      </c>
      <c r="G57" s="5">
        <v>37.832875506500002</v>
      </c>
      <c r="H57" s="5">
        <v>37.832875506500002</v>
      </c>
      <c r="I57" s="5">
        <v>2000002.0336065169</v>
      </c>
    </row>
    <row r="58" spans="1:9">
      <c r="A58" s="4" t="s">
        <v>96</v>
      </c>
      <c r="B58" s="6">
        <v>5.9700366051549129E-3</v>
      </c>
      <c r="C58" s="4" t="s">
        <v>27</v>
      </c>
      <c r="D58" s="4" t="s">
        <v>13</v>
      </c>
      <c r="E58" s="5">
        <v>1</v>
      </c>
      <c r="F58" s="5">
        <v>2463897.2065876001</v>
      </c>
      <c r="G58" s="5">
        <v>117.32843840893329</v>
      </c>
      <c r="H58" s="5">
        <v>117.32843840893329</v>
      </c>
      <c r="I58" s="5">
        <v>2000000.6398082171</v>
      </c>
    </row>
    <row r="59" spans="1:9">
      <c r="A59" s="4" t="s">
        <v>97</v>
      </c>
      <c r="B59" s="6">
        <v>1.794203554851127</v>
      </c>
      <c r="C59" s="4" t="s">
        <v>27</v>
      </c>
      <c r="D59" s="4" t="s">
        <v>13</v>
      </c>
      <c r="E59" s="5">
        <v>1</v>
      </c>
      <c r="F59" s="5">
        <v>2136932.6682834998</v>
      </c>
      <c r="G59" s="5">
        <v>101.7586984896905</v>
      </c>
      <c r="H59" s="5">
        <v>101.7586984896905</v>
      </c>
      <c r="I59" s="5">
        <v>2000166.7680249631</v>
      </c>
    </row>
    <row r="60" spans="1:9">
      <c r="A60" s="4" t="s">
        <v>98</v>
      </c>
      <c r="B60" s="6">
        <v>7.9678478433148417E-2</v>
      </c>
      <c r="C60" s="4" t="s">
        <v>12</v>
      </c>
      <c r="D60" s="4" t="s">
        <v>13</v>
      </c>
      <c r="E60" s="5">
        <v>1</v>
      </c>
      <c r="F60" s="5">
        <v>952258.41609900002</v>
      </c>
      <c r="G60" s="5">
        <v>45.345638861857147</v>
      </c>
      <c r="H60" s="5">
        <v>45.345638861857147</v>
      </c>
      <c r="I60" s="5">
        <v>2000003.300244272</v>
      </c>
    </row>
    <row r="61" spans="1:9">
      <c r="A61" s="4" t="s">
        <v>99</v>
      </c>
      <c r="B61" s="6">
        <v>5.4915279821880089E-2</v>
      </c>
      <c r="C61" s="4" t="s">
        <v>12</v>
      </c>
      <c r="D61" s="4" t="s">
        <v>13</v>
      </c>
      <c r="E61" s="5">
        <v>1</v>
      </c>
      <c r="F61" s="5">
        <v>699240.46708159999</v>
      </c>
      <c r="G61" s="5">
        <v>33.297165099123809</v>
      </c>
      <c r="H61" s="5">
        <v>33.297165099123809</v>
      </c>
      <c r="I61" s="5">
        <v>2000001.6702058071</v>
      </c>
    </row>
    <row r="62" spans="1:9">
      <c r="A62" s="4" t="s">
        <v>100</v>
      </c>
      <c r="B62" s="6">
        <v>5.7738027850107558E-3</v>
      </c>
      <c r="C62" s="4" t="s">
        <v>12</v>
      </c>
      <c r="D62" s="4" t="s">
        <v>13</v>
      </c>
      <c r="E62" s="5">
        <v>1</v>
      </c>
      <c r="F62" s="5">
        <v>293581.61092790001</v>
      </c>
      <c r="G62" s="5">
        <v>13.98007671085238</v>
      </c>
      <c r="H62" s="5">
        <v>13.98007671085238</v>
      </c>
      <c r="I62" s="5">
        <v>2000000.0737294559</v>
      </c>
    </row>
    <row r="63" spans="1:9">
      <c r="A63" s="4" t="s">
        <v>101</v>
      </c>
      <c r="B63" s="6">
        <v>1.387607079512434</v>
      </c>
      <c r="C63" s="4" t="s">
        <v>27</v>
      </c>
      <c r="D63" s="4" t="s">
        <v>13</v>
      </c>
      <c r="E63" s="5">
        <v>1</v>
      </c>
      <c r="F63" s="5">
        <v>2253848.2281114999</v>
      </c>
      <c r="G63" s="5">
        <v>107.32610610054761</v>
      </c>
      <c r="H63" s="5">
        <v>107.32610610054761</v>
      </c>
      <c r="I63" s="5">
        <v>2000136.0321019939</v>
      </c>
    </row>
    <row r="64" spans="1:9">
      <c r="A64" s="4" t="s">
        <v>102</v>
      </c>
      <c r="B64" s="6">
        <v>0.32468395033774849</v>
      </c>
      <c r="C64" s="4" t="s">
        <v>12</v>
      </c>
      <c r="D64" s="4" t="s">
        <v>13</v>
      </c>
      <c r="E64" s="5">
        <v>1</v>
      </c>
      <c r="F64" s="5">
        <v>395046.12894169998</v>
      </c>
      <c r="G64" s="5">
        <v>18.81172042579524</v>
      </c>
      <c r="H64" s="5">
        <v>18.81172042579524</v>
      </c>
      <c r="I64" s="5">
        <v>2000005.579032175</v>
      </c>
    </row>
    <row r="65" spans="1:9">
      <c r="A65" s="4" t="s">
        <v>103</v>
      </c>
      <c r="B65" s="6">
        <v>0.39973583908826738</v>
      </c>
      <c r="C65" s="4" t="s">
        <v>27</v>
      </c>
      <c r="D65" s="4" t="s">
        <v>13</v>
      </c>
      <c r="E65" s="5">
        <v>1</v>
      </c>
      <c r="F65" s="5">
        <v>1351309.2459327001</v>
      </c>
      <c r="G65" s="5">
        <v>64.348059330128578</v>
      </c>
      <c r="H65" s="5">
        <v>64.348059330128578</v>
      </c>
      <c r="I65" s="5">
        <v>2000023.4951417791</v>
      </c>
    </row>
    <row r="66" spans="1:9">
      <c r="A66" s="4" t="s">
        <v>104</v>
      </c>
      <c r="B66" s="6">
        <v>0.61576663270312082</v>
      </c>
      <c r="C66" s="4" t="s">
        <v>27</v>
      </c>
      <c r="D66" s="4" t="s">
        <v>13</v>
      </c>
      <c r="E66" s="5">
        <v>1</v>
      </c>
      <c r="F66" s="5">
        <v>363202.09145050001</v>
      </c>
      <c r="G66" s="5">
        <v>17.295337688119051</v>
      </c>
      <c r="H66" s="5">
        <v>17.295337688119051</v>
      </c>
      <c r="I66" s="5">
        <v>2000009.727802092</v>
      </c>
    </row>
    <row r="67" spans="1:9">
      <c r="A67" s="4" t="s">
        <v>105</v>
      </c>
      <c r="B67" s="6">
        <v>0.55551530246424385</v>
      </c>
      <c r="C67" s="4" t="s">
        <v>27</v>
      </c>
      <c r="D67" s="4" t="s">
        <v>13</v>
      </c>
      <c r="E67" s="5">
        <v>1</v>
      </c>
      <c r="F67" s="5">
        <v>2464530.7884244998</v>
      </c>
      <c r="G67" s="5">
        <v>117.35860897259521</v>
      </c>
      <c r="H67" s="5">
        <v>117.35860897259521</v>
      </c>
      <c r="I67" s="5">
        <v>2000059.54982766</v>
      </c>
    </row>
    <row r="68" spans="1:9">
      <c r="A68" s="4" t="s">
        <v>106</v>
      </c>
      <c r="B68" s="6">
        <v>3.4642816710064518E-3</v>
      </c>
      <c r="C68" s="4" t="s">
        <v>27</v>
      </c>
      <c r="D68" s="4" t="s">
        <v>13</v>
      </c>
      <c r="E68" s="5">
        <v>1</v>
      </c>
      <c r="F68" s="5">
        <v>1328260.4803497</v>
      </c>
      <c r="G68" s="5">
        <v>63.25049906427143</v>
      </c>
      <c r="H68" s="5">
        <v>63.25049906427143</v>
      </c>
      <c r="I68" s="5">
        <v>2000000.2001458921</v>
      </c>
    </row>
    <row r="69" spans="1:9">
      <c r="A69" s="4" t="s">
        <v>107</v>
      </c>
      <c r="B69" s="6">
        <v>3.2408770142269512E-2</v>
      </c>
      <c r="C69" s="4" t="s">
        <v>12</v>
      </c>
      <c r="D69" s="4" t="s">
        <v>13</v>
      </c>
      <c r="E69" s="5">
        <v>1</v>
      </c>
      <c r="F69" s="5">
        <v>864340.47993839998</v>
      </c>
      <c r="G69" s="5">
        <v>41.159070473257152</v>
      </c>
      <c r="H69" s="5">
        <v>41.159070473257152</v>
      </c>
      <c r="I69" s="5">
        <v>2000001.2184217351</v>
      </c>
    </row>
    <row r="70" spans="1:9">
      <c r="A70" s="4" t="s">
        <v>108</v>
      </c>
      <c r="B70" s="6">
        <v>1.543680893618627</v>
      </c>
      <c r="C70" s="4" t="s">
        <v>12</v>
      </c>
      <c r="D70" s="4" t="s">
        <v>13</v>
      </c>
      <c r="E70" s="5">
        <v>1</v>
      </c>
      <c r="F70" s="5">
        <v>279618.64366820001</v>
      </c>
      <c r="G70" s="5">
        <v>13.31517350800952</v>
      </c>
      <c r="H70" s="5">
        <v>13.31517350800952</v>
      </c>
      <c r="I70" s="5">
        <v>2000018.7747381169</v>
      </c>
    </row>
    <row r="71" spans="1:9">
      <c r="A71" s="4" t="s">
        <v>109</v>
      </c>
      <c r="B71" s="6">
        <v>0.29338465602475561</v>
      </c>
      <c r="C71" s="4" t="s">
        <v>12</v>
      </c>
      <c r="D71" s="4" t="s">
        <v>13</v>
      </c>
      <c r="E71" s="5">
        <v>1</v>
      </c>
      <c r="F71" s="5">
        <v>561062.47569300001</v>
      </c>
      <c r="G71" s="5">
        <v>26.71726074728571</v>
      </c>
      <c r="H71" s="5">
        <v>26.71726074728571</v>
      </c>
      <c r="I71" s="5">
        <v>2000007.159766427</v>
      </c>
    </row>
    <row r="72" spans="1:9">
      <c r="A72" s="4" t="s">
        <v>110</v>
      </c>
      <c r="B72" s="6">
        <v>1.535152269896977E-2</v>
      </c>
      <c r="C72" s="4" t="s">
        <v>27</v>
      </c>
      <c r="D72" s="4" t="s">
        <v>13</v>
      </c>
      <c r="E72" s="5">
        <v>1</v>
      </c>
      <c r="F72" s="5">
        <v>1560845.8089491001</v>
      </c>
      <c r="G72" s="5">
        <v>74.325990902338106</v>
      </c>
      <c r="H72" s="5">
        <v>74.325990902338106</v>
      </c>
      <c r="I72" s="5">
        <v>2000001.0422255029</v>
      </c>
    </row>
    <row r="73" spans="1:9">
      <c r="A73" s="4" t="s">
        <v>111</v>
      </c>
      <c r="B73" s="6">
        <v>1.0392845013019359E-2</v>
      </c>
      <c r="C73" s="4" t="s">
        <v>12</v>
      </c>
      <c r="D73" s="4" t="s">
        <v>13</v>
      </c>
      <c r="E73" s="5">
        <v>1</v>
      </c>
      <c r="F73" s="5">
        <v>786954.46203589998</v>
      </c>
      <c r="G73" s="5">
        <v>37.474022001709521</v>
      </c>
      <c r="H73" s="5">
        <v>37.474022001709521</v>
      </c>
      <c r="I73" s="5">
        <v>2000000.355741299</v>
      </c>
    </row>
    <row r="74" spans="1:9">
      <c r="A74" s="4" t="s">
        <v>112</v>
      </c>
      <c r="B74" s="6">
        <v>8.8697686705158693E-2</v>
      </c>
      <c r="C74" s="4" t="s">
        <v>12</v>
      </c>
      <c r="D74" s="4" t="s">
        <v>13</v>
      </c>
      <c r="E74" s="5">
        <v>1</v>
      </c>
      <c r="F74" s="5">
        <v>782452.11995349999</v>
      </c>
      <c r="G74" s="5">
        <v>37.259624759690467</v>
      </c>
      <c r="H74" s="5">
        <v>37.259624759690467</v>
      </c>
      <c r="I74" s="5">
        <v>2000003.0187023929</v>
      </c>
    </row>
    <row r="75" spans="1:9">
      <c r="A75" s="4" t="s">
        <v>113</v>
      </c>
      <c r="B75" s="6">
        <v>0.15607381410619259</v>
      </c>
      <c r="C75" s="4" t="s">
        <v>12</v>
      </c>
      <c r="D75" s="4" t="s">
        <v>13</v>
      </c>
      <c r="E75" s="5">
        <v>1</v>
      </c>
      <c r="F75" s="5">
        <v>544381.7328154</v>
      </c>
      <c r="G75" s="5">
        <v>25.922939657876189</v>
      </c>
      <c r="H75" s="5">
        <v>25.922939657876189</v>
      </c>
      <c r="I75" s="5">
        <v>2000003.6955903261</v>
      </c>
    </row>
    <row r="76" spans="1:9">
      <c r="A76" s="4" t="s">
        <v>114</v>
      </c>
      <c r="B76" s="6">
        <v>4.1571380052077452E-2</v>
      </c>
      <c r="C76" s="4" t="s">
        <v>12</v>
      </c>
      <c r="D76" s="4" t="s">
        <v>13</v>
      </c>
      <c r="E76" s="5">
        <v>1</v>
      </c>
      <c r="F76" s="5">
        <v>1603890.2293066999</v>
      </c>
      <c r="G76" s="5">
        <v>76.375725205080954</v>
      </c>
      <c r="H76" s="5">
        <v>76.375725205080954</v>
      </c>
      <c r="I76" s="5">
        <v>2000002.9001423691</v>
      </c>
    </row>
    <row r="77" spans="1:9">
      <c r="A77" s="4" t="s">
        <v>115</v>
      </c>
      <c r="B77" s="6">
        <v>2.3095211140043018E-3</v>
      </c>
      <c r="C77" s="4" t="s">
        <v>27</v>
      </c>
      <c r="D77" s="4" t="s">
        <v>13</v>
      </c>
      <c r="E77" s="5">
        <v>1</v>
      </c>
      <c r="F77" s="5">
        <v>1117624.8191694999</v>
      </c>
      <c r="G77" s="5">
        <v>53.2202294842619</v>
      </c>
      <c r="H77" s="5">
        <v>53.2202294842619</v>
      </c>
      <c r="I77" s="5">
        <v>2000000.1122711599</v>
      </c>
    </row>
    <row r="78" spans="1:9">
      <c r="A78" s="4" t="s">
        <v>116</v>
      </c>
      <c r="B78" s="6">
        <v>4.8681082304992632E-3</v>
      </c>
      <c r="C78" s="4" t="s">
        <v>27</v>
      </c>
      <c r="D78" s="4" t="s">
        <v>13</v>
      </c>
      <c r="E78" s="5">
        <v>1</v>
      </c>
      <c r="F78" s="5">
        <v>1350756.2856437999</v>
      </c>
      <c r="G78" s="5">
        <v>64.321727887799995</v>
      </c>
      <c r="H78" s="5">
        <v>64.321727887799995</v>
      </c>
      <c r="I78" s="5">
        <v>2000000.286014108</v>
      </c>
    </row>
    <row r="79" spans="1:9">
      <c r="A79" s="4" t="s">
        <v>117</v>
      </c>
      <c r="B79" s="6">
        <v>1.03622778218046</v>
      </c>
      <c r="C79" s="4" t="s">
        <v>12</v>
      </c>
      <c r="D79" s="4" t="s">
        <v>13</v>
      </c>
      <c r="E79" s="5">
        <v>1</v>
      </c>
      <c r="F79" s="5">
        <v>478738.98454179999</v>
      </c>
      <c r="G79" s="5">
        <v>22.797094501990479</v>
      </c>
      <c r="H79" s="5">
        <v>22.797094501990479</v>
      </c>
      <c r="I79" s="5">
        <v>2000021.577655768</v>
      </c>
    </row>
    <row r="80" spans="1:9">
      <c r="A80" s="4" t="s">
        <v>118</v>
      </c>
      <c r="B80" s="6">
        <v>0.18183327672742369</v>
      </c>
      <c r="C80" s="4" t="s">
        <v>12</v>
      </c>
      <c r="D80" s="4" t="s">
        <v>13</v>
      </c>
      <c r="E80" s="5">
        <v>1</v>
      </c>
      <c r="F80" s="5">
        <v>505650.3169797</v>
      </c>
      <c r="G80" s="5">
        <v>24.078586522842858</v>
      </c>
      <c r="H80" s="5">
        <v>24.078586522842858</v>
      </c>
      <c r="I80" s="5">
        <v>2000003.9992069921</v>
      </c>
    </row>
    <row r="81" spans="1:9">
      <c r="A81" s="4" t="s">
        <v>119</v>
      </c>
      <c r="B81" s="6">
        <v>5.9700366051549129E-3</v>
      </c>
      <c r="C81" s="4" t="s">
        <v>27</v>
      </c>
      <c r="D81" s="4" t="s">
        <v>13</v>
      </c>
      <c r="E81" s="5">
        <v>1</v>
      </c>
      <c r="F81" s="5">
        <v>1735832.0390622001</v>
      </c>
      <c r="G81" s="5">
        <v>82.658668526771436</v>
      </c>
      <c r="H81" s="5">
        <v>82.658668526771436</v>
      </c>
      <c r="I81" s="5">
        <v>2000000.4507491619</v>
      </c>
    </row>
    <row r="82" spans="1:9">
      <c r="A82" s="4" t="s">
        <v>120</v>
      </c>
      <c r="B82" s="6">
        <v>3.4114494886599477E-2</v>
      </c>
      <c r="C82" s="4" t="s">
        <v>27</v>
      </c>
      <c r="D82" s="4" t="s">
        <v>13</v>
      </c>
      <c r="E82" s="5">
        <v>1</v>
      </c>
      <c r="F82" s="5">
        <v>951074.77915439999</v>
      </c>
      <c r="G82" s="5">
        <v>45.289275197828573</v>
      </c>
      <c r="H82" s="5">
        <v>45.289275197828573</v>
      </c>
      <c r="I82" s="5">
        <v>2000001.411249642</v>
      </c>
    </row>
    <row r="83" spans="1:9">
      <c r="A83" s="4" t="s">
        <v>121</v>
      </c>
      <c r="B83" s="6">
        <v>1.0763726933091819</v>
      </c>
      <c r="C83" s="4" t="s">
        <v>27</v>
      </c>
      <c r="D83" s="4" t="s">
        <v>13</v>
      </c>
      <c r="E83" s="5">
        <v>1</v>
      </c>
      <c r="F83" s="5">
        <v>1454842.4700586</v>
      </c>
      <c r="G83" s="5">
        <v>69.278212859933333</v>
      </c>
      <c r="H83" s="5">
        <v>69.278212859933333</v>
      </c>
      <c r="I83" s="5">
        <v>2000068.1128223671</v>
      </c>
    </row>
    <row r="84" spans="1:9">
      <c r="A84" s="4" t="s">
        <v>122</v>
      </c>
      <c r="B84" s="6">
        <v>2.1321559304124681E-2</v>
      </c>
      <c r="C84" s="4" t="s">
        <v>27</v>
      </c>
      <c r="D84" s="4" t="s">
        <v>13</v>
      </c>
      <c r="E84" s="5">
        <v>1</v>
      </c>
      <c r="F84" s="5">
        <v>320063.04230530001</v>
      </c>
      <c r="G84" s="5">
        <v>15.241097252633329</v>
      </c>
      <c r="H84" s="5">
        <v>15.241097252633329</v>
      </c>
      <c r="I84" s="5">
        <v>2000000.2968279039</v>
      </c>
    </row>
    <row r="85" spans="1:9">
      <c r="A85" s="4" t="s">
        <v>123</v>
      </c>
      <c r="B85" s="6">
        <v>0.73434217051475859</v>
      </c>
      <c r="C85" s="4" t="s">
        <v>27</v>
      </c>
      <c r="D85" s="4" t="s">
        <v>13</v>
      </c>
      <c r="E85" s="5">
        <v>1</v>
      </c>
      <c r="F85" s="5">
        <v>1160855.8575821</v>
      </c>
      <c r="G85" s="5">
        <v>55.278850361052378</v>
      </c>
      <c r="H85" s="5">
        <v>55.278850361052378</v>
      </c>
      <c r="I85" s="5">
        <v>2000037.078913535</v>
      </c>
    </row>
    <row r="86" spans="1:9">
      <c r="A86" s="4" t="s">
        <v>124</v>
      </c>
      <c r="B86" s="6">
        <v>0.41022680101135889</v>
      </c>
      <c r="C86" s="4" t="s">
        <v>12</v>
      </c>
      <c r="D86" s="4" t="s">
        <v>13</v>
      </c>
      <c r="E86" s="5">
        <v>1</v>
      </c>
      <c r="F86" s="5">
        <v>607029.2781466</v>
      </c>
      <c r="G86" s="5">
        <v>28.90615610221905</v>
      </c>
      <c r="H86" s="5">
        <v>28.90615610221905</v>
      </c>
      <c r="I86" s="5">
        <v>2000010.831382755</v>
      </c>
    </row>
    <row r="87" spans="1:9">
      <c r="A87" s="4" t="s">
        <v>125</v>
      </c>
      <c r="B87" s="6">
        <v>4.8499943394090361E-2</v>
      </c>
      <c r="C87" s="4" t="s">
        <v>27</v>
      </c>
      <c r="D87" s="4" t="s">
        <v>13</v>
      </c>
      <c r="E87" s="5">
        <v>1</v>
      </c>
      <c r="F87" s="5">
        <v>1980338.8377123999</v>
      </c>
      <c r="G87" s="5">
        <v>94.301849414876187</v>
      </c>
      <c r="H87" s="5">
        <v>94.301849414876187</v>
      </c>
      <c r="I87" s="5">
        <v>2000004.1776395959</v>
      </c>
    </row>
    <row r="88" spans="1:9">
      <c r="A88" s="4" t="s">
        <v>126</v>
      </c>
      <c r="B88" s="6">
        <v>1.3168195026227401</v>
      </c>
      <c r="C88" s="4" t="s">
        <v>27</v>
      </c>
      <c r="D88" s="4" t="s">
        <v>13</v>
      </c>
      <c r="E88" s="5">
        <v>1</v>
      </c>
      <c r="F88" s="5">
        <v>1514091.3996629999</v>
      </c>
      <c r="G88" s="5">
        <v>72.099590460142849</v>
      </c>
      <c r="H88" s="5">
        <v>72.099590460142849</v>
      </c>
      <c r="I88" s="5">
        <v>2000086.721858568</v>
      </c>
    </row>
    <row r="89" spans="1:9">
      <c r="A89" s="4" t="s">
        <v>127</v>
      </c>
      <c r="B89" s="6">
        <v>2.424997169704517E-2</v>
      </c>
      <c r="C89" s="4" t="s">
        <v>12</v>
      </c>
      <c r="D89" s="4" t="s">
        <v>13</v>
      </c>
      <c r="E89" s="5">
        <v>1</v>
      </c>
      <c r="F89" s="5">
        <v>784087.01429019996</v>
      </c>
      <c r="G89" s="5">
        <v>37.3374768709619</v>
      </c>
      <c r="H89" s="5">
        <v>37.3374768709619</v>
      </c>
      <c r="I89" s="5">
        <v>2000000.8270385091</v>
      </c>
    </row>
    <row r="90" spans="1:9">
      <c r="A90" s="4" t="s">
        <v>128</v>
      </c>
      <c r="B90" s="6">
        <v>2.3095211140043018E-3</v>
      </c>
      <c r="C90" s="4" t="s">
        <v>12</v>
      </c>
      <c r="D90" s="4" t="s">
        <v>13</v>
      </c>
      <c r="E90" s="5">
        <v>1</v>
      </c>
      <c r="F90" s="5">
        <v>757391.26193799998</v>
      </c>
      <c r="G90" s="5">
        <v>36.066250568476192</v>
      </c>
      <c r="H90" s="5">
        <v>36.066250568476192</v>
      </c>
      <c r="I90" s="5">
        <v>2000000.0760838471</v>
      </c>
    </row>
    <row r="91" spans="1:9">
      <c r="A91" s="4" t="s">
        <v>129</v>
      </c>
      <c r="B91" s="6">
        <v>1.876297218762972E-2</v>
      </c>
      <c r="C91" s="4" t="s">
        <v>12</v>
      </c>
      <c r="D91" s="4" t="s">
        <v>13</v>
      </c>
      <c r="E91" s="5">
        <v>1</v>
      </c>
      <c r="F91" s="5">
        <v>618796.02073480003</v>
      </c>
      <c r="G91" s="5">
        <v>29.466477177847619</v>
      </c>
      <c r="H91" s="5">
        <v>29.466477177847619</v>
      </c>
      <c r="I91" s="5">
        <v>2000000.5050093059</v>
      </c>
    </row>
    <row r="92" spans="1:9">
      <c r="A92" s="4" t="s">
        <v>130</v>
      </c>
      <c r="B92" s="6">
        <v>1.7057247443299751E-3</v>
      </c>
      <c r="C92" s="4" t="s">
        <v>12</v>
      </c>
      <c r="D92" s="4" t="s">
        <v>13</v>
      </c>
      <c r="E92" s="5">
        <v>1</v>
      </c>
      <c r="F92" s="5">
        <v>641265.12146020005</v>
      </c>
      <c r="G92" s="5">
        <v>30.536434355247621</v>
      </c>
      <c r="H92" s="5">
        <v>30.536434355247621</v>
      </c>
      <c r="I92" s="5">
        <v>2000000.047576973</v>
      </c>
    </row>
    <row r="93" spans="1:9">
      <c r="A93" s="4" t="s">
        <v>131</v>
      </c>
      <c r="B93" s="6">
        <v>0.8451866108155025</v>
      </c>
      <c r="C93" s="4" t="s">
        <v>12</v>
      </c>
      <c r="D93" s="4" t="s">
        <v>13</v>
      </c>
      <c r="E93" s="5">
        <v>1</v>
      </c>
      <c r="F93" s="5">
        <v>243863.7799653</v>
      </c>
      <c r="G93" s="5">
        <v>11.61256095072857</v>
      </c>
      <c r="H93" s="5">
        <v>11.61256095072857</v>
      </c>
      <c r="I93" s="5">
        <v>2000008.9649969051</v>
      </c>
    </row>
    <row r="94" spans="1:9">
      <c r="A94" s="4" t="s">
        <v>132</v>
      </c>
      <c r="B94" s="6">
        <v>0.57824068832786135</v>
      </c>
      <c r="C94" s="4" t="s">
        <v>27</v>
      </c>
      <c r="D94" s="4" t="s">
        <v>13</v>
      </c>
      <c r="E94" s="5">
        <v>1</v>
      </c>
      <c r="F94" s="5">
        <v>1742878.0066575001</v>
      </c>
      <c r="G94" s="5">
        <v>82.994190793214287</v>
      </c>
      <c r="H94" s="5">
        <v>82.994190793214287</v>
      </c>
      <c r="I94" s="5">
        <v>2000043.8354906221</v>
      </c>
    </row>
    <row r="95" spans="1:9">
      <c r="A95" s="4" t="s">
        <v>133</v>
      </c>
      <c r="B95" s="6">
        <v>0.61576663270312082</v>
      </c>
      <c r="C95" s="4" t="s">
        <v>12</v>
      </c>
      <c r="D95" s="4" t="s">
        <v>13</v>
      </c>
      <c r="E95" s="5">
        <v>1</v>
      </c>
      <c r="F95" s="5">
        <v>985193.5808152</v>
      </c>
      <c r="G95" s="5">
        <v>46.913980038819048</v>
      </c>
      <c r="H95" s="5">
        <v>46.913980038819048</v>
      </c>
      <c r="I95" s="5">
        <v>2000026.3868749719</v>
      </c>
    </row>
    <row r="96" spans="1:9">
      <c r="A96" s="4" t="s">
        <v>134</v>
      </c>
      <c r="B96" s="6">
        <v>4.0152458583342767E-3</v>
      </c>
      <c r="C96" s="4" t="s">
        <v>27</v>
      </c>
      <c r="D96" s="4" t="s">
        <v>13</v>
      </c>
      <c r="E96" s="5">
        <v>1</v>
      </c>
      <c r="F96" s="5">
        <v>637209.14059940004</v>
      </c>
      <c r="G96" s="5">
        <v>30.343292409495241</v>
      </c>
      <c r="H96" s="5">
        <v>30.343292409495241</v>
      </c>
      <c r="I96" s="5">
        <v>2000000.1112869841</v>
      </c>
    </row>
    <row r="97" spans="1:9">
      <c r="A97" s="4" t="s">
        <v>135</v>
      </c>
      <c r="B97" s="6">
        <v>7.1640439261858938E-2</v>
      </c>
      <c r="C97" s="4" t="s">
        <v>27</v>
      </c>
      <c r="D97" s="4" t="s">
        <v>13</v>
      </c>
      <c r="E97" s="5">
        <v>1</v>
      </c>
      <c r="F97" s="5">
        <v>494745.19469109998</v>
      </c>
      <c r="G97" s="5">
        <v>23.559294985290471</v>
      </c>
      <c r="H97" s="5">
        <v>23.559294985290471</v>
      </c>
      <c r="I97" s="5">
        <v>2000001.5416651641</v>
      </c>
    </row>
    <row r="98" spans="1:9">
      <c r="A98" s="4" t="s">
        <v>23</v>
      </c>
      <c r="B98" s="6">
        <v>5.3199667911996684</v>
      </c>
      <c r="C98" s="4" t="s">
        <v>12</v>
      </c>
      <c r="D98" s="4" t="s">
        <v>13</v>
      </c>
      <c r="E98" s="5">
        <v>1</v>
      </c>
      <c r="F98" s="5">
        <v>353540.5373962</v>
      </c>
      <c r="G98" s="5">
        <v>16.835263685533331</v>
      </c>
      <c r="H98" s="5">
        <v>16.835263685533331</v>
      </c>
      <c r="I98" s="5">
        <v>2000081.808489369</v>
      </c>
    </row>
    <row r="99" spans="1:9">
      <c r="A99" s="4" t="s">
        <v>136</v>
      </c>
      <c r="B99" s="6">
        <v>25.561107966338351</v>
      </c>
      <c r="C99" s="4" t="s">
        <v>27</v>
      </c>
      <c r="D99" s="4" t="s">
        <v>13</v>
      </c>
      <c r="E99" s="5">
        <v>1</v>
      </c>
      <c r="F99" s="5">
        <v>1050913.4247685999</v>
      </c>
      <c r="G99" s="5">
        <v>50.043496417552383</v>
      </c>
      <c r="H99" s="5">
        <v>50.043496417552383</v>
      </c>
      <c r="I99" s="5">
        <v>2001168.4142604819</v>
      </c>
    </row>
    <row r="100" spans="1:9">
      <c r="A100" s="4" t="s">
        <v>137</v>
      </c>
      <c r="B100" s="6">
        <v>0.46907430469074302</v>
      </c>
      <c r="C100" s="4" t="s">
        <v>27</v>
      </c>
      <c r="D100" s="4" t="s">
        <v>13</v>
      </c>
      <c r="E100" s="5">
        <v>1</v>
      </c>
      <c r="F100" s="5">
        <v>1891429.7103452999</v>
      </c>
      <c r="G100" s="5">
        <v>90.068081445014286</v>
      </c>
      <c r="H100" s="5">
        <v>90.068081445014286</v>
      </c>
      <c r="I100" s="5">
        <v>2000038.590649171</v>
      </c>
    </row>
    <row r="101" spans="1:9">
      <c r="A101" s="4" t="s">
        <v>138</v>
      </c>
      <c r="B101" s="6">
        <v>0.26674968866749688</v>
      </c>
      <c r="C101" s="4" t="s">
        <v>27</v>
      </c>
      <c r="D101" s="4" t="s">
        <v>13</v>
      </c>
      <c r="E101" s="5">
        <v>1</v>
      </c>
      <c r="F101" s="5">
        <v>1854148.7094296999</v>
      </c>
      <c r="G101" s="5">
        <v>88.292795687128574</v>
      </c>
      <c r="H101" s="5">
        <v>88.292795687128574</v>
      </c>
      <c r="I101" s="5">
        <v>2000021.512888121</v>
      </c>
    </row>
    <row r="102" spans="1:9">
      <c r="A102" s="4" t="s">
        <v>139</v>
      </c>
      <c r="B102" s="6">
        <v>0.1002754820936639</v>
      </c>
      <c r="C102" s="4" t="s">
        <v>27</v>
      </c>
      <c r="D102" s="4" t="s">
        <v>13</v>
      </c>
      <c r="E102" s="5">
        <v>1</v>
      </c>
      <c r="F102" s="5">
        <v>2902620.1262074001</v>
      </c>
      <c r="G102" s="5">
        <v>138.22000600987619</v>
      </c>
      <c r="H102" s="5">
        <v>138.22000600987619</v>
      </c>
      <c r="I102" s="5">
        <v>2000012.6600434179</v>
      </c>
    </row>
    <row r="103" spans="1:9">
      <c r="A103" s="4" t="s">
        <v>140</v>
      </c>
      <c r="B103" s="6">
        <v>6.6976112306124769E-2</v>
      </c>
      <c r="C103" s="4" t="s">
        <v>12</v>
      </c>
      <c r="D103" s="4" t="s">
        <v>13</v>
      </c>
      <c r="E103" s="5">
        <v>1</v>
      </c>
      <c r="F103" s="5">
        <v>1510519.7787393001</v>
      </c>
      <c r="G103" s="5">
        <v>71.929513273300003</v>
      </c>
      <c r="H103" s="5">
        <v>71.929513273300003</v>
      </c>
      <c r="I103" s="5">
        <v>2000004.4004448799</v>
      </c>
    </row>
    <row r="104" spans="1:9">
      <c r="A104" s="4" t="s">
        <v>141</v>
      </c>
      <c r="B104" s="6">
        <v>0.17568964866598741</v>
      </c>
      <c r="C104" s="4" t="s">
        <v>12</v>
      </c>
      <c r="D104" s="4" t="s">
        <v>13</v>
      </c>
      <c r="E104" s="5">
        <v>1</v>
      </c>
      <c r="F104" s="5">
        <v>1658850.2662104</v>
      </c>
      <c r="G104" s="5">
        <v>78.992869819542861</v>
      </c>
      <c r="H104" s="5">
        <v>78.992869819542861</v>
      </c>
      <c r="I104" s="5">
        <v>2000012.676623605</v>
      </c>
    </row>
    <row r="105" spans="1:9">
      <c r="A105" s="4" t="s">
        <v>142</v>
      </c>
      <c r="B105" s="6">
        <v>4.619042228008606E-2</v>
      </c>
      <c r="C105" s="4" t="s">
        <v>12</v>
      </c>
      <c r="D105" s="4" t="s">
        <v>13</v>
      </c>
      <c r="E105" s="5">
        <v>1</v>
      </c>
      <c r="F105" s="5">
        <v>248164.52893249999</v>
      </c>
      <c r="G105" s="5">
        <v>11.81735852059524</v>
      </c>
      <c r="H105" s="5">
        <v>11.81735852059524</v>
      </c>
      <c r="I105" s="5">
        <v>2000000.4985880591</v>
      </c>
    </row>
    <row r="106" spans="1:9">
      <c r="A106" s="4" t="s">
        <v>143</v>
      </c>
      <c r="B106" s="6">
        <v>1.0392845013019359E-2</v>
      </c>
      <c r="C106" s="4" t="s">
        <v>12</v>
      </c>
      <c r="D106" s="4" t="s">
        <v>13</v>
      </c>
      <c r="E106" s="5">
        <v>1</v>
      </c>
      <c r="F106" s="5">
        <v>744016.18394929997</v>
      </c>
      <c r="G106" s="5">
        <v>35.429342092823809</v>
      </c>
      <c r="H106" s="5">
        <v>35.429342092823809</v>
      </c>
      <c r="I106" s="5">
        <v>2000000.3363311309</v>
      </c>
    </row>
    <row r="107" spans="1:9">
      <c r="A107" s="4" t="s">
        <v>144</v>
      </c>
      <c r="B107" s="6">
        <v>1.090773236725914</v>
      </c>
      <c r="C107" s="4" t="s">
        <v>27</v>
      </c>
      <c r="D107" s="4" t="s">
        <v>13</v>
      </c>
      <c r="E107" s="5">
        <v>1</v>
      </c>
      <c r="F107" s="5">
        <v>576223.25406970002</v>
      </c>
      <c r="G107" s="5">
        <v>27.439202574747618</v>
      </c>
      <c r="H107" s="5">
        <v>27.439202574747618</v>
      </c>
      <c r="I107" s="5">
        <v>2000027.338550756</v>
      </c>
    </row>
    <row r="108" spans="1:9">
      <c r="A108" s="4" t="s">
        <v>145</v>
      </c>
      <c r="B108" s="6">
        <v>0.22081587984452239</v>
      </c>
      <c r="C108" s="4" t="s">
        <v>12</v>
      </c>
      <c r="D108" s="4" t="s">
        <v>13</v>
      </c>
      <c r="E108" s="5">
        <v>1</v>
      </c>
      <c r="F108" s="5">
        <v>404241.59039480001</v>
      </c>
      <c r="G108" s="5">
        <v>19.24959954260952</v>
      </c>
      <c r="H108" s="5">
        <v>19.24959954260952</v>
      </c>
      <c r="I108" s="5">
        <v>2000003.8825899879</v>
      </c>
    </row>
    <row r="109" spans="1:9">
      <c r="A109" s="4" t="s">
        <v>146</v>
      </c>
      <c r="B109" s="6">
        <v>5.9700366051549117E-2</v>
      </c>
      <c r="C109" s="4" t="s">
        <v>12</v>
      </c>
      <c r="D109" s="4" t="s">
        <v>13</v>
      </c>
      <c r="E109" s="5">
        <v>1</v>
      </c>
      <c r="F109" s="5">
        <v>493298.53319300001</v>
      </c>
      <c r="G109" s="5">
        <v>23.490406342523809</v>
      </c>
      <c r="H109" s="5">
        <v>23.490406342523809</v>
      </c>
      <c r="I109" s="5">
        <v>2000001.2809643771</v>
      </c>
    </row>
    <row r="110" spans="1:9">
      <c r="A110" s="4" t="s">
        <v>147</v>
      </c>
      <c r="B110" s="6">
        <v>0.11257783312577831</v>
      </c>
      <c r="C110" s="4" t="s">
        <v>12</v>
      </c>
      <c r="D110" s="4" t="s">
        <v>13</v>
      </c>
      <c r="E110" s="5">
        <v>1</v>
      </c>
      <c r="F110" s="5">
        <v>642595.89035050001</v>
      </c>
      <c r="G110" s="5">
        <v>30.59980430240476</v>
      </c>
      <c r="H110" s="5">
        <v>30.59980430240476</v>
      </c>
      <c r="I110" s="5">
        <v>2000003.146596557</v>
      </c>
    </row>
    <row r="111" spans="1:9">
      <c r="A111" s="4" t="s">
        <v>148</v>
      </c>
      <c r="B111" s="6">
        <v>3.7525944375259447E-2</v>
      </c>
      <c r="C111" s="4" t="s">
        <v>27</v>
      </c>
      <c r="D111" s="4" t="s">
        <v>13</v>
      </c>
      <c r="E111" s="5">
        <v>1</v>
      </c>
      <c r="F111" s="5">
        <v>2171171.3235618002</v>
      </c>
      <c r="G111" s="5">
        <v>103.3891106458</v>
      </c>
      <c r="H111" s="5">
        <v>103.3891106458</v>
      </c>
      <c r="I111" s="5">
        <v>2000003.5438551221</v>
      </c>
    </row>
    <row r="112" spans="1:9">
      <c r="A112" s="4" t="s">
        <v>149</v>
      </c>
      <c r="B112" s="6">
        <v>4.1043058228612379E-2</v>
      </c>
      <c r="C112" s="4" t="s">
        <v>27</v>
      </c>
      <c r="D112" s="4" t="s">
        <v>13</v>
      </c>
      <c r="E112" s="5">
        <v>1</v>
      </c>
      <c r="F112" s="5">
        <v>2319143.3602725002</v>
      </c>
      <c r="G112" s="5">
        <v>110.4353981082143</v>
      </c>
      <c r="H112" s="5">
        <v>110.4353981082143</v>
      </c>
      <c r="I112" s="5">
        <v>2000004.1401639921</v>
      </c>
    </row>
    <row r="113" spans="1:9">
      <c r="A113" s="4" t="s">
        <v>150</v>
      </c>
      <c r="B113" s="6">
        <v>0.16119098833918261</v>
      </c>
      <c r="C113" s="4" t="s">
        <v>27</v>
      </c>
      <c r="D113" s="4" t="s">
        <v>13</v>
      </c>
      <c r="E113" s="5">
        <v>1</v>
      </c>
      <c r="F113" s="5">
        <v>2463177.3048601002</v>
      </c>
      <c r="G113" s="5">
        <v>117.29415737429051</v>
      </c>
      <c r="H113" s="5">
        <v>117.29415737429051</v>
      </c>
      <c r="I113" s="5">
        <v>2000017.269774501</v>
      </c>
    </row>
    <row r="114" spans="1:9">
      <c r="A114" s="4" t="s">
        <v>151</v>
      </c>
      <c r="B114" s="6">
        <v>1.330804936035322</v>
      </c>
      <c r="C114" s="4" t="s">
        <v>27</v>
      </c>
      <c r="D114" s="4" t="s">
        <v>13</v>
      </c>
      <c r="E114" s="5">
        <v>1</v>
      </c>
      <c r="F114" s="5">
        <v>1627363.2186105</v>
      </c>
      <c r="G114" s="5">
        <v>77.493486600500006</v>
      </c>
      <c r="H114" s="5">
        <v>77.493486600500006</v>
      </c>
      <c r="I114" s="5">
        <v>2000094.1996161679</v>
      </c>
    </row>
    <row r="115" spans="1:9">
      <c r="A115" s="4" t="s">
        <v>152</v>
      </c>
      <c r="B115" s="6">
        <v>3.4642816710064518E-3</v>
      </c>
      <c r="C115" s="4" t="s">
        <v>27</v>
      </c>
      <c r="D115" s="4" t="s">
        <v>13</v>
      </c>
      <c r="E115" s="5">
        <v>1</v>
      </c>
      <c r="F115" s="5">
        <v>556750.61055760004</v>
      </c>
      <c r="G115" s="5">
        <v>26.511933836076189</v>
      </c>
      <c r="H115" s="5">
        <v>26.511933836076189</v>
      </c>
      <c r="I115" s="5">
        <v>2000000.0838926921</v>
      </c>
    </row>
    <row r="116" spans="1:9">
      <c r="A116" s="4" t="s">
        <v>153</v>
      </c>
      <c r="B116" s="6">
        <v>6.9429035057926719E-2</v>
      </c>
      <c r="C116" s="4" t="s">
        <v>27</v>
      </c>
      <c r="D116" s="4" t="s">
        <v>13</v>
      </c>
      <c r="E116" s="5">
        <v>1</v>
      </c>
      <c r="F116" s="5">
        <v>2437813.2670534002</v>
      </c>
      <c r="G116" s="5">
        <v>116.08634605016189</v>
      </c>
      <c r="H116" s="5">
        <v>116.08634605016189</v>
      </c>
      <c r="I116" s="5">
        <v>2000007.3619319689</v>
      </c>
    </row>
    <row r="117" spans="1:9">
      <c r="A117" s="4" t="s">
        <v>154</v>
      </c>
      <c r="B117" s="6">
        <v>1.576089663760897</v>
      </c>
      <c r="C117" s="4" t="s">
        <v>12</v>
      </c>
      <c r="D117" s="4" t="s">
        <v>13</v>
      </c>
      <c r="E117" s="5">
        <v>1</v>
      </c>
      <c r="F117" s="5">
        <v>455807.02380109997</v>
      </c>
      <c r="G117" s="5">
        <v>21.705096371480948</v>
      </c>
      <c r="H117" s="5">
        <v>21.705096371480948</v>
      </c>
      <c r="I117" s="5">
        <v>2000031.2472763499</v>
      </c>
    </row>
    <row r="118" spans="1:9">
      <c r="A118" s="4" t="s">
        <v>155</v>
      </c>
      <c r="B118" s="6">
        <v>5.1171742329899232E-2</v>
      </c>
      <c r="C118" s="4" t="s">
        <v>27</v>
      </c>
      <c r="D118" s="4" t="s">
        <v>13</v>
      </c>
      <c r="E118" s="5">
        <v>1</v>
      </c>
      <c r="F118" s="5">
        <v>1047285.2450553</v>
      </c>
      <c r="G118" s="5">
        <v>49.870725955014287</v>
      </c>
      <c r="H118" s="5">
        <v>49.870725955014287</v>
      </c>
      <c r="I118" s="5">
        <v>2000002.331016907</v>
      </c>
    </row>
    <row r="119" spans="1:9">
      <c r="A119" s="4" t="s">
        <v>156</v>
      </c>
      <c r="B119" s="6">
        <v>0.52394177804711839</v>
      </c>
      <c r="C119" s="4" t="s">
        <v>12</v>
      </c>
      <c r="D119" s="4" t="s">
        <v>13</v>
      </c>
      <c r="E119" s="5">
        <v>1</v>
      </c>
      <c r="F119" s="5">
        <v>515596.84021410003</v>
      </c>
      <c r="G119" s="5">
        <v>24.552230486385721</v>
      </c>
      <c r="H119" s="5">
        <v>24.552230486385721</v>
      </c>
      <c r="I119" s="5">
        <v>2000011.750152712</v>
      </c>
    </row>
    <row r="120" spans="1:9">
      <c r="A120" s="4" t="s">
        <v>157</v>
      </c>
      <c r="B120" s="6">
        <v>1.9615834559794709E-2</v>
      </c>
      <c r="C120" s="4" t="s">
        <v>12</v>
      </c>
      <c r="D120" s="4" t="s">
        <v>13</v>
      </c>
      <c r="E120" s="5">
        <v>1</v>
      </c>
      <c r="F120" s="5">
        <v>637000.58926659997</v>
      </c>
      <c r="G120" s="5">
        <v>30.333361393647621</v>
      </c>
      <c r="H120" s="5">
        <v>30.333361393647621</v>
      </c>
      <c r="I120" s="5">
        <v>2000000.5434966329</v>
      </c>
    </row>
    <row r="121" spans="1:9">
      <c r="A121" s="4" t="s">
        <v>158</v>
      </c>
      <c r="B121" s="6">
        <v>0.72578587871240441</v>
      </c>
      <c r="C121" s="4" t="s">
        <v>12</v>
      </c>
      <c r="D121" s="4" t="s">
        <v>13</v>
      </c>
      <c r="E121" s="5">
        <v>1</v>
      </c>
      <c r="F121" s="5">
        <v>750911.32869510003</v>
      </c>
      <c r="G121" s="5">
        <v>35.75768231881429</v>
      </c>
      <c r="H121" s="5">
        <v>35.75768231881429</v>
      </c>
      <c r="I121" s="5">
        <v>2000023.7054063759</v>
      </c>
    </row>
    <row r="122" spans="1:9">
      <c r="A122" s="4" t="s">
        <v>159</v>
      </c>
      <c r="B122" s="6">
        <v>1.0392845013019359E-2</v>
      </c>
      <c r="C122" s="4" t="s">
        <v>12</v>
      </c>
      <c r="D122" s="4" t="s">
        <v>13</v>
      </c>
      <c r="E122" s="5">
        <v>1</v>
      </c>
      <c r="F122" s="5">
        <v>730876.9637044</v>
      </c>
      <c r="G122" s="5">
        <v>34.803664938304763</v>
      </c>
      <c r="H122" s="5">
        <v>34.803664938304763</v>
      </c>
      <c r="I122" s="5">
        <v>2000000.3303915709</v>
      </c>
    </row>
    <row r="123" spans="1:9">
      <c r="A123" s="4" t="s">
        <v>160</v>
      </c>
      <c r="B123" s="6">
        <v>1.3645797954639801E-2</v>
      </c>
      <c r="C123" s="4" t="s">
        <v>12</v>
      </c>
      <c r="D123" s="4" t="s">
        <v>13</v>
      </c>
      <c r="E123" s="5">
        <v>1</v>
      </c>
      <c r="F123" s="5">
        <v>643205.14855709998</v>
      </c>
      <c r="G123" s="5">
        <v>30.62881659795714</v>
      </c>
      <c r="H123" s="5">
        <v>30.62881659795714</v>
      </c>
      <c r="I123" s="5">
        <v>2000000.381767262</v>
      </c>
    </row>
    <row r="124" spans="1:9">
      <c r="A124" s="4" t="s">
        <v>161</v>
      </c>
      <c r="B124" s="6">
        <v>0.94582437073097092</v>
      </c>
      <c r="C124" s="4" t="s">
        <v>27</v>
      </c>
      <c r="D124" s="4" t="s">
        <v>13</v>
      </c>
      <c r="E124" s="5">
        <v>1</v>
      </c>
      <c r="F124" s="5">
        <v>2886248.3486394999</v>
      </c>
      <c r="G124" s="5">
        <v>137.44039755426189</v>
      </c>
      <c r="H124" s="5">
        <v>137.44039755426189</v>
      </c>
      <c r="I124" s="5">
        <v>2000118.73928565</v>
      </c>
    </row>
    <row r="125" spans="1:9">
      <c r="A125" s="4" t="s">
        <v>162</v>
      </c>
      <c r="B125" s="6">
        <v>1.7910109815464731E-2</v>
      </c>
      <c r="C125" s="4" t="s">
        <v>27</v>
      </c>
      <c r="D125" s="4" t="s">
        <v>13</v>
      </c>
      <c r="E125" s="5">
        <v>1</v>
      </c>
      <c r="F125" s="5">
        <v>1553784.7516367</v>
      </c>
      <c r="G125" s="5">
        <v>73.989750077938098</v>
      </c>
      <c r="H125" s="5">
        <v>73.989750077938098</v>
      </c>
      <c r="I125" s="5">
        <v>2000001.21042905</v>
      </c>
    </row>
    <row r="126" spans="1:9">
      <c r="A126" s="4" t="s">
        <v>163</v>
      </c>
      <c r="B126" s="6">
        <v>1.3836295709272051</v>
      </c>
      <c r="C126" s="4" t="s">
        <v>27</v>
      </c>
      <c r="D126" s="4" t="s">
        <v>13</v>
      </c>
      <c r="E126" s="5">
        <v>1</v>
      </c>
      <c r="F126" s="5">
        <v>2057911.5994448001</v>
      </c>
      <c r="G126" s="5">
        <v>97.995790449752377</v>
      </c>
      <c r="H126" s="5">
        <v>97.995790449752377</v>
      </c>
      <c r="I126" s="5">
        <v>2000123.850220609</v>
      </c>
    </row>
    <row r="127" spans="1:9">
      <c r="A127" s="4" t="s">
        <v>164</v>
      </c>
      <c r="B127" s="6">
        <v>1.501188724102796E-2</v>
      </c>
      <c r="C127" s="4" t="s">
        <v>12</v>
      </c>
      <c r="D127" s="4" t="s">
        <v>13</v>
      </c>
      <c r="E127" s="5">
        <v>1</v>
      </c>
      <c r="F127" s="5">
        <v>780481.39021710004</v>
      </c>
      <c r="G127" s="5">
        <v>37.165780486528583</v>
      </c>
      <c r="H127" s="5">
        <v>37.165780486528583</v>
      </c>
      <c r="I127" s="5">
        <v>2000000.509621897</v>
      </c>
    </row>
    <row r="128" spans="1:9">
      <c r="A128" s="4" t="s">
        <v>165</v>
      </c>
      <c r="B128" s="6">
        <v>1.1940073210309821E-2</v>
      </c>
      <c r="C128" s="4" t="s">
        <v>12</v>
      </c>
      <c r="D128" s="4" t="s">
        <v>13</v>
      </c>
      <c r="E128" s="5">
        <v>1</v>
      </c>
      <c r="F128" s="5">
        <v>290105.33762850001</v>
      </c>
      <c r="G128" s="5">
        <v>13.81453988707143</v>
      </c>
      <c r="H128" s="5">
        <v>13.81453988707143</v>
      </c>
      <c r="I128" s="5">
        <v>2000000.1506651971</v>
      </c>
    </row>
    <row r="129" spans="1:9">
      <c r="A129" s="4" t="s">
        <v>166</v>
      </c>
      <c r="B129" s="6">
        <v>9.9392429903015195E-2</v>
      </c>
      <c r="C129" s="4" t="s">
        <v>27</v>
      </c>
      <c r="D129" s="4" t="s">
        <v>13</v>
      </c>
      <c r="E129" s="5">
        <v>1</v>
      </c>
      <c r="F129" s="5">
        <v>885270.23334419995</v>
      </c>
      <c r="G129" s="5">
        <v>42.155725397342863</v>
      </c>
      <c r="H129" s="5">
        <v>42.155725397342863</v>
      </c>
      <c r="I129" s="5">
        <v>2000003.827184543</v>
      </c>
    </row>
    <row r="130" spans="1:9">
      <c r="A130" s="4" t="s">
        <v>25</v>
      </c>
      <c r="B130" s="6">
        <v>6.5746556473829214</v>
      </c>
      <c r="C130" s="4" t="s">
        <v>12</v>
      </c>
      <c r="D130" s="4" t="s">
        <v>13</v>
      </c>
      <c r="E130" s="5">
        <v>1</v>
      </c>
      <c r="F130" s="5">
        <v>858139.96902960003</v>
      </c>
      <c r="G130" s="5">
        <v>40.86380804902857</v>
      </c>
      <c r="H130" s="5">
        <v>40.86380804902857</v>
      </c>
      <c r="I130" s="5">
        <v>2000245.4038522339</v>
      </c>
    </row>
    <row r="131" spans="1:9">
      <c r="A131" s="4" t="s">
        <v>167</v>
      </c>
      <c r="B131" s="6">
        <v>1.108721083814483E-2</v>
      </c>
      <c r="C131" s="4" t="s">
        <v>12</v>
      </c>
      <c r="D131" s="4" t="s">
        <v>13</v>
      </c>
      <c r="E131" s="5">
        <v>1</v>
      </c>
      <c r="F131" s="5">
        <v>788843.29128889996</v>
      </c>
      <c r="G131" s="5">
        <v>37.563966251852378</v>
      </c>
      <c r="H131" s="5">
        <v>37.563966251852378</v>
      </c>
      <c r="I131" s="5">
        <v>2000000.3804199439</v>
      </c>
    </row>
    <row r="132" spans="1:9">
      <c r="A132" s="4" t="s">
        <v>168</v>
      </c>
      <c r="B132" s="6">
        <v>1.279293558247481E-2</v>
      </c>
      <c r="C132" s="4" t="s">
        <v>12</v>
      </c>
      <c r="D132" s="4" t="s">
        <v>13</v>
      </c>
      <c r="E132" s="5">
        <v>1</v>
      </c>
      <c r="F132" s="5">
        <v>428632.49484210002</v>
      </c>
      <c r="G132" s="5">
        <v>20.411071182957141</v>
      </c>
      <c r="H132" s="5">
        <v>20.411071182957141</v>
      </c>
      <c r="I132" s="5">
        <v>2000000.2385094219</v>
      </c>
    </row>
    <row r="133" spans="1:9">
      <c r="A133" s="4" t="s">
        <v>169</v>
      </c>
      <c r="B133" s="6">
        <v>1.535152269896977E-2</v>
      </c>
      <c r="C133" s="4" t="s">
        <v>12</v>
      </c>
      <c r="D133" s="4" t="s">
        <v>13</v>
      </c>
      <c r="E133" s="5">
        <v>1</v>
      </c>
      <c r="F133" s="5">
        <v>367448.50741870003</v>
      </c>
      <c r="G133" s="5">
        <v>17.497547972319051</v>
      </c>
      <c r="H133" s="5">
        <v>17.497547972319051</v>
      </c>
      <c r="I133" s="5">
        <v>2000000.2453568459</v>
      </c>
    </row>
    <row r="134" spans="1:9">
      <c r="A134" s="4" t="s">
        <v>170</v>
      </c>
      <c r="B134" s="6">
        <v>4.0058945620589457</v>
      </c>
      <c r="C134" s="4" t="s">
        <v>12</v>
      </c>
      <c r="D134" s="4" t="s">
        <v>13</v>
      </c>
      <c r="E134" s="5">
        <v>1</v>
      </c>
      <c r="F134" s="5">
        <v>1029607.8157942001</v>
      </c>
      <c r="G134" s="5">
        <v>49.028943609247619</v>
      </c>
      <c r="H134" s="5">
        <v>49.028943609247619</v>
      </c>
      <c r="I134" s="5">
        <v>2000179.3996449001</v>
      </c>
    </row>
    <row r="135" spans="1:9">
      <c r="A135" s="4" t="s">
        <v>171</v>
      </c>
      <c r="B135" s="6">
        <v>0.39146382882372899</v>
      </c>
      <c r="C135" s="4" t="s">
        <v>12</v>
      </c>
      <c r="D135" s="4" t="s">
        <v>13</v>
      </c>
      <c r="E135" s="5">
        <v>1</v>
      </c>
      <c r="F135" s="5">
        <v>405339.85164329997</v>
      </c>
      <c r="G135" s="5">
        <v>19.301897697299999</v>
      </c>
      <c r="H135" s="5">
        <v>19.301897697299999</v>
      </c>
      <c r="I135" s="5">
        <v>2000006.901781054</v>
      </c>
    </row>
    <row r="136" spans="1:9">
      <c r="A136" s="4" t="s">
        <v>172</v>
      </c>
      <c r="B136" s="6">
        <v>6.301686856107775</v>
      </c>
      <c r="C136" s="4" t="s">
        <v>27</v>
      </c>
      <c r="D136" s="4" t="s">
        <v>13</v>
      </c>
      <c r="E136" s="5">
        <v>1</v>
      </c>
      <c r="F136" s="5">
        <v>2676333.2376910001</v>
      </c>
      <c r="G136" s="5">
        <v>127.4444398900476</v>
      </c>
      <c r="H136" s="5">
        <v>127.4444398900476</v>
      </c>
      <c r="I136" s="5">
        <v>2000733.579591047</v>
      </c>
    </row>
    <row r="137" spans="1:9">
      <c r="A137" s="4" t="s">
        <v>173</v>
      </c>
      <c r="B137" s="6">
        <v>1.394769613947696E-2</v>
      </c>
      <c r="C137" s="4" t="s">
        <v>27</v>
      </c>
      <c r="D137" s="4" t="s">
        <v>13</v>
      </c>
      <c r="E137" s="5">
        <v>1</v>
      </c>
      <c r="F137" s="5">
        <v>238191.6612994</v>
      </c>
      <c r="G137" s="5">
        <v>11.34246006187619</v>
      </c>
      <c r="H137" s="5">
        <v>11.34246006187619</v>
      </c>
      <c r="I137" s="5">
        <v>2000000.144503799</v>
      </c>
    </row>
    <row r="138" spans="1:9">
      <c r="A138" s="4" t="s">
        <v>174</v>
      </c>
      <c r="B138" s="6">
        <v>0.14072229140722289</v>
      </c>
      <c r="C138" s="4" t="s">
        <v>12</v>
      </c>
      <c r="D138" s="4" t="s">
        <v>13</v>
      </c>
      <c r="E138" s="5">
        <v>1</v>
      </c>
      <c r="F138" s="5">
        <v>468413.06811609998</v>
      </c>
      <c r="G138" s="5">
        <v>22.305384196004759</v>
      </c>
      <c r="H138" s="5">
        <v>22.305384196004759</v>
      </c>
      <c r="I138" s="5">
        <v>2000002.8670953431</v>
      </c>
    </row>
    <row r="139" spans="1:9">
      <c r="A139" s="4" t="s">
        <v>175</v>
      </c>
      <c r="B139" s="6">
        <v>0.66437978791652519</v>
      </c>
      <c r="C139" s="4" t="s">
        <v>27</v>
      </c>
      <c r="D139" s="4" t="s">
        <v>24</v>
      </c>
      <c r="E139" s="5">
        <v>1</v>
      </c>
      <c r="F139" s="5">
        <v>0</v>
      </c>
      <c r="G139" s="5">
        <v>0</v>
      </c>
      <c r="H139" s="5">
        <v>0</v>
      </c>
      <c r="I139" s="5">
        <v>600000</v>
      </c>
    </row>
    <row r="140" spans="1:9">
      <c r="A140" s="4" t="s">
        <v>27</v>
      </c>
      <c r="B140" s="6">
        <v>5.2455564360919276</v>
      </c>
      <c r="C140" s="4" t="s">
        <v>27</v>
      </c>
      <c r="D140" s="4" t="s">
        <v>13</v>
      </c>
      <c r="E140" s="5">
        <v>1</v>
      </c>
      <c r="F140" s="5">
        <v>873972.00855939998</v>
      </c>
      <c r="G140" s="5">
        <v>41.617714693304762</v>
      </c>
      <c r="H140" s="5">
        <v>41.617714693304762</v>
      </c>
      <c r="I140" s="5">
        <v>2000199.40650491</v>
      </c>
    </row>
    <row r="141" spans="1:9">
      <c r="A141" s="4" t="s">
        <v>176</v>
      </c>
      <c r="B141" s="6">
        <v>1.746480999282991E-2</v>
      </c>
      <c r="C141" s="4" t="s">
        <v>27</v>
      </c>
      <c r="D141" s="4" t="s">
        <v>17</v>
      </c>
      <c r="E141" s="5">
        <v>1</v>
      </c>
      <c r="F141" s="5">
        <v>0</v>
      </c>
      <c r="G141" s="5">
        <v>0</v>
      </c>
      <c r="H141" s="5">
        <v>0</v>
      </c>
      <c r="I141" s="5">
        <v>100000</v>
      </c>
    </row>
    <row r="142" spans="1:9">
      <c r="A142" s="4" t="s">
        <v>177</v>
      </c>
      <c r="B142" s="6">
        <v>0.4109503266493964</v>
      </c>
      <c r="C142" s="4" t="s">
        <v>12</v>
      </c>
      <c r="D142" s="4" t="s">
        <v>13</v>
      </c>
      <c r="E142" s="5">
        <v>1</v>
      </c>
      <c r="F142" s="5">
        <v>854788.31013660005</v>
      </c>
      <c r="G142" s="5">
        <v>40.704205244599997</v>
      </c>
      <c r="H142" s="5">
        <v>40.704205244599997</v>
      </c>
      <c r="I142" s="5">
        <v>2000015.2791128471</v>
      </c>
    </row>
    <row r="143" spans="1:9">
      <c r="A143" s="4" t="s">
        <v>178</v>
      </c>
      <c r="B143" s="6">
        <v>3.3261632514434487E-2</v>
      </c>
      <c r="C143" s="4" t="s">
        <v>27</v>
      </c>
      <c r="D143" s="4" t="s">
        <v>13</v>
      </c>
      <c r="E143" s="5">
        <v>1</v>
      </c>
      <c r="F143" s="5">
        <v>232912.83461310001</v>
      </c>
      <c r="G143" s="5">
        <v>11.091087362528571</v>
      </c>
      <c r="H143" s="5">
        <v>11.091087362528571</v>
      </c>
      <c r="I143" s="5">
        <v>2000000.336966879</v>
      </c>
    </row>
    <row r="144" spans="1:9">
      <c r="A144" s="4" t="s">
        <v>179</v>
      </c>
      <c r="B144" s="6">
        <v>0.79742631797426333</v>
      </c>
      <c r="C144" s="4" t="s">
        <v>12</v>
      </c>
      <c r="D144" s="4" t="s">
        <v>13</v>
      </c>
      <c r="E144" s="5">
        <v>1</v>
      </c>
      <c r="F144" s="5">
        <v>388328.5495271</v>
      </c>
      <c r="G144" s="5">
        <v>18.491835691766671</v>
      </c>
      <c r="H144" s="5">
        <v>18.491835691766671</v>
      </c>
      <c r="I144" s="5">
        <v>2000013.4691478361</v>
      </c>
    </row>
    <row r="145" spans="1:9">
      <c r="A145" s="4" t="s">
        <v>180</v>
      </c>
      <c r="B145" s="6">
        <v>0.26674968866749688</v>
      </c>
      <c r="C145" s="4" t="s">
        <v>27</v>
      </c>
      <c r="D145" s="4" t="s">
        <v>13</v>
      </c>
      <c r="E145" s="5">
        <v>1</v>
      </c>
      <c r="F145" s="5">
        <v>2218688.5713017001</v>
      </c>
      <c r="G145" s="5">
        <v>105.6518367286524</v>
      </c>
      <c r="H145" s="5">
        <v>105.6518367286524</v>
      </c>
      <c r="I145" s="5">
        <v>2000025.7424869791</v>
      </c>
    </row>
    <row r="146" spans="1:9">
      <c r="A146" s="4" t="s">
        <v>181</v>
      </c>
      <c r="B146" s="6">
        <v>5.6288916562889153E-2</v>
      </c>
      <c r="C146" s="4" t="s">
        <v>12</v>
      </c>
      <c r="D146" s="4" t="s">
        <v>13</v>
      </c>
      <c r="E146" s="5">
        <v>1</v>
      </c>
      <c r="F146" s="5">
        <v>833826.10070089996</v>
      </c>
      <c r="G146" s="5">
        <v>39.706004795280947</v>
      </c>
      <c r="H146" s="5">
        <v>39.706004795280947</v>
      </c>
      <c r="I146" s="5">
        <v>2000002.0414963569</v>
      </c>
    </row>
    <row r="147" spans="1:9">
      <c r="A147" s="4" t="s">
        <v>182</v>
      </c>
      <c r="B147" s="6">
        <v>0.12765010000377369</v>
      </c>
      <c r="C147" s="4" t="s">
        <v>27</v>
      </c>
      <c r="D147" s="4" t="s">
        <v>13</v>
      </c>
      <c r="E147" s="5">
        <v>1</v>
      </c>
      <c r="F147" s="5">
        <v>1259868.7820492999</v>
      </c>
      <c r="G147" s="5">
        <v>59.993751526157141</v>
      </c>
      <c r="H147" s="5">
        <v>59.993751526157141</v>
      </c>
      <c r="I147" s="5">
        <v>2000006.9951447931</v>
      </c>
    </row>
    <row r="148" spans="1:9">
      <c r="A148" s="4" t="s">
        <v>183</v>
      </c>
      <c r="B148" s="6">
        <v>3.3367296879127512E-2</v>
      </c>
      <c r="C148" s="4" t="s">
        <v>12</v>
      </c>
      <c r="D148" s="4" t="s">
        <v>13</v>
      </c>
      <c r="E148" s="5">
        <v>1</v>
      </c>
      <c r="F148" s="5">
        <v>822415.89208040002</v>
      </c>
      <c r="G148" s="5">
        <v>39.162661527638093</v>
      </c>
      <c r="H148" s="5">
        <v>39.162661527638093</v>
      </c>
      <c r="I148" s="5">
        <v>2000001.1936108379</v>
      </c>
    </row>
    <row r="149" spans="1:9">
      <c r="A149" s="4" t="s">
        <v>184</v>
      </c>
      <c r="B149" s="6">
        <v>2.3095211140043018E-3</v>
      </c>
      <c r="C149" s="4" t="s">
        <v>27</v>
      </c>
      <c r="D149" s="4" t="s">
        <v>13</v>
      </c>
      <c r="E149" s="5">
        <v>1</v>
      </c>
      <c r="F149" s="5">
        <v>1292011.255078</v>
      </c>
      <c r="G149" s="5">
        <v>61.52434547990476</v>
      </c>
      <c r="H149" s="5">
        <v>61.52434547990476</v>
      </c>
      <c r="I149" s="5">
        <v>2000000.1297891741</v>
      </c>
    </row>
    <row r="150" spans="1:9">
      <c r="A150" s="4" t="s">
        <v>185</v>
      </c>
      <c r="B150" s="6">
        <v>0.35499051462541309</v>
      </c>
      <c r="C150" s="4" t="s">
        <v>27</v>
      </c>
      <c r="D150" s="4" t="s">
        <v>13</v>
      </c>
      <c r="E150" s="5">
        <v>1</v>
      </c>
      <c r="F150" s="5">
        <v>1409730.1914393001</v>
      </c>
      <c r="G150" s="5">
        <v>67.13000911615714</v>
      </c>
      <c r="H150" s="5">
        <v>67.13000911615714</v>
      </c>
      <c r="I150" s="5">
        <v>2000021.7672208671</v>
      </c>
    </row>
    <row r="151" spans="1:9">
      <c r="A151" s="4" t="s">
        <v>186</v>
      </c>
      <c r="B151" s="6">
        <v>3.4114494886599477E-2</v>
      </c>
      <c r="C151" s="4" t="s">
        <v>27</v>
      </c>
      <c r="D151" s="4" t="s">
        <v>13</v>
      </c>
      <c r="E151" s="5">
        <v>1</v>
      </c>
      <c r="F151" s="5">
        <v>1446909.9306021</v>
      </c>
      <c r="G151" s="5">
        <v>68.900472885814281</v>
      </c>
      <c r="H151" s="5">
        <v>68.900472885814281</v>
      </c>
      <c r="I151" s="5">
        <v>2000002.1469932389</v>
      </c>
    </row>
    <row r="152" spans="1:9">
      <c r="A152" s="4" t="s">
        <v>187</v>
      </c>
      <c r="B152" s="6">
        <v>4.0416619495075287E-2</v>
      </c>
      <c r="C152" s="4" t="s">
        <v>27</v>
      </c>
      <c r="D152" s="4" t="s">
        <v>13</v>
      </c>
      <c r="E152" s="5">
        <v>1</v>
      </c>
      <c r="F152" s="5">
        <v>3300961.9771970999</v>
      </c>
      <c r="G152" s="5">
        <v>157.1886655808143</v>
      </c>
      <c r="H152" s="5">
        <v>157.1886655808143</v>
      </c>
      <c r="I152" s="5">
        <v>2000005.802975564</v>
      </c>
    </row>
    <row r="153" spans="1:9">
      <c r="A153" s="4" t="s">
        <v>188</v>
      </c>
      <c r="B153" s="6">
        <v>2.473300879278463E-2</v>
      </c>
      <c r="C153" s="4" t="s">
        <v>27</v>
      </c>
      <c r="D153" s="4" t="s">
        <v>13</v>
      </c>
      <c r="E153" s="5">
        <v>1</v>
      </c>
      <c r="F153" s="5">
        <v>2027797.7764597</v>
      </c>
      <c r="G153" s="5">
        <v>96.561798879033333</v>
      </c>
      <c r="H153" s="5">
        <v>96.561798879033333</v>
      </c>
      <c r="I153" s="5">
        <v>2000002.1814829779</v>
      </c>
    </row>
    <row r="154" spans="1:9">
      <c r="A154" s="4" t="s">
        <v>189</v>
      </c>
      <c r="B154" s="6">
        <v>3.5797577267066692E-2</v>
      </c>
      <c r="C154" s="4" t="s">
        <v>12</v>
      </c>
      <c r="D154" s="4" t="s">
        <v>13</v>
      </c>
      <c r="E154" s="5">
        <v>1</v>
      </c>
      <c r="F154" s="5">
        <v>615098.44181450002</v>
      </c>
      <c r="G154" s="5">
        <v>29.290401991166672</v>
      </c>
      <c r="H154" s="5">
        <v>29.290401991166672</v>
      </c>
      <c r="I154" s="5">
        <v>2000000.957741919</v>
      </c>
    </row>
    <row r="155" spans="1:9">
      <c r="A155" s="4" t="s">
        <v>190</v>
      </c>
      <c r="B155" s="6">
        <v>7.9678478433148417E-2</v>
      </c>
      <c r="C155" s="4" t="s">
        <v>27</v>
      </c>
      <c r="D155" s="4" t="s">
        <v>13</v>
      </c>
      <c r="E155" s="5">
        <v>1</v>
      </c>
      <c r="F155" s="5">
        <v>1874231.6538851999</v>
      </c>
      <c r="G155" s="5">
        <v>89.249126375485716</v>
      </c>
      <c r="H155" s="5">
        <v>89.249126375485716</v>
      </c>
      <c r="I155" s="5">
        <v>2000006.4955291289</v>
      </c>
    </row>
    <row r="156" spans="1:9">
      <c r="A156" s="4" t="s">
        <v>191</v>
      </c>
      <c r="B156" s="6">
        <v>0.20980414355258689</v>
      </c>
      <c r="C156" s="4" t="s">
        <v>27</v>
      </c>
      <c r="D156" s="4" t="s">
        <v>13</v>
      </c>
      <c r="E156" s="5">
        <v>1</v>
      </c>
      <c r="F156" s="5">
        <v>348200.4940599</v>
      </c>
      <c r="G156" s="5">
        <v>16.580975907614281</v>
      </c>
      <c r="H156" s="5">
        <v>16.580975907614281</v>
      </c>
      <c r="I156" s="5">
        <v>2000003.1775594039</v>
      </c>
    </row>
    <row r="157" spans="1:9">
      <c r="A157" s="4" t="s">
        <v>192</v>
      </c>
      <c r="B157" s="6">
        <v>0.59774078933056296</v>
      </c>
      <c r="C157" s="4" t="s">
        <v>27</v>
      </c>
      <c r="D157" s="4" t="s">
        <v>13</v>
      </c>
      <c r="E157" s="5">
        <v>1</v>
      </c>
      <c r="F157" s="5">
        <v>1183423.2061315</v>
      </c>
      <c r="G157" s="5">
        <v>56.353486006261903</v>
      </c>
      <c r="H157" s="5">
        <v>56.353486006261903</v>
      </c>
      <c r="I157" s="5">
        <v>2000030.7682792291</v>
      </c>
    </row>
    <row r="158" spans="1:9">
      <c r="A158" s="4" t="s">
        <v>193</v>
      </c>
      <c r="B158" s="6">
        <v>0.16282123853730329</v>
      </c>
      <c r="C158" s="4" t="s">
        <v>27</v>
      </c>
      <c r="D158" s="4" t="s">
        <v>13</v>
      </c>
      <c r="E158" s="5">
        <v>1</v>
      </c>
      <c r="F158" s="5">
        <v>1161550.0210086</v>
      </c>
      <c r="G158" s="5">
        <v>55.311905762314289</v>
      </c>
      <c r="H158" s="5">
        <v>55.311905762314289</v>
      </c>
      <c r="I158" s="5">
        <v>2000008.2261988849</v>
      </c>
    </row>
    <row r="159" spans="1:9">
      <c r="A159" s="4" t="s">
        <v>194</v>
      </c>
      <c r="B159" s="6">
        <v>0.119000717008189</v>
      </c>
      <c r="C159" s="4" t="s">
        <v>27</v>
      </c>
      <c r="D159" s="4" t="s">
        <v>13</v>
      </c>
      <c r="E159" s="5">
        <v>1</v>
      </c>
      <c r="F159" s="5">
        <v>2013677.0278077</v>
      </c>
      <c r="G159" s="5">
        <v>95.889382276557143</v>
      </c>
      <c r="H159" s="5">
        <v>95.889382276557143</v>
      </c>
      <c r="I159" s="5">
        <v>2000010.422925367</v>
      </c>
    </row>
    <row r="160" spans="1:9">
      <c r="A160" s="4" t="s">
        <v>195</v>
      </c>
      <c r="B160" s="6">
        <v>0.44149943949050252</v>
      </c>
      <c r="C160" s="4" t="s">
        <v>12</v>
      </c>
      <c r="D160" s="4" t="s">
        <v>13</v>
      </c>
      <c r="E160" s="5">
        <v>1</v>
      </c>
      <c r="F160" s="5">
        <v>476814.05912270001</v>
      </c>
      <c r="G160" s="5">
        <v>22.70543138679524</v>
      </c>
      <c r="H160" s="5">
        <v>22.70543138679524</v>
      </c>
      <c r="I160" s="5">
        <v>2000009.1564988061</v>
      </c>
    </row>
    <row r="161" spans="1:9">
      <c r="A161" s="4" t="s">
        <v>196</v>
      </c>
      <c r="B161" s="6">
        <v>6.638555843394756</v>
      </c>
      <c r="C161" s="4" t="s">
        <v>12</v>
      </c>
      <c r="D161" s="4" t="s">
        <v>13</v>
      </c>
      <c r="E161" s="5">
        <v>1</v>
      </c>
      <c r="F161" s="5">
        <v>304570.57992049999</v>
      </c>
      <c r="G161" s="5">
        <v>14.50336094859524</v>
      </c>
      <c r="H161" s="5">
        <v>14.50336094859524</v>
      </c>
      <c r="I161" s="5">
        <v>2000087.9451304351</v>
      </c>
    </row>
    <row r="162" spans="1:9">
      <c r="A162" s="4" t="s">
        <v>197</v>
      </c>
      <c r="B162" s="6">
        <v>0.23322389524132989</v>
      </c>
      <c r="C162" s="4" t="s">
        <v>12</v>
      </c>
      <c r="D162" s="4" t="s">
        <v>13</v>
      </c>
      <c r="E162" s="5">
        <v>1</v>
      </c>
      <c r="F162" s="5">
        <v>622140.29867030005</v>
      </c>
      <c r="G162" s="5">
        <v>29.625728508109521</v>
      </c>
      <c r="H162" s="5">
        <v>29.625728508109521</v>
      </c>
      <c r="I162" s="5">
        <v>2000006.311195191</v>
      </c>
    </row>
    <row r="163" spans="1:9">
      <c r="A163" s="4" t="s">
        <v>30</v>
      </c>
      <c r="B163" s="6">
        <v>34.197222536699513</v>
      </c>
      <c r="C163" s="4" t="s">
        <v>27</v>
      </c>
      <c r="D163" s="4" t="s">
        <v>13</v>
      </c>
      <c r="E163" s="5">
        <v>1</v>
      </c>
      <c r="F163" s="5">
        <v>1507645.9325610001</v>
      </c>
      <c r="G163" s="5">
        <v>71.792663455285719</v>
      </c>
      <c r="H163" s="5">
        <v>71.792663455285719</v>
      </c>
      <c r="I163" s="5">
        <v>2002242.541192268</v>
      </c>
    </row>
    <row r="164" spans="1:9">
      <c r="A164" s="4" t="s">
        <v>33</v>
      </c>
      <c r="B164" s="6">
        <v>1.7492207253103891</v>
      </c>
      <c r="C164" s="4" t="s">
        <v>12</v>
      </c>
      <c r="D164" s="4" t="s">
        <v>13</v>
      </c>
      <c r="E164" s="5">
        <v>1</v>
      </c>
      <c r="F164" s="5">
        <v>337703.58700240002</v>
      </c>
      <c r="G164" s="5">
        <v>16.081123190590478</v>
      </c>
      <c r="H164" s="5">
        <v>16.081123190590478</v>
      </c>
      <c r="I164" s="5">
        <v>2000025.69392915</v>
      </c>
    </row>
    <row r="165" spans="1:9">
      <c r="A165" s="4" t="s">
        <v>198</v>
      </c>
      <c r="B165" s="6">
        <v>0.60126797237631613</v>
      </c>
      <c r="C165" s="4" t="s">
        <v>12</v>
      </c>
      <c r="D165" s="4" t="s">
        <v>13</v>
      </c>
      <c r="E165" s="5">
        <v>1</v>
      </c>
      <c r="F165" s="5">
        <v>431021.59313489997</v>
      </c>
      <c r="G165" s="5">
        <v>20.52483776832857</v>
      </c>
      <c r="H165" s="5">
        <v>20.52483776832857</v>
      </c>
      <c r="I165" s="5">
        <v>2000011.2724244441</v>
      </c>
    </row>
    <row r="166" spans="1:9">
      <c r="A166" s="4" t="s">
        <v>199</v>
      </c>
      <c r="B166" s="6">
        <v>3.3218989395826242</v>
      </c>
      <c r="C166" s="4" t="s">
        <v>27</v>
      </c>
      <c r="D166" s="4" t="s">
        <v>13</v>
      </c>
      <c r="E166" s="5">
        <v>1</v>
      </c>
      <c r="F166" s="5">
        <v>290756.65476190002</v>
      </c>
      <c r="G166" s="5">
        <v>13.84555498866191</v>
      </c>
      <c r="H166" s="5">
        <v>13.84555498866191</v>
      </c>
      <c r="I166" s="5">
        <v>2000042.011318689</v>
      </c>
    </row>
    <row r="167" spans="1:9">
      <c r="A167" s="4" t="s">
        <v>200</v>
      </c>
      <c r="B167" s="6">
        <v>2.8869013925053779E-2</v>
      </c>
      <c r="C167" s="4" t="s">
        <v>27</v>
      </c>
      <c r="D167" s="4" t="s">
        <v>13</v>
      </c>
      <c r="E167" s="5">
        <v>1</v>
      </c>
      <c r="F167" s="5">
        <v>284263.3974054</v>
      </c>
      <c r="G167" s="5">
        <v>13.536352257400001</v>
      </c>
      <c r="H167" s="5">
        <v>13.536352257400001</v>
      </c>
      <c r="I167" s="5">
        <v>2000000.3569464991</v>
      </c>
    </row>
    <row r="168" spans="1:9">
      <c r="A168" s="4" t="s">
        <v>201</v>
      </c>
      <c r="B168" s="6">
        <v>1.591010981546473</v>
      </c>
      <c r="C168" s="4" t="s">
        <v>27</v>
      </c>
      <c r="D168" s="4" t="s">
        <v>13</v>
      </c>
      <c r="E168" s="5">
        <v>1</v>
      </c>
      <c r="F168" s="5">
        <v>215803.53670200001</v>
      </c>
      <c r="G168" s="5">
        <v>10.27635889057143</v>
      </c>
      <c r="H168" s="5">
        <v>10.27635889057143</v>
      </c>
      <c r="I168" s="5">
        <v>2000014.934200214</v>
      </c>
    </row>
    <row r="169" spans="1:9">
      <c r="A169" s="4" t="s">
        <v>19</v>
      </c>
      <c r="B169" s="6">
        <v>0.2439186384391864</v>
      </c>
      <c r="C169" s="4" t="s">
        <v>27</v>
      </c>
      <c r="D169" s="4" t="s">
        <v>13</v>
      </c>
      <c r="E169" s="5">
        <v>1</v>
      </c>
      <c r="F169" s="5">
        <v>519643.76130840002</v>
      </c>
      <c r="G169" s="5">
        <v>24.744941014685711</v>
      </c>
      <c r="H169" s="5">
        <v>24.744941014685711</v>
      </c>
      <c r="I169" s="5">
        <v>2000005.513164348</v>
      </c>
    </row>
    <row r="170" spans="1:9">
      <c r="A170" s="4" t="s">
        <v>202</v>
      </c>
      <c r="B170" s="6">
        <v>9.9784897543303497E-2</v>
      </c>
      <c r="C170" s="4" t="s">
        <v>27</v>
      </c>
      <c r="D170" s="4" t="s">
        <v>13</v>
      </c>
      <c r="E170" s="5">
        <v>1</v>
      </c>
      <c r="F170" s="5">
        <v>2362121.0456619998</v>
      </c>
      <c r="G170" s="5">
        <v>112.4819545553333</v>
      </c>
      <c r="H170" s="5">
        <v>112.4819545553333</v>
      </c>
      <c r="I170" s="5">
        <v>2000010.2522030501</v>
      </c>
    </row>
    <row r="171" spans="1:9">
      <c r="A171" s="4" t="s">
        <v>203</v>
      </c>
      <c r="B171" s="6">
        <v>3.0335333408807892</v>
      </c>
      <c r="C171" s="4" t="s">
        <v>12</v>
      </c>
      <c r="D171" s="4" t="s">
        <v>13</v>
      </c>
      <c r="E171" s="5">
        <v>1</v>
      </c>
      <c r="F171" s="5">
        <v>868522.12380449998</v>
      </c>
      <c r="G171" s="5">
        <v>41.358196371642848</v>
      </c>
      <c r="H171" s="5">
        <v>41.358196371642848</v>
      </c>
      <c r="I171" s="5">
        <v>2000114.5987531471</v>
      </c>
    </row>
    <row r="172" spans="1:9">
      <c r="A172" s="4" t="s">
        <v>204</v>
      </c>
      <c r="B172" s="6">
        <v>0.18080682289897729</v>
      </c>
      <c r="C172" s="4" t="s">
        <v>12</v>
      </c>
      <c r="D172" s="4" t="s">
        <v>13</v>
      </c>
      <c r="E172" s="5">
        <v>1</v>
      </c>
      <c r="F172" s="5">
        <v>447148.73982000002</v>
      </c>
      <c r="G172" s="5">
        <v>21.29279713428571</v>
      </c>
      <c r="H172" s="5">
        <v>21.29279713428571</v>
      </c>
      <c r="I172" s="5">
        <v>2000003.516552134</v>
      </c>
    </row>
    <row r="173" spans="1:9">
      <c r="A173" s="4" t="s">
        <v>205</v>
      </c>
      <c r="B173" s="6">
        <v>0.29074956435647981</v>
      </c>
      <c r="C173" s="4" t="s">
        <v>12</v>
      </c>
      <c r="D173" s="4" t="s">
        <v>13</v>
      </c>
      <c r="E173" s="5">
        <v>1</v>
      </c>
      <c r="F173" s="5">
        <v>632089.57888479996</v>
      </c>
      <c r="G173" s="5">
        <v>30.09950375641905</v>
      </c>
      <c r="H173" s="5">
        <v>30.09950375641905</v>
      </c>
      <c r="I173" s="5">
        <v>2000007.993701691</v>
      </c>
    </row>
    <row r="174" spans="1:9">
      <c r="A174" s="4" t="s">
        <v>206</v>
      </c>
      <c r="B174" s="6">
        <v>2.7714253368051611E-2</v>
      </c>
      <c r="C174" s="4" t="s">
        <v>12</v>
      </c>
      <c r="D174" s="4" t="s">
        <v>13</v>
      </c>
      <c r="E174" s="5">
        <v>1</v>
      </c>
      <c r="F174" s="5">
        <v>650502.34206479997</v>
      </c>
      <c r="G174" s="5">
        <v>30.97630200308571</v>
      </c>
      <c r="H174" s="5">
        <v>30.97630200308571</v>
      </c>
      <c r="I174" s="5">
        <v>2000000.784155661</v>
      </c>
    </row>
    <row r="175" spans="1:9">
      <c r="A175" s="4" t="s">
        <v>207</v>
      </c>
      <c r="B175" s="6">
        <v>0.39743386542888409</v>
      </c>
      <c r="C175" s="4" t="s">
        <v>12</v>
      </c>
      <c r="D175" s="4" t="s">
        <v>13</v>
      </c>
      <c r="E175" s="5">
        <v>1</v>
      </c>
      <c r="F175" s="5">
        <v>420942.56621800002</v>
      </c>
      <c r="G175" s="5">
        <v>20.044884105619051</v>
      </c>
      <c r="H175" s="5">
        <v>20.044884105619051</v>
      </c>
      <c r="I175" s="5">
        <v>2000007.276758289</v>
      </c>
    </row>
    <row r="176" spans="1:9">
      <c r="A176" s="4" t="s">
        <v>208</v>
      </c>
      <c r="B176" s="6">
        <v>1.108721083814483E-2</v>
      </c>
      <c r="C176" s="4" t="s">
        <v>27</v>
      </c>
      <c r="D176" s="4" t="s">
        <v>13</v>
      </c>
      <c r="E176" s="5">
        <v>1</v>
      </c>
      <c r="F176" s="5">
        <v>1111909.1399097999</v>
      </c>
      <c r="G176" s="5">
        <v>52.94805428141904</v>
      </c>
      <c r="H176" s="5">
        <v>52.94805428141904</v>
      </c>
      <c r="I176" s="5">
        <v>2000000.536218558</v>
      </c>
    </row>
    <row r="177" spans="1:9">
      <c r="A177" s="4" t="s">
        <v>209</v>
      </c>
      <c r="B177" s="6">
        <v>0.61150232084229583</v>
      </c>
      <c r="C177" s="4" t="s">
        <v>27</v>
      </c>
      <c r="D177" s="4" t="s">
        <v>13</v>
      </c>
      <c r="E177" s="5">
        <v>1</v>
      </c>
      <c r="F177" s="5">
        <v>3183297.5251271999</v>
      </c>
      <c r="G177" s="5">
        <v>151.5855964346286</v>
      </c>
      <c r="H177" s="5">
        <v>151.5855964346286</v>
      </c>
      <c r="I177" s="5">
        <v>2000084.6692232329</v>
      </c>
    </row>
    <row r="178" spans="1:9">
      <c r="A178" s="4" t="s">
        <v>35</v>
      </c>
      <c r="B178" s="6">
        <v>1.8762972187629721</v>
      </c>
      <c r="C178" s="4" t="s">
        <v>12</v>
      </c>
      <c r="D178" s="4" t="s">
        <v>13</v>
      </c>
      <c r="E178" s="5">
        <v>1</v>
      </c>
      <c r="F178" s="5">
        <v>358707.79694249999</v>
      </c>
      <c r="G178" s="5">
        <v>17.081323663928568</v>
      </c>
      <c r="H178" s="5">
        <v>17.081323663928568</v>
      </c>
      <c r="I178" s="5">
        <v>2000029.2747156741</v>
      </c>
    </row>
    <row r="179" spans="1:9">
      <c r="A179" s="4" t="s">
        <v>210</v>
      </c>
      <c r="B179" s="6">
        <v>0.19530548322578209</v>
      </c>
      <c r="C179" s="4" t="s">
        <v>12</v>
      </c>
      <c r="D179" s="4" t="s">
        <v>13</v>
      </c>
      <c r="E179" s="5">
        <v>1</v>
      </c>
      <c r="F179" s="5">
        <v>773297.39462299994</v>
      </c>
      <c r="G179" s="5">
        <v>36.823685458238103</v>
      </c>
      <c r="H179" s="5">
        <v>36.823685458238103</v>
      </c>
      <c r="I179" s="5">
        <v>2000006.5691808399</v>
      </c>
    </row>
    <row r="180" spans="1:9">
      <c r="A180" s="4" t="s">
        <v>211</v>
      </c>
      <c r="B180" s="6">
        <v>1.876297218762972E-2</v>
      </c>
      <c r="C180" s="4" t="s">
        <v>27</v>
      </c>
      <c r="D180" s="4" t="s">
        <v>13</v>
      </c>
      <c r="E180" s="5">
        <v>1</v>
      </c>
      <c r="F180" s="5">
        <v>442262.6047116</v>
      </c>
      <c r="G180" s="5">
        <v>21.06012403388571</v>
      </c>
      <c r="H180" s="5">
        <v>21.06012403388571</v>
      </c>
      <c r="I180" s="5">
        <v>2000000.3609375691</v>
      </c>
    </row>
    <row r="181" spans="1:9">
      <c r="A181" s="4" t="s">
        <v>212</v>
      </c>
      <c r="B181" s="6">
        <v>9.38148609381486E-3</v>
      </c>
      <c r="C181" s="4" t="s">
        <v>12</v>
      </c>
      <c r="D181" s="4" t="s">
        <v>13</v>
      </c>
      <c r="E181" s="5">
        <v>1</v>
      </c>
      <c r="F181" s="5">
        <v>320355.63168410002</v>
      </c>
      <c r="G181" s="5">
        <v>15.25503008019524</v>
      </c>
      <c r="H181" s="5">
        <v>15.25503008019524</v>
      </c>
      <c r="I181" s="5">
        <v>2000000.1307236711</v>
      </c>
    </row>
    <row r="182" spans="1:9">
      <c r="A182" s="4" t="s">
        <v>213</v>
      </c>
      <c r="B182" s="6">
        <v>0.38351635910789089</v>
      </c>
      <c r="C182" s="4" t="s">
        <v>12</v>
      </c>
      <c r="D182" s="4" t="s">
        <v>13</v>
      </c>
      <c r="E182" s="5">
        <v>1</v>
      </c>
      <c r="F182" s="5">
        <v>733493.28458059998</v>
      </c>
      <c r="G182" s="5">
        <v>34.928251646695237</v>
      </c>
      <c r="H182" s="5">
        <v>34.928251646695237</v>
      </c>
      <c r="I182" s="5">
        <v>2000012.235740847</v>
      </c>
    </row>
    <row r="183" spans="1:9">
      <c r="A183" s="4" t="s">
        <v>214</v>
      </c>
      <c r="B183" s="6">
        <v>0.64714140156232303</v>
      </c>
      <c r="C183" s="4" t="s">
        <v>12</v>
      </c>
      <c r="D183" s="4" t="s">
        <v>13</v>
      </c>
      <c r="E183" s="5">
        <v>1</v>
      </c>
      <c r="F183" s="5">
        <v>311161.07512240001</v>
      </c>
      <c r="G183" s="5">
        <v>14.81719405344762</v>
      </c>
      <c r="H183" s="5">
        <v>14.81719405344762</v>
      </c>
      <c r="I183" s="5">
        <v>2000008.758599798</v>
      </c>
    </row>
    <row r="184" spans="1:9">
      <c r="A184" s="4" t="s">
        <v>215</v>
      </c>
      <c r="B184" s="6">
        <v>8.8305219064870391E-3</v>
      </c>
      <c r="C184" s="4" t="s">
        <v>27</v>
      </c>
      <c r="D184" s="4" t="s">
        <v>13</v>
      </c>
      <c r="E184" s="5">
        <v>1</v>
      </c>
      <c r="F184" s="5">
        <v>1590479.4174748999</v>
      </c>
      <c r="G184" s="5">
        <v>75.737115117852383</v>
      </c>
      <c r="H184" s="5">
        <v>75.737115117852383</v>
      </c>
      <c r="I184" s="5">
        <v>2000000.6108923119</v>
      </c>
    </row>
    <row r="185" spans="1:9">
      <c r="A185" s="4" t="s">
        <v>216</v>
      </c>
      <c r="B185" s="6">
        <v>5.9006000226423647E-2</v>
      </c>
      <c r="C185" s="4" t="s">
        <v>12</v>
      </c>
      <c r="D185" s="4" t="s">
        <v>13</v>
      </c>
      <c r="E185" s="5">
        <v>1</v>
      </c>
      <c r="F185" s="5">
        <v>758755.47733350005</v>
      </c>
      <c r="G185" s="5">
        <v>36.131213206357153</v>
      </c>
      <c r="H185" s="5">
        <v>36.131213206357153</v>
      </c>
      <c r="I185" s="5">
        <v>2000001.9473689899</v>
      </c>
    </row>
    <row r="186" spans="1:9">
      <c r="A186" s="4" t="s">
        <v>217</v>
      </c>
      <c r="B186" s="6">
        <v>2.3095211140043018E-3</v>
      </c>
      <c r="C186" s="4" t="s">
        <v>12</v>
      </c>
      <c r="D186" s="4" t="s">
        <v>13</v>
      </c>
      <c r="E186" s="5">
        <v>1</v>
      </c>
      <c r="F186" s="5">
        <v>545815.38561690005</v>
      </c>
      <c r="G186" s="5">
        <v>25.9912088389</v>
      </c>
      <c r="H186" s="5">
        <v>25.9912088389</v>
      </c>
      <c r="I186" s="5">
        <v>2000000.0548299621</v>
      </c>
    </row>
    <row r="187" spans="1:9">
      <c r="A187" s="4" t="s">
        <v>218</v>
      </c>
      <c r="B187" s="6">
        <v>1.279293558247481E-2</v>
      </c>
      <c r="C187" s="4" t="s">
        <v>12</v>
      </c>
      <c r="D187" s="4" t="s">
        <v>13</v>
      </c>
      <c r="E187" s="5">
        <v>1</v>
      </c>
      <c r="F187" s="5">
        <v>365628.79058740003</v>
      </c>
      <c r="G187" s="5">
        <v>17.410894789876188</v>
      </c>
      <c r="H187" s="5">
        <v>17.410894789876188</v>
      </c>
      <c r="I187" s="5">
        <v>2000000.20345147</v>
      </c>
    </row>
    <row r="188" spans="1:9">
      <c r="A188" s="4" t="s">
        <v>38</v>
      </c>
      <c r="B188" s="6">
        <v>7.6211781576663258</v>
      </c>
      <c r="C188" s="4" t="s">
        <v>27</v>
      </c>
      <c r="D188" s="4" t="s">
        <v>13</v>
      </c>
      <c r="E188" s="5">
        <v>1</v>
      </c>
      <c r="F188" s="5">
        <v>607371.30368120002</v>
      </c>
      <c r="G188" s="5">
        <v>28.9224430324381</v>
      </c>
      <c r="H188" s="5">
        <v>28.9224430324381</v>
      </c>
      <c r="I188" s="5">
        <v>2000201.338402031</v>
      </c>
    </row>
    <row r="189" spans="1:9">
      <c r="A189" s="4" t="s">
        <v>219</v>
      </c>
      <c r="B189" s="6">
        <v>0.17516887429714331</v>
      </c>
      <c r="C189" s="4" t="s">
        <v>12</v>
      </c>
      <c r="D189" s="4" t="s">
        <v>13</v>
      </c>
      <c r="E189" s="5">
        <v>1</v>
      </c>
      <c r="F189" s="5">
        <v>654532.97457980004</v>
      </c>
      <c r="G189" s="5">
        <v>31.168236884752378</v>
      </c>
      <c r="H189" s="5">
        <v>31.168236884752378</v>
      </c>
      <c r="I189" s="5">
        <v>2000004.986992372</v>
      </c>
    </row>
    <row r="190" spans="1:9">
      <c r="A190" s="4" t="s">
        <v>220</v>
      </c>
      <c r="B190" s="6">
        <v>5.1171742329899237E-3</v>
      </c>
      <c r="C190" s="4" t="s">
        <v>12</v>
      </c>
      <c r="D190" s="4" t="s">
        <v>13</v>
      </c>
      <c r="E190" s="5">
        <v>1</v>
      </c>
      <c r="F190" s="5">
        <v>773561.9333718</v>
      </c>
      <c r="G190" s="5">
        <v>36.836282541514286</v>
      </c>
      <c r="H190" s="5">
        <v>36.836282541514286</v>
      </c>
      <c r="I190" s="5">
        <v>2000000.172177156</v>
      </c>
    </row>
    <row r="191" spans="1:9">
      <c r="A191" s="4" t="s">
        <v>221</v>
      </c>
      <c r="B191" s="6">
        <v>1.4498660326804779E-2</v>
      </c>
      <c r="C191" s="4" t="s">
        <v>12</v>
      </c>
      <c r="D191" s="4" t="s">
        <v>13</v>
      </c>
      <c r="E191" s="5">
        <v>1</v>
      </c>
      <c r="F191" s="5">
        <v>863952.92800960003</v>
      </c>
      <c r="G191" s="5">
        <v>41.140615619504757</v>
      </c>
      <c r="H191" s="5">
        <v>41.140615619504757</v>
      </c>
      <c r="I191" s="5">
        <v>2000000.5448390041</v>
      </c>
    </row>
    <row r="192" spans="1:9">
      <c r="A192" s="4" t="s">
        <v>222</v>
      </c>
      <c r="B192" s="6">
        <v>7.8463338239178823E-2</v>
      </c>
      <c r="C192" s="4" t="s">
        <v>12</v>
      </c>
      <c r="D192" s="4" t="s">
        <v>13</v>
      </c>
      <c r="E192" s="5">
        <v>1</v>
      </c>
      <c r="F192" s="5">
        <v>314853.28726870002</v>
      </c>
      <c r="G192" s="5">
        <v>14.9930136794619</v>
      </c>
      <c r="H192" s="5">
        <v>14.9930136794619</v>
      </c>
      <c r="I192" s="5">
        <v>2000001.074546583</v>
      </c>
    </row>
    <row r="193" spans="1:9">
      <c r="A193" s="4" t="s">
        <v>223</v>
      </c>
      <c r="B193" s="6">
        <v>2.0468696931959691E-2</v>
      </c>
      <c r="C193" s="4" t="s">
        <v>27</v>
      </c>
      <c r="D193" s="4" t="s">
        <v>13</v>
      </c>
      <c r="E193" s="5">
        <v>1</v>
      </c>
      <c r="F193" s="5">
        <v>2937889.4682711</v>
      </c>
      <c r="G193" s="5">
        <v>139.89949848910001</v>
      </c>
      <c r="H193" s="5">
        <v>139.89949848910001</v>
      </c>
      <c r="I193" s="5">
        <v>2000002.615627425</v>
      </c>
    </row>
    <row r="194" spans="1:9">
      <c r="A194" s="4" t="s">
        <v>224</v>
      </c>
      <c r="B194" s="6">
        <v>6.2020151703837891</v>
      </c>
      <c r="C194" s="4" t="s">
        <v>27</v>
      </c>
      <c r="D194" s="4" t="s">
        <v>13</v>
      </c>
      <c r="E194" s="5">
        <v>1</v>
      </c>
      <c r="F194" s="5">
        <v>544718.24268170004</v>
      </c>
      <c r="G194" s="5">
        <v>25.938963937223811</v>
      </c>
      <c r="H194" s="5">
        <v>25.938963937223811</v>
      </c>
      <c r="I194" s="5">
        <v>2000146.9450559409</v>
      </c>
    </row>
    <row r="195" spans="1:9">
      <c r="A195" s="4" t="s">
        <v>225</v>
      </c>
      <c r="B195" s="6">
        <v>0.30670591343069559</v>
      </c>
      <c r="C195" s="4" t="s">
        <v>27</v>
      </c>
      <c r="D195" s="4" t="s">
        <v>13</v>
      </c>
      <c r="E195" s="5">
        <v>1</v>
      </c>
      <c r="F195" s="5">
        <v>1772474.5730627</v>
      </c>
      <c r="G195" s="5">
        <v>84.403551098223815</v>
      </c>
      <c r="H195" s="5">
        <v>84.403551098223815</v>
      </c>
      <c r="I195" s="5">
        <v>2000023.6457120981</v>
      </c>
    </row>
    <row r="196" spans="1:9">
      <c r="A196" s="4" t="s">
        <v>226</v>
      </c>
      <c r="B196" s="6">
        <v>7.9678478433148417E-2</v>
      </c>
      <c r="C196" s="4" t="s">
        <v>27</v>
      </c>
      <c r="D196" s="4" t="s">
        <v>13</v>
      </c>
      <c r="E196" s="5">
        <v>1</v>
      </c>
      <c r="F196" s="5">
        <v>1564106.1489216001</v>
      </c>
      <c r="G196" s="5">
        <v>74.481245186742868</v>
      </c>
      <c r="H196" s="5">
        <v>74.481245186742868</v>
      </c>
      <c r="I196" s="5">
        <v>2000005.4207264241</v>
      </c>
    </row>
    <row r="197" spans="1:9">
      <c r="A197" s="4" t="s">
        <v>227</v>
      </c>
      <c r="B197" s="6">
        <v>1.0392845013019359E-2</v>
      </c>
      <c r="C197" s="4" t="s">
        <v>12</v>
      </c>
      <c r="D197" s="4" t="s">
        <v>13</v>
      </c>
      <c r="E197" s="5">
        <v>1</v>
      </c>
      <c r="F197" s="5">
        <v>540452.20372029999</v>
      </c>
      <c r="G197" s="5">
        <v>25.73581922477619</v>
      </c>
      <c r="H197" s="5">
        <v>25.73581922477619</v>
      </c>
      <c r="I197" s="5">
        <v>2000000.244310413</v>
      </c>
    </row>
    <row r="198" spans="1:9">
      <c r="A198" s="4" t="s">
        <v>228</v>
      </c>
      <c r="B198" s="6">
        <v>3.1555907770104523E-2</v>
      </c>
      <c r="C198" s="4" t="s">
        <v>12</v>
      </c>
      <c r="D198" s="4" t="s">
        <v>13</v>
      </c>
      <c r="E198" s="5">
        <v>1</v>
      </c>
      <c r="F198" s="5">
        <v>841867.19028900005</v>
      </c>
      <c r="G198" s="5">
        <v>40.088913823285708</v>
      </c>
      <c r="H198" s="5">
        <v>40.088913823285708</v>
      </c>
      <c r="I198" s="5">
        <v>2000001.1555120971</v>
      </c>
    </row>
    <row r="199" spans="1:9">
      <c r="A199" s="4" t="s">
        <v>229</v>
      </c>
      <c r="B199" s="6">
        <v>0.58591644967734624</v>
      </c>
      <c r="C199" s="4" t="s">
        <v>27</v>
      </c>
      <c r="D199" s="4" t="s">
        <v>13</v>
      </c>
      <c r="E199" s="5">
        <v>1</v>
      </c>
      <c r="F199" s="5">
        <v>1510891.0531078</v>
      </c>
      <c r="G199" s="5">
        <v>71.947193005133329</v>
      </c>
      <c r="H199" s="5">
        <v>71.947193005133329</v>
      </c>
      <c r="I199" s="5">
        <v>2000038.505172628</v>
      </c>
    </row>
    <row r="200" spans="1:9">
      <c r="A200" s="4" t="s">
        <v>230</v>
      </c>
      <c r="B200" s="6">
        <v>0.1813653345409261</v>
      </c>
      <c r="C200" s="4" t="s">
        <v>27</v>
      </c>
      <c r="D200" s="4" t="s">
        <v>13</v>
      </c>
      <c r="E200" s="5">
        <v>1</v>
      </c>
      <c r="F200" s="5">
        <v>1801487.6865647</v>
      </c>
      <c r="G200" s="5">
        <v>85.785127931652383</v>
      </c>
      <c r="H200" s="5">
        <v>85.785127931652383</v>
      </c>
      <c r="I200" s="5">
        <v>2000014.2113656439</v>
      </c>
    </row>
    <row r="201" spans="1:9">
      <c r="A201" s="4" t="s">
        <v>231</v>
      </c>
      <c r="B201" s="6">
        <v>6.928563342012907E-2</v>
      </c>
      <c r="C201" s="4" t="s">
        <v>12</v>
      </c>
      <c r="D201" s="4" t="s">
        <v>13</v>
      </c>
      <c r="E201" s="5">
        <v>1</v>
      </c>
      <c r="F201" s="5">
        <v>692201.35712870001</v>
      </c>
      <c r="G201" s="5">
        <v>32.961969387080963</v>
      </c>
      <c r="H201" s="5">
        <v>32.961969387080963</v>
      </c>
      <c r="I201" s="5">
        <v>2000002.0860555661</v>
      </c>
    </row>
    <row r="202" spans="1:9">
      <c r="A202" s="4" t="s">
        <v>32</v>
      </c>
      <c r="B202" s="6">
        <v>2.348782972942375</v>
      </c>
      <c r="C202" s="4" t="s">
        <v>27</v>
      </c>
      <c r="D202" s="4" t="s">
        <v>13</v>
      </c>
      <c r="E202" s="5">
        <v>1</v>
      </c>
      <c r="F202" s="5">
        <v>125870.23602310001</v>
      </c>
      <c r="G202" s="5">
        <v>5.993820763004762</v>
      </c>
      <c r="H202" s="5">
        <v>5.993820763004762</v>
      </c>
      <c r="I202" s="5">
        <v>2000012.8592657249</v>
      </c>
    </row>
    <row r="203" spans="1:9">
      <c r="A203" s="4" t="s">
        <v>232</v>
      </c>
      <c r="B203" s="6">
        <v>0.81092871429110525</v>
      </c>
      <c r="C203" s="4" t="s">
        <v>27</v>
      </c>
      <c r="D203" s="4" t="s">
        <v>13</v>
      </c>
      <c r="E203" s="5">
        <v>1</v>
      </c>
      <c r="F203" s="5">
        <v>2074930.2898947001</v>
      </c>
      <c r="G203" s="5">
        <v>98.806204280700001</v>
      </c>
      <c r="H203" s="5">
        <v>98.806204280700001</v>
      </c>
      <c r="I203" s="5">
        <v>2000073.1874176101</v>
      </c>
    </row>
    <row r="204" spans="1:9">
      <c r="A204" s="4" t="s">
        <v>233</v>
      </c>
      <c r="B204" s="6">
        <v>1.616664779803012E-2</v>
      </c>
      <c r="C204" s="4" t="s">
        <v>12</v>
      </c>
      <c r="D204" s="4" t="s">
        <v>13</v>
      </c>
      <c r="E204" s="5">
        <v>1</v>
      </c>
      <c r="F204" s="5">
        <v>455865.68819419999</v>
      </c>
      <c r="G204" s="5">
        <v>21.70788991400952</v>
      </c>
      <c r="H204" s="5">
        <v>21.70788991400952</v>
      </c>
      <c r="I204" s="5">
        <v>2000000.3205583671</v>
      </c>
    </row>
    <row r="205" spans="1:9">
      <c r="A205" s="4" t="s">
        <v>234</v>
      </c>
      <c r="B205" s="6">
        <v>1.7057247443299751E-3</v>
      </c>
      <c r="C205" s="4" t="s">
        <v>27</v>
      </c>
      <c r="D205" s="4" t="s">
        <v>13</v>
      </c>
      <c r="E205" s="5">
        <v>1</v>
      </c>
      <c r="F205" s="5">
        <v>1472168.4774970999</v>
      </c>
      <c r="G205" s="5">
        <v>70.103260833195236</v>
      </c>
      <c r="H205" s="5">
        <v>70.103260833195236</v>
      </c>
      <c r="I205" s="5">
        <v>2000000.1092236531</v>
      </c>
    </row>
    <row r="206" spans="1:9">
      <c r="A206" s="4" t="s">
        <v>235</v>
      </c>
      <c r="B206" s="6">
        <v>5.2024604702064221E-2</v>
      </c>
      <c r="C206" s="4" t="s">
        <v>27</v>
      </c>
      <c r="D206" s="4" t="s">
        <v>13</v>
      </c>
      <c r="E206" s="5">
        <v>1</v>
      </c>
      <c r="F206" s="5">
        <v>343969.50233679998</v>
      </c>
      <c r="G206" s="5">
        <v>16.37950011127619</v>
      </c>
      <c r="H206" s="5">
        <v>16.37950011127619</v>
      </c>
      <c r="I206" s="5">
        <v>2000000.778357225</v>
      </c>
    </row>
    <row r="207" spans="1:9">
      <c r="A207" s="4" t="s">
        <v>236</v>
      </c>
      <c r="B207" s="6">
        <v>0.39656944213211148</v>
      </c>
      <c r="C207" s="4" t="s">
        <v>27</v>
      </c>
      <c r="D207" s="4" t="s">
        <v>13</v>
      </c>
      <c r="E207" s="5">
        <v>1</v>
      </c>
      <c r="F207" s="5">
        <v>362901.63417600002</v>
      </c>
      <c r="G207" s="5">
        <v>17.281030198857149</v>
      </c>
      <c r="H207" s="5">
        <v>17.281030198857149</v>
      </c>
      <c r="I207" s="5">
        <v>2000006.259770405</v>
      </c>
    </row>
    <row r="208" spans="1:9">
      <c r="A208" s="4" t="s">
        <v>237</v>
      </c>
      <c r="B208" s="6">
        <v>1.737310841918563</v>
      </c>
      <c r="C208" s="4" t="s">
        <v>27</v>
      </c>
      <c r="D208" s="4" t="s">
        <v>13</v>
      </c>
      <c r="E208" s="5">
        <v>1</v>
      </c>
      <c r="F208" s="5">
        <v>2065312.4249795999</v>
      </c>
      <c r="G208" s="5">
        <v>98.348210713314288</v>
      </c>
      <c r="H208" s="5">
        <v>98.348210713314288</v>
      </c>
      <c r="I208" s="5">
        <v>2000156.067876739</v>
      </c>
    </row>
    <row r="209" spans="1:9">
      <c r="A209" s="4" t="s">
        <v>238</v>
      </c>
      <c r="B209" s="6">
        <v>1.1547605570021509E-3</v>
      </c>
      <c r="C209" s="4" t="s">
        <v>27</v>
      </c>
      <c r="D209" s="4" t="s">
        <v>13</v>
      </c>
      <c r="E209" s="5">
        <v>1</v>
      </c>
      <c r="F209" s="5">
        <v>1328955.2447788001</v>
      </c>
      <c r="G209" s="5">
        <v>63.283583084704773</v>
      </c>
      <c r="H209" s="5">
        <v>63.283583084704773</v>
      </c>
      <c r="I209" s="5">
        <v>2000000.0667501939</v>
      </c>
    </row>
    <row r="210" spans="1:9">
      <c r="A210" s="4" t="s">
        <v>239</v>
      </c>
      <c r="B210" s="6">
        <v>3.9193931846484772E-2</v>
      </c>
      <c r="C210" s="4" t="s">
        <v>12</v>
      </c>
      <c r="D210" s="4" t="s">
        <v>13</v>
      </c>
      <c r="E210" s="5">
        <v>1</v>
      </c>
      <c r="F210" s="5">
        <v>731452.09163070004</v>
      </c>
      <c r="G210" s="5">
        <v>34.831051982414287</v>
      </c>
      <c r="H210" s="5">
        <v>34.831051982414287</v>
      </c>
      <c r="I210" s="5">
        <v>2000001.2469669799</v>
      </c>
    </row>
    <row r="211" spans="1:9">
      <c r="A211" s="4" t="s">
        <v>240</v>
      </c>
      <c r="B211" s="6">
        <v>0.2034491867617646</v>
      </c>
      <c r="C211" s="4" t="s">
        <v>12</v>
      </c>
      <c r="D211" s="4" t="s">
        <v>13</v>
      </c>
      <c r="E211" s="5">
        <v>1</v>
      </c>
      <c r="F211" s="5">
        <v>495895.73536350002</v>
      </c>
      <c r="G211" s="5">
        <v>23.614082636357139</v>
      </c>
      <c r="H211" s="5">
        <v>23.614082636357139</v>
      </c>
      <c r="I211" s="5">
        <v>2000004.388302587</v>
      </c>
    </row>
    <row r="212" spans="1:9">
      <c r="A212" s="4" t="s">
        <v>41</v>
      </c>
      <c r="B212" s="6">
        <v>2.638892033661647</v>
      </c>
      <c r="C212" s="4" t="s">
        <v>12</v>
      </c>
      <c r="D212" s="4" t="s">
        <v>13</v>
      </c>
      <c r="E212" s="5">
        <v>1</v>
      </c>
      <c r="F212" s="5">
        <v>1198118.1050126001</v>
      </c>
      <c r="G212" s="5">
        <v>57.053243095838098</v>
      </c>
      <c r="H212" s="5">
        <v>57.053243095838098</v>
      </c>
      <c r="I212" s="5">
        <v>2000137.521780723</v>
      </c>
    </row>
    <row r="213" spans="1:9">
      <c r="A213" s="4" t="s">
        <v>43</v>
      </c>
      <c r="B213" s="6">
        <v>23.2807049322616</v>
      </c>
      <c r="C213" s="4" t="s">
        <v>12</v>
      </c>
      <c r="D213" s="4" t="s">
        <v>13</v>
      </c>
      <c r="E213" s="5">
        <v>1</v>
      </c>
      <c r="F213" s="5">
        <v>771862.46415220003</v>
      </c>
      <c r="G213" s="5">
        <v>36.755355435819048</v>
      </c>
      <c r="H213" s="5">
        <v>36.755355435819048</v>
      </c>
      <c r="I213" s="5">
        <v>2000781.6031163919</v>
      </c>
    </row>
    <row r="214" spans="1:9">
      <c r="A214" s="4" t="s">
        <v>241</v>
      </c>
      <c r="B214" s="6">
        <v>0.11001924600928339</v>
      </c>
      <c r="C214" s="4" t="s">
        <v>27</v>
      </c>
      <c r="D214" s="4" t="s">
        <v>13</v>
      </c>
      <c r="E214" s="5">
        <v>1</v>
      </c>
      <c r="F214" s="5">
        <v>410424.26321589999</v>
      </c>
      <c r="G214" s="5">
        <v>19.544012534090481</v>
      </c>
      <c r="H214" s="5">
        <v>19.544012534090481</v>
      </c>
      <c r="I214" s="5">
        <v>2000001.964047224</v>
      </c>
    </row>
    <row r="215" spans="1:9">
      <c r="A215" s="4" t="s">
        <v>242</v>
      </c>
      <c r="B215" s="6">
        <v>7.6757613494848843E-3</v>
      </c>
      <c r="C215" s="4" t="s">
        <v>12</v>
      </c>
      <c r="D215" s="4" t="s">
        <v>13</v>
      </c>
      <c r="E215" s="5">
        <v>1</v>
      </c>
      <c r="F215" s="5">
        <v>1405826.1350793999</v>
      </c>
      <c r="G215" s="5">
        <v>66.944101670447608</v>
      </c>
      <c r="H215" s="5">
        <v>66.944101670447608</v>
      </c>
      <c r="I215" s="5">
        <v>2000000.4693570121</v>
      </c>
    </row>
    <row r="216" spans="1:9">
      <c r="A216" s="4" t="s">
        <v>243</v>
      </c>
      <c r="B216" s="6">
        <v>2.4609004113362771</v>
      </c>
      <c r="C216" s="4" t="s">
        <v>27</v>
      </c>
      <c r="D216" s="4" t="s">
        <v>13</v>
      </c>
      <c r="E216" s="5">
        <v>1</v>
      </c>
      <c r="F216" s="5">
        <v>1468169.2998438999</v>
      </c>
      <c r="G216" s="5">
        <v>69.912823802090472</v>
      </c>
      <c r="H216" s="5">
        <v>69.912823802090472</v>
      </c>
      <c r="I216" s="5">
        <v>2000157.1521806291</v>
      </c>
    </row>
    <row r="217" spans="1:9">
      <c r="A217" s="4" t="s">
        <v>244</v>
      </c>
      <c r="B217" s="6">
        <v>3.4114494886599477E-2</v>
      </c>
      <c r="C217" s="4" t="s">
        <v>12</v>
      </c>
      <c r="D217" s="4" t="s">
        <v>13</v>
      </c>
      <c r="E217" s="5">
        <v>1</v>
      </c>
      <c r="F217" s="5">
        <v>493730.82880439999</v>
      </c>
      <c r="G217" s="5">
        <v>23.510991847828571</v>
      </c>
      <c r="H217" s="5">
        <v>23.510991847828571</v>
      </c>
      <c r="I217" s="5">
        <v>2000000.732621104</v>
      </c>
    </row>
    <row r="218" spans="1:9">
      <c r="A218" s="4" t="s">
        <v>245</v>
      </c>
      <c r="B218" s="6">
        <v>5.7738027850107558E-3</v>
      </c>
      <c r="C218" s="4" t="s">
        <v>12</v>
      </c>
      <c r="D218" s="4" t="s">
        <v>13</v>
      </c>
      <c r="E218" s="5">
        <v>1</v>
      </c>
      <c r="F218" s="5">
        <v>607549.89146499999</v>
      </c>
      <c r="G218" s="5">
        <v>28.930947212619049</v>
      </c>
      <c r="H218" s="5">
        <v>28.930947212619049</v>
      </c>
      <c r="I218" s="5">
        <v>2000000.152578776</v>
      </c>
    </row>
    <row r="219" spans="1:9">
      <c r="A219" s="4" t="s">
        <v>246</v>
      </c>
      <c r="B219" s="6">
        <v>7.6757613494848843E-3</v>
      </c>
      <c r="C219" s="4" t="s">
        <v>12</v>
      </c>
      <c r="D219" s="4" t="s">
        <v>13</v>
      </c>
      <c r="E219" s="5">
        <v>1</v>
      </c>
      <c r="F219" s="5">
        <v>766563.74786919996</v>
      </c>
      <c r="G219" s="5">
        <v>36.503035612819048</v>
      </c>
      <c r="H219" s="5">
        <v>36.503035612819048</v>
      </c>
      <c r="I219" s="5">
        <v>2000000.2559292801</v>
      </c>
    </row>
    <row r="220" spans="1:9">
      <c r="A220" s="4" t="s">
        <v>247</v>
      </c>
      <c r="B220" s="6">
        <v>6.2719347899920768E-3</v>
      </c>
      <c r="C220" s="4" t="s">
        <v>27</v>
      </c>
      <c r="D220" s="4" t="s">
        <v>13</v>
      </c>
      <c r="E220" s="5">
        <v>1</v>
      </c>
      <c r="F220" s="5">
        <v>1805646.5238458</v>
      </c>
      <c r="G220" s="5">
        <v>85.983167802180944</v>
      </c>
      <c r="H220" s="5">
        <v>85.983167802180944</v>
      </c>
      <c r="I220" s="5">
        <v>2000000.492588768</v>
      </c>
    </row>
    <row r="221" spans="1:9">
      <c r="A221" s="4" t="s">
        <v>248</v>
      </c>
      <c r="B221" s="6">
        <v>1.620438507113476E-2</v>
      </c>
      <c r="C221" s="4" t="s">
        <v>12</v>
      </c>
      <c r="D221" s="4" t="s">
        <v>13</v>
      </c>
      <c r="E221" s="5">
        <v>1</v>
      </c>
      <c r="F221" s="5">
        <v>1573082.8231615</v>
      </c>
      <c r="G221" s="5">
        <v>74.908705864833337</v>
      </c>
      <c r="H221" s="5">
        <v>74.908705864833337</v>
      </c>
      <c r="I221" s="5">
        <v>2000001.1087519031</v>
      </c>
    </row>
    <row r="222" spans="1:9">
      <c r="A222" s="4" t="s">
        <v>249</v>
      </c>
      <c r="B222" s="6">
        <v>4.2643118608249372E-3</v>
      </c>
      <c r="C222" s="4" t="s">
        <v>27</v>
      </c>
      <c r="D222" s="4" t="s">
        <v>13</v>
      </c>
      <c r="E222" s="5">
        <v>1</v>
      </c>
      <c r="F222" s="5">
        <v>259548.62908720001</v>
      </c>
      <c r="G222" s="5">
        <v>12.359458527961911</v>
      </c>
      <c r="H222" s="5">
        <v>12.359458527961911</v>
      </c>
      <c r="I222" s="5">
        <v>2000000.048141313</v>
      </c>
    </row>
    <row r="223" spans="1:9">
      <c r="A223" s="4" t="s">
        <v>250</v>
      </c>
      <c r="B223" s="6">
        <v>1.3857126684025811E-2</v>
      </c>
      <c r="C223" s="4" t="s">
        <v>27</v>
      </c>
      <c r="D223" s="4" t="s">
        <v>13</v>
      </c>
      <c r="E223" s="5">
        <v>1</v>
      </c>
      <c r="F223" s="5">
        <v>1891082.4997099</v>
      </c>
      <c r="G223" s="5">
        <v>90.051547605233338</v>
      </c>
      <c r="H223" s="5">
        <v>90.051547605233338</v>
      </c>
      <c r="I223" s="5">
        <v>2000001.139813764</v>
      </c>
    </row>
    <row r="224" spans="1:9">
      <c r="A224" s="4" t="s">
        <v>251</v>
      </c>
      <c r="B224" s="6">
        <v>5.7738027850107558E-3</v>
      </c>
      <c r="C224" s="4" t="s">
        <v>12</v>
      </c>
      <c r="D224" s="4" t="s">
        <v>13</v>
      </c>
      <c r="E224" s="5">
        <v>1</v>
      </c>
      <c r="F224" s="5">
        <v>839749.63423079997</v>
      </c>
      <c r="G224" s="5">
        <v>39.988077820514278</v>
      </c>
      <c r="H224" s="5">
        <v>39.988077820514278</v>
      </c>
      <c r="I224" s="5">
        <v>2000000.210892922</v>
      </c>
    </row>
    <row r="225" spans="1:9">
      <c r="A225" s="4" t="s">
        <v>252</v>
      </c>
      <c r="B225" s="6">
        <v>0.35700215102456678</v>
      </c>
      <c r="C225" s="4" t="s">
        <v>12</v>
      </c>
      <c r="D225" s="4" t="s">
        <v>13</v>
      </c>
      <c r="E225" s="5">
        <v>1</v>
      </c>
      <c r="F225" s="5">
        <v>470034.7656249</v>
      </c>
      <c r="G225" s="5">
        <v>22.382607886900001</v>
      </c>
      <c r="H225" s="5">
        <v>22.382607886900001</v>
      </c>
      <c r="I225" s="5">
        <v>2000007.2987930251</v>
      </c>
    </row>
    <row r="226" spans="1:9">
      <c r="A226" s="4" t="s">
        <v>253</v>
      </c>
      <c r="B226" s="6">
        <v>0.17321408355032261</v>
      </c>
      <c r="C226" s="4" t="s">
        <v>12</v>
      </c>
      <c r="D226" s="4" t="s">
        <v>13</v>
      </c>
      <c r="E226" s="5">
        <v>1</v>
      </c>
      <c r="F226" s="5">
        <v>735546.2905147</v>
      </c>
      <c r="G226" s="5">
        <v>35.026013834033343</v>
      </c>
      <c r="H226" s="5">
        <v>35.026013834033343</v>
      </c>
      <c r="I226" s="5">
        <v>2000005.5417055211</v>
      </c>
    </row>
    <row r="227" spans="1:9">
      <c r="A227" s="4" t="s">
        <v>254</v>
      </c>
      <c r="B227" s="6">
        <v>0.1117249707536133</v>
      </c>
      <c r="C227" s="4" t="s">
        <v>12</v>
      </c>
      <c r="D227" s="4" t="s">
        <v>13</v>
      </c>
      <c r="E227" s="5">
        <v>1</v>
      </c>
      <c r="F227" s="5">
        <v>463488.49146200001</v>
      </c>
      <c r="G227" s="5">
        <v>22.070880545809519</v>
      </c>
      <c r="H227" s="5">
        <v>22.070880545809519</v>
      </c>
      <c r="I227" s="5">
        <v>2000002.2523684681</v>
      </c>
    </row>
    <row r="228" spans="1:9">
      <c r="A228" s="4" t="s">
        <v>255</v>
      </c>
      <c r="B228" s="6">
        <v>0.1117249707536133</v>
      </c>
      <c r="C228" s="4" t="s">
        <v>12</v>
      </c>
      <c r="D228" s="4" t="s">
        <v>13</v>
      </c>
      <c r="E228" s="5">
        <v>1</v>
      </c>
      <c r="F228" s="5">
        <v>769730.33107790002</v>
      </c>
      <c r="G228" s="5">
        <v>36.653825289423807</v>
      </c>
      <c r="H228" s="5">
        <v>36.653825289423807</v>
      </c>
      <c r="I228" s="5">
        <v>2000003.7405811769</v>
      </c>
    </row>
    <row r="229" spans="1:9">
      <c r="A229" s="4" t="s">
        <v>256</v>
      </c>
      <c r="B229" s="6">
        <v>1.7057247443299751E-3</v>
      </c>
      <c r="C229" s="4" t="s">
        <v>12</v>
      </c>
      <c r="D229" s="4" t="s">
        <v>13</v>
      </c>
      <c r="E229" s="5">
        <v>1</v>
      </c>
      <c r="F229" s="5">
        <v>768248.68715779996</v>
      </c>
      <c r="G229" s="5">
        <v>36.583270817038091</v>
      </c>
      <c r="H229" s="5">
        <v>36.583270817038091</v>
      </c>
      <c r="I229" s="5">
        <v>2000000.056998183</v>
      </c>
    </row>
    <row r="230" spans="1:9">
      <c r="A230" s="4" t="s">
        <v>257</v>
      </c>
      <c r="B230" s="6">
        <v>0.1219593192195932</v>
      </c>
      <c r="C230" s="4" t="s">
        <v>27</v>
      </c>
      <c r="D230" s="4" t="s">
        <v>13</v>
      </c>
      <c r="E230" s="5">
        <v>1</v>
      </c>
      <c r="F230" s="5">
        <v>2380244.7712539998</v>
      </c>
      <c r="G230" s="5">
        <v>113.3449891073333</v>
      </c>
      <c r="H230" s="5">
        <v>113.3449891073333</v>
      </c>
      <c r="I230" s="5">
        <v>2000012.6266122949</v>
      </c>
    </row>
    <row r="231" spans="1:9">
      <c r="A231" s="4" t="s">
        <v>258</v>
      </c>
      <c r="B231" s="6">
        <v>8.5286237216498743E-3</v>
      </c>
      <c r="C231" s="4" t="s">
        <v>12</v>
      </c>
      <c r="D231" s="4" t="s">
        <v>13</v>
      </c>
      <c r="E231" s="5">
        <v>1</v>
      </c>
      <c r="F231" s="5">
        <v>772174.86231480003</v>
      </c>
      <c r="G231" s="5">
        <v>36.770231538799997</v>
      </c>
      <c r="H231" s="5">
        <v>36.770231538799997</v>
      </c>
      <c r="I231" s="5">
        <v>2000000.286447376</v>
      </c>
    </row>
    <row r="232" spans="1:9">
      <c r="A232" s="4" t="s">
        <v>259</v>
      </c>
      <c r="B232" s="6">
        <v>5.7738027850107558E-3</v>
      </c>
      <c r="C232" s="4" t="s">
        <v>12</v>
      </c>
      <c r="D232" s="4" t="s">
        <v>13</v>
      </c>
      <c r="E232" s="5">
        <v>1</v>
      </c>
      <c r="F232" s="5">
        <v>742312.751712</v>
      </c>
      <c r="G232" s="5">
        <v>35.348226271999998</v>
      </c>
      <c r="H232" s="5">
        <v>35.348226271999998</v>
      </c>
      <c r="I232" s="5">
        <v>2000000.1864228321</v>
      </c>
    </row>
    <row r="233" spans="1:9">
      <c r="A233" s="4" t="s">
        <v>260</v>
      </c>
      <c r="B233" s="6">
        <v>5.7738027850107558E-3</v>
      </c>
      <c r="C233" s="4" t="s">
        <v>12</v>
      </c>
      <c r="D233" s="4" t="s">
        <v>13</v>
      </c>
      <c r="E233" s="5">
        <v>1</v>
      </c>
      <c r="F233" s="5">
        <v>1694085.156152</v>
      </c>
      <c r="G233" s="5">
        <v>80.670721721523805</v>
      </c>
      <c r="H233" s="5">
        <v>80.670721721523805</v>
      </c>
      <c r="I233" s="5">
        <v>2000000.425448912</v>
      </c>
    </row>
    <row r="234" spans="1:9">
      <c r="A234" s="4" t="s">
        <v>261</v>
      </c>
      <c r="B234" s="6">
        <v>9.38148609381486E-3</v>
      </c>
      <c r="C234" s="4" t="s">
        <v>27</v>
      </c>
      <c r="D234" s="4" t="s">
        <v>13</v>
      </c>
      <c r="E234" s="5">
        <v>1</v>
      </c>
      <c r="F234" s="5">
        <v>876012.03243589995</v>
      </c>
      <c r="G234" s="5">
        <v>41.714858687423813</v>
      </c>
      <c r="H234" s="5">
        <v>41.714858687423813</v>
      </c>
      <c r="I234" s="5">
        <v>2000000.3574636991</v>
      </c>
    </row>
    <row r="235" spans="1:9">
      <c r="A235" s="4" t="s">
        <v>262</v>
      </c>
      <c r="B235" s="6">
        <v>8.6139099588663726E-2</v>
      </c>
      <c r="C235" s="4" t="s">
        <v>27</v>
      </c>
      <c r="D235" s="4" t="s">
        <v>13</v>
      </c>
      <c r="E235" s="5">
        <v>1</v>
      </c>
      <c r="F235" s="5">
        <v>1657521.3730575</v>
      </c>
      <c r="G235" s="5">
        <v>78.929589193214284</v>
      </c>
      <c r="H235" s="5">
        <v>78.929589193214284</v>
      </c>
      <c r="I235" s="5">
        <v>2000006.210258804</v>
      </c>
    </row>
    <row r="236" spans="1:9">
      <c r="A236" s="4" t="s">
        <v>263</v>
      </c>
      <c r="B236" s="6">
        <v>1.119287520283784E-2</v>
      </c>
      <c r="C236" s="4" t="s">
        <v>12</v>
      </c>
      <c r="D236" s="4" t="s">
        <v>13</v>
      </c>
      <c r="E236" s="5">
        <v>1</v>
      </c>
      <c r="F236" s="5">
        <v>313170.61563710001</v>
      </c>
      <c r="G236" s="5">
        <v>14.91288645890952</v>
      </c>
      <c r="H236" s="5">
        <v>14.91288645890952</v>
      </c>
      <c r="I236" s="5">
        <v>2000000.152465963</v>
      </c>
    </row>
    <row r="237" spans="1:9">
      <c r="A237" s="4" t="s">
        <v>264</v>
      </c>
      <c r="B237" s="6">
        <v>0.98061058907883325</v>
      </c>
      <c r="C237" s="4" t="s">
        <v>12</v>
      </c>
      <c r="D237" s="4" t="s">
        <v>13</v>
      </c>
      <c r="E237" s="5">
        <v>1</v>
      </c>
      <c r="F237" s="5">
        <v>332561.2033242</v>
      </c>
      <c r="G237" s="5">
        <v>15.83624777734286</v>
      </c>
      <c r="H237" s="5">
        <v>15.83624777734286</v>
      </c>
      <c r="I237" s="5">
        <v>2000014.1846425401</v>
      </c>
    </row>
    <row r="238" spans="1:9">
      <c r="A238" s="4" t="s">
        <v>37</v>
      </c>
      <c r="B238" s="6">
        <v>5.2254877542548774</v>
      </c>
      <c r="C238" s="4" t="s">
        <v>27</v>
      </c>
      <c r="D238" s="4" t="s">
        <v>13</v>
      </c>
      <c r="E238" s="5">
        <v>1</v>
      </c>
      <c r="F238" s="5">
        <v>2181043.3227244001</v>
      </c>
      <c r="G238" s="5">
        <v>103.8592058440191</v>
      </c>
      <c r="H238" s="5">
        <v>103.8592058440191</v>
      </c>
      <c r="I238" s="5">
        <v>2000495.725615599</v>
      </c>
    </row>
    <row r="239" spans="1:9">
      <c r="A239" s="4" t="s">
        <v>265</v>
      </c>
      <c r="B239" s="6">
        <v>1.051209479603004</v>
      </c>
      <c r="C239" s="4" t="s">
        <v>12</v>
      </c>
      <c r="D239" s="4" t="s">
        <v>13</v>
      </c>
      <c r="E239" s="5">
        <v>1</v>
      </c>
      <c r="F239" s="5">
        <v>430630.52894769999</v>
      </c>
      <c r="G239" s="5">
        <v>20.506215664176189</v>
      </c>
      <c r="H239" s="5">
        <v>20.506215664176189</v>
      </c>
      <c r="I239" s="5">
        <v>2000019.6899366181</v>
      </c>
    </row>
    <row r="240" spans="1:9">
      <c r="A240" s="4" t="s">
        <v>266</v>
      </c>
      <c r="B240" s="6">
        <v>0.47980678516170411</v>
      </c>
      <c r="C240" s="4" t="s">
        <v>12</v>
      </c>
      <c r="D240" s="4" t="s">
        <v>13</v>
      </c>
      <c r="E240" s="5">
        <v>1</v>
      </c>
      <c r="F240" s="5">
        <v>775227.80647810001</v>
      </c>
      <c r="G240" s="5">
        <v>36.915609832290478</v>
      </c>
      <c r="H240" s="5">
        <v>36.915609832290478</v>
      </c>
      <c r="I240" s="5">
        <v>2000016.17878715</v>
      </c>
    </row>
    <row r="241" spans="1:9">
      <c r="A241" s="4" t="s">
        <v>267</v>
      </c>
      <c r="B241" s="6">
        <v>0.12366504396392319</v>
      </c>
      <c r="C241" s="4" t="s">
        <v>27</v>
      </c>
      <c r="D241" s="4" t="s">
        <v>13</v>
      </c>
      <c r="E241" s="5">
        <v>1</v>
      </c>
      <c r="F241" s="5">
        <v>1142305.5864573999</v>
      </c>
      <c r="G241" s="5">
        <v>54.395504117019037</v>
      </c>
      <c r="H241" s="5">
        <v>54.395504117019037</v>
      </c>
      <c r="I241" s="5">
        <v>2000006.144400151</v>
      </c>
    </row>
    <row r="242" spans="1:9">
      <c r="A242" s="4" t="s">
        <v>268</v>
      </c>
      <c r="B242" s="6">
        <v>6.908185214536397E-2</v>
      </c>
      <c r="C242" s="4" t="s">
        <v>27</v>
      </c>
      <c r="D242" s="4" t="s">
        <v>13</v>
      </c>
      <c r="E242" s="5">
        <v>1</v>
      </c>
      <c r="F242" s="5">
        <v>3050720.7680322998</v>
      </c>
      <c r="G242" s="5">
        <v>145.27241752534761</v>
      </c>
      <c r="H242" s="5">
        <v>145.27241752534761</v>
      </c>
      <c r="I242" s="5">
        <v>2000009.1667769849</v>
      </c>
    </row>
    <row r="243" spans="1:9">
      <c r="A243" s="4" t="s">
        <v>21</v>
      </c>
      <c r="B243" s="6">
        <v>1.6974753764292989</v>
      </c>
      <c r="C243" s="4" t="s">
        <v>12</v>
      </c>
      <c r="D243" s="4" t="s">
        <v>13</v>
      </c>
      <c r="E243" s="5">
        <v>1</v>
      </c>
      <c r="F243" s="5">
        <v>563875.84269379999</v>
      </c>
      <c r="G243" s="5">
        <v>26.851230604466661</v>
      </c>
      <c r="H243" s="5">
        <v>26.851230604466661</v>
      </c>
      <c r="I243" s="5">
        <v>2000041.6329520689</v>
      </c>
    </row>
    <row r="244" spans="1:9">
      <c r="A244" s="4" t="s">
        <v>269</v>
      </c>
      <c r="B244" s="6">
        <v>0.11940073210309821</v>
      </c>
      <c r="C244" s="4" t="s">
        <v>12</v>
      </c>
      <c r="D244" s="4" t="s">
        <v>13</v>
      </c>
      <c r="E244" s="5">
        <v>1</v>
      </c>
      <c r="F244" s="5">
        <v>580999.90047720005</v>
      </c>
      <c r="G244" s="5">
        <v>27.66666192748572</v>
      </c>
      <c r="H244" s="5">
        <v>27.66666192748572</v>
      </c>
      <c r="I244" s="5">
        <v>2000003.0174027509</v>
      </c>
    </row>
    <row r="245" spans="1:9">
      <c r="A245" s="4" t="s">
        <v>270</v>
      </c>
      <c r="B245" s="6">
        <v>3.8378806747424443E-2</v>
      </c>
      <c r="C245" s="4" t="s">
        <v>27</v>
      </c>
      <c r="D245" s="4" t="s">
        <v>13</v>
      </c>
      <c r="E245" s="5">
        <v>1</v>
      </c>
      <c r="F245" s="5">
        <v>422521.09660619998</v>
      </c>
      <c r="G245" s="5">
        <v>20.12005221934286</v>
      </c>
      <c r="H245" s="5">
        <v>20.12005221934286</v>
      </c>
      <c r="I245" s="5">
        <v>2000000.705326336</v>
      </c>
    </row>
    <row r="246" spans="1:9">
      <c r="A246" s="4" t="s">
        <v>271</v>
      </c>
      <c r="B246" s="6">
        <v>0.21955545492282719</v>
      </c>
      <c r="C246" s="4" t="s">
        <v>12</v>
      </c>
      <c r="D246" s="4" t="s">
        <v>13</v>
      </c>
      <c r="E246" s="5">
        <v>1</v>
      </c>
      <c r="F246" s="5">
        <v>863972.29485790001</v>
      </c>
      <c r="G246" s="5">
        <v>41.141537850376189</v>
      </c>
      <c r="H246" s="5">
        <v>41.141537850376189</v>
      </c>
      <c r="I246" s="5">
        <v>2000008.2507662249</v>
      </c>
    </row>
    <row r="247" spans="1:9">
      <c r="A247" s="4" t="s">
        <v>272</v>
      </c>
      <c r="B247" s="6">
        <v>0.29684893769576221</v>
      </c>
      <c r="C247" s="4" t="s">
        <v>27</v>
      </c>
      <c r="D247" s="4" t="s">
        <v>13</v>
      </c>
      <c r="E247" s="5">
        <v>1</v>
      </c>
      <c r="F247" s="5">
        <v>1480056.7932656</v>
      </c>
      <c r="G247" s="5">
        <v>70.478894917409519</v>
      </c>
      <c r="H247" s="5">
        <v>70.478894917409519</v>
      </c>
      <c r="I247" s="5">
        <v>2000019.1101507931</v>
      </c>
    </row>
    <row r="248" spans="1:9">
      <c r="A248" s="4" t="s">
        <v>273</v>
      </c>
      <c r="B248" s="6">
        <v>1.4498660326804779E-2</v>
      </c>
      <c r="C248" s="4" t="s">
        <v>12</v>
      </c>
      <c r="D248" s="4" t="s">
        <v>13</v>
      </c>
      <c r="E248" s="5">
        <v>1</v>
      </c>
      <c r="F248" s="5">
        <v>716098.19704779994</v>
      </c>
      <c r="G248" s="5">
        <v>34.099914145133333</v>
      </c>
      <c r="H248" s="5">
        <v>34.099914145133333</v>
      </c>
      <c r="I248" s="5">
        <v>2000000.451596627</v>
      </c>
    </row>
    <row r="249" spans="1:9">
      <c r="A249" s="4" t="s">
        <v>274</v>
      </c>
      <c r="B249" s="6">
        <v>0.17654251103815241</v>
      </c>
      <c r="C249" s="4" t="s">
        <v>12</v>
      </c>
      <c r="D249" s="4" t="s">
        <v>13</v>
      </c>
      <c r="E249" s="5">
        <v>1</v>
      </c>
      <c r="F249" s="5">
        <v>483902.3457072</v>
      </c>
      <c r="G249" s="5">
        <v>23.042968843200001</v>
      </c>
      <c r="H249" s="5">
        <v>23.042968843200001</v>
      </c>
      <c r="I249" s="5">
        <v>2000003.7158421869</v>
      </c>
    </row>
    <row r="250" spans="1:9">
      <c r="A250" s="4" t="s">
        <v>275</v>
      </c>
      <c r="B250" s="6">
        <v>0.13304653005773801</v>
      </c>
      <c r="C250" s="4" t="s">
        <v>12</v>
      </c>
      <c r="D250" s="4" t="s">
        <v>13</v>
      </c>
      <c r="E250" s="5">
        <v>1</v>
      </c>
      <c r="F250" s="5">
        <v>496433.33931050001</v>
      </c>
      <c r="G250" s="5">
        <v>23.639682824309521</v>
      </c>
      <c r="H250" s="5">
        <v>23.639682824309521</v>
      </c>
      <c r="I250" s="5">
        <v>2000002.8728617469</v>
      </c>
    </row>
    <row r="251" spans="1:9">
      <c r="A251" s="4" t="s">
        <v>276</v>
      </c>
      <c r="B251" s="6">
        <v>1.7057247443299751E-3</v>
      </c>
      <c r="C251" s="4" t="s">
        <v>27</v>
      </c>
      <c r="D251" s="4" t="s">
        <v>13</v>
      </c>
      <c r="E251" s="5">
        <v>1</v>
      </c>
      <c r="F251" s="5">
        <v>2244762.7016189001</v>
      </c>
      <c r="G251" s="5">
        <v>106.8934619818524</v>
      </c>
      <c r="H251" s="5">
        <v>106.8934619818524</v>
      </c>
      <c r="I251" s="5">
        <v>2000000.1665442421</v>
      </c>
    </row>
    <row r="252" spans="1:9">
      <c r="A252" s="4" t="s">
        <v>277</v>
      </c>
      <c r="B252" s="6">
        <v>2.5585871164949619E-3</v>
      </c>
      <c r="C252" s="4" t="s">
        <v>27</v>
      </c>
      <c r="D252" s="4" t="s">
        <v>13</v>
      </c>
      <c r="E252" s="5">
        <v>1</v>
      </c>
      <c r="F252" s="5">
        <v>189483.56516960001</v>
      </c>
      <c r="G252" s="5">
        <v>9.0230269128380964</v>
      </c>
      <c r="H252" s="5">
        <v>9.0230269128380964</v>
      </c>
      <c r="I252" s="5">
        <v>2000000.0210873489</v>
      </c>
    </row>
    <row r="253" spans="1:9">
      <c r="A253" s="4" t="s">
        <v>47</v>
      </c>
      <c r="B253" s="6">
        <v>1.774708479565267</v>
      </c>
      <c r="C253" s="4" t="s">
        <v>27</v>
      </c>
      <c r="D253" s="4" t="s">
        <v>13</v>
      </c>
      <c r="E253" s="5">
        <v>1</v>
      </c>
      <c r="F253" s="5">
        <v>2926298.0898163002</v>
      </c>
      <c r="G253" s="5">
        <v>139.34752808649051</v>
      </c>
      <c r="H253" s="5">
        <v>139.34752808649051</v>
      </c>
      <c r="I253" s="5">
        <v>2000225.889384693</v>
      </c>
    </row>
    <row r="254" spans="1:9">
      <c r="A254" s="4" t="s">
        <v>278</v>
      </c>
      <c r="B254" s="6">
        <v>1.5562851428355789E-2</v>
      </c>
      <c r="C254" s="4" t="s">
        <v>27</v>
      </c>
      <c r="D254" s="4" t="s">
        <v>13</v>
      </c>
      <c r="E254" s="5">
        <v>1</v>
      </c>
      <c r="F254" s="5">
        <v>1455498.8085749999</v>
      </c>
      <c r="G254" s="5">
        <v>69.309467075000001</v>
      </c>
      <c r="H254" s="5">
        <v>69.309467075000001</v>
      </c>
      <c r="I254" s="5">
        <v>2000000.9852609269</v>
      </c>
    </row>
    <row r="255" spans="1:9">
      <c r="A255" s="4" t="s">
        <v>279</v>
      </c>
      <c r="B255" s="6">
        <v>6.9934714517528959E-2</v>
      </c>
      <c r="C255" s="4" t="s">
        <v>27</v>
      </c>
      <c r="D255" s="4" t="s">
        <v>13</v>
      </c>
      <c r="E255" s="5">
        <v>1</v>
      </c>
      <c r="F255" s="5">
        <v>1026684.049641</v>
      </c>
      <c r="G255" s="5">
        <v>48.889716649571433</v>
      </c>
      <c r="H255" s="5">
        <v>48.889716649571433</v>
      </c>
      <c r="I255" s="5">
        <v>2000003.1230566029</v>
      </c>
    </row>
    <row r="256" spans="1:9">
      <c r="A256" s="4" t="s">
        <v>280</v>
      </c>
      <c r="B256" s="6">
        <v>0.1073927318012</v>
      </c>
      <c r="C256" s="4" t="s">
        <v>12</v>
      </c>
      <c r="D256" s="4" t="s">
        <v>13</v>
      </c>
      <c r="E256" s="5">
        <v>1</v>
      </c>
      <c r="F256" s="5">
        <v>845674.40021919995</v>
      </c>
      <c r="G256" s="5">
        <v>40.27020953424762</v>
      </c>
      <c r="H256" s="5">
        <v>40.27020953424762</v>
      </c>
      <c r="I256" s="5">
        <v>2000003.950283895</v>
      </c>
    </row>
    <row r="257" spans="1:9">
      <c r="A257" s="4" t="s">
        <v>281</v>
      </c>
      <c r="B257" s="6">
        <v>7.8221819691309105E-2</v>
      </c>
      <c r="C257" s="4" t="s">
        <v>27</v>
      </c>
      <c r="D257" s="4" t="s">
        <v>13</v>
      </c>
      <c r="E257" s="5">
        <v>1</v>
      </c>
      <c r="F257" s="5">
        <v>927047.97107259999</v>
      </c>
      <c r="G257" s="5">
        <v>44.14514147964762</v>
      </c>
      <c r="H257" s="5">
        <v>44.14514147964762</v>
      </c>
      <c r="I257" s="5">
        <v>2000003.1541355751</v>
      </c>
    </row>
    <row r="258" spans="1:9">
      <c r="A258" s="4" t="s">
        <v>282</v>
      </c>
      <c r="B258" s="6">
        <v>5.7994641307219152E-2</v>
      </c>
      <c r="C258" s="4" t="s">
        <v>12</v>
      </c>
      <c r="D258" s="4" t="s">
        <v>13</v>
      </c>
      <c r="E258" s="5">
        <v>1</v>
      </c>
      <c r="F258" s="5">
        <v>460411.26569979999</v>
      </c>
      <c r="G258" s="5">
        <v>21.924345985704761</v>
      </c>
      <c r="H258" s="5">
        <v>21.924345985704761</v>
      </c>
      <c r="I258" s="5">
        <v>2000001.1614059389</v>
      </c>
    </row>
    <row r="259" spans="1:9">
      <c r="A259" s="4" t="s">
        <v>283</v>
      </c>
      <c r="B259" s="6">
        <v>3.7148571644212987E-2</v>
      </c>
      <c r="C259" s="4" t="s">
        <v>12</v>
      </c>
      <c r="D259" s="4" t="s">
        <v>13</v>
      </c>
      <c r="E259" s="5">
        <v>1</v>
      </c>
      <c r="F259" s="5">
        <v>357915.63592600002</v>
      </c>
      <c r="G259" s="5">
        <v>17.043601710761909</v>
      </c>
      <c r="H259" s="5">
        <v>17.043601710761909</v>
      </c>
      <c r="I259" s="5">
        <v>2000000.5783264099</v>
      </c>
    </row>
    <row r="260" spans="1:9">
      <c r="A260" s="4" t="s">
        <v>284</v>
      </c>
      <c r="B260" s="6">
        <v>1.7057247443299751E-3</v>
      </c>
      <c r="C260" s="4" t="s">
        <v>12</v>
      </c>
      <c r="D260" s="4" t="s">
        <v>13</v>
      </c>
      <c r="E260" s="5">
        <v>1</v>
      </c>
      <c r="F260" s="5">
        <v>272118.49320500001</v>
      </c>
      <c r="G260" s="5">
        <v>12.95802348595238</v>
      </c>
      <c r="H260" s="5">
        <v>12.95802348595238</v>
      </c>
      <c r="I260" s="5">
        <v>2000000.020189113</v>
      </c>
    </row>
    <row r="261" spans="1:9">
      <c r="A261" s="4" t="s">
        <v>285</v>
      </c>
      <c r="B261" s="6">
        <v>0.44007698403713341</v>
      </c>
      <c r="C261" s="4" t="s">
        <v>12</v>
      </c>
      <c r="D261" s="4" t="s">
        <v>13</v>
      </c>
      <c r="E261" s="5">
        <v>1</v>
      </c>
      <c r="F261" s="5">
        <v>708579.64972690004</v>
      </c>
      <c r="G261" s="5">
        <v>33.741888082233338</v>
      </c>
      <c r="H261" s="5">
        <v>33.741888082233338</v>
      </c>
      <c r="I261" s="5">
        <v>2000013.5633686259</v>
      </c>
    </row>
    <row r="262" spans="1:9">
      <c r="A262" s="4" t="s">
        <v>286</v>
      </c>
      <c r="B262" s="6">
        <v>0.16374957545567759</v>
      </c>
      <c r="C262" s="4" t="s">
        <v>12</v>
      </c>
      <c r="D262" s="4" t="s">
        <v>13</v>
      </c>
      <c r="E262" s="5">
        <v>1</v>
      </c>
      <c r="F262" s="5">
        <v>772139.19382639998</v>
      </c>
      <c r="G262" s="5">
        <v>36.768533039352377</v>
      </c>
      <c r="H262" s="5">
        <v>36.768533039352377</v>
      </c>
      <c r="I262" s="5">
        <v>2000005.4995355629</v>
      </c>
    </row>
    <row r="263" spans="1:9">
      <c r="A263" s="4" t="s">
        <v>287</v>
      </c>
      <c r="B263" s="6">
        <v>9.466772331031359E-2</v>
      </c>
      <c r="C263" s="4" t="s">
        <v>27</v>
      </c>
      <c r="D263" s="4" t="s">
        <v>13</v>
      </c>
      <c r="E263" s="5">
        <v>1</v>
      </c>
      <c r="F263" s="5">
        <v>980317.65661259997</v>
      </c>
      <c r="G263" s="5">
        <v>46.68179317202857</v>
      </c>
      <c r="H263" s="5">
        <v>46.68179317202857</v>
      </c>
      <c r="I263" s="5">
        <v>2000004.0366304489</v>
      </c>
    </row>
    <row r="264" spans="1:9">
      <c r="A264" s="4" t="s">
        <v>288</v>
      </c>
      <c r="B264" s="6">
        <v>1.3645797954639801E-2</v>
      </c>
      <c r="C264" s="4" t="s">
        <v>12</v>
      </c>
      <c r="D264" s="4" t="s">
        <v>13</v>
      </c>
      <c r="E264" s="5">
        <v>1</v>
      </c>
      <c r="F264" s="5">
        <v>672079.19070110004</v>
      </c>
      <c r="G264" s="5">
        <v>32.003770985766671</v>
      </c>
      <c r="H264" s="5">
        <v>32.003770985766671</v>
      </c>
      <c r="I264" s="5">
        <v>2000000.398905128</v>
      </c>
    </row>
    <row r="265" spans="1:9">
      <c r="A265" s="4" t="s">
        <v>289</v>
      </c>
      <c r="B265" s="6">
        <v>0.64476395335673042</v>
      </c>
      <c r="C265" s="4" t="s">
        <v>12</v>
      </c>
      <c r="D265" s="4" t="s">
        <v>13</v>
      </c>
      <c r="E265" s="5">
        <v>1</v>
      </c>
      <c r="F265" s="5">
        <v>516193.79065550002</v>
      </c>
      <c r="G265" s="5">
        <v>24.580656697880951</v>
      </c>
      <c r="H265" s="5">
        <v>24.580656697880951</v>
      </c>
      <c r="I265" s="5">
        <v>2000014.476506171</v>
      </c>
    </row>
    <row r="266" spans="1:9">
      <c r="A266" s="4" t="s">
        <v>290</v>
      </c>
      <c r="B266" s="6">
        <v>4.4348843352579347E-2</v>
      </c>
      <c r="C266" s="4" t="s">
        <v>12</v>
      </c>
      <c r="D266" s="4" t="s">
        <v>13</v>
      </c>
      <c r="E266" s="5">
        <v>1</v>
      </c>
      <c r="F266" s="5">
        <v>438335.98619889998</v>
      </c>
      <c r="G266" s="5">
        <v>20.873142199947619</v>
      </c>
      <c r="H266" s="5">
        <v>20.873142199947619</v>
      </c>
      <c r="I266" s="5">
        <v>2000000.8455507101</v>
      </c>
    </row>
    <row r="267" spans="1:9">
      <c r="A267" s="4" t="s">
        <v>291</v>
      </c>
      <c r="B267" s="6">
        <v>0.1833654100154723</v>
      </c>
      <c r="C267" s="4" t="s">
        <v>12</v>
      </c>
      <c r="D267" s="4" t="s">
        <v>13</v>
      </c>
      <c r="E267" s="5">
        <v>1</v>
      </c>
      <c r="F267" s="5">
        <v>846115.23218259995</v>
      </c>
      <c r="G267" s="5">
        <v>40.291201532504758</v>
      </c>
      <c r="H267" s="5">
        <v>40.291201532504758</v>
      </c>
      <c r="I267" s="5">
        <v>2000006.7483432051</v>
      </c>
    </row>
    <row r="268" spans="1:9">
      <c r="A268" s="4" t="s">
        <v>292</v>
      </c>
      <c r="B268" s="6">
        <v>3.7525944375259447E-2</v>
      </c>
      <c r="C268" s="4" t="s">
        <v>27</v>
      </c>
      <c r="D268" s="4" t="s">
        <v>13</v>
      </c>
      <c r="E268" s="5">
        <v>1</v>
      </c>
      <c r="F268" s="5">
        <v>2634039.1458836999</v>
      </c>
      <c r="G268" s="5">
        <v>125.43043551827139</v>
      </c>
      <c r="H268" s="5">
        <v>125.43043551827139</v>
      </c>
      <c r="I268" s="5">
        <v>2000004.2993627531</v>
      </c>
    </row>
    <row r="269" spans="1:9">
      <c r="A269" s="4" t="s">
        <v>293</v>
      </c>
      <c r="B269" s="6">
        <v>1.279293558247481E-2</v>
      </c>
      <c r="C269" s="4" t="s">
        <v>12</v>
      </c>
      <c r="D269" s="4" t="s">
        <v>13</v>
      </c>
      <c r="E269" s="5">
        <v>1</v>
      </c>
      <c r="F269" s="5">
        <v>327715.65637430002</v>
      </c>
      <c r="G269" s="5">
        <v>15.60550744639524</v>
      </c>
      <c r="H269" s="5">
        <v>15.60550744639524</v>
      </c>
      <c r="I269" s="5">
        <v>2000000.1823549841</v>
      </c>
    </row>
    <row r="270" spans="1:9">
      <c r="A270" s="4" t="s">
        <v>294</v>
      </c>
      <c r="B270" s="6">
        <v>1.3645797954639801E-2</v>
      </c>
      <c r="C270" s="4" t="s">
        <v>27</v>
      </c>
      <c r="D270" s="4" t="s">
        <v>13</v>
      </c>
      <c r="E270" s="5">
        <v>1</v>
      </c>
      <c r="F270" s="5">
        <v>579207.96735549998</v>
      </c>
      <c r="G270" s="5">
        <v>27.581331778833331</v>
      </c>
      <c r="H270" s="5">
        <v>27.581331778833331</v>
      </c>
      <c r="I270" s="5">
        <v>2000000.343782447</v>
      </c>
    </row>
    <row r="271" spans="1:9">
      <c r="A271" s="4" t="s">
        <v>295</v>
      </c>
      <c r="B271" s="6">
        <v>0.35649647156496472</v>
      </c>
      <c r="C271" s="4" t="s">
        <v>12</v>
      </c>
      <c r="D271" s="4" t="s">
        <v>13</v>
      </c>
      <c r="E271" s="5">
        <v>1</v>
      </c>
      <c r="F271" s="5">
        <v>452549.89716679999</v>
      </c>
      <c r="G271" s="5">
        <v>21.549995103180951</v>
      </c>
      <c r="H271" s="5">
        <v>21.549995103180951</v>
      </c>
      <c r="I271" s="5">
        <v>2000007.01733065</v>
      </c>
    </row>
    <row r="272" spans="1:9">
      <c r="A272" s="4" t="s">
        <v>296</v>
      </c>
      <c r="B272" s="6">
        <v>9.3528057662553316E-2</v>
      </c>
      <c r="C272" s="4" t="s">
        <v>27</v>
      </c>
      <c r="D272" s="4" t="s">
        <v>13</v>
      </c>
      <c r="E272" s="5">
        <v>1</v>
      </c>
      <c r="F272" s="5">
        <v>1338848.0426018001</v>
      </c>
      <c r="G272" s="5">
        <v>63.754668695323822</v>
      </c>
      <c r="H272" s="5">
        <v>63.754668695323822</v>
      </c>
      <c r="I272" s="5">
        <v>2000005.4465743629</v>
      </c>
    </row>
    <row r="273" spans="1:9">
      <c r="A273" s="4" t="s">
        <v>297</v>
      </c>
      <c r="B273" s="6">
        <v>1.7057247443299751E-3</v>
      </c>
      <c r="C273" s="4" t="s">
        <v>12</v>
      </c>
      <c r="D273" s="4" t="s">
        <v>13</v>
      </c>
      <c r="E273" s="5">
        <v>1</v>
      </c>
      <c r="F273" s="5">
        <v>373394.63190719998</v>
      </c>
      <c r="G273" s="5">
        <v>17.78069675748571</v>
      </c>
      <c r="H273" s="5">
        <v>17.78069675748571</v>
      </c>
      <c r="I273" s="5">
        <v>2000000.0277030291</v>
      </c>
    </row>
    <row r="274" spans="1:9">
      <c r="A274" s="4" t="s">
        <v>298</v>
      </c>
      <c r="B274" s="6">
        <v>0.31531001169855449</v>
      </c>
      <c r="C274" s="4" t="s">
        <v>27</v>
      </c>
      <c r="D274" s="4" t="s">
        <v>13</v>
      </c>
      <c r="E274" s="5">
        <v>1</v>
      </c>
      <c r="F274" s="5">
        <v>2249825.9116932</v>
      </c>
      <c r="G274" s="5">
        <v>107.1345672234857</v>
      </c>
      <c r="H274" s="5">
        <v>107.1345672234857</v>
      </c>
      <c r="I274" s="5">
        <v>2000030.855806988</v>
      </c>
    </row>
    <row r="275" spans="1:9">
      <c r="A275" s="4" t="s">
        <v>299</v>
      </c>
      <c r="B275" s="6">
        <v>0.1287822181969131</v>
      </c>
      <c r="C275" s="4" t="s">
        <v>27</v>
      </c>
      <c r="D275" s="4" t="s">
        <v>13</v>
      </c>
      <c r="E275" s="5">
        <v>1</v>
      </c>
      <c r="F275" s="5">
        <v>2281490.5934883002</v>
      </c>
      <c r="G275" s="5">
        <v>108.6424092137286</v>
      </c>
      <c r="H275" s="5">
        <v>108.6424092137286</v>
      </c>
      <c r="I275" s="5">
        <v>2000012.779822387</v>
      </c>
    </row>
    <row r="276" spans="1:9">
      <c r="A276" s="4" t="s">
        <v>300</v>
      </c>
      <c r="B276" s="6">
        <v>1.108721083814483E-2</v>
      </c>
      <c r="C276" s="4" t="s">
        <v>12</v>
      </c>
      <c r="D276" s="4" t="s">
        <v>13</v>
      </c>
      <c r="E276" s="5">
        <v>1</v>
      </c>
      <c r="F276" s="5">
        <v>574675.3038158</v>
      </c>
      <c r="G276" s="5">
        <v>27.36549065789524</v>
      </c>
      <c r="H276" s="5">
        <v>27.36549065789524</v>
      </c>
      <c r="I276" s="5">
        <v>2000000.2771373589</v>
      </c>
    </row>
    <row r="277" spans="1:9">
      <c r="A277" s="4" t="s">
        <v>301</v>
      </c>
      <c r="B277" s="6">
        <v>7.3346164006188902E-2</v>
      </c>
      <c r="C277" s="4" t="s">
        <v>27</v>
      </c>
      <c r="D277" s="4" t="s">
        <v>13</v>
      </c>
      <c r="E277" s="5">
        <v>1</v>
      </c>
      <c r="F277" s="5">
        <v>2101201.1331350999</v>
      </c>
      <c r="G277" s="5">
        <v>100.0571968159571</v>
      </c>
      <c r="H277" s="5">
        <v>100.0571968159571</v>
      </c>
      <c r="I277" s="5">
        <v>2000006.7034020179</v>
      </c>
    </row>
    <row r="278" spans="1:9">
      <c r="A278" s="4" t="s">
        <v>302</v>
      </c>
      <c r="B278" s="6">
        <v>6.6674214121287587E-2</v>
      </c>
      <c r="C278" s="4" t="s">
        <v>12</v>
      </c>
      <c r="D278" s="4" t="s">
        <v>13</v>
      </c>
      <c r="E278" s="5">
        <v>1</v>
      </c>
      <c r="F278" s="5">
        <v>571941.41214629996</v>
      </c>
      <c r="G278" s="5">
        <v>27.235305340299998</v>
      </c>
      <c r="H278" s="5">
        <v>27.235305340299998</v>
      </c>
      <c r="I278" s="5">
        <v>2000001.658668828</v>
      </c>
    </row>
    <row r="279" spans="1:9">
      <c r="A279" s="4" t="s">
        <v>49</v>
      </c>
      <c r="B279" s="6">
        <v>3.325363221253633</v>
      </c>
      <c r="C279" s="4" t="s">
        <v>12</v>
      </c>
      <c r="D279" s="4" t="s">
        <v>13</v>
      </c>
      <c r="E279" s="5">
        <v>1</v>
      </c>
      <c r="F279" s="5">
        <v>717800.68559520005</v>
      </c>
      <c r="G279" s="5">
        <v>34.18098502834286</v>
      </c>
      <c r="H279" s="5">
        <v>34.18098502834286</v>
      </c>
      <c r="I279" s="5">
        <v>2000103.8229087731</v>
      </c>
    </row>
    <row r="280" spans="1:9">
      <c r="A280" s="4" t="s">
        <v>303</v>
      </c>
      <c r="B280" s="6">
        <v>0.20439261858938079</v>
      </c>
      <c r="C280" s="4" t="s">
        <v>27</v>
      </c>
      <c r="D280" s="4" t="s">
        <v>13</v>
      </c>
      <c r="E280" s="5">
        <v>1</v>
      </c>
      <c r="F280" s="5">
        <v>93981.989839400005</v>
      </c>
      <c r="G280" s="5">
        <v>4.4753328494952376</v>
      </c>
      <c r="H280" s="5">
        <v>4.4753328494952376</v>
      </c>
      <c r="I280" s="5">
        <v>2000000.83552621</v>
      </c>
    </row>
    <row r="281" spans="1:9">
      <c r="A281" s="4" t="s">
        <v>304</v>
      </c>
      <c r="B281" s="6">
        <v>9.4343182761613652E-3</v>
      </c>
      <c r="C281" s="4" t="s">
        <v>12</v>
      </c>
      <c r="D281" s="4" t="s">
        <v>13</v>
      </c>
      <c r="E281" s="5">
        <v>1</v>
      </c>
      <c r="F281" s="5">
        <v>776357.61814469995</v>
      </c>
      <c r="G281" s="5">
        <v>36.969410387842863</v>
      </c>
      <c r="H281" s="5">
        <v>36.969410387842863</v>
      </c>
      <c r="I281" s="5">
        <v>2000000.3185829851</v>
      </c>
    </row>
    <row r="282" spans="1:9">
      <c r="A282" s="4" t="s">
        <v>305</v>
      </c>
      <c r="B282" s="6">
        <v>0.12537076870825309</v>
      </c>
      <c r="C282" s="4" t="s">
        <v>12</v>
      </c>
      <c r="D282" s="4" t="s">
        <v>13</v>
      </c>
      <c r="E282" s="5">
        <v>1</v>
      </c>
      <c r="F282" s="5">
        <v>385157.23701139999</v>
      </c>
      <c r="G282" s="5">
        <v>18.340820810066671</v>
      </c>
      <c r="H282" s="5">
        <v>18.340820810066671</v>
      </c>
      <c r="I282" s="5">
        <v>2000002.1003157331</v>
      </c>
    </row>
    <row r="283" spans="1:9">
      <c r="A283" s="4" t="s">
        <v>306</v>
      </c>
      <c r="B283" s="6">
        <v>0.1466923280123778</v>
      </c>
      <c r="C283" s="4" t="s">
        <v>12</v>
      </c>
      <c r="D283" s="4" t="s">
        <v>13</v>
      </c>
      <c r="E283" s="5">
        <v>1</v>
      </c>
      <c r="F283" s="5">
        <v>913050.70841129997</v>
      </c>
      <c r="G283" s="5">
        <v>43.478605162442847</v>
      </c>
      <c r="H283" s="5">
        <v>43.478605162442847</v>
      </c>
      <c r="I283" s="5">
        <v>2000005.825759243</v>
      </c>
    </row>
    <row r="284" spans="1:9">
      <c r="A284" s="4" t="s">
        <v>307</v>
      </c>
      <c r="B284" s="6">
        <v>1.9630929469036561E-2</v>
      </c>
      <c r="C284" s="4" t="s">
        <v>12</v>
      </c>
      <c r="D284" s="4" t="s">
        <v>13</v>
      </c>
      <c r="E284" s="5">
        <v>1</v>
      </c>
      <c r="F284" s="5">
        <v>429914.63867940003</v>
      </c>
      <c r="G284" s="5">
        <v>20.472125651399999</v>
      </c>
      <c r="H284" s="5">
        <v>20.472125651399999</v>
      </c>
      <c r="I284" s="5">
        <v>2000000.367090656</v>
      </c>
    </row>
    <row r="285" spans="1:9">
      <c r="A285" s="4" t="s">
        <v>308</v>
      </c>
      <c r="B285" s="6">
        <v>8.5286237216498743E-4</v>
      </c>
      <c r="C285" s="4" t="s">
        <v>27</v>
      </c>
      <c r="D285" s="4" t="s">
        <v>13</v>
      </c>
      <c r="E285" s="5">
        <v>1</v>
      </c>
      <c r="F285" s="5">
        <v>2033517.5859117</v>
      </c>
      <c r="G285" s="5">
        <v>96.834170757700008</v>
      </c>
      <c r="H285" s="5">
        <v>96.834170757700008</v>
      </c>
      <c r="I285" s="5">
        <v>2000000.0754357339</v>
      </c>
    </row>
    <row r="286" spans="1:9">
      <c r="A286" s="4" t="s">
        <v>309</v>
      </c>
      <c r="B286" s="6">
        <v>4.5035661723083889E-2</v>
      </c>
      <c r="C286" s="4" t="s">
        <v>12</v>
      </c>
      <c r="D286" s="4" t="s">
        <v>13</v>
      </c>
      <c r="E286" s="5">
        <v>1</v>
      </c>
      <c r="F286" s="5">
        <v>410192.63586540002</v>
      </c>
      <c r="G286" s="5">
        <v>19.53298266025714</v>
      </c>
      <c r="H286" s="5">
        <v>19.53298266025714</v>
      </c>
      <c r="I286" s="5">
        <v>2000000.8035162089</v>
      </c>
    </row>
    <row r="287" spans="1:9">
      <c r="A287" s="4" t="s">
        <v>310</v>
      </c>
      <c r="B287" s="6">
        <v>1.876297218762972E-2</v>
      </c>
      <c r="C287" s="4" t="s">
        <v>12</v>
      </c>
      <c r="D287" s="4" t="s">
        <v>13</v>
      </c>
      <c r="E287" s="5">
        <v>1</v>
      </c>
      <c r="F287" s="5">
        <v>1242246.3865012999</v>
      </c>
      <c r="G287" s="5">
        <v>59.154589833395242</v>
      </c>
      <c r="H287" s="5">
        <v>59.154589833395242</v>
      </c>
      <c r="I287" s="5">
        <v>2000001.013817098</v>
      </c>
    </row>
    <row r="288" spans="1:9">
      <c r="A288" s="4" t="s">
        <v>311</v>
      </c>
      <c r="B288" s="6">
        <v>2.5585871164949619E-3</v>
      </c>
      <c r="C288" s="4" t="s">
        <v>27</v>
      </c>
      <c r="D288" s="4" t="s">
        <v>13</v>
      </c>
      <c r="E288" s="5">
        <v>1</v>
      </c>
      <c r="F288" s="5">
        <v>1250841.6988929999</v>
      </c>
      <c r="G288" s="5">
        <v>59.563890423476188</v>
      </c>
      <c r="H288" s="5">
        <v>59.563890423476188</v>
      </c>
      <c r="I288" s="5">
        <v>2000000.1392043461</v>
      </c>
    </row>
    <row r="289" spans="1:9">
      <c r="A289" s="4" t="s">
        <v>312</v>
      </c>
      <c r="B289" s="6">
        <v>2.7502924638665611E-2</v>
      </c>
      <c r="C289" s="4" t="s">
        <v>12</v>
      </c>
      <c r="D289" s="4" t="s">
        <v>13</v>
      </c>
      <c r="E289" s="5">
        <v>1</v>
      </c>
      <c r="F289" s="5">
        <v>1726614.8647596999</v>
      </c>
      <c r="G289" s="5">
        <v>82.219755464747621</v>
      </c>
      <c r="H289" s="5">
        <v>82.219755464747621</v>
      </c>
      <c r="I289" s="5">
        <v>2000002.065497095</v>
      </c>
    </row>
    <row r="290" spans="1:9">
      <c r="A290" s="4" t="s">
        <v>313</v>
      </c>
      <c r="B290" s="6">
        <v>9.38148609381486E-3</v>
      </c>
      <c r="C290" s="4" t="s">
        <v>12</v>
      </c>
      <c r="D290" s="4" t="s">
        <v>13</v>
      </c>
      <c r="E290" s="5">
        <v>1</v>
      </c>
      <c r="F290" s="5">
        <v>851772.14732360002</v>
      </c>
      <c r="G290" s="5">
        <v>40.560578443980951</v>
      </c>
      <c r="H290" s="5">
        <v>40.560578443980951</v>
      </c>
      <c r="I290" s="5">
        <v>2000000.34757242</v>
      </c>
    </row>
    <row r="291" spans="1:9">
      <c r="A291" s="4" t="s">
        <v>314</v>
      </c>
      <c r="B291" s="6">
        <v>1.7910109815464731E-2</v>
      </c>
      <c r="C291" s="4" t="s">
        <v>12</v>
      </c>
      <c r="D291" s="4" t="s">
        <v>13</v>
      </c>
      <c r="E291" s="5">
        <v>1</v>
      </c>
      <c r="F291" s="5">
        <v>790298.43493079999</v>
      </c>
      <c r="G291" s="5">
        <v>37.633258806228568</v>
      </c>
      <c r="H291" s="5">
        <v>37.633258806228568</v>
      </c>
      <c r="I291" s="5">
        <v>2000000.61565811</v>
      </c>
    </row>
    <row r="292" spans="1:9">
      <c r="A292" s="4" t="s">
        <v>14</v>
      </c>
      <c r="B292" s="6">
        <v>0.18080682289897729</v>
      </c>
      <c r="C292" s="4" t="s">
        <v>27</v>
      </c>
      <c r="D292" s="4" t="s">
        <v>13</v>
      </c>
      <c r="E292" s="5">
        <v>1</v>
      </c>
      <c r="F292" s="5">
        <v>1136895.264588</v>
      </c>
      <c r="G292" s="5">
        <v>54.137869742285723</v>
      </c>
      <c r="H292" s="5">
        <v>54.137869742285723</v>
      </c>
      <c r="I292" s="5">
        <v>2000008.9409878911</v>
      </c>
    </row>
    <row r="293" spans="1:9">
      <c r="A293" s="4" t="s">
        <v>315</v>
      </c>
      <c r="B293" s="6">
        <v>4.3880901166081759E-2</v>
      </c>
      <c r="C293" s="4" t="s">
        <v>12</v>
      </c>
      <c r="D293" s="4" t="s">
        <v>13</v>
      </c>
      <c r="E293" s="5">
        <v>1</v>
      </c>
      <c r="F293" s="5">
        <v>394627.52224800002</v>
      </c>
      <c r="G293" s="5">
        <v>18.791786773714289</v>
      </c>
      <c r="H293" s="5">
        <v>18.791786773714289</v>
      </c>
      <c r="I293" s="5">
        <v>2000000.753204911</v>
      </c>
    </row>
    <row r="294" spans="1:9">
      <c r="A294" s="4" t="s">
        <v>16</v>
      </c>
      <c r="B294" s="6">
        <v>3.7125099060341888</v>
      </c>
      <c r="C294" s="4" t="s">
        <v>12</v>
      </c>
      <c r="D294" s="4" t="s">
        <v>13</v>
      </c>
      <c r="E294" s="5">
        <v>1</v>
      </c>
      <c r="F294" s="5">
        <v>478367.32846360002</v>
      </c>
      <c r="G294" s="5">
        <v>22.77939659350476</v>
      </c>
      <c r="H294" s="5">
        <v>22.77939659350476</v>
      </c>
      <c r="I294" s="5">
        <v>2000077.2465987271</v>
      </c>
    </row>
    <row r="295" spans="1:9">
      <c r="A295" s="4" t="s">
        <v>316</v>
      </c>
      <c r="B295" s="6">
        <v>1.9276199101852898E-2</v>
      </c>
      <c r="C295" s="4" t="s">
        <v>12</v>
      </c>
      <c r="D295" s="4" t="s">
        <v>13</v>
      </c>
      <c r="E295" s="5">
        <v>1</v>
      </c>
      <c r="F295" s="5">
        <v>895151.86922390002</v>
      </c>
      <c r="G295" s="5">
        <v>42.626279486852383</v>
      </c>
      <c r="H295" s="5">
        <v>42.626279486852383</v>
      </c>
      <c r="I295" s="5">
        <v>2000000.750530526</v>
      </c>
    </row>
    <row r="296" spans="1:9">
      <c r="A296" s="4" t="s">
        <v>317</v>
      </c>
      <c r="B296" s="6">
        <v>6.8508245594173373E-2</v>
      </c>
      <c r="C296" s="4" t="s">
        <v>12</v>
      </c>
      <c r="D296" s="4" t="s">
        <v>13</v>
      </c>
      <c r="E296" s="5">
        <v>1</v>
      </c>
      <c r="F296" s="5">
        <v>1067769.7624047</v>
      </c>
      <c r="G296" s="5">
        <v>50.846179162128571</v>
      </c>
      <c r="H296" s="5">
        <v>50.846179162128571</v>
      </c>
      <c r="I296" s="5">
        <v>2000003.1817840349</v>
      </c>
    </row>
    <row r="297" spans="1:9">
      <c r="A297" s="4" t="s">
        <v>318</v>
      </c>
      <c r="B297" s="6">
        <v>7.8463338239178823E-2</v>
      </c>
      <c r="C297" s="4" t="s">
        <v>27</v>
      </c>
      <c r="D297" s="4" t="s">
        <v>13</v>
      </c>
      <c r="E297" s="5">
        <v>1</v>
      </c>
      <c r="F297" s="5">
        <v>1122572.2227125</v>
      </c>
      <c r="G297" s="5">
        <v>53.455820129166668</v>
      </c>
      <c r="H297" s="5">
        <v>53.455820129166668</v>
      </c>
      <c r="I297" s="5">
        <v>2000003.8311689759</v>
      </c>
    </row>
    <row r="298" spans="1:9">
      <c r="A298" s="4" t="s">
        <v>319</v>
      </c>
      <c r="B298" s="6">
        <v>5.0497981055888914</v>
      </c>
      <c r="C298" s="4" t="s">
        <v>12</v>
      </c>
      <c r="D298" s="4" t="s">
        <v>13</v>
      </c>
      <c r="E298" s="5">
        <v>1</v>
      </c>
      <c r="F298" s="5">
        <v>824024.3229569</v>
      </c>
      <c r="G298" s="5">
        <v>39.239253474138103</v>
      </c>
      <c r="H298" s="5">
        <v>39.239253474138103</v>
      </c>
      <c r="I298" s="5">
        <v>2000180.994042621</v>
      </c>
    </row>
    <row r="299" spans="1:9">
      <c r="A299" s="4" t="s">
        <v>320</v>
      </c>
      <c r="B299" s="6">
        <v>0.20720781916298731</v>
      </c>
      <c r="C299" s="4" t="s">
        <v>12</v>
      </c>
      <c r="D299" s="4" t="s">
        <v>13</v>
      </c>
      <c r="E299" s="5">
        <v>1</v>
      </c>
      <c r="F299" s="5">
        <v>457173.9857129</v>
      </c>
      <c r="G299" s="5">
        <v>21.770189795852382</v>
      </c>
      <c r="H299" s="5">
        <v>21.770189795852382</v>
      </c>
      <c r="I299" s="5">
        <v>2000004.1203858219</v>
      </c>
    </row>
    <row r="300" spans="1:9">
      <c r="A300" s="4" t="s">
        <v>321</v>
      </c>
      <c r="B300" s="6">
        <v>5.9700366051549129E-3</v>
      </c>
      <c r="C300" s="4" t="s">
        <v>27</v>
      </c>
      <c r="D300" s="4" t="s">
        <v>13</v>
      </c>
      <c r="E300" s="5">
        <v>1</v>
      </c>
      <c r="F300" s="5">
        <v>2126227.7612786</v>
      </c>
      <c r="G300" s="5">
        <v>101.2489410132667</v>
      </c>
      <c r="H300" s="5">
        <v>101.2489410132667</v>
      </c>
      <c r="I300" s="5">
        <v>2000000.5521244919</v>
      </c>
    </row>
    <row r="301" spans="1:9">
      <c r="A301" s="4" t="s">
        <v>29</v>
      </c>
      <c r="B301" s="6">
        <v>2.405313408053134</v>
      </c>
      <c r="C301" s="4" t="s">
        <v>27</v>
      </c>
      <c r="D301" s="4" t="s">
        <v>13</v>
      </c>
      <c r="E301" s="5">
        <v>1</v>
      </c>
      <c r="F301" s="5">
        <v>1506695.6599496</v>
      </c>
      <c r="G301" s="5">
        <v>71.747412378552383</v>
      </c>
      <c r="H301" s="5">
        <v>71.747412378552383</v>
      </c>
      <c r="I301" s="5">
        <v>2000157.633109903</v>
      </c>
    </row>
    <row r="302" spans="1:9">
      <c r="A302" s="4" t="s">
        <v>322</v>
      </c>
      <c r="B302" s="6">
        <v>0.6300992490282652</v>
      </c>
      <c r="C302" s="4" t="s">
        <v>12</v>
      </c>
      <c r="D302" s="4" t="s">
        <v>13</v>
      </c>
      <c r="E302" s="5">
        <v>1</v>
      </c>
      <c r="F302" s="5">
        <v>914501.45337180002</v>
      </c>
      <c r="G302" s="5">
        <v>43.547688255799997</v>
      </c>
      <c r="H302" s="5">
        <v>43.547688255799997</v>
      </c>
      <c r="I302" s="5">
        <v>2000025.0636083919</v>
      </c>
    </row>
    <row r="303" spans="1:9">
      <c r="A303" s="4" t="s">
        <v>323</v>
      </c>
      <c r="B303" s="6">
        <v>5.9338088229744519E-2</v>
      </c>
      <c r="C303" s="4" t="s">
        <v>12</v>
      </c>
      <c r="D303" s="4" t="s">
        <v>13</v>
      </c>
      <c r="E303" s="5">
        <v>1</v>
      </c>
      <c r="F303" s="5">
        <v>276297.37770750001</v>
      </c>
      <c r="G303" s="5">
        <v>13.15701798607143</v>
      </c>
      <c r="H303" s="5">
        <v>13.15701798607143</v>
      </c>
      <c r="I303" s="5">
        <v>2000000.713116602</v>
      </c>
    </row>
    <row r="304" spans="1:9">
      <c r="A304" s="4" t="s">
        <v>324</v>
      </c>
      <c r="B304" s="6">
        <v>1.5759085248499949E-2</v>
      </c>
      <c r="C304" s="4" t="s">
        <v>27</v>
      </c>
      <c r="D304" s="4" t="s">
        <v>13</v>
      </c>
      <c r="E304" s="5">
        <v>1</v>
      </c>
      <c r="F304" s="5">
        <v>204939.57365499999</v>
      </c>
      <c r="G304" s="5">
        <v>9.7590273169047617</v>
      </c>
      <c r="H304" s="5">
        <v>9.7590273169047617</v>
      </c>
      <c r="I304" s="5">
        <v>2000000.1404775961</v>
      </c>
    </row>
    <row r="305" spans="1:9">
      <c r="A305" s="4" t="s">
        <v>325</v>
      </c>
      <c r="B305" s="6">
        <v>0.11257783312577831</v>
      </c>
      <c r="C305" s="4" t="s">
        <v>12</v>
      </c>
      <c r="D305" s="4" t="s">
        <v>13</v>
      </c>
      <c r="E305" s="5">
        <v>1</v>
      </c>
      <c r="F305" s="5">
        <v>778712.00912569999</v>
      </c>
      <c r="G305" s="5">
        <v>37.081524244080953</v>
      </c>
      <c r="H305" s="5">
        <v>37.081524244080953</v>
      </c>
      <c r="I305" s="5">
        <v>2000003.8131157761</v>
      </c>
    </row>
    <row r="306" spans="1:9">
      <c r="A306" s="4" t="s">
        <v>326</v>
      </c>
      <c r="B306" s="6">
        <v>9.8932035171138522E-2</v>
      </c>
      <c r="C306" s="4" t="s">
        <v>27</v>
      </c>
      <c r="D306" s="4" t="s">
        <v>13</v>
      </c>
      <c r="E306" s="5">
        <v>1</v>
      </c>
      <c r="F306" s="5">
        <v>2127468.7392620002</v>
      </c>
      <c r="G306" s="5">
        <v>101.3080352029524</v>
      </c>
      <c r="H306" s="5">
        <v>101.3080352029524</v>
      </c>
      <c r="I306" s="5">
        <v>2000009.154831701</v>
      </c>
    </row>
    <row r="307" spans="1:9">
      <c r="A307" s="4" t="s">
        <v>327</v>
      </c>
      <c r="B307" s="6">
        <v>0.1228121815917582</v>
      </c>
      <c r="C307" s="4" t="s">
        <v>27</v>
      </c>
      <c r="D307" s="4" t="s">
        <v>13</v>
      </c>
      <c r="E307" s="5">
        <v>1</v>
      </c>
      <c r="F307" s="5">
        <v>1754503.9558877</v>
      </c>
      <c r="G307" s="5">
        <v>83.547807423223801</v>
      </c>
      <c r="H307" s="5">
        <v>83.547807423223801</v>
      </c>
      <c r="I307" s="5">
        <v>2000009.3722967741</v>
      </c>
    </row>
    <row r="308" spans="1:9">
      <c r="A308" s="4" t="s">
        <v>328</v>
      </c>
      <c r="B308" s="6">
        <v>2.3095211140043018E-3</v>
      </c>
      <c r="C308" s="4" t="s">
        <v>12</v>
      </c>
      <c r="D308" s="4" t="s">
        <v>13</v>
      </c>
      <c r="E308" s="5">
        <v>1</v>
      </c>
      <c r="F308" s="5">
        <v>702563.20666240004</v>
      </c>
      <c r="G308" s="5">
        <v>33.45539079344762</v>
      </c>
      <c r="H308" s="5">
        <v>33.45539079344762</v>
      </c>
      <c r="I308" s="5">
        <v>2000000.0705760871</v>
      </c>
    </row>
    <row r="309" spans="1:9">
      <c r="A309" s="4" t="s">
        <v>329</v>
      </c>
      <c r="B309" s="6">
        <v>0.116555341711008</v>
      </c>
      <c r="C309" s="4" t="s">
        <v>27</v>
      </c>
      <c r="D309" s="4" t="s">
        <v>13</v>
      </c>
      <c r="E309" s="5">
        <v>1</v>
      </c>
      <c r="F309" s="5">
        <v>943543.14795200003</v>
      </c>
      <c r="G309" s="5">
        <v>44.93062609295238</v>
      </c>
      <c r="H309" s="5">
        <v>44.93062609295238</v>
      </c>
      <c r="I309" s="5">
        <v>2000004.78348241</v>
      </c>
    </row>
    <row r="310" spans="1:9">
      <c r="A310" s="4" t="s">
        <v>330</v>
      </c>
      <c r="B310" s="6">
        <v>0.17445186610815511</v>
      </c>
      <c r="C310" s="4" t="s">
        <v>27</v>
      </c>
      <c r="D310" s="4" t="s">
        <v>13</v>
      </c>
      <c r="E310" s="5">
        <v>1</v>
      </c>
      <c r="F310" s="5">
        <v>2470217.1981989001</v>
      </c>
      <c r="G310" s="5">
        <v>117.62939039042379</v>
      </c>
      <c r="H310" s="5">
        <v>117.62939039042379</v>
      </c>
      <c r="I310" s="5">
        <v>2000018.743944719</v>
      </c>
    </row>
    <row r="311" spans="1:9">
      <c r="A311" s="4" t="s">
        <v>331</v>
      </c>
      <c r="B311" s="6">
        <v>1.5591431063991319</v>
      </c>
      <c r="C311" s="4" t="s">
        <v>12</v>
      </c>
      <c r="D311" s="4" t="s">
        <v>13</v>
      </c>
      <c r="E311" s="5">
        <v>1</v>
      </c>
      <c r="F311" s="5">
        <v>533792.33247549995</v>
      </c>
      <c r="G311" s="5">
        <v>25.418682498833331</v>
      </c>
      <c r="H311" s="5">
        <v>25.418682498833331</v>
      </c>
      <c r="I311" s="5">
        <v>2000036.199997813</v>
      </c>
    </row>
    <row r="312" spans="1:9">
      <c r="A312" s="4" t="s">
        <v>332</v>
      </c>
      <c r="B312" s="6">
        <v>0.2558587116494962</v>
      </c>
      <c r="C312" s="4" t="s">
        <v>27</v>
      </c>
      <c r="D312" s="4" t="s">
        <v>13</v>
      </c>
      <c r="E312" s="5">
        <v>1</v>
      </c>
      <c r="F312" s="5">
        <v>847574.7582101</v>
      </c>
      <c r="G312" s="5">
        <v>40.360702771909523</v>
      </c>
      <c r="H312" s="5">
        <v>40.360702771909523</v>
      </c>
      <c r="I312" s="5">
        <v>2000009.4325356961</v>
      </c>
    </row>
    <row r="313" spans="1:9">
      <c r="A313" s="4" t="s">
        <v>333</v>
      </c>
      <c r="B313" s="6">
        <v>8.4433374844333747E-2</v>
      </c>
      <c r="C313" s="4" t="s">
        <v>27</v>
      </c>
      <c r="D313" s="4" t="s">
        <v>13</v>
      </c>
      <c r="E313" s="5">
        <v>1</v>
      </c>
      <c r="F313" s="5">
        <v>1480617.9554703999</v>
      </c>
      <c r="G313" s="5">
        <v>70.505616927161896</v>
      </c>
      <c r="H313" s="5">
        <v>70.505616927161896</v>
      </c>
      <c r="I313" s="5">
        <v>2000005.4376017239</v>
      </c>
    </row>
    <row r="314" spans="1:9">
      <c r="A314" s="4" t="s">
        <v>334</v>
      </c>
      <c r="B314" s="6">
        <v>1.629038591911349</v>
      </c>
      <c r="C314" s="4" t="s">
        <v>12</v>
      </c>
      <c r="D314" s="4" t="s">
        <v>13</v>
      </c>
      <c r="E314" s="5">
        <v>1</v>
      </c>
      <c r="F314" s="5">
        <v>396343.81998799997</v>
      </c>
      <c r="G314" s="5">
        <v>18.873515237523812</v>
      </c>
      <c r="H314" s="5">
        <v>18.873515237523812</v>
      </c>
      <c r="I314" s="5">
        <v>2000028.083659444</v>
      </c>
    </row>
    <row r="315" spans="1:9">
      <c r="A315" s="4" t="s">
        <v>335</v>
      </c>
      <c r="B315" s="6">
        <v>1.279293558247481E-2</v>
      </c>
      <c r="C315" s="4" t="s">
        <v>27</v>
      </c>
      <c r="D315" s="4" t="s">
        <v>13</v>
      </c>
      <c r="E315" s="5">
        <v>1</v>
      </c>
      <c r="F315" s="5">
        <v>2030402.7448861999</v>
      </c>
      <c r="G315" s="5">
        <v>96.685844994580947</v>
      </c>
      <c r="H315" s="5">
        <v>96.685844994580947</v>
      </c>
      <c r="I315" s="5">
        <v>2000001.12980278</v>
      </c>
    </row>
    <row r="316" spans="1:9">
      <c r="A316" s="4" t="s">
        <v>336</v>
      </c>
      <c r="B316" s="6">
        <v>6.311181554020906E-2</v>
      </c>
      <c r="C316" s="4" t="s">
        <v>27</v>
      </c>
      <c r="D316" s="4" t="s">
        <v>13</v>
      </c>
      <c r="E316" s="5">
        <v>1</v>
      </c>
      <c r="F316" s="5">
        <v>509788.0567509</v>
      </c>
      <c r="G316" s="5">
        <v>24.275621750042859</v>
      </c>
      <c r="H316" s="5">
        <v>24.275621750042859</v>
      </c>
      <c r="I316" s="5">
        <v>2000001.3994280179</v>
      </c>
    </row>
    <row r="317" spans="1:9">
      <c r="A317" s="4" t="s">
        <v>337</v>
      </c>
      <c r="B317" s="6">
        <v>0</v>
      </c>
      <c r="C317" s="4" t="s">
        <v>12</v>
      </c>
      <c r="D317" s="4" t="s">
        <v>13</v>
      </c>
      <c r="E317" s="5">
        <v>0</v>
      </c>
      <c r="F317" s="5">
        <v>452101.0501158</v>
      </c>
      <c r="G317" s="5">
        <v>21.528621434085711</v>
      </c>
      <c r="H317" s="5">
        <v>0</v>
      </c>
      <c r="I317" s="5">
        <v>0</v>
      </c>
    </row>
    <row r="318" spans="1:9">
      <c r="A318" s="4" t="s">
        <v>338</v>
      </c>
      <c r="B318" s="6">
        <v>7.5859466394958303E-2</v>
      </c>
      <c r="C318" s="4" t="s">
        <v>27</v>
      </c>
      <c r="D318" s="4" t="s">
        <v>13</v>
      </c>
      <c r="E318" s="5">
        <v>1</v>
      </c>
      <c r="F318" s="5">
        <v>1298274.9979274999</v>
      </c>
      <c r="G318" s="5">
        <v>61.822618948928572</v>
      </c>
      <c r="H318" s="5">
        <v>61.822618948928572</v>
      </c>
      <c r="I318" s="5">
        <v>2000004.283775585</v>
      </c>
    </row>
    <row r="319" spans="1:9">
      <c r="A319" s="4" t="s">
        <v>339</v>
      </c>
      <c r="B319" s="6">
        <v>0.34314502434054112</v>
      </c>
      <c r="C319" s="4" t="s">
        <v>12</v>
      </c>
      <c r="D319" s="4" t="s">
        <v>13</v>
      </c>
      <c r="E319" s="5">
        <v>1</v>
      </c>
      <c r="F319" s="5">
        <v>508130.95041769999</v>
      </c>
      <c r="G319" s="5">
        <v>24.19671192465238</v>
      </c>
      <c r="H319" s="5">
        <v>24.19671192465238</v>
      </c>
      <c r="I319" s="5">
        <v>2000007.5840919351</v>
      </c>
    </row>
    <row r="320" spans="1:9">
      <c r="A320" s="4" t="s">
        <v>340</v>
      </c>
      <c r="B320" s="6">
        <v>0.19364252147139849</v>
      </c>
      <c r="C320" s="4" t="s">
        <v>27</v>
      </c>
      <c r="D320" s="4" t="s">
        <v>13</v>
      </c>
      <c r="E320" s="5">
        <v>1</v>
      </c>
      <c r="F320" s="5">
        <v>971109.52878769999</v>
      </c>
      <c r="G320" s="5">
        <v>46.243310894652382</v>
      </c>
      <c r="H320" s="5">
        <v>46.243310894652382</v>
      </c>
      <c r="I320" s="5">
        <v>2000008.17935728</v>
      </c>
    </row>
    <row r="321" spans="1:9">
      <c r="A321" s="4" t="s">
        <v>341</v>
      </c>
      <c r="B321" s="6">
        <v>3.9231669119589432E-2</v>
      </c>
      <c r="C321" s="4" t="s">
        <v>12</v>
      </c>
      <c r="D321" s="4" t="s">
        <v>13</v>
      </c>
      <c r="E321" s="5">
        <v>1</v>
      </c>
      <c r="F321" s="5">
        <v>688336.90771109995</v>
      </c>
      <c r="G321" s="5">
        <v>32.777947986242857</v>
      </c>
      <c r="H321" s="5">
        <v>32.777947986242857</v>
      </c>
      <c r="I321" s="5">
        <v>2000001.174594807</v>
      </c>
    </row>
    <row r="322" spans="1:9">
      <c r="A322" s="4" t="s">
        <v>342</v>
      </c>
      <c r="B322" s="6">
        <v>8.2795577191592147E-3</v>
      </c>
      <c r="C322" s="4" t="s">
        <v>12</v>
      </c>
      <c r="D322" s="4" t="s">
        <v>13</v>
      </c>
      <c r="E322" s="5">
        <v>1</v>
      </c>
      <c r="F322" s="5">
        <v>749901.01356750005</v>
      </c>
      <c r="G322" s="5">
        <v>35.709572074642857</v>
      </c>
      <c r="H322" s="5">
        <v>35.709572074642857</v>
      </c>
      <c r="I322" s="5">
        <v>2000000.2700606531</v>
      </c>
    </row>
    <row r="323" spans="1:9">
      <c r="A323" s="4" t="s">
        <v>343</v>
      </c>
      <c r="B323" s="6">
        <v>0.51524963206158747</v>
      </c>
      <c r="C323" s="4" t="s">
        <v>12</v>
      </c>
      <c r="D323" s="4" t="s">
        <v>13</v>
      </c>
      <c r="E323" s="5">
        <v>1</v>
      </c>
      <c r="F323" s="5">
        <v>685754.61519080005</v>
      </c>
      <c r="G323" s="5">
        <v>32.654981675752381</v>
      </c>
      <c r="H323" s="5">
        <v>32.654981675752381</v>
      </c>
      <c r="I323" s="5">
        <v>2000015.3686833871</v>
      </c>
    </row>
    <row r="324" spans="1:9">
      <c r="A324" s="4" t="s">
        <v>344</v>
      </c>
      <c r="B324" s="6">
        <v>1.108721083814483E-2</v>
      </c>
      <c r="C324" s="4" t="s">
        <v>27</v>
      </c>
      <c r="D324" s="4" t="s">
        <v>13</v>
      </c>
      <c r="E324" s="5">
        <v>1</v>
      </c>
      <c r="F324" s="5">
        <v>915039.26764380001</v>
      </c>
      <c r="G324" s="5">
        <v>43.573298459228567</v>
      </c>
      <c r="H324" s="5">
        <v>43.573298459228567</v>
      </c>
      <c r="I324" s="5">
        <v>2000000.4412779959</v>
      </c>
    </row>
    <row r="325" spans="1:9">
      <c r="A325" s="4" t="s">
        <v>345</v>
      </c>
      <c r="B325" s="6">
        <v>0.33091060040001508</v>
      </c>
      <c r="C325" s="4" t="s">
        <v>12</v>
      </c>
      <c r="D325" s="4" t="s">
        <v>13</v>
      </c>
      <c r="E325" s="5">
        <v>1</v>
      </c>
      <c r="F325" s="5">
        <v>839093.00432209997</v>
      </c>
      <c r="G325" s="5">
        <v>39.956809729623807</v>
      </c>
      <c r="H325" s="5">
        <v>39.956809729623807</v>
      </c>
      <c r="I325" s="5">
        <v>2000012.077332254</v>
      </c>
    </row>
    <row r="326" spans="1:9">
      <c r="A326" s="4" t="s">
        <v>346</v>
      </c>
      <c r="B326" s="6">
        <v>0.32775175089848002</v>
      </c>
      <c r="C326" s="4" t="s">
        <v>27</v>
      </c>
      <c r="D326" s="4" t="s">
        <v>13</v>
      </c>
      <c r="E326" s="5">
        <v>1</v>
      </c>
      <c r="F326" s="5">
        <v>186897.59629049999</v>
      </c>
      <c r="G326" s="5">
        <v>8.8998855376428558</v>
      </c>
      <c r="H326" s="5">
        <v>8.8998855376428558</v>
      </c>
      <c r="I326" s="5">
        <v>2000002.664397212</v>
      </c>
    </row>
    <row r="327" spans="1:9">
      <c r="A327" s="4" t="s">
        <v>347</v>
      </c>
      <c r="B327" s="6">
        <v>1.114004302049134E-2</v>
      </c>
      <c r="C327" s="4" t="s">
        <v>27</v>
      </c>
      <c r="D327" s="4" t="s">
        <v>13</v>
      </c>
      <c r="E327" s="5">
        <v>1</v>
      </c>
      <c r="F327" s="5">
        <v>70408.319394399994</v>
      </c>
      <c r="G327" s="5">
        <v>3.3527771140190472</v>
      </c>
      <c r="H327" s="5">
        <v>3.3527771140190472</v>
      </c>
      <c r="I327" s="5">
        <v>2000000.0341162339</v>
      </c>
    </row>
    <row r="328" spans="1:9">
      <c r="A328" s="4" t="s">
        <v>348</v>
      </c>
      <c r="B328" s="6">
        <v>0.53141627985961726</v>
      </c>
      <c r="C328" s="4" t="s">
        <v>27</v>
      </c>
      <c r="D328" s="4" t="s">
        <v>13</v>
      </c>
      <c r="E328" s="5">
        <v>1</v>
      </c>
      <c r="F328" s="5">
        <v>1506115.5395521999</v>
      </c>
      <c r="G328" s="5">
        <v>71.719787597723808</v>
      </c>
      <c r="H328" s="5">
        <v>71.719787597723808</v>
      </c>
      <c r="I328" s="5">
        <v>2000034.8131545819</v>
      </c>
    </row>
    <row r="329" spans="1:9">
      <c r="A329" s="4" t="s">
        <v>349</v>
      </c>
      <c r="B329" s="6">
        <v>0.14389976980263411</v>
      </c>
      <c r="C329" s="4" t="s">
        <v>27</v>
      </c>
      <c r="D329" s="4" t="s">
        <v>13</v>
      </c>
      <c r="E329" s="5">
        <v>1</v>
      </c>
      <c r="F329" s="5">
        <v>1262567.5604981999</v>
      </c>
      <c r="G329" s="5">
        <v>60.122264785628573</v>
      </c>
      <c r="H329" s="5">
        <v>60.122264785628573</v>
      </c>
      <c r="I329" s="5">
        <v>2000007.90250829</v>
      </c>
    </row>
    <row r="330" spans="1:9">
      <c r="A330" s="4" t="s">
        <v>350</v>
      </c>
      <c r="B330" s="6">
        <v>8.5286237216498743E-3</v>
      </c>
      <c r="C330" s="4" t="s">
        <v>27</v>
      </c>
      <c r="D330" s="4" t="s">
        <v>13</v>
      </c>
      <c r="E330" s="5">
        <v>1</v>
      </c>
      <c r="F330" s="5">
        <v>1388387.0944379</v>
      </c>
      <c r="G330" s="5">
        <v>66.113671163709526</v>
      </c>
      <c r="H330" s="5">
        <v>66.113671163709526</v>
      </c>
      <c r="I330" s="5">
        <v>2000000.515038573</v>
      </c>
    </row>
    <row r="331" spans="1:9">
      <c r="A331" s="4" t="s">
        <v>351</v>
      </c>
      <c r="B331" s="6">
        <v>2.8997320653609559E-2</v>
      </c>
      <c r="C331" s="4" t="s">
        <v>12</v>
      </c>
      <c r="D331" s="4" t="s">
        <v>13</v>
      </c>
      <c r="E331" s="5">
        <v>1</v>
      </c>
      <c r="F331" s="5">
        <v>782258.50275940006</v>
      </c>
      <c r="G331" s="5">
        <v>37.250404893304761</v>
      </c>
      <c r="H331" s="5">
        <v>37.250404893304761</v>
      </c>
      <c r="I331" s="5">
        <v>2000000.986639271</v>
      </c>
    </row>
    <row r="332" spans="1:9">
      <c r="A332" s="4" t="s">
        <v>352</v>
      </c>
      <c r="B332" s="6">
        <v>1.3645797954639801E-2</v>
      </c>
      <c r="C332" s="4" t="s">
        <v>12</v>
      </c>
      <c r="D332" s="4" t="s">
        <v>13</v>
      </c>
      <c r="E332" s="5">
        <v>1</v>
      </c>
      <c r="F332" s="5">
        <v>369933.75868889998</v>
      </c>
      <c r="G332" s="5">
        <v>17.615893270899999</v>
      </c>
      <c r="H332" s="5">
        <v>17.615893270899999</v>
      </c>
      <c r="I332" s="5">
        <v>2000000.2195700679</v>
      </c>
    </row>
    <row r="333" spans="1:9">
      <c r="A333" s="4" t="s">
        <v>353</v>
      </c>
      <c r="B333" s="6">
        <v>0.13645797954639799</v>
      </c>
      <c r="C333" s="4" t="s">
        <v>12</v>
      </c>
      <c r="D333" s="4" t="s">
        <v>13</v>
      </c>
      <c r="E333" s="5">
        <v>1</v>
      </c>
      <c r="F333" s="5">
        <v>948905.60618889995</v>
      </c>
      <c r="G333" s="5">
        <v>45.185981247090467</v>
      </c>
      <c r="H333" s="5">
        <v>45.185981247090467</v>
      </c>
      <c r="I333" s="5">
        <v>2000005.6321236819</v>
      </c>
    </row>
    <row r="334" spans="1:9">
      <c r="A334" s="4" t="s">
        <v>354</v>
      </c>
      <c r="B334" s="6">
        <v>4.0084531491754408E-2</v>
      </c>
      <c r="C334" s="4" t="s">
        <v>12</v>
      </c>
      <c r="D334" s="4" t="s">
        <v>13</v>
      </c>
      <c r="E334" s="5">
        <v>1</v>
      </c>
      <c r="F334" s="5">
        <v>594209.7299263</v>
      </c>
      <c r="G334" s="5">
        <v>28.2957014250619</v>
      </c>
      <c r="H334" s="5">
        <v>28.2957014250619</v>
      </c>
      <c r="I334" s="5">
        <v>2000001.036016817</v>
      </c>
    </row>
    <row r="335" spans="1:9">
      <c r="A335" s="4" t="s">
        <v>355</v>
      </c>
      <c r="B335" s="6">
        <v>0.85115664742065733</v>
      </c>
      <c r="C335" s="4" t="s">
        <v>12</v>
      </c>
      <c r="D335" s="4" t="s">
        <v>13</v>
      </c>
      <c r="E335" s="5">
        <v>1</v>
      </c>
      <c r="F335" s="5">
        <v>449075.16168710002</v>
      </c>
      <c r="G335" s="5">
        <v>21.384531508909529</v>
      </c>
      <c r="H335" s="5">
        <v>21.384531508909529</v>
      </c>
      <c r="I335" s="5">
        <v>2000016.6256550101</v>
      </c>
    </row>
    <row r="336" spans="1:9">
      <c r="A336" s="4" t="s">
        <v>356</v>
      </c>
      <c r="B336" s="6">
        <v>9.8079172798973574E-2</v>
      </c>
      <c r="C336" s="4" t="s">
        <v>12</v>
      </c>
      <c r="D336" s="4" t="s">
        <v>13</v>
      </c>
      <c r="E336" s="5">
        <v>1</v>
      </c>
      <c r="F336" s="5">
        <v>808198.61061600002</v>
      </c>
      <c r="G336" s="5">
        <v>38.485648124571433</v>
      </c>
      <c r="H336" s="5">
        <v>38.485648124571433</v>
      </c>
      <c r="I336" s="5">
        <v>2000003.4478243149</v>
      </c>
    </row>
    <row r="337" spans="1:9">
      <c r="A337" s="4" t="s">
        <v>357</v>
      </c>
      <c r="B337" s="6">
        <v>0.46093814860938143</v>
      </c>
      <c r="C337" s="4" t="s">
        <v>12</v>
      </c>
      <c r="D337" s="4" t="s">
        <v>13</v>
      </c>
      <c r="E337" s="5">
        <v>1</v>
      </c>
      <c r="F337" s="5">
        <v>610455.17840590002</v>
      </c>
      <c r="G337" s="5">
        <v>29.06929420980476</v>
      </c>
      <c r="H337" s="5">
        <v>29.06929420980476</v>
      </c>
      <c r="I337" s="5">
        <v>2000012.239020705</v>
      </c>
    </row>
    <row r="338" spans="1:9">
      <c r="A338" s="4" t="s">
        <v>358</v>
      </c>
      <c r="B338" s="6">
        <v>9.5520585682478579E-2</v>
      </c>
      <c r="C338" s="4" t="s">
        <v>27</v>
      </c>
      <c r="D338" s="4" t="s">
        <v>13</v>
      </c>
      <c r="E338" s="5">
        <v>1</v>
      </c>
      <c r="F338" s="5">
        <v>2395863.5348294</v>
      </c>
      <c r="G338" s="5">
        <v>114.088739753781</v>
      </c>
      <c r="H338" s="5">
        <v>114.088739753781</v>
      </c>
      <c r="I338" s="5">
        <v>2000009.954267069</v>
      </c>
    </row>
    <row r="339" spans="1:9">
      <c r="A339" s="4" t="s">
        <v>359</v>
      </c>
      <c r="B339" s="6">
        <v>2.332918223329182E-2</v>
      </c>
      <c r="C339" s="4" t="s">
        <v>12</v>
      </c>
      <c r="D339" s="4" t="s">
        <v>13</v>
      </c>
      <c r="E339" s="5">
        <v>1</v>
      </c>
      <c r="F339" s="5">
        <v>1554528.3784335</v>
      </c>
      <c r="G339" s="5">
        <v>74.025160877785709</v>
      </c>
      <c r="H339" s="5">
        <v>74.025160877785709</v>
      </c>
      <c r="I339" s="5">
        <v>2000001.5774238559</v>
      </c>
    </row>
    <row r="340" spans="1:9">
      <c r="A340" s="4" t="s">
        <v>360</v>
      </c>
      <c r="B340" s="6">
        <v>1.340790218498811</v>
      </c>
      <c r="C340" s="4" t="s">
        <v>12</v>
      </c>
      <c r="D340" s="4" t="s">
        <v>13</v>
      </c>
      <c r="E340" s="5">
        <v>1</v>
      </c>
      <c r="F340" s="5">
        <v>1470918.4666529</v>
      </c>
      <c r="G340" s="5">
        <v>70.043736507280954</v>
      </c>
      <c r="H340" s="5">
        <v>70.043736507280954</v>
      </c>
      <c r="I340" s="5">
        <v>2000085.7826913269</v>
      </c>
    </row>
    <row r="341" spans="1:9">
      <c r="A341" s="4" t="s">
        <v>361</v>
      </c>
      <c r="B341" s="6">
        <v>2.3095211140043018E-3</v>
      </c>
      <c r="C341" s="4" t="s">
        <v>27</v>
      </c>
      <c r="D341" s="4" t="s">
        <v>13</v>
      </c>
      <c r="E341" s="5">
        <v>1</v>
      </c>
      <c r="F341" s="5">
        <v>427498.08013989998</v>
      </c>
      <c r="G341" s="5">
        <v>20.35705143523333</v>
      </c>
      <c r="H341" s="5">
        <v>20.35705143523333</v>
      </c>
      <c r="I341" s="5">
        <v>2000000.0429443801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0CFD-CDE9-0C44-AC73-C686114962ED}">
  <dimension ref="A1:M341"/>
  <sheetViews>
    <sheetView workbookViewId="0">
      <selection activeCell="L2" sqref="L2"/>
    </sheetView>
  </sheetViews>
  <sheetFormatPr defaultColWidth="11" defaultRowHeight="15.6"/>
  <cols>
    <col min="10" max="10" width="34.5" bestFit="1" customWidth="1"/>
    <col min="11" max="11" width="15.25" bestFit="1" customWidth="1"/>
    <col min="12" max="12" width="13.875" bestFit="1" customWidth="1"/>
    <col min="13" max="13" width="16.375" bestFit="1" customWidth="1"/>
  </cols>
  <sheetData>
    <row r="1" spans="1:13">
      <c r="A1" s="9" t="s">
        <v>0</v>
      </c>
      <c r="B1" s="9" t="s">
        <v>362</v>
      </c>
      <c r="C1" s="9" t="s">
        <v>3</v>
      </c>
      <c r="D1" s="9" t="s">
        <v>2</v>
      </c>
      <c r="E1" s="9" t="s">
        <v>362</v>
      </c>
      <c r="F1" s="9" t="s">
        <v>3</v>
      </c>
      <c r="G1" s="9" t="s">
        <v>10</v>
      </c>
      <c r="H1" s="9" t="s">
        <v>362</v>
      </c>
    </row>
    <row r="2" spans="1:13">
      <c r="A2" t="s">
        <v>11</v>
      </c>
      <c r="B2" t="s">
        <v>363</v>
      </c>
      <c r="C2" t="s">
        <v>13</v>
      </c>
      <c r="D2" t="s">
        <v>12</v>
      </c>
      <c r="E2" t="s">
        <v>363</v>
      </c>
      <c r="F2" t="s">
        <v>375</v>
      </c>
      <c r="G2" t="s">
        <v>14</v>
      </c>
      <c r="H2" t="s">
        <v>364</v>
      </c>
      <c r="J2" s="95" t="s">
        <v>365</v>
      </c>
      <c r="K2" t="s">
        <v>366</v>
      </c>
      <c r="L2" s="95" t="s">
        <v>365</v>
      </c>
      <c r="M2" t="s">
        <v>367</v>
      </c>
    </row>
    <row r="3" spans="1:13">
      <c r="A3" t="s">
        <v>15</v>
      </c>
      <c r="B3" t="s">
        <v>363</v>
      </c>
      <c r="C3" t="s">
        <v>13</v>
      </c>
      <c r="D3" t="s">
        <v>12</v>
      </c>
      <c r="E3" t="s">
        <v>363</v>
      </c>
      <c r="F3" t="s">
        <v>375</v>
      </c>
      <c r="G3" t="s">
        <v>14</v>
      </c>
      <c r="H3" t="s">
        <v>364</v>
      </c>
      <c r="J3" s="1" t="s">
        <v>24</v>
      </c>
      <c r="K3">
        <v>2</v>
      </c>
      <c r="L3" s="1" t="s">
        <v>375</v>
      </c>
      <c r="M3">
        <v>340</v>
      </c>
    </row>
    <row r="4" spans="1:13">
      <c r="A4" t="s">
        <v>20</v>
      </c>
      <c r="B4" t="s">
        <v>368</v>
      </c>
      <c r="C4" t="s">
        <v>13</v>
      </c>
      <c r="D4" t="s">
        <v>27</v>
      </c>
      <c r="E4" t="s">
        <v>370</v>
      </c>
      <c r="F4" t="s">
        <v>375</v>
      </c>
      <c r="G4" t="s">
        <v>19</v>
      </c>
      <c r="H4" t="s">
        <v>370</v>
      </c>
      <c r="J4" s="1" t="s">
        <v>13</v>
      </c>
      <c r="K4">
        <v>337</v>
      </c>
      <c r="L4" s="1" t="s">
        <v>371</v>
      </c>
      <c r="M4">
        <v>340</v>
      </c>
    </row>
    <row r="5" spans="1:13">
      <c r="A5" t="s">
        <v>12</v>
      </c>
      <c r="B5" t="s">
        <v>363</v>
      </c>
      <c r="C5" t="s">
        <v>24</v>
      </c>
      <c r="D5" t="s">
        <v>12</v>
      </c>
      <c r="E5" t="s">
        <v>363</v>
      </c>
      <c r="F5" t="s">
        <v>375</v>
      </c>
      <c r="G5" t="s">
        <v>14</v>
      </c>
      <c r="H5" t="s">
        <v>364</v>
      </c>
      <c r="J5" s="1" t="s">
        <v>17</v>
      </c>
      <c r="K5">
        <v>1</v>
      </c>
    </row>
    <row r="6" spans="1:13">
      <c r="A6" t="s">
        <v>26</v>
      </c>
      <c r="B6" t="s">
        <v>363</v>
      </c>
      <c r="C6" t="s">
        <v>13</v>
      </c>
      <c r="D6" t="s">
        <v>12</v>
      </c>
      <c r="E6" t="s">
        <v>363</v>
      </c>
      <c r="F6" t="s">
        <v>375</v>
      </c>
      <c r="G6" t="s">
        <v>14</v>
      </c>
      <c r="H6" t="s">
        <v>364</v>
      </c>
      <c r="J6" s="1" t="s">
        <v>371</v>
      </c>
      <c r="K6">
        <v>340</v>
      </c>
    </row>
    <row r="7" spans="1:13">
      <c r="A7" t="s">
        <v>28</v>
      </c>
      <c r="B7" t="s">
        <v>364</v>
      </c>
      <c r="C7" t="s">
        <v>13</v>
      </c>
      <c r="D7" t="s">
        <v>27</v>
      </c>
      <c r="E7" t="s">
        <v>370</v>
      </c>
      <c r="F7" t="s">
        <v>375</v>
      </c>
      <c r="G7" t="s">
        <v>19</v>
      </c>
      <c r="H7" t="s">
        <v>370</v>
      </c>
    </row>
    <row r="8" spans="1:13">
      <c r="A8" t="s">
        <v>31</v>
      </c>
      <c r="B8" t="s">
        <v>363</v>
      </c>
      <c r="C8" t="s">
        <v>13</v>
      </c>
      <c r="D8" t="s">
        <v>12</v>
      </c>
      <c r="E8" t="s">
        <v>363</v>
      </c>
      <c r="F8" t="s">
        <v>375</v>
      </c>
      <c r="G8" t="s">
        <v>14</v>
      </c>
      <c r="H8" t="s">
        <v>364</v>
      </c>
    </row>
    <row r="9" spans="1:13">
      <c r="A9" t="s">
        <v>34</v>
      </c>
      <c r="B9" t="s">
        <v>363</v>
      </c>
      <c r="C9" t="s">
        <v>13</v>
      </c>
      <c r="D9" t="s">
        <v>27</v>
      </c>
      <c r="E9" t="s">
        <v>370</v>
      </c>
      <c r="F9" t="s">
        <v>375</v>
      </c>
      <c r="G9" t="s">
        <v>19</v>
      </c>
      <c r="H9" t="s">
        <v>370</v>
      </c>
    </row>
    <row r="10" spans="1:13">
      <c r="A10" t="s">
        <v>36</v>
      </c>
      <c r="B10" t="s">
        <v>372</v>
      </c>
      <c r="C10" t="s">
        <v>13</v>
      </c>
      <c r="D10" t="s">
        <v>27</v>
      </c>
      <c r="E10" t="s">
        <v>370</v>
      </c>
      <c r="F10" t="s">
        <v>375</v>
      </c>
      <c r="G10" t="s">
        <v>19</v>
      </c>
      <c r="H10" t="s">
        <v>370</v>
      </c>
    </row>
    <row r="11" spans="1:13">
      <c r="A11" t="s">
        <v>39</v>
      </c>
      <c r="B11" t="s">
        <v>369</v>
      </c>
      <c r="C11" t="s">
        <v>13</v>
      </c>
      <c r="D11" t="s">
        <v>12</v>
      </c>
      <c r="E11" t="s">
        <v>363</v>
      </c>
      <c r="F11" t="s">
        <v>375</v>
      </c>
      <c r="G11" t="s">
        <v>14</v>
      </c>
      <c r="H11" t="s">
        <v>364</v>
      </c>
    </row>
    <row r="12" spans="1:13">
      <c r="A12" t="s">
        <v>40</v>
      </c>
      <c r="B12" t="s">
        <v>363</v>
      </c>
      <c r="C12" t="s">
        <v>13</v>
      </c>
      <c r="D12" t="s">
        <v>12</v>
      </c>
      <c r="E12" t="s">
        <v>363</v>
      </c>
      <c r="F12" t="s">
        <v>375</v>
      </c>
      <c r="G12" t="s">
        <v>14</v>
      </c>
      <c r="H12" t="s">
        <v>364</v>
      </c>
    </row>
    <row r="13" spans="1:13">
      <c r="A13" t="s">
        <v>42</v>
      </c>
      <c r="B13" t="s">
        <v>364</v>
      </c>
      <c r="C13" t="s">
        <v>13</v>
      </c>
      <c r="D13" t="s">
        <v>27</v>
      </c>
      <c r="E13" t="s">
        <v>370</v>
      </c>
      <c r="F13" t="s">
        <v>375</v>
      </c>
      <c r="G13" t="s">
        <v>19</v>
      </c>
      <c r="H13" t="s">
        <v>370</v>
      </c>
    </row>
    <row r="14" spans="1:13">
      <c r="A14" t="s">
        <v>44</v>
      </c>
      <c r="B14" t="s">
        <v>370</v>
      </c>
      <c r="C14" t="s">
        <v>13</v>
      </c>
      <c r="D14" t="s">
        <v>12</v>
      </c>
      <c r="E14" t="s">
        <v>363</v>
      </c>
      <c r="F14" t="s">
        <v>375</v>
      </c>
      <c r="G14" t="s">
        <v>14</v>
      </c>
      <c r="H14" t="s">
        <v>364</v>
      </c>
    </row>
    <row r="15" spans="1:13">
      <c r="A15" t="s">
        <v>45</v>
      </c>
      <c r="B15" t="s">
        <v>45</v>
      </c>
      <c r="C15" t="s">
        <v>13</v>
      </c>
      <c r="D15" t="s">
        <v>12</v>
      </c>
      <c r="E15" t="s">
        <v>363</v>
      </c>
      <c r="F15" t="s">
        <v>375</v>
      </c>
      <c r="G15" t="s">
        <v>14</v>
      </c>
      <c r="H15" t="s">
        <v>364</v>
      </c>
    </row>
    <row r="16" spans="1:13">
      <c r="A16" t="s">
        <v>46</v>
      </c>
      <c r="B16" t="s">
        <v>364</v>
      </c>
      <c r="C16" t="s">
        <v>13</v>
      </c>
      <c r="D16" t="s">
        <v>12</v>
      </c>
      <c r="E16" t="s">
        <v>363</v>
      </c>
      <c r="F16" t="s">
        <v>375</v>
      </c>
      <c r="G16" t="s">
        <v>14</v>
      </c>
      <c r="H16" t="s">
        <v>364</v>
      </c>
    </row>
    <row r="17" spans="1:8">
      <c r="A17" t="s">
        <v>48</v>
      </c>
      <c r="B17" t="s">
        <v>364</v>
      </c>
      <c r="C17" t="s">
        <v>13</v>
      </c>
      <c r="D17" t="s">
        <v>27</v>
      </c>
      <c r="E17" t="s">
        <v>370</v>
      </c>
      <c r="F17" t="s">
        <v>375</v>
      </c>
      <c r="G17" t="s">
        <v>19</v>
      </c>
      <c r="H17" t="s">
        <v>370</v>
      </c>
    </row>
    <row r="18" spans="1:8">
      <c r="A18" t="s">
        <v>50</v>
      </c>
      <c r="B18" t="s">
        <v>370</v>
      </c>
      <c r="C18" t="s">
        <v>13</v>
      </c>
      <c r="D18" t="s">
        <v>12</v>
      </c>
      <c r="E18" t="s">
        <v>363</v>
      </c>
      <c r="F18" t="s">
        <v>375</v>
      </c>
      <c r="G18" t="s">
        <v>14</v>
      </c>
      <c r="H18" t="s">
        <v>364</v>
      </c>
    </row>
    <row r="19" spans="1:8">
      <c r="A19" t="s">
        <v>51</v>
      </c>
      <c r="B19" t="s">
        <v>363</v>
      </c>
      <c r="C19" t="s">
        <v>13</v>
      </c>
      <c r="D19" t="s">
        <v>12</v>
      </c>
      <c r="E19" t="s">
        <v>363</v>
      </c>
      <c r="F19" t="s">
        <v>375</v>
      </c>
      <c r="G19" t="s">
        <v>14</v>
      </c>
      <c r="H19" t="s">
        <v>364</v>
      </c>
    </row>
    <row r="20" spans="1:8">
      <c r="A20" t="s">
        <v>52</v>
      </c>
      <c r="B20" t="s">
        <v>364</v>
      </c>
      <c r="C20" t="s">
        <v>13</v>
      </c>
      <c r="D20" t="s">
        <v>27</v>
      </c>
      <c r="E20" t="s">
        <v>370</v>
      </c>
      <c r="F20" t="s">
        <v>375</v>
      </c>
      <c r="G20" t="s">
        <v>19</v>
      </c>
      <c r="H20" t="s">
        <v>370</v>
      </c>
    </row>
    <row r="21" spans="1:8">
      <c r="A21" t="s">
        <v>53</v>
      </c>
      <c r="B21" t="s">
        <v>370</v>
      </c>
      <c r="C21" t="s">
        <v>13</v>
      </c>
      <c r="D21" t="s">
        <v>12</v>
      </c>
      <c r="E21" t="s">
        <v>363</v>
      </c>
      <c r="F21" t="s">
        <v>375</v>
      </c>
      <c r="G21" t="s">
        <v>14</v>
      </c>
      <c r="H21" t="s">
        <v>364</v>
      </c>
    </row>
    <row r="22" spans="1:8">
      <c r="A22" t="s">
        <v>55</v>
      </c>
      <c r="B22" t="s">
        <v>363</v>
      </c>
      <c r="C22" t="s">
        <v>13</v>
      </c>
      <c r="D22" t="s">
        <v>12</v>
      </c>
      <c r="E22" t="s">
        <v>363</v>
      </c>
      <c r="F22" t="s">
        <v>375</v>
      </c>
      <c r="G22" t="s">
        <v>14</v>
      </c>
      <c r="H22" t="s">
        <v>364</v>
      </c>
    </row>
    <row r="23" spans="1:8">
      <c r="A23" t="s">
        <v>57</v>
      </c>
      <c r="B23" t="s">
        <v>363</v>
      </c>
      <c r="C23" t="s">
        <v>13</v>
      </c>
      <c r="D23" t="s">
        <v>27</v>
      </c>
      <c r="E23" t="s">
        <v>370</v>
      </c>
      <c r="F23" t="s">
        <v>375</v>
      </c>
      <c r="G23" t="s">
        <v>19</v>
      </c>
      <c r="H23" t="s">
        <v>370</v>
      </c>
    </row>
    <row r="24" spans="1:8">
      <c r="A24" t="s">
        <v>59</v>
      </c>
      <c r="B24" t="s">
        <v>370</v>
      </c>
      <c r="C24" t="s">
        <v>13</v>
      </c>
      <c r="D24" t="s">
        <v>27</v>
      </c>
      <c r="E24" t="s">
        <v>370</v>
      </c>
      <c r="F24" t="s">
        <v>375</v>
      </c>
      <c r="G24" t="s">
        <v>19</v>
      </c>
      <c r="H24" t="s">
        <v>370</v>
      </c>
    </row>
    <row r="25" spans="1:8">
      <c r="A25" t="s">
        <v>61</v>
      </c>
      <c r="B25" t="s">
        <v>372</v>
      </c>
      <c r="C25" t="s">
        <v>13</v>
      </c>
      <c r="D25" t="s">
        <v>12</v>
      </c>
      <c r="E25" t="s">
        <v>363</v>
      </c>
      <c r="F25" t="s">
        <v>375</v>
      </c>
      <c r="G25" t="s">
        <v>14</v>
      </c>
      <c r="H25" t="s">
        <v>364</v>
      </c>
    </row>
    <row r="26" spans="1:8">
      <c r="A26" t="s">
        <v>62</v>
      </c>
      <c r="B26" t="s">
        <v>364</v>
      </c>
      <c r="C26" t="s">
        <v>13</v>
      </c>
      <c r="D26" t="s">
        <v>27</v>
      </c>
      <c r="E26" t="s">
        <v>370</v>
      </c>
      <c r="F26" t="s">
        <v>375</v>
      </c>
      <c r="G26" t="s">
        <v>19</v>
      </c>
      <c r="H26" t="s">
        <v>370</v>
      </c>
    </row>
    <row r="27" spans="1:8">
      <c r="A27" t="s">
        <v>64</v>
      </c>
      <c r="B27" t="s">
        <v>370</v>
      </c>
      <c r="C27" t="s">
        <v>13</v>
      </c>
      <c r="D27" t="s">
        <v>12</v>
      </c>
      <c r="E27" t="s">
        <v>363</v>
      </c>
      <c r="F27" t="s">
        <v>375</v>
      </c>
      <c r="G27" t="s">
        <v>14</v>
      </c>
      <c r="H27" t="s">
        <v>364</v>
      </c>
    </row>
    <row r="28" spans="1:8">
      <c r="A28" t="s">
        <v>65</v>
      </c>
      <c r="B28" t="s">
        <v>373</v>
      </c>
      <c r="C28" t="s">
        <v>13</v>
      </c>
      <c r="D28" t="s">
        <v>12</v>
      </c>
      <c r="E28" t="s">
        <v>363</v>
      </c>
      <c r="F28" t="s">
        <v>375</v>
      </c>
      <c r="G28" t="s">
        <v>14</v>
      </c>
      <c r="H28" t="s">
        <v>364</v>
      </c>
    </row>
    <row r="29" spans="1:8">
      <c r="A29" t="s">
        <v>66</v>
      </c>
      <c r="B29" t="s">
        <v>364</v>
      </c>
      <c r="C29" t="s">
        <v>13</v>
      </c>
      <c r="D29" t="s">
        <v>27</v>
      </c>
      <c r="E29" t="s">
        <v>370</v>
      </c>
      <c r="F29" t="s">
        <v>375</v>
      </c>
      <c r="G29" t="s">
        <v>19</v>
      </c>
      <c r="H29" t="s">
        <v>370</v>
      </c>
    </row>
    <row r="30" spans="1:8">
      <c r="A30" t="s">
        <v>67</v>
      </c>
      <c r="B30" t="s">
        <v>372</v>
      </c>
      <c r="C30" t="s">
        <v>13</v>
      </c>
      <c r="D30" t="s">
        <v>27</v>
      </c>
      <c r="E30" t="s">
        <v>370</v>
      </c>
      <c r="F30" t="s">
        <v>375</v>
      </c>
      <c r="G30" t="s">
        <v>19</v>
      </c>
      <c r="H30" t="s">
        <v>370</v>
      </c>
    </row>
    <row r="31" spans="1:8">
      <c r="A31" t="s">
        <v>69</v>
      </c>
      <c r="B31" t="s">
        <v>368</v>
      </c>
      <c r="C31" t="s">
        <v>13</v>
      </c>
      <c r="D31" t="s">
        <v>27</v>
      </c>
      <c r="E31" t="s">
        <v>370</v>
      </c>
      <c r="F31" t="s">
        <v>375</v>
      </c>
      <c r="G31" t="s">
        <v>19</v>
      </c>
      <c r="H31" t="s">
        <v>370</v>
      </c>
    </row>
    <row r="32" spans="1:8">
      <c r="A32" t="s">
        <v>70</v>
      </c>
      <c r="B32" t="s">
        <v>370</v>
      </c>
      <c r="C32" t="s">
        <v>13</v>
      </c>
      <c r="D32" t="s">
        <v>12</v>
      </c>
      <c r="E32" t="s">
        <v>363</v>
      </c>
      <c r="F32" t="s">
        <v>375</v>
      </c>
      <c r="G32" t="s">
        <v>14</v>
      </c>
      <c r="H32" t="s">
        <v>364</v>
      </c>
    </row>
    <row r="33" spans="1:8">
      <c r="A33" t="s">
        <v>72</v>
      </c>
      <c r="B33" t="s">
        <v>363</v>
      </c>
      <c r="C33" t="s">
        <v>13</v>
      </c>
      <c r="D33" t="s">
        <v>27</v>
      </c>
      <c r="E33" t="s">
        <v>370</v>
      </c>
      <c r="F33" t="s">
        <v>375</v>
      </c>
      <c r="G33" t="s">
        <v>19</v>
      </c>
      <c r="H33" t="s">
        <v>370</v>
      </c>
    </row>
    <row r="34" spans="1:8">
      <c r="A34" t="s">
        <v>73</v>
      </c>
      <c r="B34" t="s">
        <v>370</v>
      </c>
      <c r="C34" t="s">
        <v>13</v>
      </c>
      <c r="D34" t="s">
        <v>27</v>
      </c>
      <c r="E34" t="s">
        <v>370</v>
      </c>
      <c r="F34" t="s">
        <v>375</v>
      </c>
      <c r="G34" t="s">
        <v>19</v>
      </c>
      <c r="H34" t="s">
        <v>370</v>
      </c>
    </row>
    <row r="35" spans="1:8">
      <c r="A35" t="s">
        <v>74</v>
      </c>
      <c r="B35" t="s">
        <v>363</v>
      </c>
      <c r="C35" t="s">
        <v>13</v>
      </c>
      <c r="D35" t="s">
        <v>12</v>
      </c>
      <c r="E35" t="s">
        <v>363</v>
      </c>
      <c r="F35" t="s">
        <v>375</v>
      </c>
      <c r="G35" t="s">
        <v>14</v>
      </c>
      <c r="H35" t="s">
        <v>364</v>
      </c>
    </row>
    <row r="36" spans="1:8">
      <c r="A36" t="s">
        <v>75</v>
      </c>
      <c r="B36" t="s">
        <v>364</v>
      </c>
      <c r="C36" t="s">
        <v>13</v>
      </c>
      <c r="D36" t="s">
        <v>12</v>
      </c>
      <c r="E36" t="s">
        <v>363</v>
      </c>
      <c r="F36" t="s">
        <v>375</v>
      </c>
      <c r="G36" t="s">
        <v>14</v>
      </c>
      <c r="H36" t="s">
        <v>364</v>
      </c>
    </row>
    <row r="37" spans="1:8">
      <c r="A37" t="s">
        <v>76</v>
      </c>
      <c r="B37" t="s">
        <v>364</v>
      </c>
      <c r="C37" t="s">
        <v>13</v>
      </c>
      <c r="D37" t="s">
        <v>12</v>
      </c>
      <c r="E37" t="s">
        <v>363</v>
      </c>
      <c r="F37" t="s">
        <v>375</v>
      </c>
      <c r="G37" t="s">
        <v>14</v>
      </c>
      <c r="H37" t="s">
        <v>364</v>
      </c>
    </row>
    <row r="38" spans="1:8">
      <c r="A38" t="s">
        <v>77</v>
      </c>
      <c r="B38" t="s">
        <v>364</v>
      </c>
      <c r="C38" t="s">
        <v>13</v>
      </c>
      <c r="D38" t="s">
        <v>12</v>
      </c>
      <c r="E38" t="s">
        <v>363</v>
      </c>
      <c r="F38" t="s">
        <v>375</v>
      </c>
      <c r="G38" t="s">
        <v>14</v>
      </c>
      <c r="H38" t="s">
        <v>364</v>
      </c>
    </row>
    <row r="39" spans="1:8">
      <c r="A39" t="s">
        <v>78</v>
      </c>
      <c r="B39" t="s">
        <v>363</v>
      </c>
      <c r="C39" t="s">
        <v>13</v>
      </c>
      <c r="D39" t="s">
        <v>12</v>
      </c>
      <c r="E39" t="s">
        <v>363</v>
      </c>
      <c r="F39" t="s">
        <v>375</v>
      </c>
      <c r="G39" t="s">
        <v>14</v>
      </c>
      <c r="H39" t="s">
        <v>364</v>
      </c>
    </row>
    <row r="40" spans="1:8">
      <c r="A40" t="s">
        <v>79</v>
      </c>
      <c r="B40" t="s">
        <v>363</v>
      </c>
      <c r="C40" t="s">
        <v>13</v>
      </c>
      <c r="D40" t="s">
        <v>12</v>
      </c>
      <c r="E40" t="s">
        <v>363</v>
      </c>
      <c r="F40" t="s">
        <v>375</v>
      </c>
      <c r="G40" t="s">
        <v>14</v>
      </c>
      <c r="H40" t="s">
        <v>364</v>
      </c>
    </row>
    <row r="41" spans="1:8">
      <c r="A41" t="s">
        <v>80</v>
      </c>
      <c r="B41" t="s">
        <v>363</v>
      </c>
      <c r="C41" t="s">
        <v>13</v>
      </c>
      <c r="D41" t="s">
        <v>12</v>
      </c>
      <c r="E41" t="s">
        <v>363</v>
      </c>
      <c r="F41" t="s">
        <v>375</v>
      </c>
      <c r="G41" t="s">
        <v>14</v>
      </c>
      <c r="H41" t="s">
        <v>364</v>
      </c>
    </row>
    <row r="42" spans="1:8">
      <c r="A42" t="s">
        <v>81</v>
      </c>
      <c r="B42" t="s">
        <v>363</v>
      </c>
      <c r="C42" t="s">
        <v>13</v>
      </c>
      <c r="D42" t="s">
        <v>27</v>
      </c>
      <c r="E42" t="s">
        <v>370</v>
      </c>
      <c r="F42" t="s">
        <v>375</v>
      </c>
      <c r="G42" t="s">
        <v>19</v>
      </c>
      <c r="H42" t="s">
        <v>370</v>
      </c>
    </row>
    <row r="43" spans="1:8">
      <c r="A43" t="s">
        <v>82</v>
      </c>
      <c r="B43" t="s">
        <v>370</v>
      </c>
      <c r="C43" t="s">
        <v>13</v>
      </c>
      <c r="D43" t="s">
        <v>27</v>
      </c>
      <c r="E43" t="s">
        <v>370</v>
      </c>
      <c r="F43" t="s">
        <v>375</v>
      </c>
      <c r="G43" t="s">
        <v>19</v>
      </c>
      <c r="H43" t="s">
        <v>370</v>
      </c>
    </row>
    <row r="44" spans="1:8">
      <c r="A44" t="s">
        <v>83</v>
      </c>
      <c r="B44" t="s">
        <v>370</v>
      </c>
      <c r="C44" t="s">
        <v>13</v>
      </c>
      <c r="D44" t="s">
        <v>12</v>
      </c>
      <c r="E44" t="s">
        <v>363</v>
      </c>
      <c r="F44" t="s">
        <v>375</v>
      </c>
      <c r="G44" t="s">
        <v>14</v>
      </c>
      <c r="H44" t="s">
        <v>364</v>
      </c>
    </row>
    <row r="45" spans="1:8">
      <c r="A45" t="s">
        <v>84</v>
      </c>
      <c r="B45" t="s">
        <v>364</v>
      </c>
      <c r="C45" t="s">
        <v>13</v>
      </c>
      <c r="D45" t="s">
        <v>27</v>
      </c>
      <c r="E45" t="s">
        <v>370</v>
      </c>
      <c r="F45" t="s">
        <v>375</v>
      </c>
      <c r="G45" t="s">
        <v>19</v>
      </c>
      <c r="H45" t="s">
        <v>370</v>
      </c>
    </row>
    <row r="46" spans="1:8">
      <c r="A46" t="s">
        <v>85</v>
      </c>
      <c r="B46" t="s">
        <v>363</v>
      </c>
      <c r="C46" t="s">
        <v>13</v>
      </c>
      <c r="D46" t="s">
        <v>12</v>
      </c>
      <c r="E46" t="s">
        <v>363</v>
      </c>
      <c r="F46" t="s">
        <v>375</v>
      </c>
      <c r="G46" t="s">
        <v>14</v>
      </c>
      <c r="H46" t="s">
        <v>364</v>
      </c>
    </row>
    <row r="47" spans="1:8">
      <c r="A47" t="s">
        <v>86</v>
      </c>
      <c r="B47" t="s">
        <v>363</v>
      </c>
      <c r="C47" t="s">
        <v>13</v>
      </c>
      <c r="D47" t="s">
        <v>12</v>
      </c>
      <c r="E47" t="s">
        <v>363</v>
      </c>
      <c r="F47" t="s">
        <v>375</v>
      </c>
      <c r="G47" t="s">
        <v>14</v>
      </c>
      <c r="H47" t="s">
        <v>364</v>
      </c>
    </row>
    <row r="48" spans="1:8">
      <c r="A48" t="s">
        <v>87</v>
      </c>
      <c r="B48" t="s">
        <v>363</v>
      </c>
      <c r="C48" t="s">
        <v>13</v>
      </c>
      <c r="D48" t="s">
        <v>27</v>
      </c>
      <c r="E48" t="s">
        <v>370</v>
      </c>
      <c r="F48" t="s">
        <v>375</v>
      </c>
      <c r="G48" t="s">
        <v>19</v>
      </c>
      <c r="H48" t="s">
        <v>370</v>
      </c>
    </row>
    <row r="49" spans="1:8">
      <c r="A49" t="s">
        <v>88</v>
      </c>
      <c r="B49" t="s">
        <v>370</v>
      </c>
      <c r="C49" t="s">
        <v>13</v>
      </c>
      <c r="D49" t="s">
        <v>27</v>
      </c>
      <c r="E49" t="s">
        <v>370</v>
      </c>
      <c r="F49" t="s">
        <v>375</v>
      </c>
      <c r="G49" t="s">
        <v>19</v>
      </c>
      <c r="H49" t="s">
        <v>370</v>
      </c>
    </row>
    <row r="50" spans="1:8">
      <c r="A50" t="s">
        <v>18</v>
      </c>
      <c r="B50" t="s">
        <v>370</v>
      </c>
      <c r="C50" t="s">
        <v>13</v>
      </c>
      <c r="D50" t="s">
        <v>12</v>
      </c>
      <c r="E50" t="s">
        <v>363</v>
      </c>
      <c r="F50" t="s">
        <v>375</v>
      </c>
      <c r="G50" t="s">
        <v>14</v>
      </c>
      <c r="H50" t="s">
        <v>364</v>
      </c>
    </row>
    <row r="51" spans="1:8">
      <c r="A51" t="s">
        <v>89</v>
      </c>
      <c r="B51" t="s">
        <v>364</v>
      </c>
      <c r="C51" t="s">
        <v>13</v>
      </c>
      <c r="D51" t="s">
        <v>27</v>
      </c>
      <c r="E51" t="s">
        <v>370</v>
      </c>
      <c r="F51" t="s">
        <v>375</v>
      </c>
      <c r="G51" t="s">
        <v>19</v>
      </c>
      <c r="H51" t="s">
        <v>370</v>
      </c>
    </row>
    <row r="52" spans="1:8">
      <c r="A52" t="s">
        <v>90</v>
      </c>
      <c r="B52" t="s">
        <v>370</v>
      </c>
      <c r="C52" t="s">
        <v>13</v>
      </c>
      <c r="D52" t="s">
        <v>27</v>
      </c>
      <c r="E52" t="s">
        <v>370</v>
      </c>
      <c r="F52" t="s">
        <v>375</v>
      </c>
      <c r="G52" t="s">
        <v>19</v>
      </c>
      <c r="H52" t="s">
        <v>370</v>
      </c>
    </row>
    <row r="53" spans="1:8">
      <c r="A53" t="s">
        <v>91</v>
      </c>
      <c r="B53" t="s">
        <v>370</v>
      </c>
      <c r="C53" t="s">
        <v>13</v>
      </c>
      <c r="D53" t="s">
        <v>12</v>
      </c>
      <c r="E53" t="s">
        <v>363</v>
      </c>
      <c r="F53" t="s">
        <v>375</v>
      </c>
      <c r="G53" t="s">
        <v>14</v>
      </c>
      <c r="H53" t="s">
        <v>364</v>
      </c>
    </row>
    <row r="54" spans="1:8">
      <c r="A54" t="s">
        <v>92</v>
      </c>
      <c r="B54" t="s">
        <v>363</v>
      </c>
      <c r="C54" t="s">
        <v>13</v>
      </c>
      <c r="D54" t="s">
        <v>12</v>
      </c>
      <c r="E54" t="s">
        <v>363</v>
      </c>
      <c r="F54" t="s">
        <v>375</v>
      </c>
      <c r="G54" t="s">
        <v>14</v>
      </c>
      <c r="H54" t="s">
        <v>364</v>
      </c>
    </row>
    <row r="55" spans="1:8">
      <c r="A55" t="s">
        <v>93</v>
      </c>
      <c r="B55" t="s">
        <v>363</v>
      </c>
      <c r="C55" t="s">
        <v>13</v>
      </c>
      <c r="D55" t="s">
        <v>27</v>
      </c>
      <c r="E55" t="s">
        <v>370</v>
      </c>
      <c r="F55" t="s">
        <v>375</v>
      </c>
      <c r="G55" t="s">
        <v>19</v>
      </c>
      <c r="H55" t="s">
        <v>370</v>
      </c>
    </row>
    <row r="56" spans="1:8">
      <c r="A56" t="s">
        <v>94</v>
      </c>
      <c r="B56" t="s">
        <v>370</v>
      </c>
      <c r="C56" t="s">
        <v>13</v>
      </c>
      <c r="D56" t="s">
        <v>12</v>
      </c>
      <c r="E56" t="s">
        <v>363</v>
      </c>
      <c r="F56" t="s">
        <v>375</v>
      </c>
      <c r="G56" t="s">
        <v>14</v>
      </c>
      <c r="H56" t="s">
        <v>364</v>
      </c>
    </row>
    <row r="57" spans="1:8">
      <c r="A57" t="s">
        <v>95</v>
      </c>
      <c r="B57" t="s">
        <v>363</v>
      </c>
      <c r="C57" t="s">
        <v>13</v>
      </c>
      <c r="D57" t="s">
        <v>12</v>
      </c>
      <c r="E57" t="s">
        <v>363</v>
      </c>
      <c r="F57" t="s">
        <v>375</v>
      </c>
      <c r="G57" t="s">
        <v>14</v>
      </c>
      <c r="H57" t="s">
        <v>364</v>
      </c>
    </row>
    <row r="58" spans="1:8">
      <c r="A58" t="s">
        <v>96</v>
      </c>
      <c r="B58" t="s">
        <v>363</v>
      </c>
      <c r="C58" t="s">
        <v>13</v>
      </c>
      <c r="D58" t="s">
        <v>27</v>
      </c>
      <c r="E58" t="s">
        <v>370</v>
      </c>
      <c r="F58" t="s">
        <v>375</v>
      </c>
      <c r="G58" t="s">
        <v>19</v>
      </c>
      <c r="H58" t="s">
        <v>370</v>
      </c>
    </row>
    <row r="59" spans="1:8">
      <c r="A59" t="s">
        <v>97</v>
      </c>
      <c r="B59" t="s">
        <v>368</v>
      </c>
      <c r="C59" t="s">
        <v>13</v>
      </c>
      <c r="D59" t="s">
        <v>27</v>
      </c>
      <c r="E59" t="s">
        <v>370</v>
      </c>
      <c r="F59" t="s">
        <v>375</v>
      </c>
      <c r="G59" t="s">
        <v>19</v>
      </c>
      <c r="H59" t="s">
        <v>370</v>
      </c>
    </row>
    <row r="60" spans="1:8">
      <c r="A60" t="s">
        <v>98</v>
      </c>
      <c r="B60" t="s">
        <v>372</v>
      </c>
      <c r="C60" t="s">
        <v>13</v>
      </c>
      <c r="D60" t="s">
        <v>12</v>
      </c>
      <c r="E60" t="s">
        <v>363</v>
      </c>
      <c r="F60" t="s">
        <v>375</v>
      </c>
      <c r="G60" t="s">
        <v>14</v>
      </c>
      <c r="H60" t="s">
        <v>364</v>
      </c>
    </row>
    <row r="61" spans="1:8">
      <c r="A61" t="s">
        <v>99</v>
      </c>
      <c r="B61" t="s">
        <v>363</v>
      </c>
      <c r="C61" t="s">
        <v>13</v>
      </c>
      <c r="D61" t="s">
        <v>12</v>
      </c>
      <c r="E61" t="s">
        <v>363</v>
      </c>
      <c r="F61" t="s">
        <v>375</v>
      </c>
      <c r="G61" t="s">
        <v>14</v>
      </c>
      <c r="H61" t="s">
        <v>364</v>
      </c>
    </row>
    <row r="62" spans="1:8">
      <c r="A62" t="s">
        <v>100</v>
      </c>
      <c r="B62" t="s">
        <v>363</v>
      </c>
      <c r="C62" t="s">
        <v>13</v>
      </c>
      <c r="D62" t="s">
        <v>12</v>
      </c>
      <c r="E62" t="s">
        <v>363</v>
      </c>
      <c r="F62" t="s">
        <v>375</v>
      </c>
      <c r="G62" t="s">
        <v>14</v>
      </c>
      <c r="H62" t="s">
        <v>364</v>
      </c>
    </row>
    <row r="63" spans="1:8">
      <c r="A63" t="s">
        <v>101</v>
      </c>
      <c r="B63" t="s">
        <v>363</v>
      </c>
      <c r="C63" t="s">
        <v>13</v>
      </c>
      <c r="D63" t="s">
        <v>27</v>
      </c>
      <c r="E63" t="s">
        <v>370</v>
      </c>
      <c r="F63" t="s">
        <v>375</v>
      </c>
      <c r="G63" t="s">
        <v>19</v>
      </c>
      <c r="H63" t="s">
        <v>370</v>
      </c>
    </row>
    <row r="64" spans="1:8">
      <c r="A64" t="s">
        <v>102</v>
      </c>
      <c r="B64" t="s">
        <v>368</v>
      </c>
      <c r="C64" t="s">
        <v>13</v>
      </c>
      <c r="D64" t="s">
        <v>12</v>
      </c>
      <c r="E64" t="s">
        <v>363</v>
      </c>
      <c r="F64" t="s">
        <v>375</v>
      </c>
      <c r="G64" t="s">
        <v>14</v>
      </c>
      <c r="H64" t="s">
        <v>364</v>
      </c>
    </row>
    <row r="65" spans="1:8">
      <c r="A65" t="s">
        <v>103</v>
      </c>
      <c r="B65" t="s">
        <v>363</v>
      </c>
      <c r="C65" t="s">
        <v>13</v>
      </c>
      <c r="D65" t="s">
        <v>27</v>
      </c>
      <c r="E65" t="s">
        <v>370</v>
      </c>
      <c r="F65" t="s">
        <v>375</v>
      </c>
      <c r="G65" t="s">
        <v>19</v>
      </c>
      <c r="H65" t="s">
        <v>370</v>
      </c>
    </row>
    <row r="66" spans="1:8">
      <c r="A66" t="s">
        <v>104</v>
      </c>
      <c r="B66" t="s">
        <v>369</v>
      </c>
      <c r="C66" t="s">
        <v>13</v>
      </c>
      <c r="D66" t="s">
        <v>27</v>
      </c>
      <c r="E66" t="s">
        <v>370</v>
      </c>
      <c r="F66" t="s">
        <v>375</v>
      </c>
      <c r="G66" t="s">
        <v>19</v>
      </c>
      <c r="H66" t="s">
        <v>370</v>
      </c>
    </row>
    <row r="67" spans="1:8">
      <c r="A67" t="s">
        <v>105</v>
      </c>
      <c r="B67" t="s">
        <v>370</v>
      </c>
      <c r="C67" t="s">
        <v>13</v>
      </c>
      <c r="D67" t="s">
        <v>27</v>
      </c>
      <c r="E67" t="s">
        <v>370</v>
      </c>
      <c r="F67" t="s">
        <v>375</v>
      </c>
      <c r="G67" t="s">
        <v>19</v>
      </c>
      <c r="H67" t="s">
        <v>370</v>
      </c>
    </row>
    <row r="68" spans="1:8">
      <c r="A68" t="s">
        <v>106</v>
      </c>
      <c r="B68" t="s">
        <v>369</v>
      </c>
      <c r="C68" t="s">
        <v>13</v>
      </c>
      <c r="D68" t="s">
        <v>27</v>
      </c>
      <c r="E68" t="s">
        <v>370</v>
      </c>
      <c r="F68" t="s">
        <v>375</v>
      </c>
      <c r="G68" t="s">
        <v>19</v>
      </c>
      <c r="H68" t="s">
        <v>370</v>
      </c>
    </row>
    <row r="69" spans="1:8">
      <c r="A69" t="s">
        <v>107</v>
      </c>
      <c r="B69" t="s">
        <v>369</v>
      </c>
      <c r="C69" t="s">
        <v>13</v>
      </c>
      <c r="D69" t="s">
        <v>12</v>
      </c>
      <c r="E69" t="s">
        <v>363</v>
      </c>
      <c r="F69" t="s">
        <v>375</v>
      </c>
      <c r="G69" t="s">
        <v>14</v>
      </c>
      <c r="H69" t="s">
        <v>364</v>
      </c>
    </row>
    <row r="70" spans="1:8">
      <c r="A70" t="s">
        <v>108</v>
      </c>
      <c r="B70" t="s">
        <v>363</v>
      </c>
      <c r="C70" t="s">
        <v>13</v>
      </c>
      <c r="D70" t="s">
        <v>12</v>
      </c>
      <c r="E70" t="s">
        <v>363</v>
      </c>
      <c r="F70" t="s">
        <v>375</v>
      </c>
      <c r="G70" t="s">
        <v>14</v>
      </c>
      <c r="H70" t="s">
        <v>364</v>
      </c>
    </row>
    <row r="71" spans="1:8">
      <c r="A71" t="s">
        <v>109</v>
      </c>
      <c r="B71" t="s">
        <v>363</v>
      </c>
      <c r="C71" t="s">
        <v>13</v>
      </c>
      <c r="D71" t="s">
        <v>12</v>
      </c>
      <c r="E71" t="s">
        <v>363</v>
      </c>
      <c r="F71" t="s">
        <v>375</v>
      </c>
      <c r="G71" t="s">
        <v>14</v>
      </c>
      <c r="H71" t="s">
        <v>364</v>
      </c>
    </row>
    <row r="72" spans="1:8">
      <c r="A72" t="s">
        <v>110</v>
      </c>
      <c r="B72" t="s">
        <v>364</v>
      </c>
      <c r="C72" t="s">
        <v>13</v>
      </c>
      <c r="D72" t="s">
        <v>27</v>
      </c>
      <c r="E72" t="s">
        <v>370</v>
      </c>
      <c r="F72" t="s">
        <v>375</v>
      </c>
      <c r="G72" t="s">
        <v>19</v>
      </c>
      <c r="H72" t="s">
        <v>370</v>
      </c>
    </row>
    <row r="73" spans="1:8">
      <c r="A73" t="s">
        <v>111</v>
      </c>
      <c r="B73" t="s">
        <v>369</v>
      </c>
      <c r="C73" t="s">
        <v>13</v>
      </c>
      <c r="D73" t="s">
        <v>12</v>
      </c>
      <c r="E73" t="s">
        <v>363</v>
      </c>
      <c r="F73" t="s">
        <v>375</v>
      </c>
      <c r="G73" t="s">
        <v>14</v>
      </c>
      <c r="H73" t="s">
        <v>364</v>
      </c>
    </row>
    <row r="74" spans="1:8">
      <c r="A74" t="s">
        <v>112</v>
      </c>
      <c r="B74" t="s">
        <v>364</v>
      </c>
      <c r="C74" t="s">
        <v>13</v>
      </c>
      <c r="D74" t="s">
        <v>12</v>
      </c>
      <c r="E74" t="s">
        <v>363</v>
      </c>
      <c r="F74" t="s">
        <v>375</v>
      </c>
      <c r="G74" t="s">
        <v>14</v>
      </c>
      <c r="H74" t="s">
        <v>364</v>
      </c>
    </row>
    <row r="75" spans="1:8">
      <c r="A75" t="s">
        <v>113</v>
      </c>
      <c r="B75" t="s">
        <v>45</v>
      </c>
      <c r="C75" t="s">
        <v>13</v>
      </c>
      <c r="D75" t="s">
        <v>12</v>
      </c>
      <c r="E75" t="s">
        <v>363</v>
      </c>
      <c r="F75" t="s">
        <v>375</v>
      </c>
      <c r="G75" t="s">
        <v>14</v>
      </c>
      <c r="H75" t="s">
        <v>364</v>
      </c>
    </row>
    <row r="76" spans="1:8">
      <c r="A76" t="s">
        <v>114</v>
      </c>
      <c r="B76" t="s">
        <v>363</v>
      </c>
      <c r="C76" t="s">
        <v>13</v>
      </c>
      <c r="D76" t="s">
        <v>12</v>
      </c>
      <c r="E76" t="s">
        <v>363</v>
      </c>
      <c r="F76" t="s">
        <v>375</v>
      </c>
      <c r="G76" t="s">
        <v>14</v>
      </c>
      <c r="H76" t="s">
        <v>364</v>
      </c>
    </row>
    <row r="77" spans="1:8">
      <c r="A77" t="s">
        <v>115</v>
      </c>
      <c r="B77" t="s">
        <v>363</v>
      </c>
      <c r="C77" t="s">
        <v>13</v>
      </c>
      <c r="D77" t="s">
        <v>27</v>
      </c>
      <c r="E77" t="s">
        <v>370</v>
      </c>
      <c r="F77" t="s">
        <v>375</v>
      </c>
      <c r="G77" t="s">
        <v>19</v>
      </c>
      <c r="H77" t="s">
        <v>370</v>
      </c>
    </row>
    <row r="78" spans="1:8">
      <c r="A78" t="s">
        <v>116</v>
      </c>
      <c r="B78" t="s">
        <v>369</v>
      </c>
      <c r="C78" t="s">
        <v>13</v>
      </c>
      <c r="D78" t="s">
        <v>27</v>
      </c>
      <c r="E78" t="s">
        <v>370</v>
      </c>
      <c r="F78" t="s">
        <v>375</v>
      </c>
      <c r="G78" t="s">
        <v>19</v>
      </c>
      <c r="H78" t="s">
        <v>370</v>
      </c>
    </row>
    <row r="79" spans="1:8">
      <c r="A79" t="s">
        <v>117</v>
      </c>
      <c r="B79" t="s">
        <v>364</v>
      </c>
      <c r="C79" t="s">
        <v>13</v>
      </c>
      <c r="D79" t="s">
        <v>12</v>
      </c>
      <c r="E79" t="s">
        <v>363</v>
      </c>
      <c r="F79" t="s">
        <v>375</v>
      </c>
      <c r="G79" t="s">
        <v>14</v>
      </c>
      <c r="H79" t="s">
        <v>364</v>
      </c>
    </row>
    <row r="80" spans="1:8">
      <c r="A80" t="s">
        <v>118</v>
      </c>
      <c r="B80" t="s">
        <v>370</v>
      </c>
      <c r="C80" t="s">
        <v>13</v>
      </c>
      <c r="D80" t="s">
        <v>12</v>
      </c>
      <c r="E80" t="s">
        <v>363</v>
      </c>
      <c r="F80" t="s">
        <v>375</v>
      </c>
      <c r="G80" t="s">
        <v>14</v>
      </c>
      <c r="H80" t="s">
        <v>364</v>
      </c>
    </row>
    <row r="81" spans="1:8">
      <c r="A81" t="s">
        <v>119</v>
      </c>
      <c r="B81" t="s">
        <v>363</v>
      </c>
      <c r="C81" t="s">
        <v>13</v>
      </c>
      <c r="D81" t="s">
        <v>27</v>
      </c>
      <c r="E81" t="s">
        <v>370</v>
      </c>
      <c r="F81" t="s">
        <v>375</v>
      </c>
      <c r="G81" t="s">
        <v>19</v>
      </c>
      <c r="H81" t="s">
        <v>370</v>
      </c>
    </row>
    <row r="82" spans="1:8">
      <c r="A82" t="s">
        <v>120</v>
      </c>
      <c r="B82" t="s">
        <v>363</v>
      </c>
      <c r="C82" t="s">
        <v>13</v>
      </c>
      <c r="D82" t="s">
        <v>27</v>
      </c>
      <c r="E82" t="s">
        <v>370</v>
      </c>
      <c r="F82" t="s">
        <v>375</v>
      </c>
      <c r="G82" t="s">
        <v>19</v>
      </c>
      <c r="H82" t="s">
        <v>370</v>
      </c>
    </row>
    <row r="83" spans="1:8">
      <c r="A83" t="s">
        <v>121</v>
      </c>
      <c r="B83" t="s">
        <v>368</v>
      </c>
      <c r="C83" t="s">
        <v>13</v>
      </c>
      <c r="D83" t="s">
        <v>27</v>
      </c>
      <c r="E83" t="s">
        <v>370</v>
      </c>
      <c r="F83" t="s">
        <v>375</v>
      </c>
      <c r="G83" t="s">
        <v>19</v>
      </c>
      <c r="H83" t="s">
        <v>370</v>
      </c>
    </row>
    <row r="84" spans="1:8">
      <c r="A84" t="s">
        <v>122</v>
      </c>
      <c r="B84" t="s">
        <v>374</v>
      </c>
      <c r="C84" t="s">
        <v>13</v>
      </c>
      <c r="D84" t="s">
        <v>27</v>
      </c>
      <c r="E84" t="s">
        <v>370</v>
      </c>
      <c r="F84" t="s">
        <v>375</v>
      </c>
      <c r="G84" t="s">
        <v>19</v>
      </c>
      <c r="H84" t="s">
        <v>370</v>
      </c>
    </row>
    <row r="85" spans="1:8">
      <c r="A85" t="s">
        <v>123</v>
      </c>
      <c r="B85" t="s">
        <v>370</v>
      </c>
      <c r="C85" t="s">
        <v>13</v>
      </c>
      <c r="D85" t="s">
        <v>27</v>
      </c>
      <c r="E85" t="s">
        <v>370</v>
      </c>
      <c r="F85" t="s">
        <v>375</v>
      </c>
      <c r="G85" t="s">
        <v>19</v>
      </c>
      <c r="H85" t="s">
        <v>370</v>
      </c>
    </row>
    <row r="86" spans="1:8">
      <c r="A86" t="s">
        <v>124</v>
      </c>
      <c r="B86" t="s">
        <v>370</v>
      </c>
      <c r="C86" t="s">
        <v>13</v>
      </c>
      <c r="D86" t="s">
        <v>12</v>
      </c>
      <c r="E86" t="s">
        <v>363</v>
      </c>
      <c r="F86" t="s">
        <v>375</v>
      </c>
      <c r="G86" t="s">
        <v>14</v>
      </c>
      <c r="H86" t="s">
        <v>364</v>
      </c>
    </row>
    <row r="87" spans="1:8">
      <c r="A87" t="s">
        <v>125</v>
      </c>
      <c r="B87" t="s">
        <v>374</v>
      </c>
      <c r="C87" t="s">
        <v>13</v>
      </c>
      <c r="D87" t="s">
        <v>27</v>
      </c>
      <c r="E87" t="s">
        <v>370</v>
      </c>
      <c r="F87" t="s">
        <v>375</v>
      </c>
      <c r="G87" t="s">
        <v>19</v>
      </c>
      <c r="H87" t="s">
        <v>370</v>
      </c>
    </row>
    <row r="88" spans="1:8">
      <c r="A88" t="s">
        <v>126</v>
      </c>
      <c r="B88" t="s">
        <v>364</v>
      </c>
      <c r="C88" t="s">
        <v>13</v>
      </c>
      <c r="D88" t="s">
        <v>27</v>
      </c>
      <c r="E88" t="s">
        <v>370</v>
      </c>
      <c r="F88" t="s">
        <v>375</v>
      </c>
      <c r="G88" t="s">
        <v>19</v>
      </c>
      <c r="H88" t="s">
        <v>370</v>
      </c>
    </row>
    <row r="89" spans="1:8">
      <c r="A89" t="s">
        <v>127</v>
      </c>
      <c r="B89" t="s">
        <v>372</v>
      </c>
      <c r="C89" t="s">
        <v>13</v>
      </c>
      <c r="D89" t="s">
        <v>12</v>
      </c>
      <c r="E89" t="s">
        <v>363</v>
      </c>
      <c r="F89" t="s">
        <v>375</v>
      </c>
      <c r="G89" t="s">
        <v>14</v>
      </c>
      <c r="H89" t="s">
        <v>364</v>
      </c>
    </row>
    <row r="90" spans="1:8">
      <c r="A90" t="s">
        <v>128</v>
      </c>
      <c r="B90" t="s">
        <v>369</v>
      </c>
      <c r="C90" t="s">
        <v>13</v>
      </c>
      <c r="D90" t="s">
        <v>12</v>
      </c>
      <c r="E90" t="s">
        <v>363</v>
      </c>
      <c r="F90" t="s">
        <v>375</v>
      </c>
      <c r="G90" t="s">
        <v>14</v>
      </c>
      <c r="H90" t="s">
        <v>364</v>
      </c>
    </row>
    <row r="91" spans="1:8">
      <c r="A91" t="s">
        <v>129</v>
      </c>
      <c r="B91" t="s">
        <v>364</v>
      </c>
      <c r="C91" t="s">
        <v>13</v>
      </c>
      <c r="D91" t="s">
        <v>12</v>
      </c>
      <c r="E91" t="s">
        <v>363</v>
      </c>
      <c r="F91" t="s">
        <v>375</v>
      </c>
      <c r="G91" t="s">
        <v>14</v>
      </c>
      <c r="H91" t="s">
        <v>364</v>
      </c>
    </row>
    <row r="92" spans="1:8">
      <c r="A92" t="s">
        <v>130</v>
      </c>
      <c r="B92" t="s">
        <v>364</v>
      </c>
      <c r="C92" t="s">
        <v>13</v>
      </c>
      <c r="D92" t="s">
        <v>12</v>
      </c>
      <c r="E92" t="s">
        <v>363</v>
      </c>
      <c r="F92" t="s">
        <v>375</v>
      </c>
      <c r="G92" t="s">
        <v>14</v>
      </c>
      <c r="H92" t="s">
        <v>364</v>
      </c>
    </row>
    <row r="93" spans="1:8">
      <c r="A93" t="s">
        <v>131</v>
      </c>
      <c r="B93" t="s">
        <v>364</v>
      </c>
      <c r="C93" t="s">
        <v>13</v>
      </c>
      <c r="D93" t="s">
        <v>12</v>
      </c>
      <c r="E93" t="s">
        <v>363</v>
      </c>
      <c r="F93" t="s">
        <v>375</v>
      </c>
      <c r="G93" t="s">
        <v>14</v>
      </c>
      <c r="H93" t="s">
        <v>364</v>
      </c>
    </row>
    <row r="94" spans="1:8">
      <c r="A94" t="s">
        <v>132</v>
      </c>
      <c r="B94" t="s">
        <v>364</v>
      </c>
      <c r="C94" t="s">
        <v>13</v>
      </c>
      <c r="D94" t="s">
        <v>27</v>
      </c>
      <c r="E94" t="s">
        <v>370</v>
      </c>
      <c r="F94" t="s">
        <v>375</v>
      </c>
      <c r="G94" t="s">
        <v>19</v>
      </c>
      <c r="H94" t="s">
        <v>370</v>
      </c>
    </row>
    <row r="95" spans="1:8">
      <c r="A95" t="s">
        <v>133</v>
      </c>
      <c r="B95" t="s">
        <v>363</v>
      </c>
      <c r="C95" t="s">
        <v>13</v>
      </c>
      <c r="D95" t="s">
        <v>12</v>
      </c>
      <c r="E95" t="s">
        <v>363</v>
      </c>
      <c r="F95" t="s">
        <v>375</v>
      </c>
      <c r="G95" t="s">
        <v>14</v>
      </c>
      <c r="H95" t="s">
        <v>364</v>
      </c>
    </row>
    <row r="96" spans="1:8">
      <c r="A96" t="s">
        <v>134</v>
      </c>
      <c r="B96" t="s">
        <v>369</v>
      </c>
      <c r="C96" t="s">
        <v>13</v>
      </c>
      <c r="D96" t="s">
        <v>27</v>
      </c>
      <c r="E96" t="s">
        <v>370</v>
      </c>
      <c r="F96" t="s">
        <v>375</v>
      </c>
      <c r="G96" t="s">
        <v>19</v>
      </c>
      <c r="H96" t="s">
        <v>370</v>
      </c>
    </row>
    <row r="97" spans="1:8">
      <c r="A97" t="s">
        <v>135</v>
      </c>
      <c r="B97" t="s">
        <v>364</v>
      </c>
      <c r="C97" t="s">
        <v>13</v>
      </c>
      <c r="D97" t="s">
        <v>27</v>
      </c>
      <c r="E97" t="s">
        <v>370</v>
      </c>
      <c r="F97" t="s">
        <v>375</v>
      </c>
      <c r="G97" t="s">
        <v>19</v>
      </c>
      <c r="H97" t="s">
        <v>370</v>
      </c>
    </row>
    <row r="98" spans="1:8">
      <c r="A98" t="s">
        <v>23</v>
      </c>
      <c r="B98" t="s">
        <v>370</v>
      </c>
      <c r="C98" t="s">
        <v>13</v>
      </c>
      <c r="D98" t="s">
        <v>12</v>
      </c>
      <c r="E98" t="s">
        <v>363</v>
      </c>
      <c r="F98" t="s">
        <v>375</v>
      </c>
      <c r="G98" t="s">
        <v>14</v>
      </c>
      <c r="H98" t="s">
        <v>364</v>
      </c>
    </row>
    <row r="99" spans="1:8">
      <c r="A99" t="s">
        <v>136</v>
      </c>
      <c r="B99" t="s">
        <v>370</v>
      </c>
      <c r="C99" t="s">
        <v>13</v>
      </c>
      <c r="D99" t="s">
        <v>27</v>
      </c>
      <c r="E99" t="s">
        <v>370</v>
      </c>
      <c r="F99" t="s">
        <v>375</v>
      </c>
      <c r="G99" t="s">
        <v>19</v>
      </c>
      <c r="H99" t="s">
        <v>370</v>
      </c>
    </row>
    <row r="100" spans="1:8">
      <c r="A100" t="s">
        <v>137</v>
      </c>
      <c r="B100" t="s">
        <v>363</v>
      </c>
      <c r="C100" t="s">
        <v>13</v>
      </c>
      <c r="D100" t="s">
        <v>27</v>
      </c>
      <c r="E100" t="s">
        <v>370</v>
      </c>
      <c r="F100" t="s">
        <v>375</v>
      </c>
      <c r="G100" t="s">
        <v>19</v>
      </c>
      <c r="H100" t="s">
        <v>370</v>
      </c>
    </row>
    <row r="101" spans="1:8">
      <c r="A101" t="s">
        <v>138</v>
      </c>
      <c r="B101" t="s">
        <v>372</v>
      </c>
      <c r="C101" t="s">
        <v>13</v>
      </c>
      <c r="D101" t="s">
        <v>27</v>
      </c>
      <c r="E101" t="s">
        <v>370</v>
      </c>
      <c r="F101" t="s">
        <v>375</v>
      </c>
      <c r="G101" t="s">
        <v>19</v>
      </c>
      <c r="H101" t="s">
        <v>370</v>
      </c>
    </row>
    <row r="102" spans="1:8">
      <c r="A102" t="s">
        <v>139</v>
      </c>
      <c r="B102" t="s">
        <v>369</v>
      </c>
      <c r="C102" t="s">
        <v>13</v>
      </c>
      <c r="D102" t="s">
        <v>27</v>
      </c>
      <c r="E102" t="s">
        <v>370</v>
      </c>
      <c r="F102" t="s">
        <v>375</v>
      </c>
      <c r="G102" t="s">
        <v>19</v>
      </c>
      <c r="H102" t="s">
        <v>370</v>
      </c>
    </row>
    <row r="103" spans="1:8">
      <c r="A103" t="s">
        <v>140</v>
      </c>
      <c r="B103" t="s">
        <v>372</v>
      </c>
      <c r="C103" t="s">
        <v>13</v>
      </c>
      <c r="D103" t="s">
        <v>12</v>
      </c>
      <c r="E103" t="s">
        <v>363</v>
      </c>
      <c r="F103" t="s">
        <v>375</v>
      </c>
      <c r="G103" t="s">
        <v>14</v>
      </c>
      <c r="H103" t="s">
        <v>364</v>
      </c>
    </row>
    <row r="104" spans="1:8">
      <c r="A104" t="s">
        <v>141</v>
      </c>
      <c r="B104" t="s">
        <v>368</v>
      </c>
      <c r="C104" t="s">
        <v>13</v>
      </c>
      <c r="D104" t="s">
        <v>12</v>
      </c>
      <c r="E104" t="s">
        <v>363</v>
      </c>
      <c r="F104" t="s">
        <v>375</v>
      </c>
      <c r="G104" t="s">
        <v>14</v>
      </c>
      <c r="H104" t="s">
        <v>364</v>
      </c>
    </row>
    <row r="105" spans="1:8">
      <c r="A105" t="s">
        <v>142</v>
      </c>
      <c r="B105" t="s">
        <v>363</v>
      </c>
      <c r="C105" t="s">
        <v>13</v>
      </c>
      <c r="D105" t="s">
        <v>12</v>
      </c>
      <c r="E105" t="s">
        <v>363</v>
      </c>
      <c r="F105" t="s">
        <v>375</v>
      </c>
      <c r="G105" t="s">
        <v>14</v>
      </c>
      <c r="H105" t="s">
        <v>364</v>
      </c>
    </row>
    <row r="106" spans="1:8">
      <c r="A106" t="s">
        <v>143</v>
      </c>
      <c r="B106" t="s">
        <v>363</v>
      </c>
      <c r="C106" t="s">
        <v>13</v>
      </c>
      <c r="D106" t="s">
        <v>12</v>
      </c>
      <c r="E106" t="s">
        <v>363</v>
      </c>
      <c r="F106" t="s">
        <v>375</v>
      </c>
      <c r="G106" t="s">
        <v>14</v>
      </c>
      <c r="H106" t="s">
        <v>364</v>
      </c>
    </row>
    <row r="107" spans="1:8">
      <c r="A107" t="s">
        <v>144</v>
      </c>
      <c r="B107" t="s">
        <v>363</v>
      </c>
      <c r="C107" t="s">
        <v>13</v>
      </c>
      <c r="D107" t="s">
        <v>27</v>
      </c>
      <c r="E107" t="s">
        <v>370</v>
      </c>
      <c r="F107" t="s">
        <v>375</v>
      </c>
      <c r="G107" t="s">
        <v>19</v>
      </c>
      <c r="H107" t="s">
        <v>370</v>
      </c>
    </row>
    <row r="108" spans="1:8">
      <c r="A108" t="s">
        <v>145</v>
      </c>
      <c r="B108" t="s">
        <v>363</v>
      </c>
      <c r="C108" t="s">
        <v>13</v>
      </c>
      <c r="D108" t="s">
        <v>12</v>
      </c>
      <c r="E108" t="s">
        <v>363</v>
      </c>
      <c r="F108" t="s">
        <v>375</v>
      </c>
      <c r="G108" t="s">
        <v>14</v>
      </c>
      <c r="H108" t="s">
        <v>364</v>
      </c>
    </row>
    <row r="109" spans="1:8">
      <c r="A109" t="s">
        <v>146</v>
      </c>
      <c r="B109" t="s">
        <v>363</v>
      </c>
      <c r="C109" t="s">
        <v>13</v>
      </c>
      <c r="D109" t="s">
        <v>12</v>
      </c>
      <c r="E109" t="s">
        <v>363</v>
      </c>
      <c r="F109" t="s">
        <v>375</v>
      </c>
      <c r="G109" t="s">
        <v>14</v>
      </c>
      <c r="H109" t="s">
        <v>364</v>
      </c>
    </row>
    <row r="110" spans="1:8">
      <c r="A110" t="s">
        <v>147</v>
      </c>
      <c r="B110" t="s">
        <v>364</v>
      </c>
      <c r="C110" t="s">
        <v>13</v>
      </c>
      <c r="D110" t="s">
        <v>12</v>
      </c>
      <c r="E110" t="s">
        <v>363</v>
      </c>
      <c r="F110" t="s">
        <v>375</v>
      </c>
      <c r="G110" t="s">
        <v>14</v>
      </c>
      <c r="H110" t="s">
        <v>364</v>
      </c>
    </row>
    <row r="111" spans="1:8">
      <c r="A111" t="s">
        <v>148</v>
      </c>
      <c r="B111" t="s">
        <v>45</v>
      </c>
      <c r="C111" t="s">
        <v>13</v>
      </c>
      <c r="D111" t="s">
        <v>27</v>
      </c>
      <c r="E111" t="s">
        <v>370</v>
      </c>
      <c r="F111" t="s">
        <v>375</v>
      </c>
      <c r="G111" t="s">
        <v>19</v>
      </c>
      <c r="H111" t="s">
        <v>370</v>
      </c>
    </row>
    <row r="112" spans="1:8">
      <c r="A112" t="s">
        <v>149</v>
      </c>
      <c r="B112" t="s">
        <v>370</v>
      </c>
      <c r="C112" t="s">
        <v>13</v>
      </c>
      <c r="D112" t="s">
        <v>27</v>
      </c>
      <c r="E112" t="s">
        <v>370</v>
      </c>
      <c r="F112" t="s">
        <v>375</v>
      </c>
      <c r="G112" t="s">
        <v>19</v>
      </c>
      <c r="H112" t="s">
        <v>370</v>
      </c>
    </row>
    <row r="113" spans="1:8">
      <c r="A113" t="s">
        <v>150</v>
      </c>
      <c r="B113" t="s">
        <v>370</v>
      </c>
      <c r="C113" t="s">
        <v>13</v>
      </c>
      <c r="D113" t="s">
        <v>27</v>
      </c>
      <c r="E113" t="s">
        <v>370</v>
      </c>
      <c r="F113" t="s">
        <v>375</v>
      </c>
      <c r="G113" t="s">
        <v>19</v>
      </c>
      <c r="H113" t="s">
        <v>370</v>
      </c>
    </row>
    <row r="114" spans="1:8">
      <c r="A114" t="s">
        <v>151</v>
      </c>
      <c r="B114" t="s">
        <v>368</v>
      </c>
      <c r="C114" t="s">
        <v>13</v>
      </c>
      <c r="D114" t="s">
        <v>27</v>
      </c>
      <c r="E114" t="s">
        <v>370</v>
      </c>
      <c r="F114" t="s">
        <v>375</v>
      </c>
      <c r="G114" t="s">
        <v>19</v>
      </c>
      <c r="H114" t="s">
        <v>370</v>
      </c>
    </row>
    <row r="115" spans="1:8">
      <c r="A115" t="s">
        <v>152</v>
      </c>
      <c r="B115" t="s">
        <v>369</v>
      </c>
      <c r="C115" t="s">
        <v>13</v>
      </c>
      <c r="D115" t="s">
        <v>27</v>
      </c>
      <c r="E115" t="s">
        <v>370</v>
      </c>
      <c r="F115" t="s">
        <v>375</v>
      </c>
      <c r="G115" t="s">
        <v>19</v>
      </c>
      <c r="H115" t="s">
        <v>370</v>
      </c>
    </row>
    <row r="116" spans="1:8">
      <c r="A116" t="s">
        <v>153</v>
      </c>
      <c r="B116" t="s">
        <v>363</v>
      </c>
      <c r="C116" t="s">
        <v>13</v>
      </c>
      <c r="D116" t="s">
        <v>27</v>
      </c>
      <c r="E116" t="s">
        <v>370</v>
      </c>
      <c r="F116" t="s">
        <v>375</v>
      </c>
      <c r="G116" t="s">
        <v>19</v>
      </c>
      <c r="H116" t="s">
        <v>370</v>
      </c>
    </row>
    <row r="117" spans="1:8">
      <c r="A117" t="s">
        <v>154</v>
      </c>
      <c r="B117" t="s">
        <v>368</v>
      </c>
      <c r="C117" t="s">
        <v>13</v>
      </c>
      <c r="D117" t="s">
        <v>12</v>
      </c>
      <c r="E117" t="s">
        <v>363</v>
      </c>
      <c r="F117" t="s">
        <v>375</v>
      </c>
      <c r="G117" t="s">
        <v>14</v>
      </c>
      <c r="H117" t="s">
        <v>364</v>
      </c>
    </row>
    <row r="118" spans="1:8">
      <c r="A118" t="s">
        <v>155</v>
      </c>
      <c r="B118" t="s">
        <v>45</v>
      </c>
      <c r="C118" t="s">
        <v>13</v>
      </c>
      <c r="D118" t="s">
        <v>27</v>
      </c>
      <c r="E118" t="s">
        <v>370</v>
      </c>
      <c r="F118" t="s">
        <v>375</v>
      </c>
      <c r="G118" t="s">
        <v>19</v>
      </c>
      <c r="H118" t="s">
        <v>370</v>
      </c>
    </row>
    <row r="119" spans="1:8">
      <c r="A119" t="s">
        <v>156</v>
      </c>
      <c r="B119" t="s">
        <v>370</v>
      </c>
      <c r="C119" t="s">
        <v>13</v>
      </c>
      <c r="D119" t="s">
        <v>12</v>
      </c>
      <c r="E119" t="s">
        <v>363</v>
      </c>
      <c r="F119" t="s">
        <v>375</v>
      </c>
      <c r="G119" t="s">
        <v>14</v>
      </c>
      <c r="H119" t="s">
        <v>364</v>
      </c>
    </row>
    <row r="120" spans="1:8">
      <c r="A120" t="s">
        <v>157</v>
      </c>
      <c r="B120" t="s">
        <v>363</v>
      </c>
      <c r="C120" t="s">
        <v>13</v>
      </c>
      <c r="D120" t="s">
        <v>12</v>
      </c>
      <c r="E120" t="s">
        <v>363</v>
      </c>
      <c r="F120" t="s">
        <v>375</v>
      </c>
      <c r="G120" t="s">
        <v>14</v>
      </c>
      <c r="H120" t="s">
        <v>364</v>
      </c>
    </row>
    <row r="121" spans="1:8">
      <c r="A121" t="s">
        <v>158</v>
      </c>
      <c r="B121" t="s">
        <v>364</v>
      </c>
      <c r="C121" t="s">
        <v>13</v>
      </c>
      <c r="D121" t="s">
        <v>12</v>
      </c>
      <c r="E121" t="s">
        <v>363</v>
      </c>
      <c r="F121" t="s">
        <v>375</v>
      </c>
      <c r="G121" t="s">
        <v>14</v>
      </c>
      <c r="H121" t="s">
        <v>364</v>
      </c>
    </row>
    <row r="122" spans="1:8">
      <c r="A122" t="s">
        <v>159</v>
      </c>
      <c r="B122" t="s">
        <v>363</v>
      </c>
      <c r="C122" t="s">
        <v>13</v>
      </c>
      <c r="D122" t="s">
        <v>12</v>
      </c>
      <c r="E122" t="s">
        <v>363</v>
      </c>
      <c r="F122" t="s">
        <v>375</v>
      </c>
      <c r="G122" t="s">
        <v>14</v>
      </c>
      <c r="H122" t="s">
        <v>364</v>
      </c>
    </row>
    <row r="123" spans="1:8">
      <c r="A123" t="s">
        <v>160</v>
      </c>
      <c r="B123" t="s">
        <v>364</v>
      </c>
      <c r="C123" t="s">
        <v>13</v>
      </c>
      <c r="D123" t="s">
        <v>12</v>
      </c>
      <c r="E123" t="s">
        <v>363</v>
      </c>
      <c r="F123" t="s">
        <v>375</v>
      </c>
      <c r="G123" t="s">
        <v>14</v>
      </c>
      <c r="H123" t="s">
        <v>364</v>
      </c>
    </row>
    <row r="124" spans="1:8">
      <c r="A124" t="s">
        <v>161</v>
      </c>
      <c r="B124" t="s">
        <v>364</v>
      </c>
      <c r="C124" t="s">
        <v>13</v>
      </c>
      <c r="D124" t="s">
        <v>27</v>
      </c>
      <c r="E124" t="s">
        <v>370</v>
      </c>
      <c r="F124" t="s">
        <v>375</v>
      </c>
      <c r="G124" t="s">
        <v>19</v>
      </c>
      <c r="H124" t="s">
        <v>370</v>
      </c>
    </row>
    <row r="125" spans="1:8">
      <c r="A125" t="s">
        <v>162</v>
      </c>
      <c r="B125" t="s">
        <v>370</v>
      </c>
      <c r="C125" t="s">
        <v>13</v>
      </c>
      <c r="D125" t="s">
        <v>27</v>
      </c>
      <c r="E125" t="s">
        <v>370</v>
      </c>
      <c r="F125" t="s">
        <v>375</v>
      </c>
      <c r="G125" t="s">
        <v>19</v>
      </c>
      <c r="H125" t="s">
        <v>370</v>
      </c>
    </row>
    <row r="126" spans="1:8">
      <c r="A126" t="s">
        <v>163</v>
      </c>
      <c r="B126" t="s">
        <v>369</v>
      </c>
      <c r="C126" t="s">
        <v>13</v>
      </c>
      <c r="D126" t="s">
        <v>27</v>
      </c>
      <c r="E126" t="s">
        <v>370</v>
      </c>
      <c r="F126" t="s">
        <v>375</v>
      </c>
      <c r="G126" t="s">
        <v>19</v>
      </c>
      <c r="H126" t="s">
        <v>370</v>
      </c>
    </row>
    <row r="127" spans="1:8">
      <c r="A127" t="s">
        <v>164</v>
      </c>
      <c r="B127" t="s">
        <v>372</v>
      </c>
      <c r="C127" t="s">
        <v>13</v>
      </c>
      <c r="D127" t="s">
        <v>12</v>
      </c>
      <c r="E127" t="s">
        <v>363</v>
      </c>
      <c r="F127" t="s">
        <v>375</v>
      </c>
      <c r="G127" t="s">
        <v>14</v>
      </c>
      <c r="H127" t="s">
        <v>364</v>
      </c>
    </row>
    <row r="128" spans="1:8">
      <c r="A128" t="s">
        <v>165</v>
      </c>
      <c r="B128" t="s">
        <v>364</v>
      </c>
      <c r="C128" t="s">
        <v>13</v>
      </c>
      <c r="D128" t="s">
        <v>12</v>
      </c>
      <c r="E128" t="s">
        <v>363</v>
      </c>
      <c r="F128" t="s">
        <v>375</v>
      </c>
      <c r="G128" t="s">
        <v>14</v>
      </c>
      <c r="H128" t="s">
        <v>364</v>
      </c>
    </row>
    <row r="129" spans="1:8">
      <c r="A129" t="s">
        <v>166</v>
      </c>
      <c r="B129" t="s">
        <v>363</v>
      </c>
      <c r="C129" t="s">
        <v>13</v>
      </c>
      <c r="D129" t="s">
        <v>27</v>
      </c>
      <c r="E129" t="s">
        <v>370</v>
      </c>
      <c r="F129" t="s">
        <v>375</v>
      </c>
      <c r="G129" t="s">
        <v>19</v>
      </c>
      <c r="H129" t="s">
        <v>370</v>
      </c>
    </row>
    <row r="130" spans="1:8">
      <c r="A130" t="s">
        <v>25</v>
      </c>
      <c r="B130" t="s">
        <v>370</v>
      </c>
      <c r="C130" t="s">
        <v>13</v>
      </c>
      <c r="D130" t="s">
        <v>12</v>
      </c>
      <c r="E130" t="s">
        <v>363</v>
      </c>
      <c r="F130" t="s">
        <v>375</v>
      </c>
      <c r="G130" t="s">
        <v>14</v>
      </c>
      <c r="H130" t="s">
        <v>364</v>
      </c>
    </row>
    <row r="131" spans="1:8">
      <c r="A131" t="s">
        <v>167</v>
      </c>
      <c r="B131" t="s">
        <v>364</v>
      </c>
      <c r="C131" t="s">
        <v>13</v>
      </c>
      <c r="D131" t="s">
        <v>12</v>
      </c>
      <c r="E131" t="s">
        <v>363</v>
      </c>
      <c r="F131" t="s">
        <v>375</v>
      </c>
      <c r="G131" t="s">
        <v>14</v>
      </c>
      <c r="H131" t="s">
        <v>364</v>
      </c>
    </row>
    <row r="132" spans="1:8">
      <c r="A132" t="s">
        <v>168</v>
      </c>
      <c r="B132" t="s">
        <v>364</v>
      </c>
      <c r="C132" t="s">
        <v>13</v>
      </c>
      <c r="D132" t="s">
        <v>12</v>
      </c>
      <c r="E132" t="s">
        <v>363</v>
      </c>
      <c r="F132" t="s">
        <v>375</v>
      </c>
      <c r="G132" t="s">
        <v>14</v>
      </c>
      <c r="H132" t="s">
        <v>364</v>
      </c>
    </row>
    <row r="133" spans="1:8">
      <c r="A133" t="s">
        <v>169</v>
      </c>
      <c r="B133" t="s">
        <v>363</v>
      </c>
      <c r="C133" t="s">
        <v>13</v>
      </c>
      <c r="D133" t="s">
        <v>12</v>
      </c>
      <c r="E133" t="s">
        <v>363</v>
      </c>
      <c r="F133" t="s">
        <v>375</v>
      </c>
      <c r="G133" t="s">
        <v>14</v>
      </c>
      <c r="H133" t="s">
        <v>364</v>
      </c>
    </row>
    <row r="134" spans="1:8">
      <c r="A134" t="s">
        <v>170</v>
      </c>
      <c r="B134" t="s">
        <v>363</v>
      </c>
      <c r="C134" t="s">
        <v>13</v>
      </c>
      <c r="D134" t="s">
        <v>12</v>
      </c>
      <c r="E134" t="s">
        <v>363</v>
      </c>
      <c r="F134" t="s">
        <v>375</v>
      </c>
      <c r="G134" t="s">
        <v>14</v>
      </c>
      <c r="H134" t="s">
        <v>364</v>
      </c>
    </row>
    <row r="135" spans="1:8">
      <c r="A135" t="s">
        <v>171</v>
      </c>
      <c r="B135" t="s">
        <v>364</v>
      </c>
      <c r="C135" t="s">
        <v>13</v>
      </c>
      <c r="D135" t="s">
        <v>12</v>
      </c>
      <c r="E135" t="s">
        <v>363</v>
      </c>
      <c r="F135" t="s">
        <v>375</v>
      </c>
      <c r="G135" t="s">
        <v>14</v>
      </c>
      <c r="H135" t="s">
        <v>364</v>
      </c>
    </row>
    <row r="136" spans="1:8">
      <c r="A136" t="s">
        <v>172</v>
      </c>
      <c r="B136" t="s">
        <v>363</v>
      </c>
      <c r="C136" t="s">
        <v>13</v>
      </c>
      <c r="D136" t="s">
        <v>27</v>
      </c>
      <c r="E136" t="s">
        <v>370</v>
      </c>
      <c r="F136" t="s">
        <v>375</v>
      </c>
      <c r="G136" t="s">
        <v>19</v>
      </c>
      <c r="H136" t="s">
        <v>370</v>
      </c>
    </row>
    <row r="137" spans="1:8">
      <c r="A137" t="s">
        <v>173</v>
      </c>
      <c r="B137" t="s">
        <v>370</v>
      </c>
      <c r="C137" t="s">
        <v>13</v>
      </c>
      <c r="D137" t="s">
        <v>27</v>
      </c>
      <c r="E137" t="s">
        <v>370</v>
      </c>
      <c r="F137" t="s">
        <v>375</v>
      </c>
      <c r="G137" t="s">
        <v>19</v>
      </c>
      <c r="H137" t="s">
        <v>370</v>
      </c>
    </row>
    <row r="138" spans="1:8">
      <c r="A138" t="s">
        <v>174</v>
      </c>
      <c r="B138" t="s">
        <v>370</v>
      </c>
      <c r="C138" t="s">
        <v>13</v>
      </c>
      <c r="D138" t="s">
        <v>12</v>
      </c>
      <c r="E138" t="s">
        <v>363</v>
      </c>
      <c r="F138" t="s">
        <v>375</v>
      </c>
      <c r="G138" t="s">
        <v>14</v>
      </c>
      <c r="H138" t="s">
        <v>364</v>
      </c>
    </row>
    <row r="139" spans="1:8">
      <c r="A139" t="s">
        <v>175</v>
      </c>
      <c r="B139" t="s">
        <v>363</v>
      </c>
      <c r="C139" t="s">
        <v>24</v>
      </c>
      <c r="D139" t="s">
        <v>27</v>
      </c>
      <c r="E139" t="s">
        <v>370</v>
      </c>
      <c r="F139" t="s">
        <v>375</v>
      </c>
      <c r="G139" t="s">
        <v>19</v>
      </c>
      <c r="H139" t="s">
        <v>370</v>
      </c>
    </row>
    <row r="140" spans="1:8">
      <c r="A140" t="s">
        <v>27</v>
      </c>
      <c r="B140" t="s">
        <v>370</v>
      </c>
      <c r="C140" t="s">
        <v>13</v>
      </c>
      <c r="D140" t="s">
        <v>27</v>
      </c>
      <c r="E140" t="s">
        <v>370</v>
      </c>
      <c r="F140" t="s">
        <v>375</v>
      </c>
      <c r="G140" t="s">
        <v>19</v>
      </c>
      <c r="H140" t="s">
        <v>370</v>
      </c>
    </row>
    <row r="141" spans="1:8">
      <c r="A141" t="s">
        <v>176</v>
      </c>
      <c r="B141" t="s">
        <v>363</v>
      </c>
      <c r="C141" t="s">
        <v>17</v>
      </c>
      <c r="D141" t="s">
        <v>27</v>
      </c>
      <c r="E141" t="s">
        <v>370</v>
      </c>
      <c r="F141" t="s">
        <v>375</v>
      </c>
      <c r="G141" t="s">
        <v>19</v>
      </c>
      <c r="H141" t="s">
        <v>370</v>
      </c>
    </row>
    <row r="142" spans="1:8">
      <c r="A142" t="s">
        <v>177</v>
      </c>
      <c r="B142" t="s">
        <v>370</v>
      </c>
      <c r="C142" t="s">
        <v>13</v>
      </c>
      <c r="D142" t="s">
        <v>12</v>
      </c>
      <c r="E142" t="s">
        <v>363</v>
      </c>
      <c r="F142" t="s">
        <v>375</v>
      </c>
      <c r="G142" t="s">
        <v>14</v>
      </c>
      <c r="H142" t="s">
        <v>364</v>
      </c>
    </row>
    <row r="143" spans="1:8">
      <c r="A143" t="s">
        <v>178</v>
      </c>
      <c r="B143" t="s">
        <v>364</v>
      </c>
      <c r="C143" t="s">
        <v>13</v>
      </c>
      <c r="D143" t="s">
        <v>27</v>
      </c>
      <c r="E143" t="s">
        <v>370</v>
      </c>
      <c r="F143" t="s">
        <v>375</v>
      </c>
      <c r="G143" t="s">
        <v>19</v>
      </c>
      <c r="H143" t="s">
        <v>370</v>
      </c>
    </row>
    <row r="144" spans="1:8">
      <c r="A144" t="s">
        <v>179</v>
      </c>
      <c r="B144" t="s">
        <v>370</v>
      </c>
      <c r="C144" t="s">
        <v>13</v>
      </c>
      <c r="D144" t="s">
        <v>12</v>
      </c>
      <c r="E144" t="s">
        <v>363</v>
      </c>
      <c r="F144" t="s">
        <v>375</v>
      </c>
      <c r="G144" t="s">
        <v>14</v>
      </c>
      <c r="H144" t="s">
        <v>364</v>
      </c>
    </row>
    <row r="145" spans="1:8">
      <c r="A145" t="s">
        <v>180</v>
      </c>
      <c r="B145" t="s">
        <v>372</v>
      </c>
      <c r="C145" t="s">
        <v>13</v>
      </c>
      <c r="D145" t="s">
        <v>27</v>
      </c>
      <c r="E145" t="s">
        <v>370</v>
      </c>
      <c r="F145" t="s">
        <v>375</v>
      </c>
      <c r="G145" t="s">
        <v>19</v>
      </c>
      <c r="H145" t="s">
        <v>370</v>
      </c>
    </row>
    <row r="146" spans="1:8">
      <c r="A146" t="s">
        <v>181</v>
      </c>
      <c r="B146" t="s">
        <v>45</v>
      </c>
      <c r="C146" t="s">
        <v>13</v>
      </c>
      <c r="D146" t="s">
        <v>12</v>
      </c>
      <c r="E146" t="s">
        <v>363</v>
      </c>
      <c r="F146" t="s">
        <v>375</v>
      </c>
      <c r="G146" t="s">
        <v>14</v>
      </c>
      <c r="H146" t="s">
        <v>364</v>
      </c>
    </row>
    <row r="147" spans="1:8">
      <c r="A147" t="s">
        <v>182</v>
      </c>
      <c r="B147" t="s">
        <v>363</v>
      </c>
      <c r="C147" t="s">
        <v>13</v>
      </c>
      <c r="D147" t="s">
        <v>27</v>
      </c>
      <c r="E147" t="s">
        <v>370</v>
      </c>
      <c r="F147" t="s">
        <v>375</v>
      </c>
      <c r="G147" t="s">
        <v>19</v>
      </c>
      <c r="H147" t="s">
        <v>370</v>
      </c>
    </row>
    <row r="148" spans="1:8">
      <c r="A148" t="s">
        <v>183</v>
      </c>
      <c r="B148" t="s">
        <v>363</v>
      </c>
      <c r="C148" t="s">
        <v>13</v>
      </c>
      <c r="D148" t="s">
        <v>12</v>
      </c>
      <c r="E148" t="s">
        <v>363</v>
      </c>
      <c r="F148" t="s">
        <v>375</v>
      </c>
      <c r="G148" t="s">
        <v>14</v>
      </c>
      <c r="H148" t="s">
        <v>364</v>
      </c>
    </row>
    <row r="149" spans="1:8">
      <c r="A149" t="s">
        <v>184</v>
      </c>
      <c r="B149" t="s">
        <v>363</v>
      </c>
      <c r="C149" t="s">
        <v>13</v>
      </c>
      <c r="D149" t="s">
        <v>27</v>
      </c>
      <c r="E149" t="s">
        <v>370</v>
      </c>
      <c r="F149" t="s">
        <v>375</v>
      </c>
      <c r="G149" t="s">
        <v>19</v>
      </c>
      <c r="H149" t="s">
        <v>370</v>
      </c>
    </row>
    <row r="150" spans="1:8">
      <c r="A150" t="s">
        <v>185</v>
      </c>
      <c r="B150" t="s">
        <v>370</v>
      </c>
      <c r="C150" t="s">
        <v>13</v>
      </c>
      <c r="D150" t="s">
        <v>27</v>
      </c>
      <c r="E150" t="s">
        <v>370</v>
      </c>
      <c r="F150" t="s">
        <v>375</v>
      </c>
      <c r="G150" t="s">
        <v>19</v>
      </c>
      <c r="H150" t="s">
        <v>370</v>
      </c>
    </row>
    <row r="151" spans="1:8">
      <c r="A151" t="s">
        <v>186</v>
      </c>
      <c r="B151" t="s">
        <v>369</v>
      </c>
      <c r="C151" t="s">
        <v>13</v>
      </c>
      <c r="D151" t="s">
        <v>27</v>
      </c>
      <c r="E151" t="s">
        <v>370</v>
      </c>
      <c r="F151" t="s">
        <v>375</v>
      </c>
      <c r="G151" t="s">
        <v>19</v>
      </c>
      <c r="H151" t="s">
        <v>370</v>
      </c>
    </row>
    <row r="152" spans="1:8">
      <c r="A152" t="s">
        <v>187</v>
      </c>
      <c r="B152" t="s">
        <v>369</v>
      </c>
      <c r="C152" t="s">
        <v>13</v>
      </c>
      <c r="D152" t="s">
        <v>27</v>
      </c>
      <c r="E152" t="s">
        <v>370</v>
      </c>
      <c r="F152" t="s">
        <v>375</v>
      </c>
      <c r="G152" t="s">
        <v>19</v>
      </c>
      <c r="H152" t="s">
        <v>370</v>
      </c>
    </row>
    <row r="153" spans="1:8">
      <c r="A153" t="s">
        <v>188</v>
      </c>
      <c r="B153" t="s">
        <v>368</v>
      </c>
      <c r="C153" t="s">
        <v>13</v>
      </c>
      <c r="D153" t="s">
        <v>27</v>
      </c>
      <c r="E153" t="s">
        <v>370</v>
      </c>
      <c r="F153" t="s">
        <v>375</v>
      </c>
      <c r="G153" t="s">
        <v>19</v>
      </c>
      <c r="H153" t="s">
        <v>370</v>
      </c>
    </row>
    <row r="154" spans="1:8">
      <c r="A154" t="s">
        <v>189</v>
      </c>
      <c r="B154" t="s">
        <v>372</v>
      </c>
      <c r="C154" t="s">
        <v>13</v>
      </c>
      <c r="D154" t="s">
        <v>12</v>
      </c>
      <c r="E154" t="s">
        <v>363</v>
      </c>
      <c r="F154" t="s">
        <v>375</v>
      </c>
      <c r="G154" t="s">
        <v>14</v>
      </c>
      <c r="H154" t="s">
        <v>364</v>
      </c>
    </row>
    <row r="155" spans="1:8">
      <c r="A155" t="s">
        <v>190</v>
      </c>
      <c r="B155" t="s">
        <v>372</v>
      </c>
      <c r="C155" t="s">
        <v>13</v>
      </c>
      <c r="D155" t="s">
        <v>27</v>
      </c>
      <c r="E155" t="s">
        <v>370</v>
      </c>
      <c r="F155" t="s">
        <v>375</v>
      </c>
      <c r="G155" t="s">
        <v>19</v>
      </c>
      <c r="H155" t="s">
        <v>370</v>
      </c>
    </row>
    <row r="156" spans="1:8">
      <c r="A156" t="s">
        <v>191</v>
      </c>
      <c r="B156" t="s">
        <v>364</v>
      </c>
      <c r="C156" t="s">
        <v>13</v>
      </c>
      <c r="D156" t="s">
        <v>27</v>
      </c>
      <c r="E156" t="s">
        <v>370</v>
      </c>
      <c r="F156" t="s">
        <v>375</v>
      </c>
      <c r="G156" t="s">
        <v>19</v>
      </c>
      <c r="H156" t="s">
        <v>370</v>
      </c>
    </row>
    <row r="157" spans="1:8">
      <c r="A157" t="s">
        <v>192</v>
      </c>
      <c r="B157" t="s">
        <v>370</v>
      </c>
      <c r="C157" t="s">
        <v>13</v>
      </c>
      <c r="D157" t="s">
        <v>27</v>
      </c>
      <c r="E157" t="s">
        <v>370</v>
      </c>
      <c r="F157" t="s">
        <v>375</v>
      </c>
      <c r="G157" t="s">
        <v>19</v>
      </c>
      <c r="H157" t="s">
        <v>370</v>
      </c>
    </row>
    <row r="158" spans="1:8">
      <c r="A158" t="s">
        <v>193</v>
      </c>
      <c r="B158" t="s">
        <v>372</v>
      </c>
      <c r="C158" t="s">
        <v>13</v>
      </c>
      <c r="D158" t="s">
        <v>27</v>
      </c>
      <c r="E158" t="s">
        <v>370</v>
      </c>
      <c r="F158" t="s">
        <v>375</v>
      </c>
      <c r="G158" t="s">
        <v>19</v>
      </c>
      <c r="H158" t="s">
        <v>370</v>
      </c>
    </row>
    <row r="159" spans="1:8">
      <c r="A159" t="s">
        <v>194</v>
      </c>
      <c r="B159" t="s">
        <v>363</v>
      </c>
      <c r="C159" t="s">
        <v>13</v>
      </c>
      <c r="D159" t="s">
        <v>27</v>
      </c>
      <c r="E159" t="s">
        <v>370</v>
      </c>
      <c r="F159" t="s">
        <v>375</v>
      </c>
      <c r="G159" t="s">
        <v>19</v>
      </c>
      <c r="H159" t="s">
        <v>370</v>
      </c>
    </row>
    <row r="160" spans="1:8">
      <c r="A160" t="s">
        <v>195</v>
      </c>
      <c r="B160" t="s">
        <v>370</v>
      </c>
      <c r="C160" t="s">
        <v>13</v>
      </c>
      <c r="D160" t="s">
        <v>12</v>
      </c>
      <c r="E160" t="s">
        <v>363</v>
      </c>
      <c r="F160" t="s">
        <v>375</v>
      </c>
      <c r="G160" t="s">
        <v>14</v>
      </c>
      <c r="H160" t="s">
        <v>364</v>
      </c>
    </row>
    <row r="161" spans="1:8">
      <c r="A161" t="s">
        <v>196</v>
      </c>
      <c r="B161" t="s">
        <v>370</v>
      </c>
      <c r="C161" t="s">
        <v>13</v>
      </c>
      <c r="D161" t="s">
        <v>12</v>
      </c>
      <c r="E161" t="s">
        <v>363</v>
      </c>
      <c r="F161" t="s">
        <v>375</v>
      </c>
      <c r="G161" t="s">
        <v>14</v>
      </c>
      <c r="H161" t="s">
        <v>364</v>
      </c>
    </row>
    <row r="162" spans="1:8">
      <c r="A162" t="s">
        <v>197</v>
      </c>
      <c r="B162" t="s">
        <v>45</v>
      </c>
      <c r="C162" t="s">
        <v>13</v>
      </c>
      <c r="D162" t="s">
        <v>12</v>
      </c>
      <c r="E162" t="s">
        <v>363</v>
      </c>
      <c r="F162" t="s">
        <v>375</v>
      </c>
      <c r="G162" t="s">
        <v>14</v>
      </c>
      <c r="H162" t="s">
        <v>364</v>
      </c>
    </row>
    <row r="163" spans="1:8">
      <c r="A163" t="s">
        <v>30</v>
      </c>
      <c r="B163" t="s">
        <v>363</v>
      </c>
      <c r="C163" t="s">
        <v>13</v>
      </c>
      <c r="D163" t="s">
        <v>27</v>
      </c>
      <c r="E163" t="s">
        <v>370</v>
      </c>
      <c r="F163" t="s">
        <v>375</v>
      </c>
      <c r="G163" t="s">
        <v>19</v>
      </c>
      <c r="H163" t="s">
        <v>370</v>
      </c>
    </row>
    <row r="164" spans="1:8">
      <c r="A164" t="s">
        <v>33</v>
      </c>
      <c r="B164" t="s">
        <v>364</v>
      </c>
      <c r="C164" t="s">
        <v>13</v>
      </c>
      <c r="D164" t="s">
        <v>12</v>
      </c>
      <c r="E164" t="s">
        <v>363</v>
      </c>
      <c r="F164" t="s">
        <v>375</v>
      </c>
      <c r="G164" t="s">
        <v>14</v>
      </c>
      <c r="H164" t="s">
        <v>364</v>
      </c>
    </row>
    <row r="165" spans="1:8">
      <c r="A165" t="s">
        <v>198</v>
      </c>
      <c r="B165" t="s">
        <v>45</v>
      </c>
      <c r="C165" t="s">
        <v>13</v>
      </c>
      <c r="D165" t="s">
        <v>12</v>
      </c>
      <c r="E165" t="s">
        <v>363</v>
      </c>
      <c r="F165" t="s">
        <v>375</v>
      </c>
      <c r="G165" t="s">
        <v>14</v>
      </c>
      <c r="H165" t="s">
        <v>364</v>
      </c>
    </row>
    <row r="166" spans="1:8">
      <c r="A166" t="s">
        <v>199</v>
      </c>
      <c r="B166" t="s">
        <v>363</v>
      </c>
      <c r="C166" t="s">
        <v>13</v>
      </c>
      <c r="D166" t="s">
        <v>27</v>
      </c>
      <c r="E166" t="s">
        <v>370</v>
      </c>
      <c r="F166" t="s">
        <v>375</v>
      </c>
      <c r="G166" t="s">
        <v>19</v>
      </c>
      <c r="H166" t="s">
        <v>370</v>
      </c>
    </row>
    <row r="167" spans="1:8">
      <c r="A167" t="s">
        <v>200</v>
      </c>
      <c r="B167" t="s">
        <v>370</v>
      </c>
      <c r="C167" t="s">
        <v>13</v>
      </c>
      <c r="D167" t="s">
        <v>27</v>
      </c>
      <c r="E167" t="s">
        <v>370</v>
      </c>
      <c r="F167" t="s">
        <v>375</v>
      </c>
      <c r="G167" t="s">
        <v>19</v>
      </c>
      <c r="H167" t="s">
        <v>370</v>
      </c>
    </row>
    <row r="168" spans="1:8">
      <c r="A168" t="s">
        <v>201</v>
      </c>
      <c r="B168" t="s">
        <v>370</v>
      </c>
      <c r="C168" t="s">
        <v>13</v>
      </c>
      <c r="D168" t="s">
        <v>27</v>
      </c>
      <c r="E168" t="s">
        <v>370</v>
      </c>
      <c r="F168" t="s">
        <v>375</v>
      </c>
      <c r="G168" t="s">
        <v>19</v>
      </c>
      <c r="H168" t="s">
        <v>370</v>
      </c>
    </row>
    <row r="169" spans="1:8">
      <c r="A169" t="s">
        <v>19</v>
      </c>
      <c r="B169" t="s">
        <v>370</v>
      </c>
      <c r="C169" t="s">
        <v>13</v>
      </c>
      <c r="D169" t="s">
        <v>27</v>
      </c>
      <c r="E169" t="s">
        <v>370</v>
      </c>
      <c r="F169" t="s">
        <v>375</v>
      </c>
      <c r="G169" t="s">
        <v>19</v>
      </c>
      <c r="H169" t="s">
        <v>370</v>
      </c>
    </row>
    <row r="170" spans="1:8">
      <c r="A170" t="s">
        <v>202</v>
      </c>
      <c r="B170" t="s">
        <v>368</v>
      </c>
      <c r="C170" t="s">
        <v>13</v>
      </c>
      <c r="D170" t="s">
        <v>27</v>
      </c>
      <c r="E170" t="s">
        <v>370</v>
      </c>
      <c r="F170" t="s">
        <v>375</v>
      </c>
      <c r="G170" t="s">
        <v>19</v>
      </c>
      <c r="H170" t="s">
        <v>370</v>
      </c>
    </row>
    <row r="171" spans="1:8">
      <c r="A171" t="s">
        <v>203</v>
      </c>
      <c r="B171" t="s">
        <v>370</v>
      </c>
      <c r="C171" t="s">
        <v>13</v>
      </c>
      <c r="D171" t="s">
        <v>12</v>
      </c>
      <c r="E171" t="s">
        <v>363</v>
      </c>
      <c r="F171" t="s">
        <v>375</v>
      </c>
      <c r="G171" t="s">
        <v>14</v>
      </c>
      <c r="H171" t="s">
        <v>364</v>
      </c>
    </row>
    <row r="172" spans="1:8">
      <c r="A172" t="s">
        <v>204</v>
      </c>
      <c r="B172" t="s">
        <v>368</v>
      </c>
      <c r="C172" t="s">
        <v>13</v>
      </c>
      <c r="D172" t="s">
        <v>12</v>
      </c>
      <c r="E172" t="s">
        <v>363</v>
      </c>
      <c r="F172" t="s">
        <v>375</v>
      </c>
      <c r="G172" t="s">
        <v>14</v>
      </c>
      <c r="H172" t="s">
        <v>364</v>
      </c>
    </row>
    <row r="173" spans="1:8">
      <c r="A173" t="s">
        <v>205</v>
      </c>
      <c r="B173" t="s">
        <v>370</v>
      </c>
      <c r="C173" t="s">
        <v>13</v>
      </c>
      <c r="D173" t="s">
        <v>12</v>
      </c>
      <c r="E173" t="s">
        <v>363</v>
      </c>
      <c r="F173" t="s">
        <v>375</v>
      </c>
      <c r="G173" t="s">
        <v>14</v>
      </c>
      <c r="H173" t="s">
        <v>364</v>
      </c>
    </row>
    <row r="174" spans="1:8">
      <c r="A174" t="s">
        <v>206</v>
      </c>
      <c r="B174" t="s">
        <v>363</v>
      </c>
      <c r="C174" t="s">
        <v>13</v>
      </c>
      <c r="D174" t="s">
        <v>12</v>
      </c>
      <c r="E174" t="s">
        <v>363</v>
      </c>
      <c r="F174" t="s">
        <v>375</v>
      </c>
      <c r="G174" t="s">
        <v>14</v>
      </c>
      <c r="H174" t="s">
        <v>364</v>
      </c>
    </row>
    <row r="175" spans="1:8">
      <c r="A175" t="s">
        <v>207</v>
      </c>
      <c r="B175" t="s">
        <v>364</v>
      </c>
      <c r="C175" t="s">
        <v>13</v>
      </c>
      <c r="D175" t="s">
        <v>12</v>
      </c>
      <c r="E175" t="s">
        <v>363</v>
      </c>
      <c r="F175" t="s">
        <v>375</v>
      </c>
      <c r="G175" t="s">
        <v>14</v>
      </c>
      <c r="H175" t="s">
        <v>364</v>
      </c>
    </row>
    <row r="176" spans="1:8">
      <c r="A176" t="s">
        <v>208</v>
      </c>
      <c r="B176" t="s">
        <v>363</v>
      </c>
      <c r="C176" t="s">
        <v>13</v>
      </c>
      <c r="D176" t="s">
        <v>27</v>
      </c>
      <c r="E176" t="s">
        <v>370</v>
      </c>
      <c r="F176" t="s">
        <v>375</v>
      </c>
      <c r="G176" t="s">
        <v>19</v>
      </c>
      <c r="H176" t="s">
        <v>370</v>
      </c>
    </row>
    <row r="177" spans="1:8">
      <c r="A177" t="s">
        <v>209</v>
      </c>
      <c r="B177" t="s">
        <v>364</v>
      </c>
      <c r="C177" t="s">
        <v>13</v>
      </c>
      <c r="D177" t="s">
        <v>27</v>
      </c>
      <c r="E177" t="s">
        <v>370</v>
      </c>
      <c r="F177" t="s">
        <v>375</v>
      </c>
      <c r="G177" t="s">
        <v>19</v>
      </c>
      <c r="H177" t="s">
        <v>370</v>
      </c>
    </row>
    <row r="178" spans="1:8">
      <c r="A178" t="s">
        <v>35</v>
      </c>
      <c r="B178" t="s">
        <v>363</v>
      </c>
      <c r="C178" t="s">
        <v>13</v>
      </c>
      <c r="D178" t="s">
        <v>12</v>
      </c>
      <c r="E178" t="s">
        <v>363</v>
      </c>
      <c r="F178" t="s">
        <v>375</v>
      </c>
      <c r="G178" t="s">
        <v>14</v>
      </c>
      <c r="H178" t="s">
        <v>364</v>
      </c>
    </row>
    <row r="179" spans="1:8">
      <c r="A179" t="s">
        <v>210</v>
      </c>
      <c r="B179" t="s">
        <v>368</v>
      </c>
      <c r="C179" t="s">
        <v>13</v>
      </c>
      <c r="D179" t="s">
        <v>12</v>
      </c>
      <c r="E179" t="s">
        <v>363</v>
      </c>
      <c r="F179" t="s">
        <v>375</v>
      </c>
      <c r="G179" t="s">
        <v>14</v>
      </c>
      <c r="H179" t="s">
        <v>364</v>
      </c>
    </row>
    <row r="180" spans="1:8">
      <c r="A180" t="s">
        <v>211</v>
      </c>
      <c r="B180" t="s">
        <v>363</v>
      </c>
      <c r="C180" t="s">
        <v>13</v>
      </c>
      <c r="D180" t="s">
        <v>27</v>
      </c>
      <c r="E180" t="s">
        <v>370</v>
      </c>
      <c r="F180" t="s">
        <v>375</v>
      </c>
      <c r="G180" t="s">
        <v>19</v>
      </c>
      <c r="H180" t="s">
        <v>370</v>
      </c>
    </row>
    <row r="181" spans="1:8">
      <c r="A181" t="s">
        <v>212</v>
      </c>
      <c r="B181" t="s">
        <v>364</v>
      </c>
      <c r="C181" t="s">
        <v>13</v>
      </c>
      <c r="D181" t="s">
        <v>12</v>
      </c>
      <c r="E181" t="s">
        <v>363</v>
      </c>
      <c r="F181" t="s">
        <v>375</v>
      </c>
      <c r="G181" t="s">
        <v>14</v>
      </c>
      <c r="H181" t="s">
        <v>364</v>
      </c>
    </row>
    <row r="182" spans="1:8">
      <c r="A182" t="s">
        <v>213</v>
      </c>
      <c r="B182" t="s">
        <v>370</v>
      </c>
      <c r="C182" t="s">
        <v>13</v>
      </c>
      <c r="D182" t="s">
        <v>12</v>
      </c>
      <c r="E182" t="s">
        <v>363</v>
      </c>
      <c r="F182" t="s">
        <v>375</v>
      </c>
      <c r="G182" t="s">
        <v>14</v>
      </c>
      <c r="H182" t="s">
        <v>364</v>
      </c>
    </row>
    <row r="183" spans="1:8">
      <c r="A183" t="s">
        <v>214</v>
      </c>
      <c r="B183" t="s">
        <v>45</v>
      </c>
      <c r="C183" t="s">
        <v>13</v>
      </c>
      <c r="D183" t="s">
        <v>12</v>
      </c>
      <c r="E183" t="s">
        <v>363</v>
      </c>
      <c r="F183" t="s">
        <v>375</v>
      </c>
      <c r="G183" t="s">
        <v>14</v>
      </c>
      <c r="H183" t="s">
        <v>364</v>
      </c>
    </row>
    <row r="184" spans="1:8">
      <c r="A184" t="s">
        <v>215</v>
      </c>
      <c r="B184" t="s">
        <v>363</v>
      </c>
      <c r="C184" t="s">
        <v>13</v>
      </c>
      <c r="D184" t="s">
        <v>27</v>
      </c>
      <c r="E184" t="s">
        <v>370</v>
      </c>
      <c r="F184" t="s">
        <v>375</v>
      </c>
      <c r="G184" t="s">
        <v>19</v>
      </c>
      <c r="H184" t="s">
        <v>370</v>
      </c>
    </row>
    <row r="185" spans="1:8">
      <c r="A185" t="s">
        <v>216</v>
      </c>
      <c r="B185" t="s">
        <v>363</v>
      </c>
      <c r="C185" t="s">
        <v>13</v>
      </c>
      <c r="D185" t="s">
        <v>12</v>
      </c>
      <c r="E185" t="s">
        <v>363</v>
      </c>
      <c r="F185" t="s">
        <v>375</v>
      </c>
      <c r="G185" t="s">
        <v>14</v>
      </c>
      <c r="H185" t="s">
        <v>364</v>
      </c>
    </row>
    <row r="186" spans="1:8">
      <c r="A186" t="s">
        <v>217</v>
      </c>
      <c r="B186" t="s">
        <v>369</v>
      </c>
      <c r="C186" t="s">
        <v>13</v>
      </c>
      <c r="D186" t="s">
        <v>12</v>
      </c>
      <c r="E186" t="s">
        <v>363</v>
      </c>
      <c r="F186" t="s">
        <v>375</v>
      </c>
      <c r="G186" t="s">
        <v>14</v>
      </c>
      <c r="H186" t="s">
        <v>364</v>
      </c>
    </row>
    <row r="187" spans="1:8">
      <c r="A187" t="s">
        <v>218</v>
      </c>
      <c r="B187" t="s">
        <v>364</v>
      </c>
      <c r="C187" t="s">
        <v>13</v>
      </c>
      <c r="D187" t="s">
        <v>12</v>
      </c>
      <c r="E187" t="s">
        <v>363</v>
      </c>
      <c r="F187" t="s">
        <v>375</v>
      </c>
      <c r="G187" t="s">
        <v>14</v>
      </c>
      <c r="H187" t="s">
        <v>364</v>
      </c>
    </row>
    <row r="188" spans="1:8">
      <c r="A188" t="s">
        <v>38</v>
      </c>
      <c r="B188" t="s">
        <v>363</v>
      </c>
      <c r="C188" t="s">
        <v>13</v>
      </c>
      <c r="D188" t="s">
        <v>27</v>
      </c>
      <c r="E188" t="s">
        <v>370</v>
      </c>
      <c r="F188" t="s">
        <v>375</v>
      </c>
      <c r="G188" t="s">
        <v>19</v>
      </c>
      <c r="H188" t="s">
        <v>370</v>
      </c>
    </row>
    <row r="189" spans="1:8">
      <c r="A189" t="s">
        <v>219</v>
      </c>
      <c r="B189" t="s">
        <v>363</v>
      </c>
      <c r="C189" t="s">
        <v>13</v>
      </c>
      <c r="D189" t="s">
        <v>12</v>
      </c>
      <c r="E189" t="s">
        <v>363</v>
      </c>
      <c r="F189" t="s">
        <v>375</v>
      </c>
      <c r="G189" t="s">
        <v>14</v>
      </c>
      <c r="H189" t="s">
        <v>364</v>
      </c>
    </row>
    <row r="190" spans="1:8">
      <c r="A190" t="s">
        <v>220</v>
      </c>
      <c r="B190" t="s">
        <v>363</v>
      </c>
      <c r="C190" t="s">
        <v>13</v>
      </c>
      <c r="D190" t="s">
        <v>12</v>
      </c>
      <c r="E190" t="s">
        <v>363</v>
      </c>
      <c r="F190" t="s">
        <v>375</v>
      </c>
      <c r="G190" t="s">
        <v>14</v>
      </c>
      <c r="H190" t="s">
        <v>364</v>
      </c>
    </row>
    <row r="191" spans="1:8">
      <c r="A191" t="s">
        <v>221</v>
      </c>
      <c r="B191" t="s">
        <v>364</v>
      </c>
      <c r="C191" t="s">
        <v>13</v>
      </c>
      <c r="D191" t="s">
        <v>12</v>
      </c>
      <c r="E191" t="s">
        <v>363</v>
      </c>
      <c r="F191" t="s">
        <v>375</v>
      </c>
      <c r="G191" t="s">
        <v>14</v>
      </c>
      <c r="H191" t="s">
        <v>364</v>
      </c>
    </row>
    <row r="192" spans="1:8">
      <c r="A192" t="s">
        <v>222</v>
      </c>
      <c r="B192" t="s">
        <v>363</v>
      </c>
      <c r="C192" t="s">
        <v>13</v>
      </c>
      <c r="D192" t="s">
        <v>12</v>
      </c>
      <c r="E192" t="s">
        <v>363</v>
      </c>
      <c r="F192" t="s">
        <v>375</v>
      </c>
      <c r="G192" t="s">
        <v>14</v>
      </c>
      <c r="H192" t="s">
        <v>364</v>
      </c>
    </row>
    <row r="193" spans="1:8">
      <c r="A193" t="s">
        <v>223</v>
      </c>
      <c r="B193" t="s">
        <v>364</v>
      </c>
      <c r="C193" t="s">
        <v>13</v>
      </c>
      <c r="D193" t="s">
        <v>27</v>
      </c>
      <c r="E193" t="s">
        <v>370</v>
      </c>
      <c r="F193" t="s">
        <v>375</v>
      </c>
      <c r="G193" t="s">
        <v>19</v>
      </c>
      <c r="H193" t="s">
        <v>370</v>
      </c>
    </row>
    <row r="194" spans="1:8">
      <c r="A194" t="s">
        <v>224</v>
      </c>
      <c r="B194" t="s">
        <v>363</v>
      </c>
      <c r="C194" t="s">
        <v>13</v>
      </c>
      <c r="D194" t="s">
        <v>27</v>
      </c>
      <c r="E194" t="s">
        <v>370</v>
      </c>
      <c r="F194" t="s">
        <v>375</v>
      </c>
      <c r="G194" t="s">
        <v>19</v>
      </c>
      <c r="H194" t="s">
        <v>370</v>
      </c>
    </row>
    <row r="195" spans="1:8">
      <c r="A195" t="s">
        <v>225</v>
      </c>
      <c r="B195" t="s">
        <v>370</v>
      </c>
      <c r="C195" t="s">
        <v>13</v>
      </c>
      <c r="D195" t="s">
        <v>27</v>
      </c>
      <c r="E195" t="s">
        <v>370</v>
      </c>
      <c r="F195" t="s">
        <v>375</v>
      </c>
      <c r="G195" t="s">
        <v>19</v>
      </c>
      <c r="H195" t="s">
        <v>370</v>
      </c>
    </row>
    <row r="196" spans="1:8">
      <c r="A196" t="s">
        <v>226</v>
      </c>
      <c r="B196" t="s">
        <v>372</v>
      </c>
      <c r="C196" t="s">
        <v>13</v>
      </c>
      <c r="D196" t="s">
        <v>27</v>
      </c>
      <c r="E196" t="s">
        <v>370</v>
      </c>
      <c r="F196" t="s">
        <v>375</v>
      </c>
      <c r="G196" t="s">
        <v>19</v>
      </c>
      <c r="H196" t="s">
        <v>370</v>
      </c>
    </row>
    <row r="197" spans="1:8">
      <c r="A197" t="s">
        <v>227</v>
      </c>
      <c r="B197" t="s">
        <v>369</v>
      </c>
      <c r="C197" t="s">
        <v>13</v>
      </c>
      <c r="D197" t="s">
        <v>12</v>
      </c>
      <c r="E197" t="s">
        <v>363</v>
      </c>
      <c r="F197" t="s">
        <v>375</v>
      </c>
      <c r="G197" t="s">
        <v>14</v>
      </c>
      <c r="H197" t="s">
        <v>364</v>
      </c>
    </row>
    <row r="198" spans="1:8">
      <c r="A198" t="s">
        <v>228</v>
      </c>
      <c r="B198" t="s">
        <v>363</v>
      </c>
      <c r="C198" t="s">
        <v>13</v>
      </c>
      <c r="D198" t="s">
        <v>12</v>
      </c>
      <c r="E198" t="s">
        <v>363</v>
      </c>
      <c r="F198" t="s">
        <v>375</v>
      </c>
      <c r="G198" t="s">
        <v>14</v>
      </c>
      <c r="H198" t="s">
        <v>364</v>
      </c>
    </row>
    <row r="199" spans="1:8">
      <c r="A199" t="s">
        <v>229</v>
      </c>
      <c r="B199" t="s">
        <v>363</v>
      </c>
      <c r="C199" t="s">
        <v>13</v>
      </c>
      <c r="D199" t="s">
        <v>27</v>
      </c>
      <c r="E199" t="s">
        <v>370</v>
      </c>
      <c r="F199" t="s">
        <v>375</v>
      </c>
      <c r="G199" t="s">
        <v>19</v>
      </c>
      <c r="H199" t="s">
        <v>370</v>
      </c>
    </row>
    <row r="200" spans="1:8">
      <c r="A200" t="s">
        <v>230</v>
      </c>
      <c r="B200" t="s">
        <v>369</v>
      </c>
      <c r="C200" t="s">
        <v>13</v>
      </c>
      <c r="D200" t="s">
        <v>27</v>
      </c>
      <c r="E200" t="s">
        <v>370</v>
      </c>
      <c r="F200" t="s">
        <v>375</v>
      </c>
      <c r="G200" t="s">
        <v>19</v>
      </c>
      <c r="H200" t="s">
        <v>370</v>
      </c>
    </row>
    <row r="201" spans="1:8">
      <c r="A201" t="s">
        <v>231</v>
      </c>
      <c r="B201" t="s">
        <v>372</v>
      </c>
      <c r="C201" t="s">
        <v>13</v>
      </c>
      <c r="D201" t="s">
        <v>12</v>
      </c>
      <c r="E201" t="s">
        <v>363</v>
      </c>
      <c r="F201" t="s">
        <v>375</v>
      </c>
      <c r="G201" t="s">
        <v>14</v>
      </c>
      <c r="H201" t="s">
        <v>364</v>
      </c>
    </row>
    <row r="202" spans="1:8">
      <c r="A202" t="s">
        <v>32</v>
      </c>
      <c r="B202" t="s">
        <v>364</v>
      </c>
      <c r="C202" t="s">
        <v>13</v>
      </c>
      <c r="D202" t="s">
        <v>27</v>
      </c>
      <c r="E202" t="s">
        <v>370</v>
      </c>
      <c r="F202" t="s">
        <v>375</v>
      </c>
      <c r="G202" t="s">
        <v>19</v>
      </c>
      <c r="H202" t="s">
        <v>370</v>
      </c>
    </row>
    <row r="203" spans="1:8">
      <c r="A203" t="s">
        <v>232</v>
      </c>
      <c r="B203" t="s">
        <v>370</v>
      </c>
      <c r="C203" t="s">
        <v>13</v>
      </c>
      <c r="D203" t="s">
        <v>27</v>
      </c>
      <c r="E203" t="s">
        <v>370</v>
      </c>
      <c r="F203" t="s">
        <v>375</v>
      </c>
      <c r="G203" t="s">
        <v>19</v>
      </c>
      <c r="H203" t="s">
        <v>370</v>
      </c>
    </row>
    <row r="204" spans="1:8">
      <c r="A204" t="s">
        <v>233</v>
      </c>
      <c r="B204" t="s">
        <v>372</v>
      </c>
      <c r="C204" t="s">
        <v>13</v>
      </c>
      <c r="D204" t="s">
        <v>12</v>
      </c>
      <c r="E204" t="s">
        <v>363</v>
      </c>
      <c r="F204" t="s">
        <v>375</v>
      </c>
      <c r="G204" t="s">
        <v>14</v>
      </c>
      <c r="H204" t="s">
        <v>364</v>
      </c>
    </row>
    <row r="205" spans="1:8">
      <c r="A205" t="s">
        <v>234</v>
      </c>
      <c r="B205" t="s">
        <v>363</v>
      </c>
      <c r="C205" t="s">
        <v>13</v>
      </c>
      <c r="D205" t="s">
        <v>27</v>
      </c>
      <c r="E205" t="s">
        <v>370</v>
      </c>
      <c r="F205" t="s">
        <v>375</v>
      </c>
      <c r="G205" t="s">
        <v>19</v>
      </c>
      <c r="H205" t="s">
        <v>370</v>
      </c>
    </row>
    <row r="206" spans="1:8">
      <c r="A206" t="s">
        <v>235</v>
      </c>
      <c r="B206" t="s">
        <v>369</v>
      </c>
      <c r="C206" t="s">
        <v>13</v>
      </c>
      <c r="D206" t="s">
        <v>27</v>
      </c>
      <c r="E206" t="s">
        <v>370</v>
      </c>
      <c r="F206" t="s">
        <v>375</v>
      </c>
      <c r="G206" t="s">
        <v>19</v>
      </c>
      <c r="H206" t="s">
        <v>370</v>
      </c>
    </row>
    <row r="207" spans="1:8">
      <c r="A207" t="s">
        <v>236</v>
      </c>
      <c r="B207" t="s">
        <v>370</v>
      </c>
      <c r="C207" t="s">
        <v>13</v>
      </c>
      <c r="D207" t="s">
        <v>27</v>
      </c>
      <c r="E207" t="s">
        <v>370</v>
      </c>
      <c r="F207" t="s">
        <v>375</v>
      </c>
      <c r="G207" t="s">
        <v>19</v>
      </c>
      <c r="H207" t="s">
        <v>370</v>
      </c>
    </row>
    <row r="208" spans="1:8">
      <c r="A208" t="s">
        <v>237</v>
      </c>
      <c r="B208" t="s">
        <v>370</v>
      </c>
      <c r="C208" t="s">
        <v>13</v>
      </c>
      <c r="D208" t="s">
        <v>27</v>
      </c>
      <c r="E208" t="s">
        <v>370</v>
      </c>
      <c r="F208" t="s">
        <v>375</v>
      </c>
      <c r="G208" t="s">
        <v>19</v>
      </c>
      <c r="H208" t="s">
        <v>370</v>
      </c>
    </row>
    <row r="209" spans="1:8">
      <c r="A209" t="s">
        <v>238</v>
      </c>
      <c r="B209" t="s">
        <v>372</v>
      </c>
      <c r="C209" t="s">
        <v>13</v>
      </c>
      <c r="D209" t="s">
        <v>27</v>
      </c>
      <c r="E209" t="s">
        <v>370</v>
      </c>
      <c r="F209" t="s">
        <v>375</v>
      </c>
      <c r="G209" t="s">
        <v>19</v>
      </c>
      <c r="H209" t="s">
        <v>370</v>
      </c>
    </row>
    <row r="210" spans="1:8">
      <c r="A210" t="s">
        <v>239</v>
      </c>
      <c r="B210" t="s">
        <v>363</v>
      </c>
      <c r="C210" t="s">
        <v>13</v>
      </c>
      <c r="D210" t="s">
        <v>12</v>
      </c>
      <c r="E210" t="s">
        <v>363</v>
      </c>
      <c r="F210" t="s">
        <v>375</v>
      </c>
      <c r="G210" t="s">
        <v>14</v>
      </c>
      <c r="H210" t="s">
        <v>364</v>
      </c>
    </row>
    <row r="211" spans="1:8">
      <c r="A211" t="s">
        <v>240</v>
      </c>
      <c r="B211" t="s">
        <v>363</v>
      </c>
      <c r="C211" t="s">
        <v>13</v>
      </c>
      <c r="D211" t="s">
        <v>12</v>
      </c>
      <c r="E211" t="s">
        <v>363</v>
      </c>
      <c r="F211" t="s">
        <v>375</v>
      </c>
      <c r="G211" t="s">
        <v>14</v>
      </c>
      <c r="H211" t="s">
        <v>364</v>
      </c>
    </row>
    <row r="212" spans="1:8">
      <c r="A212" t="s">
        <v>41</v>
      </c>
      <c r="B212" t="s">
        <v>363</v>
      </c>
      <c r="C212" t="s">
        <v>13</v>
      </c>
      <c r="D212" t="s">
        <v>12</v>
      </c>
      <c r="E212" t="s">
        <v>363</v>
      </c>
      <c r="F212" t="s">
        <v>375</v>
      </c>
      <c r="G212" t="s">
        <v>14</v>
      </c>
      <c r="H212" t="s">
        <v>364</v>
      </c>
    </row>
    <row r="213" spans="1:8">
      <c r="A213" t="s">
        <v>43</v>
      </c>
      <c r="B213" t="s">
        <v>363</v>
      </c>
      <c r="C213" t="s">
        <v>13</v>
      </c>
      <c r="D213" t="s">
        <v>12</v>
      </c>
      <c r="E213" t="s">
        <v>363</v>
      </c>
      <c r="F213" t="s">
        <v>375</v>
      </c>
      <c r="G213" t="s">
        <v>14</v>
      </c>
      <c r="H213" t="s">
        <v>364</v>
      </c>
    </row>
    <row r="214" spans="1:8">
      <c r="A214" t="s">
        <v>241</v>
      </c>
      <c r="B214" t="s">
        <v>45</v>
      </c>
      <c r="C214" t="s">
        <v>13</v>
      </c>
      <c r="D214" t="s">
        <v>27</v>
      </c>
      <c r="E214" t="s">
        <v>370</v>
      </c>
      <c r="F214" t="s">
        <v>375</v>
      </c>
      <c r="G214" t="s">
        <v>19</v>
      </c>
      <c r="H214" t="s">
        <v>370</v>
      </c>
    </row>
    <row r="215" spans="1:8">
      <c r="A215" t="s">
        <v>242</v>
      </c>
      <c r="B215" t="s">
        <v>364</v>
      </c>
      <c r="C215" t="s">
        <v>13</v>
      </c>
      <c r="D215" t="s">
        <v>12</v>
      </c>
      <c r="E215" t="s">
        <v>363</v>
      </c>
      <c r="F215" t="s">
        <v>375</v>
      </c>
      <c r="G215" t="s">
        <v>14</v>
      </c>
      <c r="H215" t="s">
        <v>364</v>
      </c>
    </row>
    <row r="216" spans="1:8">
      <c r="A216" t="s">
        <v>243</v>
      </c>
      <c r="B216" t="s">
        <v>363</v>
      </c>
      <c r="C216" t="s">
        <v>13</v>
      </c>
      <c r="D216" t="s">
        <v>27</v>
      </c>
      <c r="E216" t="s">
        <v>370</v>
      </c>
      <c r="F216" t="s">
        <v>375</v>
      </c>
      <c r="G216" t="s">
        <v>19</v>
      </c>
      <c r="H216" t="s">
        <v>370</v>
      </c>
    </row>
    <row r="217" spans="1:8">
      <c r="A217" t="s">
        <v>244</v>
      </c>
      <c r="B217" t="s">
        <v>363</v>
      </c>
      <c r="C217" t="s">
        <v>13</v>
      </c>
      <c r="D217" t="s">
        <v>12</v>
      </c>
      <c r="E217" t="s">
        <v>363</v>
      </c>
      <c r="F217" t="s">
        <v>375</v>
      </c>
      <c r="G217" t="s">
        <v>14</v>
      </c>
      <c r="H217" t="s">
        <v>364</v>
      </c>
    </row>
    <row r="218" spans="1:8">
      <c r="A218" t="s">
        <v>245</v>
      </c>
      <c r="B218" t="s">
        <v>363</v>
      </c>
      <c r="C218" t="s">
        <v>13</v>
      </c>
      <c r="D218" t="s">
        <v>12</v>
      </c>
      <c r="E218" t="s">
        <v>363</v>
      </c>
      <c r="F218" t="s">
        <v>375</v>
      </c>
      <c r="G218" t="s">
        <v>14</v>
      </c>
      <c r="H218" t="s">
        <v>364</v>
      </c>
    </row>
    <row r="219" spans="1:8">
      <c r="A219" t="s">
        <v>246</v>
      </c>
      <c r="B219" t="s">
        <v>369</v>
      </c>
      <c r="C219" t="s">
        <v>13</v>
      </c>
      <c r="D219" t="s">
        <v>12</v>
      </c>
      <c r="E219" t="s">
        <v>363</v>
      </c>
      <c r="F219" t="s">
        <v>375</v>
      </c>
      <c r="G219" t="s">
        <v>14</v>
      </c>
      <c r="H219" t="s">
        <v>364</v>
      </c>
    </row>
    <row r="220" spans="1:8">
      <c r="A220" t="s">
        <v>247</v>
      </c>
      <c r="B220" t="s">
        <v>363</v>
      </c>
      <c r="C220" t="s">
        <v>13</v>
      </c>
      <c r="D220" t="s">
        <v>27</v>
      </c>
      <c r="E220" t="s">
        <v>370</v>
      </c>
      <c r="F220" t="s">
        <v>375</v>
      </c>
      <c r="G220" t="s">
        <v>19</v>
      </c>
      <c r="H220" t="s">
        <v>370</v>
      </c>
    </row>
    <row r="221" spans="1:8">
      <c r="A221" t="s">
        <v>248</v>
      </c>
      <c r="B221" t="s">
        <v>364</v>
      </c>
      <c r="C221" t="s">
        <v>13</v>
      </c>
      <c r="D221" t="s">
        <v>12</v>
      </c>
      <c r="E221" t="s">
        <v>363</v>
      </c>
      <c r="F221" t="s">
        <v>375</v>
      </c>
      <c r="G221" t="s">
        <v>14</v>
      </c>
      <c r="H221" t="s">
        <v>364</v>
      </c>
    </row>
    <row r="222" spans="1:8">
      <c r="A222" t="s">
        <v>249</v>
      </c>
      <c r="B222" t="s">
        <v>364</v>
      </c>
      <c r="C222" t="s">
        <v>13</v>
      </c>
      <c r="D222" t="s">
        <v>27</v>
      </c>
      <c r="E222" t="s">
        <v>370</v>
      </c>
      <c r="F222" t="s">
        <v>375</v>
      </c>
      <c r="G222" t="s">
        <v>19</v>
      </c>
      <c r="H222" t="s">
        <v>370</v>
      </c>
    </row>
    <row r="223" spans="1:8">
      <c r="A223" t="s">
        <v>250</v>
      </c>
      <c r="B223" t="s">
        <v>372</v>
      </c>
      <c r="C223" t="s">
        <v>13</v>
      </c>
      <c r="D223" t="s">
        <v>27</v>
      </c>
      <c r="E223" t="s">
        <v>370</v>
      </c>
      <c r="F223" t="s">
        <v>375</v>
      </c>
      <c r="G223" t="s">
        <v>19</v>
      </c>
      <c r="H223" t="s">
        <v>370</v>
      </c>
    </row>
    <row r="224" spans="1:8">
      <c r="A224" t="s">
        <v>251</v>
      </c>
      <c r="B224" t="s">
        <v>363</v>
      </c>
      <c r="C224" t="s">
        <v>13</v>
      </c>
      <c r="D224" t="s">
        <v>12</v>
      </c>
      <c r="E224" t="s">
        <v>363</v>
      </c>
      <c r="F224" t="s">
        <v>375</v>
      </c>
      <c r="G224" t="s">
        <v>14</v>
      </c>
      <c r="H224" t="s">
        <v>364</v>
      </c>
    </row>
    <row r="225" spans="1:8">
      <c r="A225" t="s">
        <v>252</v>
      </c>
      <c r="B225" t="s">
        <v>370</v>
      </c>
      <c r="C225" t="s">
        <v>13</v>
      </c>
      <c r="D225" t="s">
        <v>12</v>
      </c>
      <c r="E225" t="s">
        <v>363</v>
      </c>
      <c r="F225" t="s">
        <v>375</v>
      </c>
      <c r="G225" t="s">
        <v>14</v>
      </c>
      <c r="H225" t="s">
        <v>364</v>
      </c>
    </row>
    <row r="226" spans="1:8">
      <c r="A226" t="s">
        <v>253</v>
      </c>
      <c r="B226" t="s">
        <v>370</v>
      </c>
      <c r="C226" t="s">
        <v>13</v>
      </c>
      <c r="D226" t="s">
        <v>12</v>
      </c>
      <c r="E226" t="s">
        <v>363</v>
      </c>
      <c r="F226" t="s">
        <v>375</v>
      </c>
      <c r="G226" t="s">
        <v>14</v>
      </c>
      <c r="H226" t="s">
        <v>364</v>
      </c>
    </row>
    <row r="227" spans="1:8">
      <c r="A227" t="s">
        <v>254</v>
      </c>
      <c r="B227" t="s">
        <v>45</v>
      </c>
      <c r="C227" t="s">
        <v>13</v>
      </c>
      <c r="D227" t="s">
        <v>12</v>
      </c>
      <c r="E227" t="s">
        <v>363</v>
      </c>
      <c r="F227" t="s">
        <v>375</v>
      </c>
      <c r="G227" t="s">
        <v>14</v>
      </c>
      <c r="H227" t="s">
        <v>364</v>
      </c>
    </row>
    <row r="228" spans="1:8">
      <c r="A228" t="s">
        <v>255</v>
      </c>
      <c r="B228" t="s">
        <v>364</v>
      </c>
      <c r="C228" t="s">
        <v>13</v>
      </c>
      <c r="D228" t="s">
        <v>12</v>
      </c>
      <c r="E228" t="s">
        <v>363</v>
      </c>
      <c r="F228" t="s">
        <v>375</v>
      </c>
      <c r="G228" t="s">
        <v>14</v>
      </c>
      <c r="H228" t="s">
        <v>364</v>
      </c>
    </row>
    <row r="229" spans="1:8">
      <c r="A229" t="s">
        <v>256</v>
      </c>
      <c r="B229" t="s">
        <v>363</v>
      </c>
      <c r="C229" t="s">
        <v>13</v>
      </c>
      <c r="D229" t="s">
        <v>12</v>
      </c>
      <c r="E229" t="s">
        <v>363</v>
      </c>
      <c r="F229" t="s">
        <v>375</v>
      </c>
      <c r="G229" t="s">
        <v>14</v>
      </c>
      <c r="H229" t="s">
        <v>364</v>
      </c>
    </row>
    <row r="230" spans="1:8">
      <c r="A230" t="s">
        <v>257</v>
      </c>
      <c r="B230" t="s">
        <v>364</v>
      </c>
      <c r="C230" t="s">
        <v>13</v>
      </c>
      <c r="D230" t="s">
        <v>27</v>
      </c>
      <c r="E230" t="s">
        <v>370</v>
      </c>
      <c r="F230" t="s">
        <v>375</v>
      </c>
      <c r="G230" t="s">
        <v>19</v>
      </c>
      <c r="H230" t="s">
        <v>370</v>
      </c>
    </row>
    <row r="231" spans="1:8">
      <c r="A231" t="s">
        <v>258</v>
      </c>
      <c r="B231" t="s">
        <v>364</v>
      </c>
      <c r="C231" t="s">
        <v>13</v>
      </c>
      <c r="D231" t="s">
        <v>12</v>
      </c>
      <c r="E231" t="s">
        <v>363</v>
      </c>
      <c r="F231" t="s">
        <v>375</v>
      </c>
      <c r="G231" t="s">
        <v>14</v>
      </c>
      <c r="H231" t="s">
        <v>364</v>
      </c>
    </row>
    <row r="232" spans="1:8">
      <c r="A232" t="s">
        <v>259</v>
      </c>
      <c r="B232" t="s">
        <v>363</v>
      </c>
      <c r="C232" t="s">
        <v>13</v>
      </c>
      <c r="D232" t="s">
        <v>12</v>
      </c>
      <c r="E232" t="s">
        <v>363</v>
      </c>
      <c r="F232" t="s">
        <v>375</v>
      </c>
      <c r="G232" t="s">
        <v>14</v>
      </c>
      <c r="H232" t="s">
        <v>364</v>
      </c>
    </row>
    <row r="233" spans="1:8">
      <c r="A233" t="s">
        <v>260</v>
      </c>
      <c r="B233" t="s">
        <v>369</v>
      </c>
      <c r="C233" t="s">
        <v>13</v>
      </c>
      <c r="D233" t="s">
        <v>12</v>
      </c>
      <c r="E233" t="s">
        <v>363</v>
      </c>
      <c r="F233" t="s">
        <v>375</v>
      </c>
      <c r="G233" t="s">
        <v>14</v>
      </c>
      <c r="H233" t="s">
        <v>364</v>
      </c>
    </row>
    <row r="234" spans="1:8">
      <c r="A234" t="s">
        <v>261</v>
      </c>
      <c r="B234" t="s">
        <v>364</v>
      </c>
      <c r="C234" t="s">
        <v>13</v>
      </c>
      <c r="D234" t="s">
        <v>27</v>
      </c>
      <c r="E234" t="s">
        <v>370</v>
      </c>
      <c r="F234" t="s">
        <v>375</v>
      </c>
      <c r="G234" t="s">
        <v>19</v>
      </c>
      <c r="H234" t="s">
        <v>370</v>
      </c>
    </row>
    <row r="235" spans="1:8">
      <c r="A235" t="s">
        <v>262</v>
      </c>
      <c r="B235" t="s">
        <v>364</v>
      </c>
      <c r="C235" t="s">
        <v>13</v>
      </c>
      <c r="D235" t="s">
        <v>27</v>
      </c>
      <c r="E235" t="s">
        <v>370</v>
      </c>
      <c r="F235" t="s">
        <v>375</v>
      </c>
      <c r="G235" t="s">
        <v>19</v>
      </c>
      <c r="H235" t="s">
        <v>370</v>
      </c>
    </row>
    <row r="236" spans="1:8">
      <c r="A236" t="s">
        <v>263</v>
      </c>
      <c r="B236" t="s">
        <v>363</v>
      </c>
      <c r="C236" t="s">
        <v>13</v>
      </c>
      <c r="D236" t="s">
        <v>12</v>
      </c>
      <c r="E236" t="s">
        <v>363</v>
      </c>
      <c r="F236" t="s">
        <v>375</v>
      </c>
      <c r="G236" t="s">
        <v>14</v>
      </c>
      <c r="H236" t="s">
        <v>364</v>
      </c>
    </row>
    <row r="237" spans="1:8">
      <c r="A237" t="s">
        <v>264</v>
      </c>
      <c r="B237" t="s">
        <v>368</v>
      </c>
      <c r="C237" t="s">
        <v>13</v>
      </c>
      <c r="D237" t="s">
        <v>12</v>
      </c>
      <c r="E237" t="s">
        <v>363</v>
      </c>
      <c r="F237" t="s">
        <v>375</v>
      </c>
      <c r="G237" t="s">
        <v>14</v>
      </c>
      <c r="H237" t="s">
        <v>364</v>
      </c>
    </row>
    <row r="238" spans="1:8">
      <c r="A238" t="s">
        <v>37</v>
      </c>
      <c r="B238" t="s">
        <v>363</v>
      </c>
      <c r="C238" t="s">
        <v>13</v>
      </c>
      <c r="D238" t="s">
        <v>27</v>
      </c>
      <c r="E238" t="s">
        <v>370</v>
      </c>
      <c r="F238" t="s">
        <v>375</v>
      </c>
      <c r="G238" t="s">
        <v>19</v>
      </c>
      <c r="H238" t="s">
        <v>370</v>
      </c>
    </row>
    <row r="239" spans="1:8">
      <c r="A239" t="s">
        <v>265</v>
      </c>
      <c r="B239" t="s">
        <v>363</v>
      </c>
      <c r="C239" t="s">
        <v>13</v>
      </c>
      <c r="D239" t="s">
        <v>12</v>
      </c>
      <c r="E239" t="s">
        <v>363</v>
      </c>
      <c r="F239" t="s">
        <v>375</v>
      </c>
      <c r="G239" t="s">
        <v>14</v>
      </c>
      <c r="H239" t="s">
        <v>364</v>
      </c>
    </row>
    <row r="240" spans="1:8">
      <c r="A240" t="s">
        <v>266</v>
      </c>
      <c r="B240" t="s">
        <v>368</v>
      </c>
      <c r="C240" t="s">
        <v>13</v>
      </c>
      <c r="D240" t="s">
        <v>12</v>
      </c>
      <c r="E240" t="s">
        <v>363</v>
      </c>
      <c r="F240" t="s">
        <v>375</v>
      </c>
      <c r="G240" t="s">
        <v>14</v>
      </c>
      <c r="H240" t="s">
        <v>364</v>
      </c>
    </row>
    <row r="241" spans="1:8">
      <c r="A241" t="s">
        <v>267</v>
      </c>
      <c r="B241" t="s">
        <v>45</v>
      </c>
      <c r="C241" t="s">
        <v>13</v>
      </c>
      <c r="D241" t="s">
        <v>27</v>
      </c>
      <c r="E241" t="s">
        <v>370</v>
      </c>
      <c r="F241" t="s">
        <v>375</v>
      </c>
      <c r="G241" t="s">
        <v>19</v>
      </c>
      <c r="H241" t="s">
        <v>370</v>
      </c>
    </row>
    <row r="242" spans="1:8">
      <c r="A242" t="s">
        <v>268</v>
      </c>
      <c r="B242" t="s">
        <v>364</v>
      </c>
      <c r="C242" t="s">
        <v>13</v>
      </c>
      <c r="D242" t="s">
        <v>27</v>
      </c>
      <c r="E242" t="s">
        <v>370</v>
      </c>
      <c r="F242" t="s">
        <v>375</v>
      </c>
      <c r="G242" t="s">
        <v>19</v>
      </c>
      <c r="H242" t="s">
        <v>370</v>
      </c>
    </row>
    <row r="243" spans="1:8">
      <c r="A243" t="s">
        <v>21</v>
      </c>
      <c r="B243" t="s">
        <v>369</v>
      </c>
      <c r="C243" t="s">
        <v>13</v>
      </c>
      <c r="D243" t="s">
        <v>12</v>
      </c>
      <c r="E243" t="s">
        <v>363</v>
      </c>
      <c r="F243" t="s">
        <v>375</v>
      </c>
      <c r="G243" t="s">
        <v>14</v>
      </c>
      <c r="H243" t="s">
        <v>364</v>
      </c>
    </row>
    <row r="244" spans="1:8">
      <c r="A244" t="s">
        <v>269</v>
      </c>
      <c r="B244" t="s">
        <v>368</v>
      </c>
      <c r="C244" t="s">
        <v>13</v>
      </c>
      <c r="D244" t="s">
        <v>12</v>
      </c>
      <c r="E244" t="s">
        <v>363</v>
      </c>
      <c r="F244" t="s">
        <v>375</v>
      </c>
      <c r="G244" t="s">
        <v>14</v>
      </c>
      <c r="H244" t="s">
        <v>364</v>
      </c>
    </row>
    <row r="245" spans="1:8">
      <c r="A245" t="s">
        <v>270</v>
      </c>
      <c r="B245" t="s">
        <v>45</v>
      </c>
      <c r="C245" t="s">
        <v>13</v>
      </c>
      <c r="D245" t="s">
        <v>27</v>
      </c>
      <c r="E245" t="s">
        <v>370</v>
      </c>
      <c r="F245" t="s">
        <v>375</v>
      </c>
      <c r="G245" t="s">
        <v>19</v>
      </c>
      <c r="H245" t="s">
        <v>370</v>
      </c>
    </row>
    <row r="246" spans="1:8">
      <c r="A246" t="s">
        <v>271</v>
      </c>
      <c r="B246" t="s">
        <v>363</v>
      </c>
      <c r="C246" t="s">
        <v>13</v>
      </c>
      <c r="D246" t="s">
        <v>12</v>
      </c>
      <c r="E246" t="s">
        <v>363</v>
      </c>
      <c r="F246" t="s">
        <v>375</v>
      </c>
      <c r="G246" t="s">
        <v>14</v>
      </c>
      <c r="H246" t="s">
        <v>364</v>
      </c>
    </row>
    <row r="247" spans="1:8">
      <c r="A247" t="s">
        <v>272</v>
      </c>
      <c r="B247" t="s">
        <v>370</v>
      </c>
      <c r="C247" t="s">
        <v>13</v>
      </c>
      <c r="D247" t="s">
        <v>27</v>
      </c>
      <c r="E247" t="s">
        <v>370</v>
      </c>
      <c r="F247" t="s">
        <v>375</v>
      </c>
      <c r="G247" t="s">
        <v>19</v>
      </c>
      <c r="H247" t="s">
        <v>370</v>
      </c>
    </row>
    <row r="248" spans="1:8">
      <c r="A248" t="s">
        <v>273</v>
      </c>
      <c r="B248" t="s">
        <v>364</v>
      </c>
      <c r="C248" t="s">
        <v>13</v>
      </c>
      <c r="D248" t="s">
        <v>12</v>
      </c>
      <c r="E248" t="s">
        <v>363</v>
      </c>
      <c r="F248" t="s">
        <v>375</v>
      </c>
      <c r="G248" t="s">
        <v>14</v>
      </c>
      <c r="H248" t="s">
        <v>364</v>
      </c>
    </row>
    <row r="249" spans="1:8">
      <c r="A249" t="s">
        <v>274</v>
      </c>
      <c r="B249" t="s">
        <v>369</v>
      </c>
      <c r="C249" t="s">
        <v>13</v>
      </c>
      <c r="D249" t="s">
        <v>12</v>
      </c>
      <c r="E249" t="s">
        <v>363</v>
      </c>
      <c r="F249" t="s">
        <v>375</v>
      </c>
      <c r="G249" t="s">
        <v>14</v>
      </c>
      <c r="H249" t="s">
        <v>364</v>
      </c>
    </row>
    <row r="250" spans="1:8">
      <c r="A250" t="s">
        <v>275</v>
      </c>
      <c r="B250" t="s">
        <v>364</v>
      </c>
      <c r="C250" t="s">
        <v>13</v>
      </c>
      <c r="D250" t="s">
        <v>12</v>
      </c>
      <c r="E250" t="s">
        <v>363</v>
      </c>
      <c r="F250" t="s">
        <v>375</v>
      </c>
      <c r="G250" t="s">
        <v>14</v>
      </c>
      <c r="H250" t="s">
        <v>364</v>
      </c>
    </row>
    <row r="251" spans="1:8">
      <c r="A251" t="s">
        <v>276</v>
      </c>
      <c r="B251" t="s">
        <v>363</v>
      </c>
      <c r="C251" t="s">
        <v>13</v>
      </c>
      <c r="D251" t="s">
        <v>27</v>
      </c>
      <c r="E251" t="s">
        <v>370</v>
      </c>
      <c r="F251" t="s">
        <v>375</v>
      </c>
      <c r="G251" t="s">
        <v>19</v>
      </c>
      <c r="H251" t="s">
        <v>370</v>
      </c>
    </row>
    <row r="252" spans="1:8">
      <c r="A252" t="s">
        <v>277</v>
      </c>
      <c r="B252" t="s">
        <v>363</v>
      </c>
      <c r="C252" t="s">
        <v>13</v>
      </c>
      <c r="D252" t="s">
        <v>27</v>
      </c>
      <c r="E252" t="s">
        <v>370</v>
      </c>
      <c r="F252" t="s">
        <v>375</v>
      </c>
      <c r="G252" t="s">
        <v>19</v>
      </c>
      <c r="H252" t="s">
        <v>370</v>
      </c>
    </row>
    <row r="253" spans="1:8">
      <c r="A253" t="s">
        <v>47</v>
      </c>
      <c r="B253" t="s">
        <v>368</v>
      </c>
      <c r="C253" t="s">
        <v>13</v>
      </c>
      <c r="D253" t="s">
        <v>27</v>
      </c>
      <c r="E253" t="s">
        <v>370</v>
      </c>
      <c r="F253" t="s">
        <v>375</v>
      </c>
      <c r="G253" t="s">
        <v>19</v>
      </c>
      <c r="H253" t="s">
        <v>370</v>
      </c>
    </row>
    <row r="254" spans="1:8">
      <c r="A254" t="s">
        <v>278</v>
      </c>
      <c r="B254" t="s">
        <v>370</v>
      </c>
      <c r="C254" t="s">
        <v>13</v>
      </c>
      <c r="D254" t="s">
        <v>27</v>
      </c>
      <c r="E254" t="s">
        <v>370</v>
      </c>
      <c r="F254" t="s">
        <v>375</v>
      </c>
      <c r="G254" t="s">
        <v>19</v>
      </c>
      <c r="H254" t="s">
        <v>370</v>
      </c>
    </row>
    <row r="255" spans="1:8">
      <c r="A255" t="s">
        <v>279</v>
      </c>
      <c r="B255" t="s">
        <v>368</v>
      </c>
      <c r="C255" t="s">
        <v>13</v>
      </c>
      <c r="D255" t="s">
        <v>27</v>
      </c>
      <c r="E255" t="s">
        <v>370</v>
      </c>
      <c r="F255" t="s">
        <v>375</v>
      </c>
      <c r="G255" t="s">
        <v>19</v>
      </c>
      <c r="H255" t="s">
        <v>370</v>
      </c>
    </row>
    <row r="256" spans="1:8">
      <c r="A256" t="s">
        <v>280</v>
      </c>
      <c r="B256" t="s">
        <v>372</v>
      </c>
      <c r="C256" t="s">
        <v>13</v>
      </c>
      <c r="D256" t="s">
        <v>12</v>
      </c>
      <c r="E256" t="s">
        <v>363</v>
      </c>
      <c r="F256" t="s">
        <v>375</v>
      </c>
      <c r="G256" t="s">
        <v>14</v>
      </c>
      <c r="H256" t="s">
        <v>364</v>
      </c>
    </row>
    <row r="257" spans="1:8">
      <c r="A257" t="s">
        <v>281</v>
      </c>
      <c r="B257" t="s">
        <v>374</v>
      </c>
      <c r="C257" t="s">
        <v>13</v>
      </c>
      <c r="D257" t="s">
        <v>27</v>
      </c>
      <c r="E257" t="s">
        <v>370</v>
      </c>
      <c r="F257" t="s">
        <v>375</v>
      </c>
      <c r="G257" t="s">
        <v>19</v>
      </c>
      <c r="H257" t="s">
        <v>370</v>
      </c>
    </row>
    <row r="258" spans="1:8">
      <c r="A258" t="s">
        <v>282</v>
      </c>
      <c r="B258" t="s">
        <v>364</v>
      </c>
      <c r="C258" t="s">
        <v>13</v>
      </c>
      <c r="D258" t="s">
        <v>12</v>
      </c>
      <c r="E258" t="s">
        <v>363</v>
      </c>
      <c r="F258" t="s">
        <v>375</v>
      </c>
      <c r="G258" t="s">
        <v>14</v>
      </c>
      <c r="H258" t="s">
        <v>364</v>
      </c>
    </row>
    <row r="259" spans="1:8">
      <c r="A259" t="s">
        <v>283</v>
      </c>
      <c r="B259" t="s">
        <v>363</v>
      </c>
      <c r="C259" t="s">
        <v>13</v>
      </c>
      <c r="D259" t="s">
        <v>12</v>
      </c>
      <c r="E259" t="s">
        <v>363</v>
      </c>
      <c r="F259" t="s">
        <v>375</v>
      </c>
      <c r="G259" t="s">
        <v>14</v>
      </c>
      <c r="H259" t="s">
        <v>364</v>
      </c>
    </row>
    <row r="260" spans="1:8">
      <c r="A260" t="s">
        <v>284</v>
      </c>
      <c r="B260" t="s">
        <v>363</v>
      </c>
      <c r="C260" t="s">
        <v>13</v>
      </c>
      <c r="D260" t="s">
        <v>12</v>
      </c>
      <c r="E260" t="s">
        <v>363</v>
      </c>
      <c r="F260" t="s">
        <v>375</v>
      </c>
      <c r="G260" t="s">
        <v>14</v>
      </c>
      <c r="H260" t="s">
        <v>364</v>
      </c>
    </row>
    <row r="261" spans="1:8">
      <c r="A261" t="s">
        <v>285</v>
      </c>
      <c r="B261" t="s">
        <v>363</v>
      </c>
      <c r="C261" t="s">
        <v>13</v>
      </c>
      <c r="D261" t="s">
        <v>12</v>
      </c>
      <c r="E261" t="s">
        <v>363</v>
      </c>
      <c r="F261" t="s">
        <v>375</v>
      </c>
      <c r="G261" t="s">
        <v>14</v>
      </c>
      <c r="H261" t="s">
        <v>364</v>
      </c>
    </row>
    <row r="262" spans="1:8">
      <c r="A262" t="s">
        <v>286</v>
      </c>
      <c r="B262" t="s">
        <v>363</v>
      </c>
      <c r="C262" t="s">
        <v>13</v>
      </c>
      <c r="D262" t="s">
        <v>12</v>
      </c>
      <c r="E262" t="s">
        <v>363</v>
      </c>
      <c r="F262" t="s">
        <v>375</v>
      </c>
      <c r="G262" t="s">
        <v>14</v>
      </c>
      <c r="H262" t="s">
        <v>364</v>
      </c>
    </row>
    <row r="263" spans="1:8">
      <c r="A263" t="s">
        <v>287</v>
      </c>
      <c r="B263" t="s">
        <v>364</v>
      </c>
      <c r="C263" t="s">
        <v>13</v>
      </c>
      <c r="D263" t="s">
        <v>27</v>
      </c>
      <c r="E263" t="s">
        <v>370</v>
      </c>
      <c r="F263" t="s">
        <v>375</v>
      </c>
      <c r="G263" t="s">
        <v>19</v>
      </c>
      <c r="H263" t="s">
        <v>370</v>
      </c>
    </row>
    <row r="264" spans="1:8">
      <c r="A264" t="s">
        <v>288</v>
      </c>
      <c r="B264" t="s">
        <v>364</v>
      </c>
      <c r="C264" t="s">
        <v>13</v>
      </c>
      <c r="D264" t="s">
        <v>12</v>
      </c>
      <c r="E264" t="s">
        <v>363</v>
      </c>
      <c r="F264" t="s">
        <v>375</v>
      </c>
      <c r="G264" t="s">
        <v>14</v>
      </c>
      <c r="H264" t="s">
        <v>364</v>
      </c>
    </row>
    <row r="265" spans="1:8">
      <c r="A265" t="s">
        <v>289</v>
      </c>
      <c r="B265" t="s">
        <v>370</v>
      </c>
      <c r="C265" t="s">
        <v>13</v>
      </c>
      <c r="D265" t="s">
        <v>12</v>
      </c>
      <c r="E265" t="s">
        <v>363</v>
      </c>
      <c r="F265" t="s">
        <v>375</v>
      </c>
      <c r="G265" t="s">
        <v>14</v>
      </c>
      <c r="H265" t="s">
        <v>364</v>
      </c>
    </row>
    <row r="266" spans="1:8">
      <c r="A266" t="s">
        <v>290</v>
      </c>
      <c r="B266" t="s">
        <v>363</v>
      </c>
      <c r="C266" t="s">
        <v>13</v>
      </c>
      <c r="D266" t="s">
        <v>12</v>
      </c>
      <c r="E266" t="s">
        <v>363</v>
      </c>
      <c r="F266" t="s">
        <v>375</v>
      </c>
      <c r="G266" t="s">
        <v>14</v>
      </c>
      <c r="H266" t="s">
        <v>364</v>
      </c>
    </row>
    <row r="267" spans="1:8">
      <c r="A267" t="s">
        <v>291</v>
      </c>
      <c r="B267" t="s">
        <v>364</v>
      </c>
      <c r="C267" t="s">
        <v>13</v>
      </c>
      <c r="D267" t="s">
        <v>12</v>
      </c>
      <c r="E267" t="s">
        <v>363</v>
      </c>
      <c r="F267" t="s">
        <v>375</v>
      </c>
      <c r="G267" t="s">
        <v>14</v>
      </c>
      <c r="H267" t="s">
        <v>364</v>
      </c>
    </row>
    <row r="268" spans="1:8">
      <c r="A268" t="s">
        <v>292</v>
      </c>
      <c r="B268" t="s">
        <v>363</v>
      </c>
      <c r="C268" t="s">
        <v>13</v>
      </c>
      <c r="D268" t="s">
        <v>27</v>
      </c>
      <c r="E268" t="s">
        <v>370</v>
      </c>
      <c r="F268" t="s">
        <v>375</v>
      </c>
      <c r="G268" t="s">
        <v>19</v>
      </c>
      <c r="H268" t="s">
        <v>370</v>
      </c>
    </row>
    <row r="269" spans="1:8">
      <c r="A269" t="s">
        <v>293</v>
      </c>
      <c r="B269" t="s">
        <v>364</v>
      </c>
      <c r="C269" t="s">
        <v>13</v>
      </c>
      <c r="D269" t="s">
        <v>12</v>
      </c>
      <c r="E269" t="s">
        <v>363</v>
      </c>
      <c r="F269" t="s">
        <v>375</v>
      </c>
      <c r="G269" t="s">
        <v>14</v>
      </c>
      <c r="H269" t="s">
        <v>364</v>
      </c>
    </row>
    <row r="270" spans="1:8">
      <c r="A270" t="s">
        <v>294</v>
      </c>
      <c r="B270" t="s">
        <v>368</v>
      </c>
      <c r="C270" t="s">
        <v>13</v>
      </c>
      <c r="D270" t="s">
        <v>27</v>
      </c>
      <c r="E270" t="s">
        <v>370</v>
      </c>
      <c r="F270" t="s">
        <v>375</v>
      </c>
      <c r="G270" t="s">
        <v>19</v>
      </c>
      <c r="H270" t="s">
        <v>370</v>
      </c>
    </row>
    <row r="271" spans="1:8">
      <c r="A271" t="s">
        <v>295</v>
      </c>
      <c r="B271" t="s">
        <v>45</v>
      </c>
      <c r="C271" t="s">
        <v>13</v>
      </c>
      <c r="D271" t="s">
        <v>12</v>
      </c>
      <c r="E271" t="s">
        <v>363</v>
      </c>
      <c r="F271" t="s">
        <v>375</v>
      </c>
      <c r="G271" t="s">
        <v>14</v>
      </c>
      <c r="H271" t="s">
        <v>364</v>
      </c>
    </row>
    <row r="272" spans="1:8">
      <c r="A272" t="s">
        <v>296</v>
      </c>
      <c r="B272" t="s">
        <v>363</v>
      </c>
      <c r="C272" t="s">
        <v>13</v>
      </c>
      <c r="D272" t="s">
        <v>27</v>
      </c>
      <c r="E272" t="s">
        <v>370</v>
      </c>
      <c r="F272" t="s">
        <v>375</v>
      </c>
      <c r="G272" t="s">
        <v>19</v>
      </c>
      <c r="H272" t="s">
        <v>370</v>
      </c>
    </row>
    <row r="273" spans="1:8">
      <c r="A273" t="s">
        <v>297</v>
      </c>
      <c r="B273" t="s">
        <v>363</v>
      </c>
      <c r="C273" t="s">
        <v>13</v>
      </c>
      <c r="D273" t="s">
        <v>12</v>
      </c>
      <c r="E273" t="s">
        <v>363</v>
      </c>
      <c r="F273" t="s">
        <v>375</v>
      </c>
      <c r="G273" t="s">
        <v>14</v>
      </c>
      <c r="H273" t="s">
        <v>364</v>
      </c>
    </row>
    <row r="274" spans="1:8">
      <c r="A274" t="s">
        <v>298</v>
      </c>
      <c r="B274" t="s">
        <v>370</v>
      </c>
      <c r="C274" t="s">
        <v>13</v>
      </c>
      <c r="D274" t="s">
        <v>27</v>
      </c>
      <c r="E274" t="s">
        <v>370</v>
      </c>
      <c r="F274" t="s">
        <v>375</v>
      </c>
      <c r="G274" t="s">
        <v>19</v>
      </c>
      <c r="H274" t="s">
        <v>370</v>
      </c>
    </row>
    <row r="275" spans="1:8">
      <c r="A275" t="s">
        <v>299</v>
      </c>
      <c r="B275" t="s">
        <v>363</v>
      </c>
      <c r="C275" t="s">
        <v>13</v>
      </c>
      <c r="D275" t="s">
        <v>27</v>
      </c>
      <c r="E275" t="s">
        <v>370</v>
      </c>
      <c r="F275" t="s">
        <v>375</v>
      </c>
      <c r="G275" t="s">
        <v>19</v>
      </c>
      <c r="H275" t="s">
        <v>370</v>
      </c>
    </row>
    <row r="276" spans="1:8">
      <c r="A276" t="s">
        <v>300</v>
      </c>
      <c r="B276" t="s">
        <v>364</v>
      </c>
      <c r="C276" t="s">
        <v>13</v>
      </c>
      <c r="D276" t="s">
        <v>12</v>
      </c>
      <c r="E276" t="s">
        <v>363</v>
      </c>
      <c r="F276" t="s">
        <v>375</v>
      </c>
      <c r="G276" t="s">
        <v>14</v>
      </c>
      <c r="H276" t="s">
        <v>364</v>
      </c>
    </row>
    <row r="277" spans="1:8">
      <c r="A277" t="s">
        <v>301</v>
      </c>
      <c r="B277" t="s">
        <v>363</v>
      </c>
      <c r="C277" t="s">
        <v>13</v>
      </c>
      <c r="D277" t="s">
        <v>27</v>
      </c>
      <c r="E277" t="s">
        <v>370</v>
      </c>
      <c r="F277" t="s">
        <v>375</v>
      </c>
      <c r="G277" t="s">
        <v>19</v>
      </c>
      <c r="H277" t="s">
        <v>370</v>
      </c>
    </row>
    <row r="278" spans="1:8">
      <c r="A278" t="s">
        <v>302</v>
      </c>
      <c r="B278" t="s">
        <v>363</v>
      </c>
      <c r="C278" t="s">
        <v>13</v>
      </c>
      <c r="D278" t="s">
        <v>12</v>
      </c>
      <c r="E278" t="s">
        <v>363</v>
      </c>
      <c r="F278" t="s">
        <v>375</v>
      </c>
      <c r="G278" t="s">
        <v>14</v>
      </c>
      <c r="H278" t="s">
        <v>364</v>
      </c>
    </row>
    <row r="279" spans="1:8">
      <c r="A279" t="s">
        <v>49</v>
      </c>
      <c r="B279" t="s">
        <v>363</v>
      </c>
      <c r="C279" t="s">
        <v>13</v>
      </c>
      <c r="D279" t="s">
        <v>12</v>
      </c>
      <c r="E279" t="s">
        <v>363</v>
      </c>
      <c r="F279" t="s">
        <v>375</v>
      </c>
      <c r="G279" t="s">
        <v>14</v>
      </c>
      <c r="H279" t="s">
        <v>364</v>
      </c>
    </row>
    <row r="280" spans="1:8">
      <c r="A280" t="s">
        <v>303</v>
      </c>
      <c r="B280" t="s">
        <v>363</v>
      </c>
      <c r="C280" t="s">
        <v>13</v>
      </c>
      <c r="D280" t="s">
        <v>27</v>
      </c>
      <c r="E280" t="s">
        <v>370</v>
      </c>
      <c r="F280" t="s">
        <v>375</v>
      </c>
      <c r="G280" t="s">
        <v>19</v>
      </c>
      <c r="H280" t="s">
        <v>370</v>
      </c>
    </row>
    <row r="281" spans="1:8">
      <c r="A281" t="s">
        <v>304</v>
      </c>
      <c r="B281" t="s">
        <v>369</v>
      </c>
      <c r="C281" t="s">
        <v>13</v>
      </c>
      <c r="D281" t="s">
        <v>12</v>
      </c>
      <c r="E281" t="s">
        <v>363</v>
      </c>
      <c r="F281" t="s">
        <v>375</v>
      </c>
      <c r="G281" t="s">
        <v>14</v>
      </c>
      <c r="H281" t="s">
        <v>364</v>
      </c>
    </row>
    <row r="282" spans="1:8">
      <c r="A282" t="s">
        <v>305</v>
      </c>
      <c r="B282" t="s">
        <v>363</v>
      </c>
      <c r="C282" t="s">
        <v>13</v>
      </c>
      <c r="D282" t="s">
        <v>12</v>
      </c>
      <c r="E282" t="s">
        <v>363</v>
      </c>
      <c r="F282" t="s">
        <v>375</v>
      </c>
      <c r="G282" t="s">
        <v>14</v>
      </c>
      <c r="H282" t="s">
        <v>364</v>
      </c>
    </row>
    <row r="283" spans="1:8">
      <c r="A283" t="s">
        <v>306</v>
      </c>
      <c r="B283" t="s">
        <v>370</v>
      </c>
      <c r="C283" t="s">
        <v>13</v>
      </c>
      <c r="D283" t="s">
        <v>12</v>
      </c>
      <c r="E283" t="s">
        <v>363</v>
      </c>
      <c r="F283" t="s">
        <v>375</v>
      </c>
      <c r="G283" t="s">
        <v>14</v>
      </c>
      <c r="H283" t="s">
        <v>364</v>
      </c>
    </row>
    <row r="284" spans="1:8">
      <c r="A284" t="s">
        <v>307</v>
      </c>
      <c r="B284" t="s">
        <v>363</v>
      </c>
      <c r="C284" t="s">
        <v>13</v>
      </c>
      <c r="D284" t="s">
        <v>12</v>
      </c>
      <c r="E284" t="s">
        <v>363</v>
      </c>
      <c r="F284" t="s">
        <v>375</v>
      </c>
      <c r="G284" t="s">
        <v>14</v>
      </c>
      <c r="H284" t="s">
        <v>364</v>
      </c>
    </row>
    <row r="285" spans="1:8">
      <c r="A285" t="s">
        <v>308</v>
      </c>
      <c r="B285" t="s">
        <v>364</v>
      </c>
      <c r="C285" t="s">
        <v>13</v>
      </c>
      <c r="D285" t="s">
        <v>27</v>
      </c>
      <c r="E285" t="s">
        <v>370</v>
      </c>
      <c r="F285" t="s">
        <v>375</v>
      </c>
      <c r="G285" t="s">
        <v>19</v>
      </c>
      <c r="H285" t="s">
        <v>370</v>
      </c>
    </row>
    <row r="286" spans="1:8">
      <c r="A286" t="s">
        <v>309</v>
      </c>
      <c r="B286" t="s">
        <v>374</v>
      </c>
      <c r="C286" t="s">
        <v>13</v>
      </c>
      <c r="D286" t="s">
        <v>12</v>
      </c>
      <c r="E286" t="s">
        <v>363</v>
      </c>
      <c r="F286" t="s">
        <v>375</v>
      </c>
      <c r="G286" t="s">
        <v>14</v>
      </c>
      <c r="H286" t="s">
        <v>364</v>
      </c>
    </row>
    <row r="287" spans="1:8">
      <c r="A287" t="s">
        <v>310</v>
      </c>
      <c r="B287" t="s">
        <v>363</v>
      </c>
      <c r="C287" t="s">
        <v>13</v>
      </c>
      <c r="D287" t="s">
        <v>12</v>
      </c>
      <c r="E287" t="s">
        <v>363</v>
      </c>
      <c r="F287" t="s">
        <v>375</v>
      </c>
      <c r="G287" t="s">
        <v>14</v>
      </c>
      <c r="H287" t="s">
        <v>364</v>
      </c>
    </row>
    <row r="288" spans="1:8">
      <c r="A288" t="s">
        <v>311</v>
      </c>
      <c r="B288" t="s">
        <v>363</v>
      </c>
      <c r="C288" t="s">
        <v>13</v>
      </c>
      <c r="D288" t="s">
        <v>27</v>
      </c>
      <c r="E288" t="s">
        <v>370</v>
      </c>
      <c r="F288" t="s">
        <v>375</v>
      </c>
      <c r="G288" t="s">
        <v>19</v>
      </c>
      <c r="H288" t="s">
        <v>370</v>
      </c>
    </row>
    <row r="289" spans="1:8">
      <c r="A289" t="s">
        <v>312</v>
      </c>
      <c r="B289" t="s">
        <v>363</v>
      </c>
      <c r="C289" t="s">
        <v>13</v>
      </c>
      <c r="D289" t="s">
        <v>12</v>
      </c>
      <c r="E289" t="s">
        <v>363</v>
      </c>
      <c r="F289" t="s">
        <v>375</v>
      </c>
      <c r="G289" t="s">
        <v>14</v>
      </c>
      <c r="H289" t="s">
        <v>364</v>
      </c>
    </row>
    <row r="290" spans="1:8">
      <c r="A290" t="s">
        <v>313</v>
      </c>
      <c r="B290" t="s">
        <v>364</v>
      </c>
      <c r="C290" t="s">
        <v>13</v>
      </c>
      <c r="D290" t="s">
        <v>12</v>
      </c>
      <c r="E290" t="s">
        <v>363</v>
      </c>
      <c r="F290" t="s">
        <v>375</v>
      </c>
      <c r="G290" t="s">
        <v>14</v>
      </c>
      <c r="H290" t="s">
        <v>364</v>
      </c>
    </row>
    <row r="291" spans="1:8">
      <c r="A291" t="s">
        <v>314</v>
      </c>
      <c r="B291" t="s">
        <v>364</v>
      </c>
      <c r="C291" t="s">
        <v>13</v>
      </c>
      <c r="D291" t="s">
        <v>12</v>
      </c>
      <c r="E291" t="s">
        <v>363</v>
      </c>
      <c r="F291" t="s">
        <v>375</v>
      </c>
      <c r="G291" t="s">
        <v>14</v>
      </c>
      <c r="H291" t="s">
        <v>364</v>
      </c>
    </row>
    <row r="292" spans="1:8">
      <c r="A292" t="s">
        <v>14</v>
      </c>
      <c r="B292" t="s">
        <v>364</v>
      </c>
      <c r="C292" t="s">
        <v>13</v>
      </c>
      <c r="D292" t="s">
        <v>27</v>
      </c>
      <c r="E292" t="s">
        <v>370</v>
      </c>
      <c r="F292" t="s">
        <v>375</v>
      </c>
      <c r="G292" t="s">
        <v>19</v>
      </c>
      <c r="H292" t="s">
        <v>370</v>
      </c>
    </row>
    <row r="293" spans="1:8">
      <c r="A293" t="s">
        <v>315</v>
      </c>
      <c r="B293" t="s">
        <v>374</v>
      </c>
      <c r="C293" t="s">
        <v>13</v>
      </c>
      <c r="D293" t="s">
        <v>12</v>
      </c>
      <c r="E293" t="s">
        <v>363</v>
      </c>
      <c r="F293" t="s">
        <v>375</v>
      </c>
      <c r="G293" t="s">
        <v>14</v>
      </c>
      <c r="H293" t="s">
        <v>364</v>
      </c>
    </row>
    <row r="294" spans="1:8">
      <c r="A294" t="s">
        <v>16</v>
      </c>
      <c r="B294" t="s">
        <v>363</v>
      </c>
      <c r="C294" t="s">
        <v>13</v>
      </c>
      <c r="D294" t="s">
        <v>12</v>
      </c>
      <c r="E294" t="s">
        <v>363</v>
      </c>
      <c r="F294" t="s">
        <v>375</v>
      </c>
      <c r="G294" t="s">
        <v>14</v>
      </c>
      <c r="H294" t="s">
        <v>364</v>
      </c>
    </row>
    <row r="295" spans="1:8">
      <c r="A295" t="s">
        <v>316</v>
      </c>
      <c r="B295" t="s">
        <v>369</v>
      </c>
      <c r="C295" t="s">
        <v>13</v>
      </c>
      <c r="D295" t="s">
        <v>12</v>
      </c>
      <c r="E295" t="s">
        <v>363</v>
      </c>
      <c r="F295" t="s">
        <v>375</v>
      </c>
      <c r="G295" t="s">
        <v>14</v>
      </c>
      <c r="H295" t="s">
        <v>364</v>
      </c>
    </row>
    <row r="296" spans="1:8">
      <c r="A296" t="s">
        <v>317</v>
      </c>
      <c r="B296" t="s">
        <v>370</v>
      </c>
      <c r="C296" t="s">
        <v>13</v>
      </c>
      <c r="D296" t="s">
        <v>12</v>
      </c>
      <c r="E296" t="s">
        <v>363</v>
      </c>
      <c r="F296" t="s">
        <v>375</v>
      </c>
      <c r="G296" t="s">
        <v>14</v>
      </c>
      <c r="H296" t="s">
        <v>364</v>
      </c>
    </row>
    <row r="297" spans="1:8">
      <c r="A297" t="s">
        <v>318</v>
      </c>
      <c r="B297" t="s">
        <v>364</v>
      </c>
      <c r="C297" t="s">
        <v>13</v>
      </c>
      <c r="D297" t="s">
        <v>27</v>
      </c>
      <c r="E297" t="s">
        <v>370</v>
      </c>
      <c r="F297" t="s">
        <v>375</v>
      </c>
      <c r="G297" t="s">
        <v>19</v>
      </c>
      <c r="H297" t="s">
        <v>370</v>
      </c>
    </row>
    <row r="298" spans="1:8">
      <c r="A298" t="s">
        <v>319</v>
      </c>
      <c r="B298" t="s">
        <v>363</v>
      </c>
      <c r="C298" t="s">
        <v>13</v>
      </c>
      <c r="D298" t="s">
        <v>12</v>
      </c>
      <c r="E298" t="s">
        <v>363</v>
      </c>
      <c r="F298" t="s">
        <v>375</v>
      </c>
      <c r="G298" t="s">
        <v>14</v>
      </c>
      <c r="H298" t="s">
        <v>364</v>
      </c>
    </row>
    <row r="299" spans="1:8">
      <c r="A299" t="s">
        <v>320</v>
      </c>
      <c r="B299" t="s">
        <v>370</v>
      </c>
      <c r="C299" t="s">
        <v>13</v>
      </c>
      <c r="D299" t="s">
        <v>12</v>
      </c>
      <c r="E299" t="s">
        <v>363</v>
      </c>
      <c r="F299" t="s">
        <v>375</v>
      </c>
      <c r="G299" t="s">
        <v>14</v>
      </c>
      <c r="H299" t="s">
        <v>364</v>
      </c>
    </row>
    <row r="300" spans="1:8">
      <c r="A300" t="s">
        <v>321</v>
      </c>
      <c r="B300" t="s">
        <v>364</v>
      </c>
      <c r="C300" t="s">
        <v>13</v>
      </c>
      <c r="D300" t="s">
        <v>27</v>
      </c>
      <c r="E300" t="s">
        <v>370</v>
      </c>
      <c r="F300" t="s">
        <v>375</v>
      </c>
      <c r="G300" t="s">
        <v>19</v>
      </c>
      <c r="H300" t="s">
        <v>370</v>
      </c>
    </row>
    <row r="301" spans="1:8">
      <c r="A301" t="s">
        <v>29</v>
      </c>
      <c r="B301" t="s">
        <v>368</v>
      </c>
      <c r="C301" t="s">
        <v>13</v>
      </c>
      <c r="D301" t="s">
        <v>27</v>
      </c>
      <c r="E301" t="s">
        <v>370</v>
      </c>
      <c r="F301" t="s">
        <v>375</v>
      </c>
      <c r="G301" t="s">
        <v>19</v>
      </c>
      <c r="H301" t="s">
        <v>370</v>
      </c>
    </row>
    <row r="302" spans="1:8">
      <c r="A302" t="s">
        <v>322</v>
      </c>
      <c r="B302" t="s">
        <v>368</v>
      </c>
      <c r="C302" t="s">
        <v>13</v>
      </c>
      <c r="D302" t="s">
        <v>12</v>
      </c>
      <c r="E302" t="s">
        <v>363</v>
      </c>
      <c r="F302" t="s">
        <v>375</v>
      </c>
      <c r="G302" t="s">
        <v>14</v>
      </c>
      <c r="H302" t="s">
        <v>364</v>
      </c>
    </row>
    <row r="303" spans="1:8">
      <c r="A303" t="s">
        <v>323</v>
      </c>
      <c r="B303" t="s">
        <v>363</v>
      </c>
      <c r="C303" t="s">
        <v>13</v>
      </c>
      <c r="D303" t="s">
        <v>12</v>
      </c>
      <c r="E303" t="s">
        <v>363</v>
      </c>
      <c r="F303" t="s">
        <v>375</v>
      </c>
      <c r="G303" t="s">
        <v>14</v>
      </c>
      <c r="H303" t="s">
        <v>364</v>
      </c>
    </row>
    <row r="304" spans="1:8">
      <c r="A304" t="s">
        <v>324</v>
      </c>
      <c r="B304" t="s">
        <v>369</v>
      </c>
      <c r="C304" t="s">
        <v>13</v>
      </c>
      <c r="D304" t="s">
        <v>27</v>
      </c>
      <c r="E304" t="s">
        <v>370</v>
      </c>
      <c r="F304" t="s">
        <v>375</v>
      </c>
      <c r="G304" t="s">
        <v>19</v>
      </c>
      <c r="H304" t="s">
        <v>370</v>
      </c>
    </row>
    <row r="305" spans="1:8">
      <c r="A305" t="s">
        <v>325</v>
      </c>
      <c r="B305" t="s">
        <v>45</v>
      </c>
      <c r="C305" t="s">
        <v>13</v>
      </c>
      <c r="D305" t="s">
        <v>12</v>
      </c>
      <c r="E305" t="s">
        <v>363</v>
      </c>
      <c r="F305" t="s">
        <v>375</v>
      </c>
      <c r="G305" t="s">
        <v>14</v>
      </c>
      <c r="H305" t="s">
        <v>364</v>
      </c>
    </row>
    <row r="306" spans="1:8">
      <c r="A306" t="s">
        <v>326</v>
      </c>
      <c r="B306" t="s">
        <v>364</v>
      </c>
      <c r="C306" t="s">
        <v>13</v>
      </c>
      <c r="D306" t="s">
        <v>27</v>
      </c>
      <c r="E306" t="s">
        <v>370</v>
      </c>
      <c r="F306" t="s">
        <v>375</v>
      </c>
      <c r="G306" t="s">
        <v>19</v>
      </c>
      <c r="H306" t="s">
        <v>370</v>
      </c>
    </row>
    <row r="307" spans="1:8">
      <c r="A307" t="s">
        <v>327</v>
      </c>
      <c r="B307" t="s">
        <v>370</v>
      </c>
      <c r="C307" t="s">
        <v>13</v>
      </c>
      <c r="D307" t="s">
        <v>27</v>
      </c>
      <c r="E307" t="s">
        <v>370</v>
      </c>
      <c r="F307" t="s">
        <v>375</v>
      </c>
      <c r="G307" t="s">
        <v>19</v>
      </c>
      <c r="H307" t="s">
        <v>370</v>
      </c>
    </row>
    <row r="308" spans="1:8">
      <c r="A308" t="s">
        <v>328</v>
      </c>
      <c r="B308" t="s">
        <v>372</v>
      </c>
      <c r="C308" t="s">
        <v>13</v>
      </c>
      <c r="D308" t="s">
        <v>12</v>
      </c>
      <c r="E308" t="s">
        <v>363</v>
      </c>
      <c r="F308" t="s">
        <v>375</v>
      </c>
      <c r="G308" t="s">
        <v>14</v>
      </c>
      <c r="H308" t="s">
        <v>364</v>
      </c>
    </row>
    <row r="309" spans="1:8">
      <c r="A309" t="s">
        <v>329</v>
      </c>
      <c r="B309" t="s">
        <v>370</v>
      </c>
      <c r="C309" t="s">
        <v>13</v>
      </c>
      <c r="D309" t="s">
        <v>27</v>
      </c>
      <c r="E309" t="s">
        <v>370</v>
      </c>
      <c r="F309" t="s">
        <v>375</v>
      </c>
      <c r="G309" t="s">
        <v>19</v>
      </c>
      <c r="H309" t="s">
        <v>370</v>
      </c>
    </row>
    <row r="310" spans="1:8">
      <c r="A310" t="s">
        <v>330</v>
      </c>
      <c r="B310" t="s">
        <v>363</v>
      </c>
      <c r="C310" t="s">
        <v>13</v>
      </c>
      <c r="D310" t="s">
        <v>27</v>
      </c>
      <c r="E310" t="s">
        <v>370</v>
      </c>
      <c r="F310" t="s">
        <v>375</v>
      </c>
      <c r="G310" t="s">
        <v>19</v>
      </c>
      <c r="H310" t="s">
        <v>370</v>
      </c>
    </row>
    <row r="311" spans="1:8">
      <c r="A311" t="s">
        <v>331</v>
      </c>
      <c r="B311" t="s">
        <v>370</v>
      </c>
      <c r="C311" t="s">
        <v>13</v>
      </c>
      <c r="D311" t="s">
        <v>12</v>
      </c>
      <c r="E311" t="s">
        <v>363</v>
      </c>
      <c r="F311" t="s">
        <v>375</v>
      </c>
      <c r="G311" t="s">
        <v>14</v>
      </c>
      <c r="H311" t="s">
        <v>364</v>
      </c>
    </row>
    <row r="312" spans="1:8">
      <c r="A312" t="s">
        <v>332</v>
      </c>
      <c r="B312" t="s">
        <v>368</v>
      </c>
      <c r="C312" t="s">
        <v>13</v>
      </c>
      <c r="D312" t="s">
        <v>27</v>
      </c>
      <c r="E312" t="s">
        <v>370</v>
      </c>
      <c r="F312" t="s">
        <v>375</v>
      </c>
      <c r="G312" t="s">
        <v>19</v>
      </c>
      <c r="H312" t="s">
        <v>370</v>
      </c>
    </row>
    <row r="313" spans="1:8">
      <c r="A313" t="s">
        <v>333</v>
      </c>
      <c r="B313" t="s">
        <v>45</v>
      </c>
      <c r="C313" t="s">
        <v>13</v>
      </c>
      <c r="D313" t="s">
        <v>27</v>
      </c>
      <c r="E313" t="s">
        <v>370</v>
      </c>
      <c r="F313" t="s">
        <v>375</v>
      </c>
      <c r="G313" t="s">
        <v>19</v>
      </c>
      <c r="H313" t="s">
        <v>370</v>
      </c>
    </row>
    <row r="314" spans="1:8">
      <c r="A314" t="s">
        <v>334</v>
      </c>
      <c r="B314" t="s">
        <v>370</v>
      </c>
      <c r="C314" t="s">
        <v>13</v>
      </c>
      <c r="D314" t="s">
        <v>12</v>
      </c>
      <c r="E314" t="s">
        <v>363</v>
      </c>
      <c r="F314" t="s">
        <v>375</v>
      </c>
      <c r="G314" t="s">
        <v>14</v>
      </c>
      <c r="H314" t="s">
        <v>364</v>
      </c>
    </row>
    <row r="315" spans="1:8">
      <c r="A315" t="s">
        <v>335</v>
      </c>
      <c r="B315" t="s">
        <v>369</v>
      </c>
      <c r="C315" t="s">
        <v>13</v>
      </c>
      <c r="D315" t="s">
        <v>27</v>
      </c>
      <c r="E315" t="s">
        <v>370</v>
      </c>
      <c r="F315" t="s">
        <v>375</v>
      </c>
      <c r="G315" t="s">
        <v>19</v>
      </c>
      <c r="H315" t="s">
        <v>370</v>
      </c>
    </row>
    <row r="316" spans="1:8">
      <c r="A316" t="s">
        <v>336</v>
      </c>
      <c r="B316" t="s">
        <v>363</v>
      </c>
      <c r="C316" t="s">
        <v>13</v>
      </c>
      <c r="D316" t="s">
        <v>27</v>
      </c>
      <c r="E316" t="s">
        <v>370</v>
      </c>
      <c r="F316" t="s">
        <v>375</v>
      </c>
      <c r="G316" t="s">
        <v>19</v>
      </c>
      <c r="H316" t="s">
        <v>370</v>
      </c>
    </row>
    <row r="317" spans="1:8">
      <c r="A317" t="s">
        <v>337</v>
      </c>
      <c r="B317" t="s">
        <v>372</v>
      </c>
      <c r="C317" t="s">
        <v>13</v>
      </c>
      <c r="D317" t="s">
        <v>12</v>
      </c>
      <c r="E317" t="s">
        <v>363</v>
      </c>
      <c r="F317" t="s">
        <v>375</v>
      </c>
      <c r="G317" t="s">
        <v>14</v>
      </c>
      <c r="H317" t="s">
        <v>364</v>
      </c>
    </row>
    <row r="318" spans="1:8">
      <c r="A318" t="s">
        <v>338</v>
      </c>
      <c r="B318" t="s">
        <v>363</v>
      </c>
      <c r="C318" t="s">
        <v>13</v>
      </c>
      <c r="D318" t="s">
        <v>27</v>
      </c>
      <c r="E318" t="s">
        <v>370</v>
      </c>
      <c r="F318" t="s">
        <v>375</v>
      </c>
      <c r="G318" t="s">
        <v>19</v>
      </c>
      <c r="H318" t="s">
        <v>370</v>
      </c>
    </row>
    <row r="319" spans="1:8">
      <c r="A319" t="s">
        <v>339</v>
      </c>
      <c r="B319" t="s">
        <v>363</v>
      </c>
      <c r="C319" t="s">
        <v>13</v>
      </c>
      <c r="D319" t="s">
        <v>12</v>
      </c>
      <c r="E319" t="s">
        <v>363</v>
      </c>
      <c r="F319" t="s">
        <v>375</v>
      </c>
      <c r="G319" t="s">
        <v>14</v>
      </c>
      <c r="H319" t="s">
        <v>364</v>
      </c>
    </row>
    <row r="320" spans="1:8">
      <c r="A320" t="s">
        <v>340</v>
      </c>
      <c r="B320" t="s">
        <v>370</v>
      </c>
      <c r="C320" t="s">
        <v>13</v>
      </c>
      <c r="D320" t="s">
        <v>27</v>
      </c>
      <c r="E320" t="s">
        <v>370</v>
      </c>
      <c r="F320" t="s">
        <v>375</v>
      </c>
      <c r="G320" t="s">
        <v>19</v>
      </c>
      <c r="H320" t="s">
        <v>370</v>
      </c>
    </row>
    <row r="321" spans="1:8">
      <c r="A321" t="s">
        <v>341</v>
      </c>
      <c r="B321" t="s">
        <v>363</v>
      </c>
      <c r="C321" t="s">
        <v>13</v>
      </c>
      <c r="D321" t="s">
        <v>12</v>
      </c>
      <c r="E321" t="s">
        <v>363</v>
      </c>
      <c r="F321" t="s">
        <v>375</v>
      </c>
      <c r="G321" t="s">
        <v>14</v>
      </c>
      <c r="H321" t="s">
        <v>364</v>
      </c>
    </row>
    <row r="322" spans="1:8">
      <c r="A322" t="s">
        <v>342</v>
      </c>
      <c r="B322" t="s">
        <v>363</v>
      </c>
      <c r="C322" t="s">
        <v>13</v>
      </c>
      <c r="D322" t="s">
        <v>12</v>
      </c>
      <c r="E322" t="s">
        <v>363</v>
      </c>
      <c r="F322" t="s">
        <v>375</v>
      </c>
      <c r="G322" t="s">
        <v>14</v>
      </c>
      <c r="H322" t="s">
        <v>364</v>
      </c>
    </row>
    <row r="323" spans="1:8">
      <c r="A323" t="s">
        <v>343</v>
      </c>
      <c r="B323" t="s">
        <v>363</v>
      </c>
      <c r="C323" t="s">
        <v>13</v>
      </c>
      <c r="D323" t="s">
        <v>12</v>
      </c>
      <c r="E323" t="s">
        <v>363</v>
      </c>
      <c r="F323" t="s">
        <v>375</v>
      </c>
      <c r="G323" t="s">
        <v>14</v>
      </c>
      <c r="H323" t="s">
        <v>364</v>
      </c>
    </row>
    <row r="324" spans="1:8">
      <c r="A324" t="s">
        <v>344</v>
      </c>
      <c r="B324" t="s">
        <v>364</v>
      </c>
      <c r="C324" t="s">
        <v>13</v>
      </c>
      <c r="D324" t="s">
        <v>27</v>
      </c>
      <c r="E324" t="s">
        <v>370</v>
      </c>
      <c r="F324" t="s">
        <v>375</v>
      </c>
      <c r="G324" t="s">
        <v>19</v>
      </c>
      <c r="H324" t="s">
        <v>370</v>
      </c>
    </row>
    <row r="325" spans="1:8">
      <c r="A325" t="s">
        <v>345</v>
      </c>
      <c r="B325" t="s">
        <v>364</v>
      </c>
      <c r="C325" t="s">
        <v>13</v>
      </c>
      <c r="D325" t="s">
        <v>12</v>
      </c>
      <c r="E325" t="s">
        <v>363</v>
      </c>
      <c r="F325" t="s">
        <v>375</v>
      </c>
      <c r="G325" t="s">
        <v>14</v>
      </c>
      <c r="H325" t="s">
        <v>364</v>
      </c>
    </row>
    <row r="326" spans="1:8">
      <c r="A326" t="s">
        <v>346</v>
      </c>
      <c r="B326" t="s">
        <v>370</v>
      </c>
      <c r="C326" t="s">
        <v>13</v>
      </c>
      <c r="D326" t="s">
        <v>27</v>
      </c>
      <c r="E326" t="s">
        <v>370</v>
      </c>
      <c r="F326" t="s">
        <v>375</v>
      </c>
      <c r="G326" t="s">
        <v>19</v>
      </c>
      <c r="H326" t="s">
        <v>370</v>
      </c>
    </row>
    <row r="327" spans="1:8">
      <c r="A327" t="s">
        <v>347</v>
      </c>
      <c r="B327" t="s">
        <v>363</v>
      </c>
      <c r="C327" t="s">
        <v>13</v>
      </c>
      <c r="D327" t="s">
        <v>27</v>
      </c>
      <c r="E327" t="s">
        <v>370</v>
      </c>
      <c r="F327" t="s">
        <v>375</v>
      </c>
      <c r="G327" t="s">
        <v>19</v>
      </c>
      <c r="H327" t="s">
        <v>370</v>
      </c>
    </row>
    <row r="328" spans="1:8">
      <c r="A328" t="s">
        <v>348</v>
      </c>
      <c r="B328" t="s">
        <v>370</v>
      </c>
      <c r="C328" t="s">
        <v>13</v>
      </c>
      <c r="D328" t="s">
        <v>27</v>
      </c>
      <c r="E328" t="s">
        <v>370</v>
      </c>
      <c r="F328" t="s">
        <v>375</v>
      </c>
      <c r="G328" t="s">
        <v>19</v>
      </c>
      <c r="H328" t="s">
        <v>370</v>
      </c>
    </row>
    <row r="329" spans="1:8">
      <c r="A329" t="s">
        <v>349</v>
      </c>
      <c r="B329" t="s">
        <v>370</v>
      </c>
      <c r="C329" t="s">
        <v>13</v>
      </c>
      <c r="D329" t="s">
        <v>27</v>
      </c>
      <c r="E329" t="s">
        <v>370</v>
      </c>
      <c r="F329" t="s">
        <v>375</v>
      </c>
      <c r="G329" t="s">
        <v>19</v>
      </c>
      <c r="H329" t="s">
        <v>370</v>
      </c>
    </row>
    <row r="330" spans="1:8">
      <c r="A330" t="s">
        <v>350</v>
      </c>
      <c r="B330" t="s">
        <v>369</v>
      </c>
      <c r="C330" t="s">
        <v>13</v>
      </c>
      <c r="D330" t="s">
        <v>27</v>
      </c>
      <c r="E330" t="s">
        <v>370</v>
      </c>
      <c r="F330" t="s">
        <v>375</v>
      </c>
      <c r="G330" t="s">
        <v>19</v>
      </c>
      <c r="H330" t="s">
        <v>370</v>
      </c>
    </row>
    <row r="331" spans="1:8">
      <c r="A331" t="s">
        <v>351</v>
      </c>
      <c r="B331" t="s">
        <v>369</v>
      </c>
      <c r="C331" t="s">
        <v>13</v>
      </c>
      <c r="D331" t="s">
        <v>12</v>
      </c>
      <c r="E331" t="s">
        <v>363</v>
      </c>
      <c r="F331" t="s">
        <v>375</v>
      </c>
      <c r="G331" t="s">
        <v>14</v>
      </c>
      <c r="H331" t="s">
        <v>364</v>
      </c>
    </row>
    <row r="332" spans="1:8">
      <c r="A332" t="s">
        <v>352</v>
      </c>
      <c r="B332" t="s">
        <v>369</v>
      </c>
      <c r="C332" t="s">
        <v>13</v>
      </c>
      <c r="D332" t="s">
        <v>12</v>
      </c>
      <c r="E332" t="s">
        <v>363</v>
      </c>
      <c r="F332" t="s">
        <v>375</v>
      </c>
      <c r="G332" t="s">
        <v>14</v>
      </c>
      <c r="H332" t="s">
        <v>364</v>
      </c>
    </row>
    <row r="333" spans="1:8">
      <c r="A333" t="s">
        <v>353</v>
      </c>
      <c r="B333" t="s">
        <v>364</v>
      </c>
      <c r="C333" t="s">
        <v>13</v>
      </c>
      <c r="D333" t="s">
        <v>12</v>
      </c>
      <c r="E333" t="s">
        <v>363</v>
      </c>
      <c r="F333" t="s">
        <v>375</v>
      </c>
      <c r="G333" t="s">
        <v>14</v>
      </c>
      <c r="H333" t="s">
        <v>364</v>
      </c>
    </row>
    <row r="334" spans="1:8">
      <c r="A334" t="s">
        <v>354</v>
      </c>
      <c r="B334" t="s">
        <v>363</v>
      </c>
      <c r="C334" t="s">
        <v>13</v>
      </c>
      <c r="D334" t="s">
        <v>12</v>
      </c>
      <c r="E334" t="s">
        <v>363</v>
      </c>
      <c r="F334" t="s">
        <v>375</v>
      </c>
      <c r="G334" t="s">
        <v>14</v>
      </c>
      <c r="H334" t="s">
        <v>364</v>
      </c>
    </row>
    <row r="335" spans="1:8">
      <c r="A335" t="s">
        <v>355</v>
      </c>
      <c r="B335" t="s">
        <v>364</v>
      </c>
      <c r="C335" t="s">
        <v>13</v>
      </c>
      <c r="D335" t="s">
        <v>12</v>
      </c>
      <c r="E335" t="s">
        <v>363</v>
      </c>
      <c r="F335" t="s">
        <v>375</v>
      </c>
      <c r="G335" t="s">
        <v>14</v>
      </c>
      <c r="H335" t="s">
        <v>364</v>
      </c>
    </row>
    <row r="336" spans="1:8">
      <c r="A336" t="s">
        <v>356</v>
      </c>
      <c r="B336" t="s">
        <v>363</v>
      </c>
      <c r="C336" t="s">
        <v>13</v>
      </c>
      <c r="D336" t="s">
        <v>12</v>
      </c>
      <c r="E336" t="s">
        <v>363</v>
      </c>
      <c r="F336" t="s">
        <v>375</v>
      </c>
      <c r="G336" t="s">
        <v>14</v>
      </c>
      <c r="H336" t="s">
        <v>364</v>
      </c>
    </row>
    <row r="337" spans="1:8">
      <c r="A337" t="s">
        <v>357</v>
      </c>
      <c r="B337" t="s">
        <v>45</v>
      </c>
      <c r="C337" t="s">
        <v>13</v>
      </c>
      <c r="D337" t="s">
        <v>12</v>
      </c>
      <c r="E337" t="s">
        <v>363</v>
      </c>
      <c r="F337" t="s">
        <v>375</v>
      </c>
      <c r="G337" t="s">
        <v>14</v>
      </c>
      <c r="H337" t="s">
        <v>364</v>
      </c>
    </row>
    <row r="338" spans="1:8">
      <c r="A338" t="s">
        <v>358</v>
      </c>
      <c r="B338" t="s">
        <v>364</v>
      </c>
      <c r="C338" t="s">
        <v>13</v>
      </c>
      <c r="D338" t="s">
        <v>27</v>
      </c>
      <c r="E338" t="s">
        <v>370</v>
      </c>
      <c r="F338" t="s">
        <v>375</v>
      </c>
      <c r="G338" t="s">
        <v>19</v>
      </c>
      <c r="H338" t="s">
        <v>370</v>
      </c>
    </row>
    <row r="339" spans="1:8">
      <c r="A339" t="s">
        <v>359</v>
      </c>
      <c r="B339" t="s">
        <v>363</v>
      </c>
      <c r="C339" t="s">
        <v>13</v>
      </c>
      <c r="D339" t="s">
        <v>12</v>
      </c>
      <c r="E339" t="s">
        <v>363</v>
      </c>
      <c r="F339" t="s">
        <v>375</v>
      </c>
      <c r="G339" t="s">
        <v>14</v>
      </c>
      <c r="H339" t="s">
        <v>364</v>
      </c>
    </row>
    <row r="340" spans="1:8">
      <c r="A340" t="s">
        <v>360</v>
      </c>
      <c r="B340" t="s">
        <v>368</v>
      </c>
      <c r="C340" t="s">
        <v>13</v>
      </c>
      <c r="D340" t="s">
        <v>12</v>
      </c>
      <c r="E340" t="s">
        <v>363</v>
      </c>
      <c r="F340" t="s">
        <v>375</v>
      </c>
      <c r="G340" t="s">
        <v>14</v>
      </c>
      <c r="H340" t="s">
        <v>364</v>
      </c>
    </row>
    <row r="341" spans="1:8">
      <c r="A341" t="s">
        <v>361</v>
      </c>
      <c r="B341" t="s">
        <v>363</v>
      </c>
      <c r="C341" t="s">
        <v>13</v>
      </c>
      <c r="D341" t="s">
        <v>27</v>
      </c>
      <c r="E341" t="s">
        <v>370</v>
      </c>
      <c r="F341" t="s">
        <v>375</v>
      </c>
      <c r="G341" t="s">
        <v>19</v>
      </c>
      <c r="H341" t="s">
        <v>370</v>
      </c>
    </row>
  </sheetData>
  <autoFilter ref="A1:H1" xr:uid="{25C30CFD-CDE9-0C44-AC73-C686114962ED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9368-1AC8-764E-88CF-DC079005ECA4}">
  <dimension ref="A1:S341"/>
  <sheetViews>
    <sheetView topLeftCell="H1" workbookViewId="0">
      <selection activeCell="M14" sqref="M14"/>
    </sheetView>
  </sheetViews>
  <sheetFormatPr defaultColWidth="10.75" defaultRowHeight="15.6"/>
  <cols>
    <col min="1" max="1" width="10.75" style="5"/>
    <col min="2" max="2" width="11" style="5" bestFit="1" customWidth="1"/>
    <col min="3" max="4" width="10.75" style="5"/>
    <col min="5" max="9" width="11" style="5" bestFit="1" customWidth="1"/>
    <col min="10" max="11" width="10.75" style="5"/>
    <col min="12" max="12" width="12.5" style="5" bestFit="1" customWidth="1"/>
    <col min="13" max="14" width="10.75" style="5"/>
    <col min="15" max="19" width="11" style="5" bestFit="1" customWidth="1"/>
    <col min="20" max="16384" width="10.75" style="5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2</v>
      </c>
      <c r="L1" s="2" t="s">
        <v>9</v>
      </c>
      <c r="M1" s="2" t="s">
        <v>10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</row>
    <row r="2" spans="1:19">
      <c r="A2" s="4" t="s">
        <v>11</v>
      </c>
      <c r="B2" s="6">
        <v>0.23671836673082</v>
      </c>
      <c r="C2" s="4" t="s">
        <v>12</v>
      </c>
      <c r="D2" s="4" t="s">
        <v>13</v>
      </c>
      <c r="E2" s="5">
        <v>1</v>
      </c>
      <c r="F2" s="5">
        <v>343961.99975680001</v>
      </c>
      <c r="G2" s="5">
        <v>16.379142845561901</v>
      </c>
      <c r="H2" s="5">
        <v>16.379142845561901</v>
      </c>
      <c r="I2" s="5">
        <v>2000003.5415441089</v>
      </c>
      <c r="K2" s="4" t="s">
        <v>12</v>
      </c>
      <c r="L2" s="6">
        <v>28.51522698969773</v>
      </c>
      <c r="M2" s="4" t="s">
        <v>14</v>
      </c>
      <c r="N2" s="4" t="s">
        <v>13</v>
      </c>
      <c r="O2" s="5">
        <v>1</v>
      </c>
      <c r="P2" s="5">
        <v>824024.3229569</v>
      </c>
      <c r="Q2" s="5">
        <v>39.239253474138103</v>
      </c>
      <c r="R2" s="5">
        <v>39.239253474138103</v>
      </c>
      <c r="S2" s="5">
        <v>2001022.0381292892</v>
      </c>
    </row>
    <row r="3" spans="1:19">
      <c r="A3" s="4" t="s">
        <v>15</v>
      </c>
      <c r="B3" s="6">
        <v>1.4954903958639949</v>
      </c>
      <c r="C3" s="4" t="s">
        <v>16</v>
      </c>
      <c r="D3" s="4" t="s">
        <v>17</v>
      </c>
      <c r="E3" s="5">
        <v>1</v>
      </c>
      <c r="F3" s="5">
        <v>126038.60718000001</v>
      </c>
      <c r="G3" s="5">
        <v>1.57548258975</v>
      </c>
      <c r="H3" s="5">
        <v>1.57548258975</v>
      </c>
      <c r="I3" s="5">
        <v>100329.8566714551</v>
      </c>
      <c r="K3" s="4" t="s">
        <v>23</v>
      </c>
      <c r="L3" s="6">
        <v>34.16537572339022</v>
      </c>
      <c r="M3" s="4" t="s">
        <v>19</v>
      </c>
      <c r="N3" s="4" t="s">
        <v>13</v>
      </c>
      <c r="O3" s="5">
        <v>1</v>
      </c>
      <c r="P3" s="5">
        <v>486554.13276399998</v>
      </c>
      <c r="Q3" s="5">
        <v>23.169244417333331</v>
      </c>
      <c r="R3" s="5">
        <v>23.169244417333331</v>
      </c>
      <c r="S3" s="5">
        <v>2000723.0487857726</v>
      </c>
    </row>
    <row r="4" spans="1:19">
      <c r="A4" s="4" t="s">
        <v>20</v>
      </c>
      <c r="B4" s="6">
        <v>0.87092343107287062</v>
      </c>
      <c r="C4" s="4" t="s">
        <v>21</v>
      </c>
      <c r="D4" s="4" t="s">
        <v>17</v>
      </c>
      <c r="E4" s="5">
        <v>1</v>
      </c>
      <c r="F4" s="5">
        <v>115757.5101245</v>
      </c>
      <c r="G4" s="5">
        <v>1.4469688765562501</v>
      </c>
      <c r="H4" s="5">
        <v>1.4469688765562501</v>
      </c>
      <c r="I4" s="5">
        <v>100176.4278738076</v>
      </c>
      <c r="K4" s="4" t="s">
        <v>27</v>
      </c>
      <c r="L4" s="6">
        <v>8.4620929091663832</v>
      </c>
      <c r="M4" s="4" t="s">
        <v>19</v>
      </c>
      <c r="N4" s="4" t="s">
        <v>13</v>
      </c>
      <c r="O4" s="5">
        <v>1</v>
      </c>
      <c r="P4" s="5">
        <v>215803.53670200001</v>
      </c>
      <c r="Q4" s="5">
        <v>10.27635889057143</v>
      </c>
      <c r="R4" s="5">
        <v>10.27635889057143</v>
      </c>
      <c r="S4" s="5">
        <v>2000079.430369244</v>
      </c>
    </row>
    <row r="5" spans="1:19">
      <c r="A5" s="4" t="s">
        <v>12</v>
      </c>
      <c r="B5" s="6">
        <v>8.0604022793312957</v>
      </c>
      <c r="C5" s="4" t="s">
        <v>12</v>
      </c>
      <c r="D5" s="4" t="s">
        <v>22</v>
      </c>
      <c r="E5" s="5">
        <v>1</v>
      </c>
      <c r="F5" s="5">
        <v>0</v>
      </c>
      <c r="G5" s="5">
        <v>0</v>
      </c>
      <c r="H5" s="5">
        <v>0</v>
      </c>
      <c r="I5" s="5">
        <v>150000</v>
      </c>
      <c r="K5" s="4" t="s">
        <v>32</v>
      </c>
      <c r="L5" s="6">
        <v>38.782098449885986</v>
      </c>
      <c r="M5" s="4" t="s">
        <v>14</v>
      </c>
      <c r="N5" s="4" t="s">
        <v>17</v>
      </c>
      <c r="O5" s="5">
        <v>2</v>
      </c>
      <c r="P5" s="5">
        <v>344188</v>
      </c>
      <c r="Q5" s="5">
        <v>4.3023499999999997</v>
      </c>
      <c r="R5" s="5">
        <v>8.6046999999999993</v>
      </c>
      <c r="S5" s="5">
        <v>223359.58257722139</v>
      </c>
    </row>
    <row r="6" spans="1:19">
      <c r="A6" s="4" t="s">
        <v>26</v>
      </c>
      <c r="B6" s="6">
        <v>1.9630929469036561E-2</v>
      </c>
      <c r="C6" s="4" t="s">
        <v>12</v>
      </c>
      <c r="D6" s="4" t="s">
        <v>13</v>
      </c>
      <c r="E6" s="5">
        <v>1</v>
      </c>
      <c r="F6" s="5">
        <v>808300.14614620002</v>
      </c>
      <c r="G6" s="5">
        <v>38.490483149819049</v>
      </c>
      <c r="H6" s="5">
        <v>38.490483149819049</v>
      </c>
      <c r="I6" s="5">
        <v>2000000.6901821999</v>
      </c>
      <c r="K6" s="4" t="s">
        <v>41</v>
      </c>
      <c r="L6" s="6">
        <v>4.8916638363711842</v>
      </c>
      <c r="M6" s="4" t="s">
        <v>14</v>
      </c>
      <c r="N6" s="4" t="s">
        <v>376</v>
      </c>
      <c r="O6" s="5">
        <v>1</v>
      </c>
      <c r="P6" s="5">
        <v>1089203.3775879999</v>
      </c>
      <c r="Q6" s="5">
        <v>51.866827504190468</v>
      </c>
      <c r="R6" s="5">
        <v>51.866827504190468</v>
      </c>
      <c r="S6" s="5">
        <v>4000231.7479054034</v>
      </c>
    </row>
    <row r="7" spans="1:19">
      <c r="A7" s="4" t="s">
        <v>28</v>
      </c>
      <c r="B7" s="6">
        <v>8.7844824332993704E-2</v>
      </c>
      <c r="C7" s="4" t="s">
        <v>29</v>
      </c>
      <c r="D7" s="4" t="s">
        <v>13</v>
      </c>
      <c r="E7" s="5">
        <v>1</v>
      </c>
      <c r="F7" s="5">
        <v>118492.1096602</v>
      </c>
      <c r="G7" s="5">
        <v>5.6424814123904774</v>
      </c>
      <c r="H7" s="5">
        <v>5.6424814123904774</v>
      </c>
      <c r="I7" s="5">
        <v>2000000.4527472749</v>
      </c>
      <c r="K7" s="4" t="s">
        <v>37</v>
      </c>
      <c r="L7" s="6">
        <v>9.8802792735796903</v>
      </c>
      <c r="M7" s="4" t="s">
        <v>19</v>
      </c>
      <c r="N7" s="4" t="s">
        <v>13</v>
      </c>
      <c r="O7" s="5">
        <v>1</v>
      </c>
      <c r="P7" s="5">
        <v>1272916.7200127</v>
      </c>
      <c r="Q7" s="5">
        <v>60.615081905366672</v>
      </c>
      <c r="R7" s="5">
        <v>60.615081905366672</v>
      </c>
      <c r="S7" s="5">
        <v>2000547.0404563369</v>
      </c>
    </row>
    <row r="8" spans="1:19">
      <c r="A8" s="4" t="s">
        <v>31</v>
      </c>
      <c r="B8" s="6">
        <v>0.83317106305898325</v>
      </c>
      <c r="C8" s="4" t="s">
        <v>32</v>
      </c>
      <c r="D8" s="4" t="s">
        <v>17</v>
      </c>
      <c r="E8" s="5">
        <v>1</v>
      </c>
      <c r="F8" s="5">
        <v>260552.95731659999</v>
      </c>
      <c r="G8" s="5">
        <v>3.2569119664574999</v>
      </c>
      <c r="H8" s="5">
        <v>3.2569119664574999</v>
      </c>
      <c r="I8" s="5">
        <v>100379.8990727536</v>
      </c>
      <c r="K8" s="4" t="s">
        <v>21</v>
      </c>
      <c r="L8" s="6">
        <v>42.027827465187386</v>
      </c>
      <c r="M8" s="4" t="s">
        <v>19</v>
      </c>
      <c r="N8" s="4" t="s">
        <v>13</v>
      </c>
      <c r="O8" s="5">
        <v>1</v>
      </c>
      <c r="P8" s="5">
        <v>2094107.6937835</v>
      </c>
      <c r="Q8" s="5">
        <v>99.71941398969048</v>
      </c>
      <c r="R8" s="5">
        <v>99.71941398969048</v>
      </c>
      <c r="S8" s="5">
        <v>2003828.1256784457</v>
      </c>
    </row>
    <row r="9" spans="1:19">
      <c r="A9" s="4" t="s">
        <v>34</v>
      </c>
      <c r="B9" s="6">
        <v>0.33826936865542112</v>
      </c>
      <c r="C9" s="4" t="s">
        <v>29</v>
      </c>
      <c r="D9" s="4" t="s">
        <v>17</v>
      </c>
      <c r="E9" s="5">
        <v>1</v>
      </c>
      <c r="F9" s="5">
        <v>157239.10116640001</v>
      </c>
      <c r="G9" s="5">
        <v>1.9654887645800001</v>
      </c>
      <c r="H9" s="5">
        <v>1.9654887645800001</v>
      </c>
      <c r="I9" s="5">
        <v>100093.08105008909</v>
      </c>
      <c r="K9" s="4" t="s">
        <v>47</v>
      </c>
      <c r="L9" s="6">
        <v>8.3834624969199734</v>
      </c>
      <c r="M9" s="4" t="s">
        <v>19</v>
      </c>
      <c r="N9" s="4" t="s">
        <v>13</v>
      </c>
      <c r="O9" s="5">
        <v>1</v>
      </c>
      <c r="P9" s="5">
        <v>2099170.9038578002</v>
      </c>
      <c r="Q9" s="5">
        <v>99.960519231323815</v>
      </c>
      <c r="R9" s="5">
        <v>99.960519231323815</v>
      </c>
      <c r="S9" s="5">
        <v>2000765.4581619161</v>
      </c>
    </row>
    <row r="10" spans="1:19">
      <c r="A10" s="4" t="s">
        <v>36</v>
      </c>
      <c r="B10" s="6">
        <v>0.10046416845918719</v>
      </c>
      <c r="C10" s="4" t="s">
        <v>37</v>
      </c>
      <c r="D10" s="4" t="s">
        <v>13</v>
      </c>
      <c r="E10" s="5">
        <v>1</v>
      </c>
      <c r="F10" s="5">
        <v>1185668.0299883001</v>
      </c>
      <c r="G10" s="5">
        <v>56.460382380395238</v>
      </c>
      <c r="H10" s="5">
        <v>56.460382380395238</v>
      </c>
      <c r="I10" s="5">
        <v>2000005.1811305811</v>
      </c>
      <c r="K10" s="4" t="s">
        <v>16</v>
      </c>
      <c r="L10" s="6">
        <v>34.262639842124997</v>
      </c>
      <c r="M10" s="4" t="s">
        <v>14</v>
      </c>
      <c r="N10" s="4" t="s">
        <v>17</v>
      </c>
      <c r="O10" s="5">
        <v>2</v>
      </c>
      <c r="P10" s="5">
        <v>576572</v>
      </c>
      <c r="Q10" s="5">
        <v>7.2071500000000004</v>
      </c>
      <c r="R10" s="5">
        <v>14.414300000000001</v>
      </c>
      <c r="S10" s="5">
        <v>234571.03786334395</v>
      </c>
    </row>
    <row r="11" spans="1:19">
      <c r="A11" s="4" t="s">
        <v>39</v>
      </c>
      <c r="B11" s="6">
        <v>6.9285633420129071E-3</v>
      </c>
      <c r="C11" s="4" t="s">
        <v>21</v>
      </c>
      <c r="D11" s="4" t="s">
        <v>17</v>
      </c>
      <c r="E11" s="5">
        <v>1</v>
      </c>
      <c r="F11" s="5">
        <v>1022117.4857624</v>
      </c>
      <c r="G11" s="5">
        <v>12.77646857203</v>
      </c>
      <c r="H11" s="5">
        <v>12.77646857203</v>
      </c>
      <c r="I11" s="5">
        <v>100012.3931600504</v>
      </c>
      <c r="K11" s="4" t="s">
        <v>29</v>
      </c>
      <c r="L11" s="6">
        <v>50.088128608626761</v>
      </c>
      <c r="M11" s="4" t="s">
        <v>19</v>
      </c>
      <c r="N11" s="4" t="s">
        <v>17</v>
      </c>
      <c r="O11" s="5">
        <v>3</v>
      </c>
      <c r="P11" s="5">
        <v>539890</v>
      </c>
      <c r="Q11" s="5">
        <v>6.7486249999999997</v>
      </c>
      <c r="R11" s="5">
        <v>20.245874999999998</v>
      </c>
      <c r="S11" s="5">
        <v>347323.63957039511</v>
      </c>
    </row>
    <row r="12" spans="1:19">
      <c r="A12" s="4" t="s">
        <v>40</v>
      </c>
      <c r="B12" s="6">
        <v>0.24022793312955201</v>
      </c>
      <c r="C12" s="4" t="s">
        <v>37</v>
      </c>
      <c r="D12" s="4" t="s">
        <v>17</v>
      </c>
      <c r="E12" s="5">
        <v>1</v>
      </c>
      <c r="F12" s="5">
        <v>577493.82786640001</v>
      </c>
      <c r="G12" s="5">
        <v>7.2186728483299998</v>
      </c>
      <c r="H12" s="5">
        <v>7.2186728483299998</v>
      </c>
      <c r="I12" s="5">
        <v>100242.777760161</v>
      </c>
    </row>
    <row r="13" spans="1:19">
      <c r="A13" s="4" t="s">
        <v>42</v>
      </c>
      <c r="B13" s="6">
        <v>1.4498660326804779E-2</v>
      </c>
      <c r="C13" s="4" t="s">
        <v>29</v>
      </c>
      <c r="D13" s="4" t="s">
        <v>17</v>
      </c>
      <c r="E13" s="5">
        <v>1</v>
      </c>
      <c r="F13" s="5">
        <v>784486.11230719998</v>
      </c>
      <c r="G13" s="5">
        <v>9.8060764038400006</v>
      </c>
      <c r="H13" s="5">
        <v>9.8060764038400006</v>
      </c>
      <c r="I13" s="5">
        <v>100019.90449592849</v>
      </c>
      <c r="K13" s="2" t="s">
        <v>54</v>
      </c>
    </row>
    <row r="14" spans="1:19">
      <c r="A14" s="4" t="s">
        <v>44</v>
      </c>
      <c r="B14" s="6">
        <v>0.64772758128497643</v>
      </c>
      <c r="C14" s="4" t="s">
        <v>32</v>
      </c>
      <c r="D14" s="4" t="s">
        <v>17</v>
      </c>
      <c r="E14" s="5">
        <v>1</v>
      </c>
      <c r="F14" s="5">
        <v>213237.19615430001</v>
      </c>
      <c r="G14" s="5">
        <v>2.6654649519287501</v>
      </c>
      <c r="H14" s="5">
        <v>2.6654649519287501</v>
      </c>
      <c r="I14" s="5">
        <v>100241.70932328379</v>
      </c>
      <c r="K14" s="4" t="s">
        <v>56</v>
      </c>
      <c r="L14" s="5">
        <v>3336.8682450612987</v>
      </c>
    </row>
    <row r="15" spans="1:19">
      <c r="A15" s="4" t="s">
        <v>45</v>
      </c>
      <c r="B15" s="6">
        <v>4.0937393863919397E-2</v>
      </c>
      <c r="C15" s="4" t="s">
        <v>23</v>
      </c>
      <c r="D15" s="4" t="s">
        <v>17</v>
      </c>
      <c r="E15" s="5">
        <v>1</v>
      </c>
      <c r="F15" s="5">
        <v>366814.6531459</v>
      </c>
      <c r="G15" s="5">
        <v>4.5851831643237499</v>
      </c>
      <c r="H15" s="5">
        <v>4.5851831643237499</v>
      </c>
      <c r="I15" s="5">
        <v>100026.2787628791</v>
      </c>
      <c r="K15" s="4" t="s">
        <v>58</v>
      </c>
      <c r="L15" s="5">
        <v>168262558.52382758</v>
      </c>
    </row>
    <row r="16" spans="1:19">
      <c r="A16" s="4" t="s">
        <v>46</v>
      </c>
      <c r="B16" s="6">
        <v>1.610204158647496</v>
      </c>
      <c r="C16" s="4" t="s">
        <v>29</v>
      </c>
      <c r="D16" s="4" t="s">
        <v>17</v>
      </c>
      <c r="E16" s="5">
        <v>1</v>
      </c>
      <c r="F16" s="5">
        <v>1333799.8365772001</v>
      </c>
      <c r="G16" s="5">
        <v>16.672497957215</v>
      </c>
      <c r="H16" s="5">
        <v>16.672497957215</v>
      </c>
      <c r="I16" s="5">
        <v>103758.45757640489</v>
      </c>
      <c r="K16" s="4" t="s">
        <v>60</v>
      </c>
      <c r="L16" s="5">
        <v>47450000</v>
      </c>
    </row>
    <row r="17" spans="1:12">
      <c r="A17" s="4" t="s">
        <v>48</v>
      </c>
      <c r="B17" s="6">
        <v>8.5286237216498743E-4</v>
      </c>
      <c r="C17" s="4" t="s">
        <v>16</v>
      </c>
      <c r="D17" s="4" t="s">
        <v>17</v>
      </c>
      <c r="E17" s="5">
        <v>1</v>
      </c>
      <c r="F17" s="5">
        <v>261183.72453109999</v>
      </c>
      <c r="G17" s="5">
        <v>3.2647965566387498</v>
      </c>
      <c r="H17" s="5">
        <v>3.2647965566387498</v>
      </c>
      <c r="I17" s="5">
        <v>100000.389819099</v>
      </c>
    </row>
    <row r="18" spans="1:12">
      <c r="A18" s="4" t="s">
        <v>50</v>
      </c>
      <c r="B18" s="6">
        <v>0.19210536246650819</v>
      </c>
      <c r="C18" s="4" t="s">
        <v>32</v>
      </c>
      <c r="D18" s="4" t="s">
        <v>17</v>
      </c>
      <c r="E18" s="5">
        <v>1</v>
      </c>
      <c r="F18" s="5">
        <v>480260.8731572</v>
      </c>
      <c r="G18" s="5">
        <v>6.0032609144649998</v>
      </c>
      <c r="H18" s="5">
        <v>6.0032609144649998</v>
      </c>
      <c r="I18" s="5">
        <v>100161.4562059536</v>
      </c>
      <c r="K18" s="2" t="s">
        <v>63</v>
      </c>
    </row>
    <row r="19" spans="1:12">
      <c r="A19" s="4" t="s">
        <v>51</v>
      </c>
      <c r="B19" s="6">
        <v>1.1232197441412879</v>
      </c>
      <c r="C19" s="4" t="s">
        <v>12</v>
      </c>
      <c r="D19" s="4" t="s">
        <v>13</v>
      </c>
      <c r="E19" s="5">
        <v>1</v>
      </c>
      <c r="F19" s="5">
        <v>185876.76627389999</v>
      </c>
      <c r="G19" s="5">
        <v>8.8512745844714278</v>
      </c>
      <c r="H19" s="5">
        <v>8.8512745844714278</v>
      </c>
      <c r="I19" s="5">
        <v>2000009.0811337379</v>
      </c>
      <c r="K19" s="4" t="s">
        <v>56</v>
      </c>
      <c r="L19" s="5">
        <v>428.11157441261435</v>
      </c>
    </row>
    <row r="20" spans="1:12">
      <c r="A20" s="4" t="s">
        <v>52</v>
      </c>
      <c r="B20" s="6">
        <v>1.876297218762972E-2</v>
      </c>
      <c r="C20" s="4" t="s">
        <v>12</v>
      </c>
      <c r="D20" s="4" t="s">
        <v>17</v>
      </c>
      <c r="E20" s="5">
        <v>1</v>
      </c>
      <c r="F20" s="5">
        <v>107392.06266749999</v>
      </c>
      <c r="G20" s="5">
        <v>1.3424007833437499</v>
      </c>
      <c r="H20" s="5">
        <v>1.3424007833437499</v>
      </c>
      <c r="I20" s="5">
        <v>100003.5262399988</v>
      </c>
      <c r="K20" s="4" t="s">
        <v>58</v>
      </c>
      <c r="L20" s="5">
        <v>16812451.149497371</v>
      </c>
    </row>
    <row r="21" spans="1:12">
      <c r="A21" s="4" t="s">
        <v>53</v>
      </c>
      <c r="B21" s="6">
        <v>0.31621570625306611</v>
      </c>
      <c r="C21" s="4" t="s">
        <v>32</v>
      </c>
      <c r="D21" s="4" t="s">
        <v>17</v>
      </c>
      <c r="E21" s="5">
        <v>1</v>
      </c>
      <c r="F21" s="5">
        <v>373829.07399030001</v>
      </c>
      <c r="G21" s="5">
        <v>4.6728634248787504</v>
      </c>
      <c r="H21" s="5">
        <v>4.6728634248787504</v>
      </c>
      <c r="I21" s="5">
        <v>100206.8685931371</v>
      </c>
    </row>
    <row r="22" spans="1:12">
      <c r="A22" s="4" t="s">
        <v>55</v>
      </c>
      <c r="B22" s="6">
        <v>7.8463338239178823E-2</v>
      </c>
      <c r="C22" s="4" t="s">
        <v>41</v>
      </c>
      <c r="D22" s="4" t="s">
        <v>13</v>
      </c>
      <c r="E22" s="5">
        <v>1</v>
      </c>
      <c r="F22" s="5">
        <v>522998.78131749999</v>
      </c>
      <c r="G22" s="5">
        <v>24.904703872261901</v>
      </c>
      <c r="H22" s="5">
        <v>24.904703872261901</v>
      </c>
      <c r="I22" s="5">
        <v>2000001.78491563</v>
      </c>
      <c r="K22" s="2" t="s">
        <v>68</v>
      </c>
    </row>
    <row r="23" spans="1:12">
      <c r="A23" s="4" t="s">
        <v>57</v>
      </c>
      <c r="B23" s="6">
        <v>8.2795577191592147E-3</v>
      </c>
      <c r="C23" s="4" t="s">
        <v>16</v>
      </c>
      <c r="D23" s="4" t="s">
        <v>17</v>
      </c>
      <c r="E23" s="5">
        <v>1</v>
      </c>
      <c r="F23" s="5">
        <v>232934.075063</v>
      </c>
      <c r="G23" s="5">
        <v>2.9116759382874999</v>
      </c>
      <c r="H23" s="5">
        <v>2.9116759382874999</v>
      </c>
      <c r="I23" s="5">
        <v>100003.3750344587</v>
      </c>
      <c r="K23" s="4" t="s">
        <v>56</v>
      </c>
      <c r="L23" s="5">
        <v>3764.9798194739133</v>
      </c>
    </row>
    <row r="24" spans="1:12">
      <c r="A24" s="4" t="s">
        <v>59</v>
      </c>
      <c r="B24" s="6">
        <v>1.5614360408716861</v>
      </c>
      <c r="C24" s="4" t="s">
        <v>29</v>
      </c>
      <c r="D24" s="4" t="s">
        <v>17</v>
      </c>
      <c r="E24" s="5">
        <v>1</v>
      </c>
      <c r="F24" s="5">
        <v>909366.136513</v>
      </c>
      <c r="G24" s="5">
        <v>11.367076706412499</v>
      </c>
      <c r="H24" s="5">
        <v>11.367076706412499</v>
      </c>
      <c r="I24" s="5">
        <v>102484.8548548244</v>
      </c>
      <c r="K24" s="4" t="s">
        <v>71</v>
      </c>
      <c r="L24" s="5">
        <v>232525009.67332494</v>
      </c>
    </row>
    <row r="25" spans="1:12">
      <c r="A25" s="4" t="s">
        <v>61</v>
      </c>
      <c r="B25" s="6">
        <v>0.34065436431563451</v>
      </c>
      <c r="C25" s="4" t="s">
        <v>12</v>
      </c>
      <c r="D25" s="4" t="s">
        <v>13</v>
      </c>
      <c r="E25" s="5">
        <v>1</v>
      </c>
      <c r="F25" s="5">
        <v>715062.15300080006</v>
      </c>
      <c r="G25" s="5">
        <v>34.050578714323812</v>
      </c>
      <c r="H25" s="5">
        <v>34.050578714323812</v>
      </c>
      <c r="I25" s="5">
        <v>2000010.5951713261</v>
      </c>
    </row>
    <row r="26" spans="1:12">
      <c r="A26" s="4" t="s">
        <v>62</v>
      </c>
      <c r="B26" s="6">
        <v>5.9700366051549129E-3</v>
      </c>
      <c r="C26" s="4" t="s">
        <v>21</v>
      </c>
      <c r="D26" s="4" t="s">
        <v>17</v>
      </c>
      <c r="E26" s="5">
        <v>1</v>
      </c>
      <c r="F26" s="5">
        <v>935619.26637860003</v>
      </c>
      <c r="G26" s="5">
        <v>11.6952408297325</v>
      </c>
      <c r="H26" s="5">
        <v>11.6952408297325</v>
      </c>
      <c r="I26" s="5">
        <v>100009.77494222031</v>
      </c>
    </row>
    <row r="27" spans="1:12">
      <c r="A27" s="4" t="s">
        <v>64</v>
      </c>
      <c r="B27" s="6">
        <v>4.7473489565643977E-2</v>
      </c>
      <c r="C27" s="4" t="s">
        <v>32</v>
      </c>
      <c r="D27" s="4" t="s">
        <v>17</v>
      </c>
      <c r="E27" s="5">
        <v>1</v>
      </c>
      <c r="F27" s="5">
        <v>329733.92287010001</v>
      </c>
      <c r="G27" s="5">
        <v>4.12167403587625</v>
      </c>
      <c r="H27" s="5">
        <v>4.12167403587625</v>
      </c>
      <c r="I27" s="5">
        <v>100027.39383490691</v>
      </c>
    </row>
    <row r="28" spans="1:12">
      <c r="A28" s="4" t="s">
        <v>65</v>
      </c>
      <c r="B28" s="6">
        <v>1.876297218762972E-2</v>
      </c>
      <c r="C28" s="4" t="s">
        <v>29</v>
      </c>
      <c r="D28" s="4" t="s">
        <v>17</v>
      </c>
      <c r="E28" s="5">
        <v>1</v>
      </c>
      <c r="F28" s="5">
        <v>1228915.9638455999</v>
      </c>
      <c r="G28" s="5">
        <v>15.36144954807</v>
      </c>
      <c r="H28" s="5">
        <v>15.36144954807</v>
      </c>
      <c r="I28" s="5">
        <v>100040.3517030885</v>
      </c>
    </row>
    <row r="29" spans="1:12">
      <c r="A29" s="4" t="s">
        <v>66</v>
      </c>
      <c r="B29" s="6">
        <v>2.5585871164949619E-3</v>
      </c>
      <c r="C29" s="4" t="s">
        <v>32</v>
      </c>
      <c r="D29" s="4" t="s">
        <v>17</v>
      </c>
      <c r="E29" s="5">
        <v>1</v>
      </c>
      <c r="F29" s="5">
        <v>832160.28208629997</v>
      </c>
      <c r="G29" s="5">
        <v>10.402003526078749</v>
      </c>
      <c r="H29" s="5">
        <v>10.402003526078749</v>
      </c>
      <c r="I29" s="5">
        <v>100003.7260205091</v>
      </c>
    </row>
    <row r="30" spans="1:12">
      <c r="A30" s="4" t="s">
        <v>67</v>
      </c>
      <c r="B30" s="6">
        <v>0.1466545907392732</v>
      </c>
      <c r="C30" s="4" t="s">
        <v>32</v>
      </c>
      <c r="D30" s="4" t="s">
        <v>17</v>
      </c>
      <c r="E30" s="5">
        <v>1</v>
      </c>
      <c r="F30" s="5">
        <v>357510.69544360001</v>
      </c>
      <c r="G30" s="5">
        <v>4.468883693045</v>
      </c>
      <c r="H30" s="5">
        <v>4.468883693045</v>
      </c>
      <c r="I30" s="5">
        <v>100091.7535232691</v>
      </c>
    </row>
    <row r="31" spans="1:12">
      <c r="A31" s="4" t="s">
        <v>69</v>
      </c>
      <c r="B31" s="6">
        <v>0.3158005962489151</v>
      </c>
      <c r="C31" s="4" t="s">
        <v>21</v>
      </c>
      <c r="D31" s="4" t="s">
        <v>17</v>
      </c>
      <c r="E31" s="5">
        <v>1</v>
      </c>
      <c r="F31" s="5">
        <v>805933.04273700004</v>
      </c>
      <c r="G31" s="5">
        <v>10.0741630342125</v>
      </c>
      <c r="H31" s="5">
        <v>10.0741630342125</v>
      </c>
      <c r="I31" s="5">
        <v>100445.3997370078</v>
      </c>
    </row>
    <row r="32" spans="1:12">
      <c r="A32" s="4" t="s">
        <v>70</v>
      </c>
      <c r="B32" s="6">
        <v>4.4348843352579347E-2</v>
      </c>
      <c r="C32" s="4" t="s">
        <v>12</v>
      </c>
      <c r="D32" s="4" t="s">
        <v>13</v>
      </c>
      <c r="E32" s="5">
        <v>1</v>
      </c>
      <c r="F32" s="5">
        <v>537609.50723710004</v>
      </c>
      <c r="G32" s="5">
        <v>25.60045272557619</v>
      </c>
      <c r="H32" s="5">
        <v>25.60045272557619</v>
      </c>
      <c r="I32" s="5">
        <v>2000001.037049466</v>
      </c>
    </row>
    <row r="33" spans="1:9">
      <c r="A33" s="4" t="s">
        <v>72</v>
      </c>
      <c r="B33" s="6">
        <v>2.473300879278463E-2</v>
      </c>
      <c r="C33" s="4" t="s">
        <v>27</v>
      </c>
      <c r="D33" s="4" t="s">
        <v>13</v>
      </c>
      <c r="E33" s="5">
        <v>1</v>
      </c>
      <c r="F33" s="5">
        <v>114863.64211489999</v>
      </c>
      <c r="G33" s="5">
        <v>5.4696972435666664</v>
      </c>
      <c r="H33" s="5">
        <v>5.4696972435666664</v>
      </c>
      <c r="I33" s="5">
        <v>2000000.1235690671</v>
      </c>
    </row>
    <row r="34" spans="1:9">
      <c r="A34" s="4" t="s">
        <v>73</v>
      </c>
      <c r="B34" s="6">
        <v>0.69913581644590361</v>
      </c>
      <c r="C34" s="4" t="s">
        <v>29</v>
      </c>
      <c r="D34" s="4" t="s">
        <v>13</v>
      </c>
      <c r="E34" s="5">
        <v>1</v>
      </c>
      <c r="F34" s="5">
        <v>336176.95520000003</v>
      </c>
      <c r="G34" s="5">
        <v>16.008426438095238</v>
      </c>
      <c r="H34" s="5">
        <v>16.008426438095238</v>
      </c>
      <c r="I34" s="5">
        <v>2000010.223032115</v>
      </c>
    </row>
    <row r="35" spans="1:9">
      <c r="A35" s="4" t="s">
        <v>74</v>
      </c>
      <c r="B35" s="6">
        <v>2.4536774972640479E-2</v>
      </c>
      <c r="C35" s="4" t="s">
        <v>12</v>
      </c>
      <c r="D35" s="4" t="s">
        <v>13</v>
      </c>
      <c r="E35" s="5">
        <v>1</v>
      </c>
      <c r="F35" s="5">
        <v>861856.42110250005</v>
      </c>
      <c r="G35" s="5">
        <v>41.040781957261913</v>
      </c>
      <c r="H35" s="5">
        <v>41.040781957261913</v>
      </c>
      <c r="I35" s="5">
        <v>2000000.9198195499</v>
      </c>
    </row>
    <row r="36" spans="1:9">
      <c r="A36" s="4" t="s">
        <v>75</v>
      </c>
      <c r="B36" s="6">
        <v>0.1466923280123778</v>
      </c>
      <c r="C36" s="4" t="s">
        <v>29</v>
      </c>
      <c r="D36" s="4" t="s">
        <v>17</v>
      </c>
      <c r="E36" s="5">
        <v>1</v>
      </c>
      <c r="F36" s="5">
        <v>400952.78487239999</v>
      </c>
      <c r="G36" s="5">
        <v>5.0119098109050002</v>
      </c>
      <c r="H36" s="5">
        <v>5.0119098109050002</v>
      </c>
      <c r="I36" s="5">
        <v>100102.929220513</v>
      </c>
    </row>
    <row r="37" spans="1:9">
      <c r="A37" s="4" t="s">
        <v>76</v>
      </c>
      <c r="B37" s="6">
        <v>2.217442167628967E-2</v>
      </c>
      <c r="C37" s="4" t="s">
        <v>32</v>
      </c>
      <c r="D37" s="4" t="s">
        <v>17</v>
      </c>
      <c r="E37" s="5">
        <v>1</v>
      </c>
      <c r="F37" s="5">
        <v>443141.8008647</v>
      </c>
      <c r="G37" s="5">
        <v>5.5392725108087504</v>
      </c>
      <c r="H37" s="5">
        <v>5.5392725108087504</v>
      </c>
      <c r="I37" s="5">
        <v>100017.1962230208</v>
      </c>
    </row>
    <row r="38" spans="1:9">
      <c r="A38" s="4" t="s">
        <v>77</v>
      </c>
      <c r="B38" s="6">
        <v>1.1940073210309821E-2</v>
      </c>
      <c r="C38" s="4" t="s">
        <v>32</v>
      </c>
      <c r="D38" s="4" t="s">
        <v>17</v>
      </c>
      <c r="E38" s="5">
        <v>1</v>
      </c>
      <c r="F38" s="5">
        <v>402375.73657419998</v>
      </c>
      <c r="G38" s="5">
        <v>5.0296967071775001</v>
      </c>
      <c r="H38" s="5">
        <v>5.0296967071775001</v>
      </c>
      <c r="I38" s="5">
        <v>100008.4076925673</v>
      </c>
    </row>
    <row r="39" spans="1:9">
      <c r="A39" s="4" t="s">
        <v>78</v>
      </c>
      <c r="B39" s="6">
        <v>0.18247481037020261</v>
      </c>
      <c r="C39" s="4" t="s">
        <v>32</v>
      </c>
      <c r="D39" s="4" t="s">
        <v>17</v>
      </c>
      <c r="E39" s="5">
        <v>1</v>
      </c>
      <c r="F39" s="5">
        <v>306703.03488330002</v>
      </c>
      <c r="G39" s="5">
        <v>3.8337879360412499</v>
      </c>
      <c r="H39" s="5">
        <v>3.8337879360412499</v>
      </c>
      <c r="I39" s="5">
        <v>100097.939761728</v>
      </c>
    </row>
    <row r="40" spans="1:9">
      <c r="A40" s="4" t="s">
        <v>79</v>
      </c>
      <c r="B40" s="6">
        <v>0.91278916185516401</v>
      </c>
      <c r="C40" s="4" t="s">
        <v>41</v>
      </c>
      <c r="D40" s="4" t="s">
        <v>17</v>
      </c>
      <c r="E40" s="5">
        <v>1</v>
      </c>
      <c r="F40" s="5">
        <v>46705.005793700002</v>
      </c>
      <c r="G40" s="5">
        <v>0.58381257242125006</v>
      </c>
      <c r="H40" s="5">
        <v>0.58381257242125006</v>
      </c>
      <c r="I40" s="5">
        <v>100074.6056904125</v>
      </c>
    </row>
    <row r="41" spans="1:9">
      <c r="A41" s="4" t="s">
        <v>80</v>
      </c>
      <c r="B41" s="6">
        <v>2.3095211140043018E-3</v>
      </c>
      <c r="C41" s="4" t="s">
        <v>12</v>
      </c>
      <c r="D41" s="4" t="s">
        <v>13</v>
      </c>
      <c r="E41" s="5">
        <v>1</v>
      </c>
      <c r="F41" s="5">
        <v>340695.07492550003</v>
      </c>
      <c r="G41" s="5">
        <v>16.223574996452381</v>
      </c>
      <c r="H41" s="5">
        <v>16.223574996452381</v>
      </c>
      <c r="I41" s="5">
        <v>2000000.0342245719</v>
      </c>
    </row>
    <row r="42" spans="1:9">
      <c r="A42" s="4" t="s">
        <v>81</v>
      </c>
      <c r="B42" s="6">
        <v>1.2699120721536661</v>
      </c>
      <c r="C42" s="4" t="s">
        <v>29</v>
      </c>
      <c r="D42" s="4" t="s">
        <v>17</v>
      </c>
      <c r="E42" s="5">
        <v>1</v>
      </c>
      <c r="F42" s="5">
        <v>1343229.0606410999</v>
      </c>
      <c r="G42" s="5">
        <v>16.790363258013748</v>
      </c>
      <c r="H42" s="5">
        <v>16.790363258013748</v>
      </c>
      <c r="I42" s="5">
        <v>102985.1198996076</v>
      </c>
    </row>
    <row r="43" spans="1:9">
      <c r="A43" s="4" t="s">
        <v>82</v>
      </c>
      <c r="B43" s="6">
        <v>0.27245304262314007</v>
      </c>
      <c r="C43" s="4" t="s">
        <v>29</v>
      </c>
      <c r="D43" s="4" t="s">
        <v>13</v>
      </c>
      <c r="E43" s="5">
        <v>1</v>
      </c>
      <c r="F43" s="5">
        <v>235014.4177121</v>
      </c>
      <c r="G43" s="5">
        <v>11.191162748195239</v>
      </c>
      <c r="H43" s="5">
        <v>11.191162748195239</v>
      </c>
      <c r="I43" s="5">
        <v>2000002.785071844</v>
      </c>
    </row>
    <row r="44" spans="1:9">
      <c r="A44" s="4" t="s">
        <v>83</v>
      </c>
      <c r="B44" s="6">
        <v>0.17270085663609949</v>
      </c>
      <c r="C44" s="4" t="s">
        <v>12</v>
      </c>
      <c r="D44" s="4" t="s">
        <v>13</v>
      </c>
      <c r="E44" s="5">
        <v>1</v>
      </c>
      <c r="F44" s="5">
        <v>789095.08291210001</v>
      </c>
      <c r="G44" s="5">
        <v>37.575956329147623</v>
      </c>
      <c r="H44" s="5">
        <v>37.575956329147623</v>
      </c>
      <c r="I44" s="5">
        <v>2000005.927534129</v>
      </c>
    </row>
    <row r="45" spans="1:9">
      <c r="A45" s="4" t="s">
        <v>84</v>
      </c>
      <c r="B45" s="6">
        <v>1.279293558247481E-2</v>
      </c>
      <c r="C45" s="4" t="s">
        <v>29</v>
      </c>
      <c r="D45" s="4" t="s">
        <v>17</v>
      </c>
      <c r="E45" s="5">
        <v>1</v>
      </c>
      <c r="F45" s="5">
        <v>839398.95250739995</v>
      </c>
      <c r="G45" s="5">
        <v>10.492486906342499</v>
      </c>
      <c r="H45" s="5">
        <v>10.492486906342499</v>
      </c>
      <c r="I45" s="5">
        <v>100018.792159273</v>
      </c>
    </row>
    <row r="46" spans="1:9">
      <c r="A46" s="4" t="s">
        <v>85</v>
      </c>
      <c r="B46" s="6">
        <v>0.34199781123815998</v>
      </c>
      <c r="C46" s="4" t="s">
        <v>32</v>
      </c>
      <c r="D46" s="4" t="s">
        <v>17</v>
      </c>
      <c r="E46" s="5">
        <v>1</v>
      </c>
      <c r="F46" s="5">
        <v>133313.00249869999</v>
      </c>
      <c r="G46" s="5">
        <v>1.6664125312337501</v>
      </c>
      <c r="H46" s="5">
        <v>1.6664125312337501</v>
      </c>
      <c r="I46" s="5">
        <v>100079.7873213623</v>
      </c>
    </row>
    <row r="47" spans="1:9">
      <c r="A47" s="4" t="s">
        <v>86</v>
      </c>
      <c r="B47" s="6">
        <v>6.573832974829239E-3</v>
      </c>
      <c r="C47" s="4" t="s">
        <v>16</v>
      </c>
      <c r="D47" s="4" t="s">
        <v>17</v>
      </c>
      <c r="E47" s="5">
        <v>1</v>
      </c>
      <c r="F47" s="5">
        <v>251487.05778979999</v>
      </c>
      <c r="G47" s="5">
        <v>3.1435882223724998</v>
      </c>
      <c r="H47" s="5">
        <v>3.1435882223724998</v>
      </c>
      <c r="I47" s="5">
        <v>100002.8931593482</v>
      </c>
    </row>
    <row r="48" spans="1:9">
      <c r="A48" s="4" t="s">
        <v>87</v>
      </c>
      <c r="B48" s="6">
        <v>4.8613155213404279E-2</v>
      </c>
      <c r="C48" s="4" t="s">
        <v>29</v>
      </c>
      <c r="D48" s="4" t="s">
        <v>17</v>
      </c>
      <c r="E48" s="5">
        <v>1</v>
      </c>
      <c r="F48" s="5">
        <v>269376.38977409998</v>
      </c>
      <c r="G48" s="5">
        <v>3.36720487217625</v>
      </c>
      <c r="H48" s="5">
        <v>3.36720487217625</v>
      </c>
      <c r="I48" s="5">
        <v>100022.9166634321</v>
      </c>
    </row>
    <row r="49" spans="1:9">
      <c r="A49" s="4" t="s">
        <v>88</v>
      </c>
      <c r="B49" s="6">
        <v>3.070304539793953E-2</v>
      </c>
      <c r="C49" s="4" t="s">
        <v>16</v>
      </c>
      <c r="D49" s="4" t="s">
        <v>17</v>
      </c>
      <c r="E49" s="5">
        <v>1</v>
      </c>
      <c r="F49" s="5">
        <v>245164.41425100001</v>
      </c>
      <c r="G49" s="5">
        <v>3.0645551781374998</v>
      </c>
      <c r="H49" s="5">
        <v>3.0645551781374998</v>
      </c>
      <c r="I49" s="5">
        <v>100013.1727647462</v>
      </c>
    </row>
    <row r="50" spans="1:9">
      <c r="A50" s="4" t="s">
        <v>18</v>
      </c>
      <c r="B50" s="6">
        <v>2.299275204613715</v>
      </c>
      <c r="C50" s="4" t="s">
        <v>37</v>
      </c>
      <c r="D50" s="4" t="s">
        <v>17</v>
      </c>
      <c r="E50" s="5">
        <v>1</v>
      </c>
      <c r="F50" s="5">
        <v>1068819.5035987999</v>
      </c>
      <c r="G50" s="5">
        <v>13.360243794984999</v>
      </c>
      <c r="H50" s="5">
        <v>13.360243794984999</v>
      </c>
      <c r="I50" s="5">
        <v>104300.6428199565</v>
      </c>
    </row>
    <row r="51" spans="1:9">
      <c r="A51" s="4" t="s">
        <v>89</v>
      </c>
      <c r="B51" s="6">
        <v>0.55606626665157177</v>
      </c>
      <c r="C51" s="4" t="s">
        <v>23</v>
      </c>
      <c r="D51" s="4" t="s">
        <v>17</v>
      </c>
      <c r="E51" s="5">
        <v>1</v>
      </c>
      <c r="F51" s="5">
        <v>667633.84242750006</v>
      </c>
      <c r="G51" s="5">
        <v>8.3454230303437509</v>
      </c>
      <c r="H51" s="5">
        <v>8.3454230303437509</v>
      </c>
      <c r="I51" s="5">
        <v>100649.6851519356</v>
      </c>
    </row>
    <row r="52" spans="1:9">
      <c r="A52" s="4" t="s">
        <v>90</v>
      </c>
      <c r="B52" s="6">
        <v>1.8921468734669229E-2</v>
      </c>
      <c r="C52" s="4" t="s">
        <v>16</v>
      </c>
      <c r="D52" s="4" t="s">
        <v>17</v>
      </c>
      <c r="E52" s="5">
        <v>1</v>
      </c>
      <c r="F52" s="5">
        <v>162823.5096968</v>
      </c>
      <c r="G52" s="5">
        <v>2.0352938712099999</v>
      </c>
      <c r="H52" s="5">
        <v>2.0352938712099999</v>
      </c>
      <c r="I52" s="5">
        <v>100005.391504909</v>
      </c>
    </row>
    <row r="53" spans="1:9">
      <c r="A53" s="4" t="s">
        <v>91</v>
      </c>
      <c r="B53" s="6">
        <v>1.7306313445790411</v>
      </c>
      <c r="C53" s="4" t="s">
        <v>41</v>
      </c>
      <c r="D53" s="4" t="s">
        <v>13</v>
      </c>
      <c r="E53" s="5">
        <v>1</v>
      </c>
      <c r="F53" s="5">
        <v>714416.99451780005</v>
      </c>
      <c r="G53" s="5">
        <v>34.019856881800003</v>
      </c>
      <c r="H53" s="5">
        <v>34.019856881800003</v>
      </c>
      <c r="I53" s="5">
        <v>2000053.778238947</v>
      </c>
    </row>
    <row r="54" spans="1:9">
      <c r="A54" s="4" t="s">
        <v>92</v>
      </c>
      <c r="B54" s="6">
        <v>0.20092833691837431</v>
      </c>
      <c r="C54" s="4" t="s">
        <v>37</v>
      </c>
      <c r="D54" s="4" t="s">
        <v>17</v>
      </c>
      <c r="E54" s="5">
        <v>1</v>
      </c>
      <c r="F54" s="5">
        <v>745640.49338320002</v>
      </c>
      <c r="G54" s="5">
        <v>9.3205061672900005</v>
      </c>
      <c r="H54" s="5">
        <v>9.3205061672900005</v>
      </c>
      <c r="I54" s="5">
        <v>100262.1855324803</v>
      </c>
    </row>
    <row r="55" spans="1:9">
      <c r="A55" s="4" t="s">
        <v>93</v>
      </c>
      <c r="B55" s="6">
        <v>4.2643118608249372E-3</v>
      </c>
      <c r="C55" s="4" t="s">
        <v>16</v>
      </c>
      <c r="D55" s="4" t="s">
        <v>17</v>
      </c>
      <c r="E55" s="5">
        <v>1</v>
      </c>
      <c r="F55" s="5">
        <v>532608.30673229997</v>
      </c>
      <c r="G55" s="5">
        <v>6.6576038341537496</v>
      </c>
      <c r="H55" s="5">
        <v>6.6576038341537496</v>
      </c>
      <c r="I55" s="5">
        <v>100003.9746138592</v>
      </c>
    </row>
    <row r="56" spans="1:9">
      <c r="A56" s="4" t="s">
        <v>94</v>
      </c>
      <c r="B56" s="6">
        <v>0.55913053322766904</v>
      </c>
      <c r="C56" s="4" t="s">
        <v>16</v>
      </c>
      <c r="D56" s="4" t="s">
        <v>17</v>
      </c>
      <c r="E56" s="5">
        <v>1</v>
      </c>
      <c r="F56" s="5">
        <v>40229.643249200002</v>
      </c>
      <c r="G56" s="5">
        <v>0.50287054061500003</v>
      </c>
      <c r="H56" s="5">
        <v>0.50287054061500003</v>
      </c>
      <c r="I56" s="5">
        <v>100039.3638382926</v>
      </c>
    </row>
    <row r="57" spans="1:9">
      <c r="A57" s="4" t="s">
        <v>95</v>
      </c>
      <c r="B57" s="6">
        <v>5.8847503679384128E-2</v>
      </c>
      <c r="C57" s="4" t="s">
        <v>23</v>
      </c>
      <c r="D57" s="4" t="s">
        <v>17</v>
      </c>
      <c r="E57" s="5">
        <v>1</v>
      </c>
      <c r="F57" s="5">
        <v>739362.48491180001</v>
      </c>
      <c r="G57" s="5">
        <v>9.2420310613974994</v>
      </c>
      <c r="H57" s="5">
        <v>9.2420310613974994</v>
      </c>
      <c r="I57" s="5">
        <v>100076.1418639647</v>
      </c>
    </row>
    <row r="58" spans="1:9">
      <c r="A58" s="4" t="s">
        <v>96</v>
      </c>
      <c r="B58" s="6">
        <v>5.9700366051549129E-3</v>
      </c>
      <c r="C58" s="4" t="s">
        <v>16</v>
      </c>
      <c r="D58" s="4" t="s">
        <v>17</v>
      </c>
      <c r="E58" s="5">
        <v>1</v>
      </c>
      <c r="F58" s="5">
        <v>129164.42212</v>
      </c>
      <c r="G58" s="5">
        <v>1.6145552765</v>
      </c>
      <c r="H58" s="5">
        <v>1.6145552765</v>
      </c>
      <c r="I58" s="5">
        <v>100001.34945357429</v>
      </c>
    </row>
    <row r="59" spans="1:9">
      <c r="A59" s="4" t="s">
        <v>97</v>
      </c>
      <c r="B59" s="6">
        <v>1.794203554851127</v>
      </c>
      <c r="C59" s="4" t="s">
        <v>29</v>
      </c>
      <c r="D59" s="4" t="s">
        <v>17</v>
      </c>
      <c r="E59" s="5">
        <v>1</v>
      </c>
      <c r="F59" s="5">
        <v>731233.40882570005</v>
      </c>
      <c r="G59" s="5">
        <v>9.1404176103212507</v>
      </c>
      <c r="H59" s="5">
        <v>9.1404176103212507</v>
      </c>
      <c r="I59" s="5">
        <v>102295.9677676967</v>
      </c>
    </row>
    <row r="60" spans="1:9">
      <c r="A60" s="4" t="s">
        <v>98</v>
      </c>
      <c r="B60" s="6">
        <v>7.9678478433148417E-2</v>
      </c>
      <c r="C60" s="4" t="s">
        <v>41</v>
      </c>
      <c r="D60" s="4" t="s">
        <v>13</v>
      </c>
      <c r="E60" s="5">
        <v>1</v>
      </c>
      <c r="F60" s="5">
        <v>771670.79041180003</v>
      </c>
      <c r="G60" s="5">
        <v>36.746228114847618</v>
      </c>
      <c r="H60" s="5">
        <v>36.746228114847618</v>
      </c>
      <c r="I60" s="5">
        <v>2000002.674381305</v>
      </c>
    </row>
    <row r="61" spans="1:9">
      <c r="A61" s="4" t="s">
        <v>99</v>
      </c>
      <c r="B61" s="6">
        <v>5.4915279821880089E-2</v>
      </c>
      <c r="C61" s="4" t="s">
        <v>21</v>
      </c>
      <c r="D61" s="4" t="s">
        <v>17</v>
      </c>
      <c r="E61" s="5">
        <v>1</v>
      </c>
      <c r="F61" s="5">
        <v>405147.39399539999</v>
      </c>
      <c r="G61" s="5">
        <v>5.0643424249424998</v>
      </c>
      <c r="H61" s="5">
        <v>5.0643424249424998</v>
      </c>
      <c r="I61" s="5">
        <v>100038.9353693931</v>
      </c>
    </row>
    <row r="62" spans="1:9">
      <c r="A62" s="4" t="s">
        <v>100</v>
      </c>
      <c r="B62" s="6">
        <v>5.7738027850107558E-3</v>
      </c>
      <c r="C62" s="4" t="s">
        <v>16</v>
      </c>
      <c r="D62" s="4" t="s">
        <v>17</v>
      </c>
      <c r="E62" s="5">
        <v>1</v>
      </c>
      <c r="F62" s="5">
        <v>698344.15449059999</v>
      </c>
      <c r="G62" s="5">
        <v>8.7293019311325004</v>
      </c>
      <c r="H62" s="5">
        <v>8.7293019311325004</v>
      </c>
      <c r="I62" s="5">
        <v>100007.0561774922</v>
      </c>
    </row>
    <row r="63" spans="1:9">
      <c r="A63" s="4" t="s">
        <v>101</v>
      </c>
      <c r="B63" s="6">
        <v>1.387607079512434</v>
      </c>
      <c r="C63" s="4" t="s">
        <v>16</v>
      </c>
      <c r="D63" s="4" t="s">
        <v>17</v>
      </c>
      <c r="E63" s="5">
        <v>1</v>
      </c>
      <c r="F63" s="5">
        <v>471503.7173963</v>
      </c>
      <c r="G63" s="5">
        <v>5.8937964674537504</v>
      </c>
      <c r="H63" s="5">
        <v>5.8937964674537504</v>
      </c>
      <c r="I63" s="5">
        <v>101144.9583184822</v>
      </c>
    </row>
    <row r="64" spans="1:9">
      <c r="A64" s="4" t="s">
        <v>102</v>
      </c>
      <c r="B64" s="6">
        <v>0.32468395033774849</v>
      </c>
      <c r="C64" s="4" t="s">
        <v>41</v>
      </c>
      <c r="D64" s="4" t="s">
        <v>17</v>
      </c>
      <c r="E64" s="5">
        <v>1</v>
      </c>
      <c r="F64" s="5">
        <v>78002.404058300002</v>
      </c>
      <c r="G64" s="5">
        <v>0.97503005072875004</v>
      </c>
      <c r="H64" s="5">
        <v>0.97503005072875004</v>
      </c>
      <c r="I64" s="5">
        <v>100044.32072519961</v>
      </c>
    </row>
    <row r="65" spans="1:9">
      <c r="A65" s="4" t="s">
        <v>103</v>
      </c>
      <c r="B65" s="6">
        <v>0.39973583908826738</v>
      </c>
      <c r="C65" s="4" t="s">
        <v>47</v>
      </c>
      <c r="D65" s="4" t="s">
        <v>17</v>
      </c>
      <c r="E65" s="5">
        <v>1</v>
      </c>
      <c r="F65" s="5">
        <v>118403.3938739</v>
      </c>
      <c r="G65" s="5">
        <v>1.4800424234237499</v>
      </c>
      <c r="H65" s="5">
        <v>1.4800424234237499</v>
      </c>
      <c r="I65" s="5">
        <v>100082.82764000189</v>
      </c>
    </row>
    <row r="66" spans="1:9">
      <c r="A66" s="4" t="s">
        <v>104</v>
      </c>
      <c r="B66" s="6">
        <v>0.61576663270312082</v>
      </c>
      <c r="C66" s="4" t="s">
        <v>16</v>
      </c>
      <c r="D66" s="4" t="s">
        <v>17</v>
      </c>
      <c r="E66" s="5">
        <v>1</v>
      </c>
      <c r="F66" s="5">
        <v>165540.45928879999</v>
      </c>
      <c r="G66" s="5">
        <v>2.0692557411100001</v>
      </c>
      <c r="H66" s="5">
        <v>2.0692557411100001</v>
      </c>
      <c r="I66" s="5">
        <v>100178.38500958669</v>
      </c>
    </row>
    <row r="67" spans="1:9">
      <c r="A67" s="4" t="s">
        <v>105</v>
      </c>
      <c r="B67" s="6">
        <v>0.55551530246424385</v>
      </c>
      <c r="C67" s="4" t="s">
        <v>37</v>
      </c>
      <c r="D67" s="4" t="s">
        <v>17</v>
      </c>
      <c r="E67" s="5">
        <v>1</v>
      </c>
      <c r="F67" s="5">
        <v>371111.21958979999</v>
      </c>
      <c r="G67" s="5">
        <v>4.6388902448725</v>
      </c>
      <c r="H67" s="5">
        <v>4.6388902448725</v>
      </c>
      <c r="I67" s="5">
        <v>100360.776432447</v>
      </c>
    </row>
    <row r="68" spans="1:9">
      <c r="A68" s="4" t="s">
        <v>106</v>
      </c>
      <c r="B68" s="6">
        <v>3.4642816710064518E-3</v>
      </c>
      <c r="C68" s="4" t="s">
        <v>37</v>
      </c>
      <c r="D68" s="4" t="s">
        <v>13</v>
      </c>
      <c r="E68" s="5">
        <v>1</v>
      </c>
      <c r="F68" s="5">
        <v>367848.71862120001</v>
      </c>
      <c r="G68" s="5">
        <v>17.51660564862857</v>
      </c>
      <c r="H68" s="5">
        <v>17.51660564862857</v>
      </c>
      <c r="I68" s="5">
        <v>2000000.055428443</v>
      </c>
    </row>
    <row r="69" spans="1:9">
      <c r="A69" s="4" t="s">
        <v>107</v>
      </c>
      <c r="B69" s="6">
        <v>3.2408770142269512E-2</v>
      </c>
      <c r="C69" s="4" t="s">
        <v>21</v>
      </c>
      <c r="D69" s="4" t="s">
        <v>17</v>
      </c>
      <c r="E69" s="5">
        <v>1</v>
      </c>
      <c r="F69" s="5">
        <v>626340.59547539998</v>
      </c>
      <c r="G69" s="5">
        <v>7.8292574434424997</v>
      </c>
      <c r="H69" s="5">
        <v>7.8292574434424997</v>
      </c>
      <c r="I69" s="5">
        <v>100035.5231246817</v>
      </c>
    </row>
    <row r="70" spans="1:9">
      <c r="A70" s="4" t="s">
        <v>108</v>
      </c>
      <c r="B70" s="6">
        <v>1.543680893618627</v>
      </c>
      <c r="C70" s="4" t="s">
        <v>37</v>
      </c>
      <c r="D70" s="4" t="s">
        <v>17</v>
      </c>
      <c r="E70" s="5">
        <v>1</v>
      </c>
      <c r="F70" s="5">
        <v>270576.50576059998</v>
      </c>
      <c r="G70" s="5">
        <v>3.3822063220074998</v>
      </c>
      <c r="H70" s="5">
        <v>3.3822063220074998</v>
      </c>
      <c r="I70" s="5">
        <v>100730.9466188583</v>
      </c>
    </row>
    <row r="71" spans="1:9">
      <c r="A71" s="4" t="s">
        <v>109</v>
      </c>
      <c r="B71" s="6">
        <v>0.29338465602475561</v>
      </c>
      <c r="C71" s="4" t="s">
        <v>12</v>
      </c>
      <c r="D71" s="4" t="s">
        <v>13</v>
      </c>
      <c r="E71" s="5">
        <v>1</v>
      </c>
      <c r="F71" s="5">
        <v>561062.47569300001</v>
      </c>
      <c r="G71" s="5">
        <v>26.71726074728571</v>
      </c>
      <c r="H71" s="5">
        <v>26.71726074728571</v>
      </c>
      <c r="I71" s="5">
        <v>2000007.159766427</v>
      </c>
    </row>
    <row r="72" spans="1:9">
      <c r="A72" s="4" t="s">
        <v>110</v>
      </c>
      <c r="B72" s="6">
        <v>1.535152269896977E-2</v>
      </c>
      <c r="C72" s="4" t="s">
        <v>16</v>
      </c>
      <c r="D72" s="4" t="s">
        <v>17</v>
      </c>
      <c r="E72" s="5">
        <v>1</v>
      </c>
      <c r="F72" s="5">
        <v>133989.31114800001</v>
      </c>
      <c r="G72" s="5">
        <v>1.67486638935</v>
      </c>
      <c r="H72" s="5">
        <v>1.67486638935</v>
      </c>
      <c r="I72" s="5">
        <v>100003.5996449151</v>
      </c>
    </row>
    <row r="73" spans="1:9">
      <c r="A73" s="4" t="s">
        <v>111</v>
      </c>
      <c r="B73" s="6">
        <v>1.0392845013019359E-2</v>
      </c>
      <c r="C73" s="4" t="s">
        <v>32</v>
      </c>
      <c r="D73" s="4" t="s">
        <v>17</v>
      </c>
      <c r="E73" s="5">
        <v>1</v>
      </c>
      <c r="F73" s="5">
        <v>448743.3942482</v>
      </c>
      <c r="G73" s="5">
        <v>5.6092924281025001</v>
      </c>
      <c r="H73" s="5">
        <v>5.6092924281025001</v>
      </c>
      <c r="I73" s="5">
        <v>100008.1615109573</v>
      </c>
    </row>
    <row r="74" spans="1:9">
      <c r="A74" s="4" t="s">
        <v>112</v>
      </c>
      <c r="B74" s="6">
        <v>8.8697686705158693E-2</v>
      </c>
      <c r="C74" s="4" t="s">
        <v>37</v>
      </c>
      <c r="D74" s="4" t="s">
        <v>17</v>
      </c>
      <c r="E74" s="5">
        <v>1</v>
      </c>
      <c r="F74" s="5">
        <v>483031.011665</v>
      </c>
      <c r="G74" s="5">
        <v>6.0378876458124999</v>
      </c>
      <c r="H74" s="5">
        <v>6.0378876458124999</v>
      </c>
      <c r="I74" s="5">
        <v>100074.9765333477</v>
      </c>
    </row>
    <row r="75" spans="1:9">
      <c r="A75" s="4" t="s">
        <v>113</v>
      </c>
      <c r="B75" s="6">
        <v>0.15607381410619259</v>
      </c>
      <c r="C75" s="4" t="s">
        <v>32</v>
      </c>
      <c r="D75" s="4" t="s">
        <v>17</v>
      </c>
      <c r="E75" s="5">
        <v>1</v>
      </c>
      <c r="F75" s="5">
        <v>413937.57624710002</v>
      </c>
      <c r="G75" s="5">
        <v>5.1742197030887507</v>
      </c>
      <c r="H75" s="5">
        <v>5.1742197030887507</v>
      </c>
      <c r="I75" s="5">
        <v>100113.05842857181</v>
      </c>
    </row>
    <row r="76" spans="1:9">
      <c r="A76" s="4" t="s">
        <v>114</v>
      </c>
      <c r="B76" s="6">
        <v>4.1571380052077452E-2</v>
      </c>
      <c r="C76" s="4" t="s">
        <v>29</v>
      </c>
      <c r="D76" s="4" t="s">
        <v>17</v>
      </c>
      <c r="E76" s="5">
        <v>1</v>
      </c>
      <c r="F76" s="5">
        <v>1404798.8946837001</v>
      </c>
      <c r="G76" s="5">
        <v>17.559986183546251</v>
      </c>
      <c r="H76" s="5">
        <v>17.559986183546251</v>
      </c>
      <c r="I76" s="5">
        <v>100102.19900030841</v>
      </c>
    </row>
    <row r="77" spans="1:9">
      <c r="A77" s="4" t="s">
        <v>115</v>
      </c>
      <c r="B77" s="6">
        <v>2.3095211140043018E-3</v>
      </c>
      <c r="C77" s="4" t="s">
        <v>37</v>
      </c>
      <c r="D77" s="4" t="s">
        <v>13</v>
      </c>
      <c r="E77" s="5">
        <v>1</v>
      </c>
      <c r="F77" s="5">
        <v>157213.05744100001</v>
      </c>
      <c r="G77" s="5">
        <v>7.4863360686190479</v>
      </c>
      <c r="H77" s="5">
        <v>7.4863360686190479</v>
      </c>
      <c r="I77" s="5">
        <v>2000000.01579286</v>
      </c>
    </row>
    <row r="78" spans="1:9">
      <c r="A78" s="4" t="s">
        <v>116</v>
      </c>
      <c r="B78" s="6">
        <v>4.8681082304992632E-3</v>
      </c>
      <c r="C78" s="4" t="s">
        <v>32</v>
      </c>
      <c r="D78" s="4" t="s">
        <v>17</v>
      </c>
      <c r="E78" s="5">
        <v>1</v>
      </c>
      <c r="F78" s="5">
        <v>977456.38338100002</v>
      </c>
      <c r="G78" s="5">
        <v>12.218204792262499</v>
      </c>
      <c r="H78" s="5">
        <v>12.218204792262499</v>
      </c>
      <c r="I78" s="5">
        <v>100008.3271360636</v>
      </c>
    </row>
    <row r="79" spans="1:9">
      <c r="A79" s="4" t="s">
        <v>117</v>
      </c>
      <c r="B79" s="6">
        <v>1.03622778218046</v>
      </c>
      <c r="C79" s="4" t="s">
        <v>37</v>
      </c>
      <c r="D79" s="4" t="s">
        <v>17</v>
      </c>
      <c r="E79" s="5">
        <v>1</v>
      </c>
      <c r="F79" s="5">
        <v>28033.606433199999</v>
      </c>
      <c r="G79" s="5">
        <v>0.350420080415</v>
      </c>
      <c r="H79" s="5">
        <v>0.350420080415</v>
      </c>
      <c r="I79" s="5">
        <v>100050.8361031864</v>
      </c>
    </row>
    <row r="80" spans="1:9">
      <c r="A80" s="4" t="s">
        <v>118</v>
      </c>
      <c r="B80" s="6">
        <v>0.18183327672742369</v>
      </c>
      <c r="C80" s="4" t="s">
        <v>16</v>
      </c>
      <c r="D80" s="4" t="s">
        <v>17</v>
      </c>
      <c r="E80" s="5">
        <v>1</v>
      </c>
      <c r="F80" s="5">
        <v>352984.09340020001</v>
      </c>
      <c r="G80" s="5">
        <v>4.4123011675025001</v>
      </c>
      <c r="H80" s="5">
        <v>4.4123011675025001</v>
      </c>
      <c r="I80" s="5">
        <v>100112.32244508729</v>
      </c>
    </row>
    <row r="81" spans="1:9">
      <c r="A81" s="4" t="s">
        <v>119</v>
      </c>
      <c r="B81" s="6">
        <v>5.9700366051549129E-3</v>
      </c>
      <c r="C81" s="4" t="s">
        <v>37</v>
      </c>
      <c r="D81" s="4" t="s">
        <v>17</v>
      </c>
      <c r="E81" s="5">
        <v>1</v>
      </c>
      <c r="F81" s="5">
        <v>495606.21793639997</v>
      </c>
      <c r="G81" s="5">
        <v>6.1950777242049986</v>
      </c>
      <c r="H81" s="5">
        <v>6.1950777242049986</v>
      </c>
      <c r="I81" s="5">
        <v>100005.1778777099</v>
      </c>
    </row>
    <row r="82" spans="1:9">
      <c r="A82" s="4" t="s">
        <v>120</v>
      </c>
      <c r="B82" s="6">
        <v>3.4114494886599477E-2</v>
      </c>
      <c r="C82" s="4" t="s">
        <v>16</v>
      </c>
      <c r="D82" s="4" t="s">
        <v>17</v>
      </c>
      <c r="E82" s="5">
        <v>1</v>
      </c>
      <c r="F82" s="5">
        <v>77066.749659099994</v>
      </c>
      <c r="G82" s="5">
        <v>0.96333437073874995</v>
      </c>
      <c r="H82" s="5">
        <v>0.96333437073874995</v>
      </c>
      <c r="I82" s="5">
        <v>100004.60091316501</v>
      </c>
    </row>
    <row r="83" spans="1:9">
      <c r="A83" s="4" t="s">
        <v>121</v>
      </c>
      <c r="B83" s="6">
        <v>1.0763726933091819</v>
      </c>
      <c r="C83" s="4" t="s">
        <v>16</v>
      </c>
      <c r="D83" s="4" t="s">
        <v>17</v>
      </c>
      <c r="E83" s="5">
        <v>1</v>
      </c>
      <c r="F83" s="5">
        <v>179786.9086928</v>
      </c>
      <c r="G83" s="5">
        <v>2.2473363586600001</v>
      </c>
      <c r="H83" s="5">
        <v>2.2473363586600001</v>
      </c>
      <c r="I83" s="5">
        <v>100338.65600848</v>
      </c>
    </row>
    <row r="84" spans="1:9">
      <c r="A84" s="4" t="s">
        <v>122</v>
      </c>
      <c r="B84" s="6">
        <v>2.1321559304124681E-2</v>
      </c>
      <c r="C84" s="4" t="s">
        <v>21</v>
      </c>
      <c r="D84" s="4" t="s">
        <v>17</v>
      </c>
      <c r="E84" s="5">
        <v>1</v>
      </c>
      <c r="F84" s="5">
        <v>79925.934373600001</v>
      </c>
      <c r="G84" s="5">
        <v>0.99907417967000001</v>
      </c>
      <c r="H84" s="5">
        <v>0.99907417967000001</v>
      </c>
      <c r="I84" s="5">
        <v>100002.982254712</v>
      </c>
    </row>
    <row r="85" spans="1:9">
      <c r="A85" s="4" t="s">
        <v>123</v>
      </c>
      <c r="B85" s="6">
        <v>0.73434217051475859</v>
      </c>
      <c r="C85" s="4" t="s">
        <v>37</v>
      </c>
      <c r="D85" s="4" t="s">
        <v>17</v>
      </c>
      <c r="E85" s="5">
        <v>1</v>
      </c>
      <c r="F85" s="5">
        <v>2447184.9084935999</v>
      </c>
      <c r="G85" s="5">
        <v>30.589811356169999</v>
      </c>
      <c r="H85" s="5">
        <v>30.589811356169999</v>
      </c>
      <c r="I85" s="5">
        <v>103144.8743853698</v>
      </c>
    </row>
    <row r="86" spans="1:9">
      <c r="A86" s="4" t="s">
        <v>124</v>
      </c>
      <c r="B86" s="6">
        <v>0.41022680101135889</v>
      </c>
      <c r="C86" s="4" t="s">
        <v>37</v>
      </c>
      <c r="D86" s="4" t="s">
        <v>17</v>
      </c>
      <c r="E86" s="5">
        <v>1</v>
      </c>
      <c r="F86" s="5">
        <v>926197.81073469995</v>
      </c>
      <c r="G86" s="5">
        <v>11.577472634183749</v>
      </c>
      <c r="H86" s="5">
        <v>11.577472634183749</v>
      </c>
      <c r="I86" s="5">
        <v>100664.91453875251</v>
      </c>
    </row>
    <row r="87" spans="1:9">
      <c r="A87" s="4" t="s">
        <v>125</v>
      </c>
      <c r="B87" s="6">
        <v>4.8499943394090361E-2</v>
      </c>
      <c r="C87" s="4" t="s">
        <v>23</v>
      </c>
      <c r="D87" s="4" t="s">
        <v>17</v>
      </c>
      <c r="E87" s="5">
        <v>1</v>
      </c>
      <c r="F87" s="5">
        <v>659922.82888849999</v>
      </c>
      <c r="G87" s="5">
        <v>8.2490353611062499</v>
      </c>
      <c r="H87" s="5">
        <v>8.2490353611062499</v>
      </c>
      <c r="I87" s="5">
        <v>100056.01088472969</v>
      </c>
    </row>
    <row r="88" spans="1:9">
      <c r="A88" s="4" t="s">
        <v>126</v>
      </c>
      <c r="B88" s="6">
        <v>1.3168195026227401</v>
      </c>
      <c r="C88" s="4" t="s">
        <v>29</v>
      </c>
      <c r="D88" s="4" t="s">
        <v>17</v>
      </c>
      <c r="E88" s="5">
        <v>1</v>
      </c>
      <c r="F88" s="5">
        <v>817913.47211009997</v>
      </c>
      <c r="G88" s="5">
        <v>10.223918401376251</v>
      </c>
      <c r="H88" s="5">
        <v>10.223918401376251</v>
      </c>
      <c r="I88" s="5">
        <v>101884.8277201818</v>
      </c>
    </row>
    <row r="89" spans="1:9">
      <c r="A89" s="4" t="s">
        <v>127</v>
      </c>
      <c r="B89" s="6">
        <v>2.424997169704517E-2</v>
      </c>
      <c r="C89" s="4" t="s">
        <v>16</v>
      </c>
      <c r="D89" s="4" t="s">
        <v>17</v>
      </c>
      <c r="E89" s="5">
        <v>1</v>
      </c>
      <c r="F89" s="5">
        <v>314176.28470199998</v>
      </c>
      <c r="G89" s="5">
        <v>3.927203558775</v>
      </c>
      <c r="H89" s="5">
        <v>3.927203558775</v>
      </c>
      <c r="I89" s="5">
        <v>100013.3328405208</v>
      </c>
    </row>
    <row r="90" spans="1:9">
      <c r="A90" s="4" t="s">
        <v>128</v>
      </c>
      <c r="B90" s="6">
        <v>2.3095211140043018E-3</v>
      </c>
      <c r="C90" s="4" t="s">
        <v>21</v>
      </c>
      <c r="D90" s="4" t="s">
        <v>17</v>
      </c>
      <c r="E90" s="5">
        <v>1</v>
      </c>
      <c r="F90" s="5">
        <v>592925.27078300004</v>
      </c>
      <c r="G90" s="5">
        <v>7.4115658847875006</v>
      </c>
      <c r="H90" s="5">
        <v>7.4115658847875006</v>
      </c>
      <c r="I90" s="5">
        <v>100002.3964035058</v>
      </c>
    </row>
    <row r="91" spans="1:9">
      <c r="A91" s="4" t="s">
        <v>129</v>
      </c>
      <c r="B91" s="6">
        <v>1.876297218762972E-2</v>
      </c>
      <c r="C91" s="4" t="s">
        <v>37</v>
      </c>
      <c r="D91" s="4" t="s">
        <v>17</v>
      </c>
      <c r="E91" s="5">
        <v>1</v>
      </c>
      <c r="F91" s="5">
        <v>446466.94227210002</v>
      </c>
      <c r="G91" s="5">
        <v>5.5808367784012498</v>
      </c>
      <c r="H91" s="5">
        <v>5.5808367784012498</v>
      </c>
      <c r="I91" s="5">
        <v>100014.65983193601</v>
      </c>
    </row>
    <row r="92" spans="1:9">
      <c r="A92" s="4" t="s">
        <v>130</v>
      </c>
      <c r="B92" s="6">
        <v>1.7057247443299751E-3</v>
      </c>
      <c r="C92" s="4" t="s">
        <v>32</v>
      </c>
      <c r="D92" s="4" t="s">
        <v>17</v>
      </c>
      <c r="E92" s="5">
        <v>1</v>
      </c>
      <c r="F92" s="5">
        <v>261653.48822550001</v>
      </c>
      <c r="G92" s="5">
        <v>3.2706686028187502</v>
      </c>
      <c r="H92" s="5">
        <v>3.2706686028187502</v>
      </c>
      <c r="I92" s="5">
        <v>100000.7810404513</v>
      </c>
    </row>
    <row r="93" spans="1:9">
      <c r="A93" s="4" t="s">
        <v>131</v>
      </c>
      <c r="B93" s="6">
        <v>0.8451866108155025</v>
      </c>
      <c r="C93" s="4" t="s">
        <v>32</v>
      </c>
      <c r="D93" s="4" t="s">
        <v>17</v>
      </c>
      <c r="E93" s="5">
        <v>1</v>
      </c>
      <c r="F93" s="5">
        <v>213207.86291130001</v>
      </c>
      <c r="G93" s="5">
        <v>2.6650982863912498</v>
      </c>
      <c r="H93" s="5">
        <v>2.6650982863912498</v>
      </c>
      <c r="I93" s="5">
        <v>100315.3507543431</v>
      </c>
    </row>
    <row r="94" spans="1:9">
      <c r="A94" s="4" t="s">
        <v>132</v>
      </c>
      <c r="B94" s="6">
        <v>0.57824068832786135</v>
      </c>
      <c r="C94" s="4" t="s">
        <v>32</v>
      </c>
      <c r="D94" s="4" t="s">
        <v>17</v>
      </c>
      <c r="E94" s="5">
        <v>1</v>
      </c>
      <c r="F94" s="5">
        <v>73485.857636700006</v>
      </c>
      <c r="G94" s="5">
        <v>0.91857322045875012</v>
      </c>
      <c r="H94" s="5">
        <v>0.91857322045875012</v>
      </c>
      <c r="I94" s="5">
        <v>100074.3618975789</v>
      </c>
    </row>
    <row r="95" spans="1:9">
      <c r="A95" s="4" t="s">
        <v>133</v>
      </c>
      <c r="B95" s="6">
        <v>0.61576663270312082</v>
      </c>
      <c r="C95" s="4" t="s">
        <v>16</v>
      </c>
      <c r="D95" s="4" t="s">
        <v>17</v>
      </c>
      <c r="E95" s="5">
        <v>1</v>
      </c>
      <c r="F95" s="5">
        <v>217749.8737271</v>
      </c>
      <c r="G95" s="5">
        <v>2.7218734215887501</v>
      </c>
      <c r="H95" s="5">
        <v>2.7218734215887501</v>
      </c>
      <c r="I95" s="5">
        <v>100234.64543640381</v>
      </c>
    </row>
    <row r="96" spans="1:9">
      <c r="A96" s="4" t="s">
        <v>134</v>
      </c>
      <c r="B96" s="6">
        <v>4.0152458583342767E-3</v>
      </c>
      <c r="C96" s="4" t="s">
        <v>23</v>
      </c>
      <c r="D96" s="4" t="s">
        <v>24</v>
      </c>
      <c r="E96" s="5">
        <v>1</v>
      </c>
      <c r="F96" s="5">
        <v>0</v>
      </c>
      <c r="G96" s="5">
        <v>0</v>
      </c>
      <c r="H96" s="5">
        <v>0</v>
      </c>
      <c r="I96" s="5">
        <v>600000</v>
      </c>
    </row>
    <row r="97" spans="1:9">
      <c r="A97" s="4" t="s">
        <v>135</v>
      </c>
      <c r="B97" s="6">
        <v>7.1640439261858938E-2</v>
      </c>
      <c r="C97" s="4" t="s">
        <v>23</v>
      </c>
      <c r="D97" s="4" t="s">
        <v>13</v>
      </c>
      <c r="E97" s="5">
        <v>1</v>
      </c>
      <c r="F97" s="5">
        <v>148092.17853219999</v>
      </c>
      <c r="G97" s="5">
        <v>7.0520085015333329</v>
      </c>
      <c r="H97" s="5">
        <v>7.0520085015333329</v>
      </c>
      <c r="I97" s="5">
        <v>2000000.4614669429</v>
      </c>
    </row>
    <row r="98" spans="1:9">
      <c r="A98" s="4" t="s">
        <v>23</v>
      </c>
      <c r="B98" s="6">
        <v>5.3199667911996684</v>
      </c>
      <c r="C98" s="4" t="s">
        <v>12</v>
      </c>
      <c r="D98" s="4" t="s">
        <v>13</v>
      </c>
      <c r="E98" s="5">
        <v>1</v>
      </c>
      <c r="F98" s="5">
        <v>353540.5373962</v>
      </c>
      <c r="G98" s="5">
        <v>16.835263685533331</v>
      </c>
      <c r="H98" s="5">
        <v>16.835263685533331</v>
      </c>
      <c r="I98" s="5">
        <v>2000081.808489369</v>
      </c>
    </row>
    <row r="99" spans="1:9">
      <c r="A99" s="4" t="s">
        <v>136</v>
      </c>
      <c r="B99" s="6">
        <v>25.561107966338351</v>
      </c>
      <c r="C99" s="4" t="s">
        <v>23</v>
      </c>
      <c r="D99" s="4" t="s">
        <v>22</v>
      </c>
      <c r="E99" s="5">
        <v>2</v>
      </c>
      <c r="F99" s="5">
        <v>0</v>
      </c>
      <c r="G99" s="5">
        <v>0</v>
      </c>
      <c r="H99" s="5">
        <v>0</v>
      </c>
      <c r="I99" s="5">
        <v>300000</v>
      </c>
    </row>
    <row r="100" spans="1:9">
      <c r="A100" s="4" t="s">
        <v>137</v>
      </c>
      <c r="B100" s="6">
        <v>0.46907430469074302</v>
      </c>
      <c r="C100" s="4" t="s">
        <v>23</v>
      </c>
      <c r="D100" s="4" t="s">
        <v>17</v>
      </c>
      <c r="E100" s="5">
        <v>1</v>
      </c>
      <c r="F100" s="5">
        <v>137114.7342797</v>
      </c>
      <c r="G100" s="5">
        <v>1.7139341784962501</v>
      </c>
      <c r="H100" s="5">
        <v>1.7139341784962501</v>
      </c>
      <c r="I100" s="5">
        <v>100112.55474762891</v>
      </c>
    </row>
    <row r="101" spans="1:9">
      <c r="A101" s="4" t="s">
        <v>138</v>
      </c>
      <c r="B101" s="6">
        <v>0.26674968866749688</v>
      </c>
      <c r="C101" s="4" t="s">
        <v>29</v>
      </c>
      <c r="D101" s="4" t="s">
        <v>13</v>
      </c>
      <c r="E101" s="5">
        <v>1</v>
      </c>
      <c r="F101" s="5">
        <v>1430429.5711071</v>
      </c>
      <c r="G101" s="5">
        <v>68.115693862242864</v>
      </c>
      <c r="H101" s="5">
        <v>68.115693862242864</v>
      </c>
      <c r="I101" s="5">
        <v>2000016.596657631</v>
      </c>
    </row>
    <row r="102" spans="1:9">
      <c r="A102" s="4" t="s">
        <v>139</v>
      </c>
      <c r="B102" s="6">
        <v>0.1002754820936639</v>
      </c>
      <c r="C102" s="4" t="s">
        <v>21</v>
      </c>
      <c r="D102" s="4" t="s">
        <v>17</v>
      </c>
      <c r="E102" s="5">
        <v>1</v>
      </c>
      <c r="F102" s="5">
        <v>900336.18056769995</v>
      </c>
      <c r="G102" s="5">
        <v>11.254202257096249</v>
      </c>
      <c r="H102" s="5">
        <v>11.254202257096249</v>
      </c>
      <c r="I102" s="5">
        <v>100157.99287796739</v>
      </c>
    </row>
    <row r="103" spans="1:9">
      <c r="A103" s="4" t="s">
        <v>140</v>
      </c>
      <c r="B103" s="6">
        <v>6.6976112306124769E-2</v>
      </c>
      <c r="C103" s="4" t="s">
        <v>12</v>
      </c>
      <c r="D103" s="4" t="s">
        <v>13</v>
      </c>
      <c r="E103" s="5">
        <v>1</v>
      </c>
      <c r="F103" s="5">
        <v>1510519.7787393001</v>
      </c>
      <c r="G103" s="5">
        <v>71.929513273300003</v>
      </c>
      <c r="H103" s="5">
        <v>71.929513273300003</v>
      </c>
      <c r="I103" s="5">
        <v>2000004.4004448799</v>
      </c>
    </row>
    <row r="104" spans="1:9">
      <c r="A104" s="4" t="s">
        <v>141</v>
      </c>
      <c r="B104" s="6">
        <v>0.17568964866598741</v>
      </c>
      <c r="C104" s="4" t="s">
        <v>21</v>
      </c>
      <c r="D104" s="4" t="s">
        <v>17</v>
      </c>
      <c r="E104" s="5">
        <v>1</v>
      </c>
      <c r="F104" s="5">
        <v>758250.09300879994</v>
      </c>
      <c r="G104" s="5">
        <v>9.4781261626099997</v>
      </c>
      <c r="H104" s="5">
        <v>9.4781261626099997</v>
      </c>
      <c r="I104" s="5">
        <v>100233.1292117729</v>
      </c>
    </row>
    <row r="105" spans="1:9">
      <c r="A105" s="4" t="s">
        <v>142</v>
      </c>
      <c r="B105" s="6">
        <v>4.619042228008606E-2</v>
      </c>
      <c r="C105" s="4" t="s">
        <v>47</v>
      </c>
      <c r="D105" s="4" t="s">
        <v>17</v>
      </c>
      <c r="E105" s="5">
        <v>1</v>
      </c>
      <c r="F105" s="5">
        <v>496056.69272759999</v>
      </c>
      <c r="G105" s="5">
        <v>6.2007086590949996</v>
      </c>
      <c r="H105" s="5">
        <v>6.2007086590949996</v>
      </c>
      <c r="I105" s="5">
        <v>100040.0978691959</v>
      </c>
    </row>
    <row r="106" spans="1:9">
      <c r="A106" s="4" t="s">
        <v>143</v>
      </c>
      <c r="B106" s="6">
        <v>1.0392845013019359E-2</v>
      </c>
      <c r="C106" s="4" t="s">
        <v>32</v>
      </c>
      <c r="D106" s="4" t="s">
        <v>17</v>
      </c>
      <c r="E106" s="5">
        <v>1</v>
      </c>
      <c r="F106" s="5">
        <v>1173203.6082665001</v>
      </c>
      <c r="G106" s="5">
        <v>14.66504510333125</v>
      </c>
      <c r="H106" s="5">
        <v>14.66504510333125</v>
      </c>
      <c r="I106" s="5">
        <v>100021.3376157215</v>
      </c>
    </row>
    <row r="107" spans="1:9">
      <c r="A107" s="4" t="s">
        <v>144</v>
      </c>
      <c r="B107" s="6">
        <v>1.090773236725914</v>
      </c>
      <c r="C107" s="4" t="s">
        <v>29</v>
      </c>
      <c r="D107" s="4" t="s">
        <v>13</v>
      </c>
      <c r="E107" s="5">
        <v>1</v>
      </c>
      <c r="F107" s="5">
        <v>152504.1157471</v>
      </c>
      <c r="G107" s="5">
        <v>7.2621007498619052</v>
      </c>
      <c r="H107" s="5">
        <v>7.2621007498619052</v>
      </c>
      <c r="I107" s="5">
        <v>2000007.2354620879</v>
      </c>
    </row>
    <row r="108" spans="1:9">
      <c r="A108" s="4" t="s">
        <v>145</v>
      </c>
      <c r="B108" s="6">
        <v>0.22081587984452239</v>
      </c>
      <c r="C108" s="4" t="s">
        <v>41</v>
      </c>
      <c r="D108" s="4" t="s">
        <v>17</v>
      </c>
      <c r="E108" s="5">
        <v>1</v>
      </c>
      <c r="F108" s="5">
        <v>22173.591405200001</v>
      </c>
      <c r="G108" s="5">
        <v>0.27716989256500002</v>
      </c>
      <c r="H108" s="5">
        <v>0.27716989256500002</v>
      </c>
      <c r="I108" s="5">
        <v>100008.568491917</v>
      </c>
    </row>
    <row r="109" spans="1:9">
      <c r="A109" s="4" t="s">
        <v>146</v>
      </c>
      <c r="B109" s="6">
        <v>5.9700366051549117E-2</v>
      </c>
      <c r="C109" s="4" t="s">
        <v>29</v>
      </c>
      <c r="D109" s="4" t="s">
        <v>17</v>
      </c>
      <c r="E109" s="5">
        <v>1</v>
      </c>
      <c r="F109" s="5">
        <v>114615.7295633</v>
      </c>
      <c r="G109" s="5">
        <v>1.43269661954125</v>
      </c>
      <c r="H109" s="5">
        <v>1.43269661954125</v>
      </c>
      <c r="I109" s="5">
        <v>100011.97455176779</v>
      </c>
    </row>
    <row r="110" spans="1:9">
      <c r="A110" s="4" t="s">
        <v>147</v>
      </c>
      <c r="B110" s="6">
        <v>0.11257783312577831</v>
      </c>
      <c r="C110" s="4" t="s">
        <v>16</v>
      </c>
      <c r="D110" s="4" t="s">
        <v>17</v>
      </c>
      <c r="E110" s="5">
        <v>1</v>
      </c>
      <c r="F110" s="5">
        <v>192385.6866438</v>
      </c>
      <c r="G110" s="5">
        <v>2.4048210830475001</v>
      </c>
      <c r="H110" s="5">
        <v>2.4048210830475001</v>
      </c>
      <c r="I110" s="5">
        <v>100037.90213652189</v>
      </c>
    </row>
    <row r="111" spans="1:9">
      <c r="A111" s="4" t="s">
        <v>148</v>
      </c>
      <c r="B111" s="6">
        <v>3.7525944375259447E-2</v>
      </c>
      <c r="C111" s="4" t="s">
        <v>32</v>
      </c>
      <c r="D111" s="4" t="s">
        <v>17</v>
      </c>
      <c r="E111" s="5">
        <v>1</v>
      </c>
      <c r="F111" s="5">
        <v>259876.53815919999</v>
      </c>
      <c r="G111" s="5">
        <v>3.2484567269900002</v>
      </c>
      <c r="H111" s="5">
        <v>3.2484567269900002</v>
      </c>
      <c r="I111" s="5">
        <v>100017.0661969019</v>
      </c>
    </row>
    <row r="112" spans="1:9">
      <c r="A112" s="4" t="s">
        <v>149</v>
      </c>
      <c r="B112" s="6">
        <v>4.1043058228612379E-2</v>
      </c>
      <c r="C112" s="4" t="s">
        <v>29</v>
      </c>
      <c r="D112" s="4" t="s">
        <v>17</v>
      </c>
      <c r="E112" s="5">
        <v>1</v>
      </c>
      <c r="F112" s="5">
        <v>1269286.5277418001</v>
      </c>
      <c r="G112" s="5">
        <v>15.866081596772499</v>
      </c>
      <c r="H112" s="5">
        <v>15.866081596772499</v>
      </c>
      <c r="I112" s="5">
        <v>100091.16695151709</v>
      </c>
    </row>
    <row r="113" spans="1:9">
      <c r="A113" s="4" t="s">
        <v>150</v>
      </c>
      <c r="B113" s="6">
        <v>0.16119098833918261</v>
      </c>
      <c r="C113" s="4" t="s">
        <v>47</v>
      </c>
      <c r="D113" s="4" t="s">
        <v>17</v>
      </c>
      <c r="E113" s="5">
        <v>1</v>
      </c>
      <c r="F113" s="5">
        <v>379508.98946020001</v>
      </c>
      <c r="G113" s="5">
        <v>4.7438623682525014</v>
      </c>
      <c r="H113" s="5">
        <v>4.7438623682525014</v>
      </c>
      <c r="I113" s="5">
        <v>100107.0535009157</v>
      </c>
    </row>
    <row r="114" spans="1:9">
      <c r="A114" s="4" t="s">
        <v>151</v>
      </c>
      <c r="B114" s="6">
        <v>1.330804936035322</v>
      </c>
      <c r="C114" s="4" t="s">
        <v>47</v>
      </c>
      <c r="D114" s="4" t="s">
        <v>17</v>
      </c>
      <c r="E114" s="5">
        <v>1</v>
      </c>
      <c r="F114" s="5">
        <v>297012.52786490001</v>
      </c>
      <c r="G114" s="5">
        <v>3.7126565983112498</v>
      </c>
      <c r="H114" s="5">
        <v>3.7126565983112498</v>
      </c>
      <c r="I114" s="5">
        <v>100691.7150417571</v>
      </c>
    </row>
    <row r="115" spans="1:9">
      <c r="A115" s="4" t="s">
        <v>152</v>
      </c>
      <c r="B115" s="6">
        <v>3.4642816710064518E-3</v>
      </c>
      <c r="C115" s="4" t="s">
        <v>29</v>
      </c>
      <c r="D115" s="4" t="s">
        <v>13</v>
      </c>
      <c r="E115" s="5">
        <v>1</v>
      </c>
      <c r="F115" s="5">
        <v>205106.0009443</v>
      </c>
      <c r="G115" s="5">
        <v>9.7669524259190474</v>
      </c>
      <c r="H115" s="5">
        <v>9.7669524259190474</v>
      </c>
      <c r="I115" s="5">
        <v>2000000.0309059289</v>
      </c>
    </row>
    <row r="116" spans="1:9">
      <c r="A116" s="4" t="s">
        <v>153</v>
      </c>
      <c r="B116" s="6">
        <v>6.9429035057926719E-2</v>
      </c>
      <c r="C116" s="4" t="s">
        <v>37</v>
      </c>
      <c r="D116" s="4" t="s">
        <v>17</v>
      </c>
      <c r="E116" s="5">
        <v>1</v>
      </c>
      <c r="F116" s="5">
        <v>543586.65163129999</v>
      </c>
      <c r="G116" s="5">
        <v>6.7948331453912498</v>
      </c>
      <c r="H116" s="5">
        <v>6.7948331453912498</v>
      </c>
      <c r="I116" s="5">
        <v>100066.04621921301</v>
      </c>
    </row>
    <row r="117" spans="1:9">
      <c r="A117" s="4" t="s">
        <v>154</v>
      </c>
      <c r="B117" s="6">
        <v>1.576089663760897</v>
      </c>
      <c r="C117" s="4" t="s">
        <v>12</v>
      </c>
      <c r="D117" s="4" t="s">
        <v>13</v>
      </c>
      <c r="E117" s="5">
        <v>1</v>
      </c>
      <c r="F117" s="5">
        <v>455807.02380109997</v>
      </c>
      <c r="G117" s="5">
        <v>21.705096371480948</v>
      </c>
      <c r="H117" s="5">
        <v>21.705096371480948</v>
      </c>
      <c r="I117" s="5">
        <v>2000031.2472763499</v>
      </c>
    </row>
    <row r="118" spans="1:9">
      <c r="A118" s="4" t="s">
        <v>155</v>
      </c>
      <c r="B118" s="6">
        <v>5.1171742329899232E-2</v>
      </c>
      <c r="C118" s="4" t="s">
        <v>47</v>
      </c>
      <c r="D118" s="4" t="s">
        <v>17</v>
      </c>
      <c r="E118" s="5">
        <v>1</v>
      </c>
      <c r="F118" s="5">
        <v>224735.9926734</v>
      </c>
      <c r="G118" s="5">
        <v>2.8091999084174999</v>
      </c>
      <c r="H118" s="5">
        <v>2.8091999084174999</v>
      </c>
      <c r="I118" s="5">
        <v>100020.1252315413</v>
      </c>
    </row>
    <row r="119" spans="1:9">
      <c r="A119" s="4" t="s">
        <v>156</v>
      </c>
      <c r="B119" s="6">
        <v>0.52394177804711839</v>
      </c>
      <c r="C119" s="4" t="s">
        <v>29</v>
      </c>
      <c r="D119" s="4" t="s">
        <v>17</v>
      </c>
      <c r="E119" s="5">
        <v>1</v>
      </c>
      <c r="F119" s="5">
        <v>1304723.2709498</v>
      </c>
      <c r="G119" s="5">
        <v>16.309040886872499</v>
      </c>
      <c r="H119" s="5">
        <v>16.309040886872499</v>
      </c>
      <c r="I119" s="5">
        <v>101196.2983032716</v>
      </c>
    </row>
    <row r="120" spans="1:9">
      <c r="A120" s="4" t="s">
        <v>157</v>
      </c>
      <c r="B120" s="6">
        <v>1.9615834559794709E-2</v>
      </c>
      <c r="C120" s="4" t="s">
        <v>23</v>
      </c>
      <c r="D120" s="4" t="s">
        <v>17</v>
      </c>
      <c r="E120" s="5">
        <v>1</v>
      </c>
      <c r="F120" s="5">
        <v>592197.44958160003</v>
      </c>
      <c r="G120" s="5">
        <v>7.40246811977</v>
      </c>
      <c r="H120" s="5">
        <v>7.40246811977</v>
      </c>
      <c r="I120" s="5">
        <v>100020.328782596</v>
      </c>
    </row>
    <row r="121" spans="1:9">
      <c r="A121" s="4" t="s">
        <v>158</v>
      </c>
      <c r="B121" s="6">
        <v>0.72578587871240441</v>
      </c>
      <c r="C121" s="4" t="s">
        <v>16</v>
      </c>
      <c r="D121" s="4" t="s">
        <v>17</v>
      </c>
      <c r="E121" s="5">
        <v>1</v>
      </c>
      <c r="F121" s="5">
        <v>158847.264024</v>
      </c>
      <c r="G121" s="5">
        <v>1.9855908003</v>
      </c>
      <c r="H121" s="5">
        <v>1.9855908003</v>
      </c>
      <c r="I121" s="5">
        <v>100201.7559269263</v>
      </c>
    </row>
    <row r="122" spans="1:9">
      <c r="A122" s="4" t="s">
        <v>159</v>
      </c>
      <c r="B122" s="6">
        <v>1.0392845013019359E-2</v>
      </c>
      <c r="C122" s="4" t="s">
        <v>16</v>
      </c>
      <c r="D122" s="4" t="s">
        <v>17</v>
      </c>
      <c r="E122" s="5">
        <v>1</v>
      </c>
      <c r="F122" s="5">
        <v>344675.49882370001</v>
      </c>
      <c r="G122" s="5">
        <v>4.3084437352962501</v>
      </c>
      <c r="H122" s="5">
        <v>4.3084437352962501</v>
      </c>
      <c r="I122" s="5">
        <v>100006.26877831839</v>
      </c>
    </row>
    <row r="123" spans="1:9">
      <c r="A123" s="4" t="s">
        <v>160</v>
      </c>
      <c r="B123" s="6">
        <v>1.3645797954639801E-2</v>
      </c>
      <c r="C123" s="4" t="s">
        <v>16</v>
      </c>
      <c r="D123" s="4" t="s">
        <v>17</v>
      </c>
      <c r="E123" s="5">
        <v>1</v>
      </c>
      <c r="F123" s="5">
        <v>390681.46888589999</v>
      </c>
      <c r="G123" s="5">
        <v>4.88351836107375</v>
      </c>
      <c r="H123" s="5">
        <v>4.88351836107375</v>
      </c>
      <c r="I123" s="5">
        <v>100009.3295306808</v>
      </c>
    </row>
    <row r="124" spans="1:9">
      <c r="A124" s="4" t="s">
        <v>161</v>
      </c>
      <c r="B124" s="6">
        <v>0.94582437073097092</v>
      </c>
      <c r="C124" s="4" t="s">
        <v>32</v>
      </c>
      <c r="D124" s="4" t="s">
        <v>17</v>
      </c>
      <c r="E124" s="5">
        <v>1</v>
      </c>
      <c r="F124" s="5">
        <v>69975.545097900002</v>
      </c>
      <c r="G124" s="5">
        <v>0.87469431372375006</v>
      </c>
      <c r="H124" s="5">
        <v>0.87469431372375006</v>
      </c>
      <c r="I124" s="5">
        <v>100115.8230078404</v>
      </c>
    </row>
    <row r="125" spans="1:9">
      <c r="A125" s="4" t="s">
        <v>162</v>
      </c>
      <c r="B125" s="6">
        <v>1.7910109815464731E-2</v>
      </c>
      <c r="C125" s="4" t="s">
        <v>32</v>
      </c>
      <c r="D125" s="4" t="s">
        <v>17</v>
      </c>
      <c r="E125" s="5">
        <v>1</v>
      </c>
      <c r="F125" s="5">
        <v>78336.8903632</v>
      </c>
      <c r="G125" s="5">
        <v>0.97921112954</v>
      </c>
      <c r="H125" s="5">
        <v>0.97921112954</v>
      </c>
      <c r="I125" s="5">
        <v>100002.45528904079</v>
      </c>
    </row>
    <row r="126" spans="1:9">
      <c r="A126" s="4" t="s">
        <v>163</v>
      </c>
      <c r="B126" s="6">
        <v>1.3836295709272051</v>
      </c>
      <c r="C126" s="4" t="s">
        <v>47</v>
      </c>
      <c r="D126" s="4" t="s">
        <v>17</v>
      </c>
      <c r="E126" s="5">
        <v>1</v>
      </c>
      <c r="F126" s="5">
        <v>513341.59467110003</v>
      </c>
      <c r="G126" s="5">
        <v>6.4167699333887507</v>
      </c>
      <c r="H126" s="5">
        <v>6.4167699333887507</v>
      </c>
      <c r="I126" s="5">
        <v>101242.98056815429</v>
      </c>
    </row>
    <row r="127" spans="1:9">
      <c r="A127" s="4" t="s">
        <v>164</v>
      </c>
      <c r="B127" s="6">
        <v>1.501188724102796E-2</v>
      </c>
      <c r="C127" s="4" t="s">
        <v>37</v>
      </c>
      <c r="D127" s="4" t="s">
        <v>17</v>
      </c>
      <c r="E127" s="5">
        <v>1</v>
      </c>
      <c r="F127" s="5">
        <v>333041.69705379999</v>
      </c>
      <c r="G127" s="5">
        <v>4.1630212131724997</v>
      </c>
      <c r="H127" s="5">
        <v>4.1630212131724997</v>
      </c>
      <c r="I127" s="5">
        <v>100008.74927270479</v>
      </c>
    </row>
    <row r="128" spans="1:9">
      <c r="A128" s="4" t="s">
        <v>165</v>
      </c>
      <c r="B128" s="6">
        <v>1.1940073210309821E-2</v>
      </c>
      <c r="C128" s="4" t="s">
        <v>21</v>
      </c>
      <c r="D128" s="4" t="s">
        <v>17</v>
      </c>
      <c r="E128" s="5">
        <v>1</v>
      </c>
      <c r="F128" s="5">
        <v>1000738.5488424</v>
      </c>
      <c r="G128" s="5">
        <v>12.509231860530001</v>
      </c>
      <c r="H128" s="5">
        <v>12.509231860530001</v>
      </c>
      <c r="I128" s="5">
        <v>100020.91056019071</v>
      </c>
    </row>
    <row r="129" spans="1:9">
      <c r="A129" s="4" t="s">
        <v>166</v>
      </c>
      <c r="B129" s="6">
        <v>9.9392429903015195E-2</v>
      </c>
      <c r="C129" s="4" t="s">
        <v>32</v>
      </c>
      <c r="D129" s="4" t="s">
        <v>17</v>
      </c>
      <c r="E129" s="5">
        <v>1</v>
      </c>
      <c r="F129" s="5">
        <v>247310.27266320001</v>
      </c>
      <c r="G129" s="5">
        <v>3.0913784082900002</v>
      </c>
      <c r="H129" s="5">
        <v>3.0913784082900002</v>
      </c>
      <c r="I129" s="5">
        <v>100043.016345645</v>
      </c>
    </row>
    <row r="130" spans="1:9">
      <c r="A130" s="4" t="s">
        <v>25</v>
      </c>
      <c r="B130" s="6">
        <v>6.5746556473829214</v>
      </c>
      <c r="C130" s="4" t="s">
        <v>29</v>
      </c>
      <c r="D130" s="4" t="s">
        <v>17</v>
      </c>
      <c r="E130" s="5">
        <v>1</v>
      </c>
      <c r="F130" s="5">
        <v>1303924.2932227</v>
      </c>
      <c r="G130" s="5">
        <v>16.299053665283751</v>
      </c>
      <c r="H130" s="5">
        <v>16.299053665283751</v>
      </c>
      <c r="I130" s="5">
        <v>115002.4931318437</v>
      </c>
    </row>
    <row r="131" spans="1:9">
      <c r="A131" s="4" t="s">
        <v>167</v>
      </c>
      <c r="B131" s="6">
        <v>1.108721083814483E-2</v>
      </c>
      <c r="C131" s="4" t="s">
        <v>21</v>
      </c>
      <c r="D131" s="4" t="s">
        <v>17</v>
      </c>
      <c r="E131" s="5">
        <v>1</v>
      </c>
      <c r="F131" s="5">
        <v>1535638.3849422</v>
      </c>
      <c r="G131" s="5">
        <v>19.195479811777499</v>
      </c>
      <c r="H131" s="5">
        <v>19.195479811777499</v>
      </c>
      <c r="I131" s="5">
        <v>100029.7954064537</v>
      </c>
    </row>
    <row r="132" spans="1:9">
      <c r="A132" s="4" t="s">
        <v>168</v>
      </c>
      <c r="B132" s="6">
        <v>1.279293558247481E-2</v>
      </c>
      <c r="C132" s="4" t="s">
        <v>32</v>
      </c>
      <c r="D132" s="4" t="s">
        <v>17</v>
      </c>
      <c r="E132" s="5">
        <v>1</v>
      </c>
      <c r="F132" s="5">
        <v>451965.31053329998</v>
      </c>
      <c r="G132" s="5">
        <v>5.6495663816662498</v>
      </c>
      <c r="H132" s="5">
        <v>5.6495663816662498</v>
      </c>
      <c r="I132" s="5">
        <v>100010.1184354305</v>
      </c>
    </row>
    <row r="133" spans="1:9">
      <c r="A133" s="4" t="s">
        <v>169</v>
      </c>
      <c r="B133" s="6">
        <v>1.535152269896977E-2</v>
      </c>
      <c r="C133" s="4" t="s">
        <v>32</v>
      </c>
      <c r="D133" s="4" t="s">
        <v>17</v>
      </c>
      <c r="E133" s="5">
        <v>1</v>
      </c>
      <c r="F133" s="5">
        <v>412300.54925919999</v>
      </c>
      <c r="G133" s="5">
        <v>5.1537568657400001</v>
      </c>
      <c r="H133" s="5">
        <v>5.1537568657400001</v>
      </c>
      <c r="I133" s="5">
        <v>100011.07652217129</v>
      </c>
    </row>
    <row r="134" spans="1:9">
      <c r="A134" s="4" t="s">
        <v>170</v>
      </c>
      <c r="B134" s="6">
        <v>4.0058945620589457</v>
      </c>
      <c r="C134" s="4" t="s">
        <v>16</v>
      </c>
      <c r="D134" s="4" t="s">
        <v>17</v>
      </c>
      <c r="E134" s="5">
        <v>1</v>
      </c>
      <c r="F134" s="5">
        <v>69869.040421900005</v>
      </c>
      <c r="G134" s="5">
        <v>0.8733630052737501</v>
      </c>
      <c r="H134" s="5">
        <v>0.8733630052737501</v>
      </c>
      <c r="I134" s="5">
        <v>100489.8040158941</v>
      </c>
    </row>
    <row r="135" spans="1:9">
      <c r="A135" s="4" t="s">
        <v>171</v>
      </c>
      <c r="B135" s="6">
        <v>0.39146382882372899</v>
      </c>
      <c r="C135" s="4" t="s">
        <v>16</v>
      </c>
      <c r="D135" s="4" t="s">
        <v>17</v>
      </c>
      <c r="E135" s="5">
        <v>1</v>
      </c>
      <c r="F135" s="5">
        <v>271468.13190069998</v>
      </c>
      <c r="G135" s="5">
        <v>3.3933516487587498</v>
      </c>
      <c r="H135" s="5">
        <v>3.3933516487587498</v>
      </c>
      <c r="I135" s="5">
        <v>100185.97242005559</v>
      </c>
    </row>
    <row r="136" spans="1:9">
      <c r="A136" s="4" t="s">
        <v>172</v>
      </c>
      <c r="B136" s="6">
        <v>6.301686856107775</v>
      </c>
      <c r="C136" s="4" t="s">
        <v>32</v>
      </c>
      <c r="D136" s="4" t="s">
        <v>17</v>
      </c>
      <c r="E136" s="5">
        <v>1</v>
      </c>
      <c r="F136" s="5">
        <v>591464.23488150002</v>
      </c>
      <c r="G136" s="5">
        <v>7.3933029360187499</v>
      </c>
      <c r="H136" s="5">
        <v>7.3933029360187499</v>
      </c>
      <c r="I136" s="5">
        <v>106522.6391909185</v>
      </c>
    </row>
    <row r="137" spans="1:9">
      <c r="A137" s="4" t="s">
        <v>173</v>
      </c>
      <c r="B137" s="6">
        <v>1.394769613947696E-2</v>
      </c>
      <c r="C137" s="4" t="s">
        <v>16</v>
      </c>
      <c r="D137" s="4" t="s">
        <v>17</v>
      </c>
      <c r="E137" s="5">
        <v>1</v>
      </c>
      <c r="F137" s="5">
        <v>115510.1350319</v>
      </c>
      <c r="G137" s="5">
        <v>1.4438766878987499</v>
      </c>
      <c r="H137" s="5">
        <v>1.4438766878987499</v>
      </c>
      <c r="I137" s="5">
        <v>100002.8194254628</v>
      </c>
    </row>
    <row r="138" spans="1:9">
      <c r="A138" s="4" t="s">
        <v>174</v>
      </c>
      <c r="B138" s="6">
        <v>0.14072229140722289</v>
      </c>
      <c r="C138" s="4" t="s">
        <v>37</v>
      </c>
      <c r="D138" s="4" t="s">
        <v>17</v>
      </c>
      <c r="E138" s="5">
        <v>1</v>
      </c>
      <c r="F138" s="5">
        <v>1677823.6074752</v>
      </c>
      <c r="G138" s="5">
        <v>20.972795093439998</v>
      </c>
      <c r="H138" s="5">
        <v>20.972795093439998</v>
      </c>
      <c r="I138" s="5">
        <v>100413.18756958679</v>
      </c>
    </row>
    <row r="139" spans="1:9">
      <c r="A139" s="4" t="s">
        <v>175</v>
      </c>
      <c r="B139" s="6">
        <v>0.66437978791652519</v>
      </c>
      <c r="C139" s="4" t="s">
        <v>27</v>
      </c>
      <c r="D139" s="4" t="s">
        <v>13</v>
      </c>
      <c r="E139" s="5">
        <v>1</v>
      </c>
      <c r="F139" s="5">
        <v>0</v>
      </c>
      <c r="G139" s="5">
        <v>0</v>
      </c>
      <c r="H139" s="5">
        <v>0</v>
      </c>
      <c r="I139" s="5">
        <v>2000000</v>
      </c>
    </row>
    <row r="140" spans="1:9">
      <c r="A140" s="4" t="s">
        <v>27</v>
      </c>
      <c r="B140" s="6">
        <v>5.2455564360919276</v>
      </c>
      <c r="C140" s="4" t="s">
        <v>16</v>
      </c>
      <c r="D140" s="4" t="s">
        <v>17</v>
      </c>
      <c r="E140" s="5">
        <v>1</v>
      </c>
      <c r="F140" s="5">
        <v>22648.354274099998</v>
      </c>
      <c r="G140" s="5">
        <v>0.28310442842625</v>
      </c>
      <c r="H140" s="5">
        <v>0.28310442842625</v>
      </c>
      <c r="I140" s="5">
        <v>100207.90563592641</v>
      </c>
    </row>
    <row r="141" spans="1:9">
      <c r="A141" s="4" t="s">
        <v>176</v>
      </c>
      <c r="B141" s="6">
        <v>1.746480999282991E-2</v>
      </c>
      <c r="C141" s="4" t="s">
        <v>27</v>
      </c>
      <c r="D141" s="4" t="s">
        <v>17</v>
      </c>
      <c r="E141" s="5">
        <v>1</v>
      </c>
      <c r="F141" s="5">
        <v>0</v>
      </c>
      <c r="G141" s="5">
        <v>0</v>
      </c>
      <c r="H141" s="5">
        <v>0</v>
      </c>
      <c r="I141" s="5">
        <v>100000</v>
      </c>
    </row>
    <row r="142" spans="1:9">
      <c r="A142" s="4" t="s">
        <v>177</v>
      </c>
      <c r="B142" s="6">
        <v>0.4109503266493964</v>
      </c>
      <c r="C142" s="4" t="s">
        <v>29</v>
      </c>
      <c r="D142" s="4" t="s">
        <v>17</v>
      </c>
      <c r="E142" s="5">
        <v>1</v>
      </c>
      <c r="F142" s="5">
        <v>581704.240277</v>
      </c>
      <c r="G142" s="5">
        <v>7.2713030034625001</v>
      </c>
      <c r="H142" s="5">
        <v>7.2713030034625001</v>
      </c>
      <c r="I142" s="5">
        <v>100418.3402082215</v>
      </c>
    </row>
    <row r="143" spans="1:9">
      <c r="A143" s="4" t="s">
        <v>178</v>
      </c>
      <c r="B143" s="6">
        <v>3.3261632514434487E-2</v>
      </c>
      <c r="C143" s="4" t="s">
        <v>27</v>
      </c>
      <c r="D143" s="4" t="s">
        <v>13</v>
      </c>
      <c r="E143" s="5">
        <v>1</v>
      </c>
      <c r="F143" s="5">
        <v>232912.83461310001</v>
      </c>
      <c r="G143" s="5">
        <v>11.091087362528571</v>
      </c>
      <c r="H143" s="5">
        <v>11.091087362528571</v>
      </c>
      <c r="I143" s="5">
        <v>2000000.336966879</v>
      </c>
    </row>
    <row r="144" spans="1:9">
      <c r="A144" s="4" t="s">
        <v>179</v>
      </c>
      <c r="B144" s="6">
        <v>0.79742631797426333</v>
      </c>
      <c r="C144" s="4" t="s">
        <v>32</v>
      </c>
      <c r="D144" s="4" t="s">
        <v>17</v>
      </c>
      <c r="E144" s="5">
        <v>1</v>
      </c>
      <c r="F144" s="5">
        <v>370718.96221149998</v>
      </c>
      <c r="G144" s="5">
        <v>4.6339870276437498</v>
      </c>
      <c r="H144" s="5">
        <v>4.6339870276437498</v>
      </c>
      <c r="I144" s="5">
        <v>100517.3368498192</v>
      </c>
    </row>
    <row r="145" spans="1:9">
      <c r="A145" s="4" t="s">
        <v>180</v>
      </c>
      <c r="B145" s="6">
        <v>0.26674968866749688</v>
      </c>
      <c r="C145" s="4" t="s">
        <v>27</v>
      </c>
      <c r="D145" s="4" t="s">
        <v>17</v>
      </c>
      <c r="E145" s="5">
        <v>1</v>
      </c>
      <c r="F145" s="5">
        <v>154384.37701950001</v>
      </c>
      <c r="G145" s="5">
        <v>1.9298047127437501</v>
      </c>
      <c r="H145" s="5">
        <v>1.9298047127437501</v>
      </c>
      <c r="I145" s="5">
        <v>100072.0684728839</v>
      </c>
    </row>
    <row r="146" spans="1:9">
      <c r="A146" s="4" t="s">
        <v>181</v>
      </c>
      <c r="B146" s="6">
        <v>5.6288916562889153E-2</v>
      </c>
      <c r="C146" s="4" t="s">
        <v>21</v>
      </c>
      <c r="D146" s="4" t="s">
        <v>17</v>
      </c>
      <c r="E146" s="5">
        <v>1</v>
      </c>
      <c r="F146" s="5">
        <v>872922.57351150003</v>
      </c>
      <c r="G146" s="5">
        <v>10.91153216889375</v>
      </c>
      <c r="H146" s="5">
        <v>10.91153216889375</v>
      </c>
      <c r="I146" s="5">
        <v>100085.9877653359</v>
      </c>
    </row>
    <row r="147" spans="1:9">
      <c r="A147" s="4" t="s">
        <v>182</v>
      </c>
      <c r="B147" s="6">
        <v>0.12765010000377369</v>
      </c>
      <c r="C147" s="4" t="s">
        <v>29</v>
      </c>
      <c r="D147" s="4" t="s">
        <v>17</v>
      </c>
      <c r="E147" s="5">
        <v>1</v>
      </c>
      <c r="F147" s="5">
        <v>1273495.0029597001</v>
      </c>
      <c r="G147" s="5">
        <v>15.91868753699625</v>
      </c>
      <c r="H147" s="5">
        <v>15.91868753699625</v>
      </c>
      <c r="I147" s="5">
        <v>100284.48308784371</v>
      </c>
    </row>
    <row r="148" spans="1:9">
      <c r="A148" s="4" t="s">
        <v>183</v>
      </c>
      <c r="B148" s="6">
        <v>3.3367296879127512E-2</v>
      </c>
      <c r="C148" s="4" t="s">
        <v>41</v>
      </c>
      <c r="D148" s="4" t="s">
        <v>13</v>
      </c>
      <c r="E148" s="5">
        <v>1</v>
      </c>
      <c r="F148" s="5">
        <v>641828.26639330003</v>
      </c>
      <c r="G148" s="5">
        <v>30.563250780633339</v>
      </c>
      <c r="H148" s="5">
        <v>30.563250780633339</v>
      </c>
      <c r="I148" s="5">
        <v>2000000.9315155291</v>
      </c>
    </row>
    <row r="149" spans="1:9">
      <c r="A149" s="4" t="s">
        <v>184</v>
      </c>
      <c r="B149" s="6">
        <v>2.3095211140043018E-3</v>
      </c>
      <c r="C149" s="4" t="s">
        <v>29</v>
      </c>
      <c r="D149" s="4" t="s">
        <v>17</v>
      </c>
      <c r="E149" s="5">
        <v>1</v>
      </c>
      <c r="F149" s="5">
        <v>968938.1548129</v>
      </c>
      <c r="G149" s="5">
        <v>12.111726935161251</v>
      </c>
      <c r="H149" s="5">
        <v>12.111726935161251</v>
      </c>
      <c r="I149" s="5">
        <v>100003.91612047169</v>
      </c>
    </row>
    <row r="150" spans="1:9">
      <c r="A150" s="4" t="s">
        <v>185</v>
      </c>
      <c r="B150" s="6">
        <v>0.35499051462541309</v>
      </c>
      <c r="C150" s="4" t="s">
        <v>16</v>
      </c>
      <c r="D150" s="4" t="s">
        <v>17</v>
      </c>
      <c r="E150" s="5">
        <v>1</v>
      </c>
      <c r="F150" s="5">
        <v>469112.28817040002</v>
      </c>
      <c r="G150" s="5">
        <v>5.8639036021300006</v>
      </c>
      <c r="H150" s="5">
        <v>5.8639036021300006</v>
      </c>
      <c r="I150" s="5">
        <v>100291.4282220407</v>
      </c>
    </row>
    <row r="151" spans="1:9">
      <c r="A151" s="4" t="s">
        <v>186</v>
      </c>
      <c r="B151" s="6">
        <v>3.4114494886599477E-2</v>
      </c>
      <c r="C151" s="4" t="s">
        <v>37</v>
      </c>
      <c r="D151" s="4" t="s">
        <v>17</v>
      </c>
      <c r="E151" s="5">
        <v>1</v>
      </c>
      <c r="F151" s="5">
        <v>1606519.5423677999</v>
      </c>
      <c r="G151" s="5">
        <v>20.0814942795975</v>
      </c>
      <c r="H151" s="5">
        <v>20.0814942795975</v>
      </c>
      <c r="I151" s="5">
        <v>100095.9098047483</v>
      </c>
    </row>
    <row r="152" spans="1:9">
      <c r="A152" s="4" t="s">
        <v>187</v>
      </c>
      <c r="B152" s="6">
        <v>4.0416619495075287E-2</v>
      </c>
      <c r="C152" s="4" t="s">
        <v>37</v>
      </c>
      <c r="D152" s="4" t="s">
        <v>17</v>
      </c>
      <c r="E152" s="5">
        <v>1</v>
      </c>
      <c r="F152" s="5">
        <v>297006.49737729999</v>
      </c>
      <c r="G152" s="5">
        <v>3.71258121721625</v>
      </c>
      <c r="H152" s="5">
        <v>3.71258121721625</v>
      </c>
      <c r="I152" s="5">
        <v>100021.0069975361</v>
      </c>
    </row>
    <row r="153" spans="1:9">
      <c r="A153" s="4" t="s">
        <v>188</v>
      </c>
      <c r="B153" s="6">
        <v>2.473300879278463E-2</v>
      </c>
      <c r="C153" s="4" t="s">
        <v>37</v>
      </c>
      <c r="D153" s="4" t="s">
        <v>17</v>
      </c>
      <c r="E153" s="5">
        <v>1</v>
      </c>
      <c r="F153" s="5">
        <v>376704.4997941</v>
      </c>
      <c r="G153" s="5">
        <v>4.7088062474262502</v>
      </c>
      <c r="H153" s="5">
        <v>4.7088062474262502</v>
      </c>
      <c r="I153" s="5">
        <v>100016.304812485</v>
      </c>
    </row>
    <row r="154" spans="1:9">
      <c r="A154" s="4" t="s">
        <v>189</v>
      </c>
      <c r="B154" s="6">
        <v>3.5797577267066692E-2</v>
      </c>
      <c r="C154" s="4" t="s">
        <v>47</v>
      </c>
      <c r="D154" s="4" t="s">
        <v>17</v>
      </c>
      <c r="E154" s="5">
        <v>1</v>
      </c>
      <c r="F154" s="5">
        <v>720121.82921730005</v>
      </c>
      <c r="G154" s="5">
        <v>9.0015228652162502</v>
      </c>
      <c r="H154" s="5">
        <v>9.0015228652162502</v>
      </c>
      <c r="I154" s="5">
        <v>100045.11257944041</v>
      </c>
    </row>
    <row r="155" spans="1:9">
      <c r="A155" s="4" t="s">
        <v>190</v>
      </c>
      <c r="B155" s="6">
        <v>7.9678478433148417E-2</v>
      </c>
      <c r="C155" s="4" t="s">
        <v>21</v>
      </c>
      <c r="D155" s="4" t="s">
        <v>17</v>
      </c>
      <c r="E155" s="5">
        <v>1</v>
      </c>
      <c r="F155" s="5">
        <v>613166.62193879997</v>
      </c>
      <c r="G155" s="5">
        <v>7.6645827742349999</v>
      </c>
      <c r="H155" s="5">
        <v>7.6645827742349999</v>
      </c>
      <c r="I155" s="5">
        <v>100085.49832105861</v>
      </c>
    </row>
    <row r="156" spans="1:9">
      <c r="A156" s="4" t="s">
        <v>191</v>
      </c>
      <c r="B156" s="6">
        <v>0.20980414355258689</v>
      </c>
      <c r="C156" s="4" t="s">
        <v>29</v>
      </c>
      <c r="D156" s="4" t="s">
        <v>13</v>
      </c>
      <c r="E156" s="5">
        <v>1</v>
      </c>
      <c r="F156" s="5">
        <v>86422.347564399999</v>
      </c>
      <c r="G156" s="5">
        <v>4.1153498840190474</v>
      </c>
      <c r="H156" s="5">
        <v>4.1153498840190474</v>
      </c>
      <c r="I156" s="5">
        <v>2000000.788660981</v>
      </c>
    </row>
    <row r="157" spans="1:9">
      <c r="A157" s="4" t="s">
        <v>192</v>
      </c>
      <c r="B157" s="6">
        <v>0.59774078933056296</v>
      </c>
      <c r="C157" s="4" t="s">
        <v>16</v>
      </c>
      <c r="D157" s="4" t="s">
        <v>17</v>
      </c>
      <c r="E157" s="5">
        <v>1</v>
      </c>
      <c r="F157" s="5">
        <v>194663.68327790001</v>
      </c>
      <c r="G157" s="5">
        <v>2.4332960409737501</v>
      </c>
      <c r="H157" s="5">
        <v>2.4332960409737501</v>
      </c>
      <c r="I157" s="5">
        <v>100203.6272414689</v>
      </c>
    </row>
    <row r="158" spans="1:9">
      <c r="A158" s="4" t="s">
        <v>193</v>
      </c>
      <c r="B158" s="6">
        <v>0.16282123853730329</v>
      </c>
      <c r="C158" s="4" t="s">
        <v>23</v>
      </c>
      <c r="D158" s="4" t="s">
        <v>17</v>
      </c>
      <c r="E158" s="5">
        <v>1</v>
      </c>
      <c r="F158" s="5">
        <v>491601.10770450003</v>
      </c>
      <c r="G158" s="5">
        <v>6.1450138463062496</v>
      </c>
      <c r="H158" s="5">
        <v>6.1450138463062496</v>
      </c>
      <c r="I158" s="5">
        <v>100140.0754271398</v>
      </c>
    </row>
    <row r="159" spans="1:9">
      <c r="A159" s="4" t="s">
        <v>194</v>
      </c>
      <c r="B159" s="6">
        <v>0.119000717008189</v>
      </c>
      <c r="C159" s="4" t="s">
        <v>21</v>
      </c>
      <c r="D159" s="4" t="s">
        <v>17</v>
      </c>
      <c r="E159" s="5">
        <v>1</v>
      </c>
      <c r="F159" s="5">
        <v>703046.53006669995</v>
      </c>
      <c r="G159" s="5">
        <v>8.7880816258337493</v>
      </c>
      <c r="H159" s="5">
        <v>8.7880816258337493</v>
      </c>
      <c r="I159" s="5">
        <v>100146.4103220441</v>
      </c>
    </row>
    <row r="160" spans="1:9">
      <c r="A160" s="4" t="s">
        <v>195</v>
      </c>
      <c r="B160" s="6">
        <v>0.44149943949050252</v>
      </c>
      <c r="C160" s="4" t="s">
        <v>29</v>
      </c>
      <c r="D160" s="4" t="s">
        <v>17</v>
      </c>
      <c r="E160" s="5">
        <v>1</v>
      </c>
      <c r="F160" s="5">
        <v>822369.88955600001</v>
      </c>
      <c r="G160" s="5">
        <v>10.27962361945</v>
      </c>
      <c r="H160" s="5">
        <v>10.27962361945</v>
      </c>
      <c r="I160" s="5">
        <v>100635.38272926251</v>
      </c>
    </row>
    <row r="161" spans="1:9">
      <c r="A161" s="4" t="s">
        <v>196</v>
      </c>
      <c r="B161" s="6">
        <v>6.638555843394756</v>
      </c>
      <c r="C161" s="4" t="s">
        <v>23</v>
      </c>
      <c r="D161" s="4" t="s">
        <v>17</v>
      </c>
      <c r="E161" s="5">
        <v>1</v>
      </c>
      <c r="F161" s="5">
        <v>603132.28374730004</v>
      </c>
      <c r="G161" s="5">
        <v>7.5391535468412503</v>
      </c>
      <c r="H161" s="5">
        <v>7.5391535468412503</v>
      </c>
      <c r="I161" s="5">
        <v>107006.87285656871</v>
      </c>
    </row>
    <row r="162" spans="1:9">
      <c r="A162" s="4" t="s">
        <v>197</v>
      </c>
      <c r="B162" s="6">
        <v>0.23322389524132989</v>
      </c>
      <c r="C162" s="4" t="s">
        <v>37</v>
      </c>
      <c r="D162" s="4" t="s">
        <v>17</v>
      </c>
      <c r="E162" s="5">
        <v>1</v>
      </c>
      <c r="F162" s="5">
        <v>403865.02288419998</v>
      </c>
      <c r="G162" s="5">
        <v>5.0483127860524997</v>
      </c>
      <c r="H162" s="5">
        <v>5.0483127860524997</v>
      </c>
      <c r="I162" s="5">
        <v>100164.8342041304</v>
      </c>
    </row>
    <row r="163" spans="1:9">
      <c r="A163" s="4" t="s">
        <v>30</v>
      </c>
      <c r="B163" s="6">
        <v>34.197222536699513</v>
      </c>
      <c r="C163" s="4" t="s">
        <v>21</v>
      </c>
      <c r="D163" s="4" t="s">
        <v>13</v>
      </c>
      <c r="E163" s="5">
        <v>1</v>
      </c>
      <c r="F163" s="5">
        <v>742290.29376020003</v>
      </c>
      <c r="G163" s="5">
        <v>35.347156845723809</v>
      </c>
      <c r="H163" s="5">
        <v>35.347156845723809</v>
      </c>
      <c r="I163" s="5">
        <v>2001104.1163740279</v>
      </c>
    </row>
    <row r="164" spans="1:9">
      <c r="A164" s="4" t="s">
        <v>33</v>
      </c>
      <c r="B164" s="6">
        <v>1.7492207253103891</v>
      </c>
      <c r="C164" s="4" t="s">
        <v>16</v>
      </c>
      <c r="D164" s="4" t="s">
        <v>17</v>
      </c>
      <c r="E164" s="5">
        <v>1</v>
      </c>
      <c r="F164" s="5">
        <v>718215.2148663</v>
      </c>
      <c r="G164" s="5">
        <v>8.9776901858287506</v>
      </c>
      <c r="H164" s="5">
        <v>8.9776901858287506</v>
      </c>
      <c r="I164" s="5">
        <v>102198.5546433854</v>
      </c>
    </row>
    <row r="165" spans="1:9">
      <c r="A165" s="4" t="s">
        <v>198</v>
      </c>
      <c r="B165" s="6">
        <v>0.60126797237631613</v>
      </c>
      <c r="C165" s="4" t="s">
        <v>16</v>
      </c>
      <c r="D165" s="4" t="s">
        <v>17</v>
      </c>
      <c r="E165" s="5">
        <v>1</v>
      </c>
      <c r="F165" s="5">
        <v>325348.69936600002</v>
      </c>
      <c r="G165" s="5">
        <v>4.0668587420750004</v>
      </c>
      <c r="H165" s="5">
        <v>4.0668587420750004</v>
      </c>
      <c r="I165" s="5">
        <v>100342.33806737039</v>
      </c>
    </row>
    <row r="166" spans="1:9">
      <c r="A166" s="4" t="s">
        <v>199</v>
      </c>
      <c r="B166" s="6">
        <v>3.3218989395826242</v>
      </c>
      <c r="C166" s="4" t="s">
        <v>27</v>
      </c>
      <c r="D166" s="4" t="s">
        <v>13</v>
      </c>
      <c r="E166" s="5">
        <v>1</v>
      </c>
      <c r="F166" s="5">
        <v>290756.65476190002</v>
      </c>
      <c r="G166" s="5">
        <v>13.84555498866191</v>
      </c>
      <c r="H166" s="5">
        <v>13.84555498866191</v>
      </c>
      <c r="I166" s="5">
        <v>2000042.011318689</v>
      </c>
    </row>
    <row r="167" spans="1:9">
      <c r="A167" s="4" t="s">
        <v>200</v>
      </c>
      <c r="B167" s="6">
        <v>2.8869013925053779E-2</v>
      </c>
      <c r="C167" s="4" t="s">
        <v>16</v>
      </c>
      <c r="D167" s="4" t="s">
        <v>17</v>
      </c>
      <c r="E167" s="5">
        <v>1</v>
      </c>
      <c r="F167" s="5">
        <v>148096.30394479999</v>
      </c>
      <c r="G167" s="5">
        <v>1.8512037993099999</v>
      </c>
      <c r="H167" s="5">
        <v>1.8512037993099999</v>
      </c>
      <c r="I167" s="5">
        <v>100007.4819399565</v>
      </c>
    </row>
    <row r="168" spans="1:9">
      <c r="A168" s="4" t="s">
        <v>201</v>
      </c>
      <c r="B168" s="6">
        <v>1.591010981546473</v>
      </c>
      <c r="C168" s="4" t="s">
        <v>27</v>
      </c>
      <c r="D168" s="4" t="s">
        <v>13</v>
      </c>
      <c r="E168" s="5">
        <v>1</v>
      </c>
      <c r="F168" s="5">
        <v>215803.53670200001</v>
      </c>
      <c r="G168" s="5">
        <v>10.27635889057143</v>
      </c>
      <c r="H168" s="5">
        <v>10.27635889057143</v>
      </c>
      <c r="I168" s="5">
        <v>2000014.934200214</v>
      </c>
    </row>
    <row r="169" spans="1:9">
      <c r="A169" s="4" t="s">
        <v>19</v>
      </c>
      <c r="B169" s="6">
        <v>0.2439186384391864</v>
      </c>
      <c r="C169" s="4" t="s">
        <v>23</v>
      </c>
      <c r="D169" s="4" t="s">
        <v>17</v>
      </c>
      <c r="E169" s="5">
        <v>1</v>
      </c>
      <c r="F169" s="5">
        <v>713265.34482730005</v>
      </c>
      <c r="G169" s="5">
        <v>8.9158168103412514</v>
      </c>
      <c r="H169" s="5">
        <v>8.9158168103412514</v>
      </c>
      <c r="I169" s="5">
        <v>100304.4627455732</v>
      </c>
    </row>
    <row r="170" spans="1:9">
      <c r="A170" s="4" t="s">
        <v>202</v>
      </c>
      <c r="B170" s="6">
        <v>9.9784897543303497E-2</v>
      </c>
      <c r="C170" s="4" t="s">
        <v>47</v>
      </c>
      <c r="D170" s="4" t="s">
        <v>13</v>
      </c>
      <c r="E170" s="5">
        <v>1</v>
      </c>
      <c r="F170" s="5">
        <v>132671.8378179</v>
      </c>
      <c r="G170" s="5">
        <v>6.3177065627571416</v>
      </c>
      <c r="H170" s="5">
        <v>6.3177065627571416</v>
      </c>
      <c r="I170" s="5">
        <v>2000000.5758293469</v>
      </c>
    </row>
    <row r="171" spans="1:9">
      <c r="A171" s="4" t="s">
        <v>203</v>
      </c>
      <c r="B171" s="6">
        <v>3.0335333408807892</v>
      </c>
      <c r="C171" s="4" t="s">
        <v>47</v>
      </c>
      <c r="D171" s="4" t="s">
        <v>17</v>
      </c>
      <c r="E171" s="5">
        <v>1</v>
      </c>
      <c r="F171" s="5">
        <v>522094.70383349998</v>
      </c>
      <c r="G171" s="5">
        <v>6.5261837979187494</v>
      </c>
      <c r="H171" s="5">
        <v>6.5261837979187494</v>
      </c>
      <c r="I171" s="5">
        <v>102771.6354595584</v>
      </c>
    </row>
    <row r="172" spans="1:9">
      <c r="A172" s="4" t="s">
        <v>204</v>
      </c>
      <c r="B172" s="6">
        <v>0.18080682289897729</v>
      </c>
      <c r="C172" s="4" t="s">
        <v>21</v>
      </c>
      <c r="D172" s="4" t="s">
        <v>17</v>
      </c>
      <c r="E172" s="5">
        <v>1</v>
      </c>
      <c r="F172" s="5">
        <v>1475858.5690973999</v>
      </c>
      <c r="G172" s="5">
        <v>18.448232113717498</v>
      </c>
      <c r="H172" s="5">
        <v>18.448232113717498</v>
      </c>
      <c r="I172" s="5">
        <v>100466.9792731218</v>
      </c>
    </row>
    <row r="173" spans="1:9">
      <c r="A173" s="4" t="s">
        <v>205</v>
      </c>
      <c r="B173" s="6">
        <v>0.29074956435647981</v>
      </c>
      <c r="C173" s="4" t="s">
        <v>47</v>
      </c>
      <c r="D173" s="4" t="s">
        <v>17</v>
      </c>
      <c r="E173" s="5">
        <v>1</v>
      </c>
      <c r="F173" s="5">
        <v>89149.332807600003</v>
      </c>
      <c r="G173" s="5">
        <v>1.114366660095</v>
      </c>
      <c r="H173" s="5">
        <v>1.114366660095</v>
      </c>
      <c r="I173" s="5">
        <v>100045.3602269338</v>
      </c>
    </row>
    <row r="174" spans="1:9">
      <c r="A174" s="4" t="s">
        <v>206</v>
      </c>
      <c r="B174" s="6">
        <v>2.7714253368051611E-2</v>
      </c>
      <c r="C174" s="4" t="s">
        <v>12</v>
      </c>
      <c r="D174" s="4" t="s">
        <v>13</v>
      </c>
      <c r="E174" s="5">
        <v>1</v>
      </c>
      <c r="F174" s="5">
        <v>650502.34206479997</v>
      </c>
      <c r="G174" s="5">
        <v>30.97630200308571</v>
      </c>
      <c r="H174" s="5">
        <v>30.97630200308571</v>
      </c>
      <c r="I174" s="5">
        <v>2000000.784155661</v>
      </c>
    </row>
    <row r="175" spans="1:9">
      <c r="A175" s="4" t="s">
        <v>207</v>
      </c>
      <c r="B175" s="6">
        <v>0.39743386542888409</v>
      </c>
      <c r="C175" s="4" t="s">
        <v>16</v>
      </c>
      <c r="D175" s="4" t="s">
        <v>17</v>
      </c>
      <c r="E175" s="5">
        <v>1</v>
      </c>
      <c r="F175" s="5">
        <v>606402.98917660001</v>
      </c>
      <c r="G175" s="5">
        <v>7.5800373647074997</v>
      </c>
      <c r="H175" s="5">
        <v>7.5800373647074997</v>
      </c>
      <c r="I175" s="5">
        <v>100421.7588969932</v>
      </c>
    </row>
    <row r="176" spans="1:9">
      <c r="A176" s="4" t="s">
        <v>208</v>
      </c>
      <c r="B176" s="6">
        <v>1.108721083814483E-2</v>
      </c>
      <c r="C176" s="4" t="s">
        <v>16</v>
      </c>
      <c r="D176" s="4" t="s">
        <v>17</v>
      </c>
      <c r="E176" s="5">
        <v>1</v>
      </c>
      <c r="F176" s="5">
        <v>216331.74961500001</v>
      </c>
      <c r="G176" s="5">
        <v>2.7041468701875</v>
      </c>
      <c r="H176" s="5">
        <v>2.7041468701875</v>
      </c>
      <c r="I176" s="5">
        <v>100004.1974025082</v>
      </c>
    </row>
    <row r="177" spans="1:9">
      <c r="A177" s="4" t="s">
        <v>209</v>
      </c>
      <c r="B177" s="6">
        <v>0.61150232084229583</v>
      </c>
      <c r="C177" s="4" t="s">
        <v>16</v>
      </c>
      <c r="D177" s="4" t="s">
        <v>17</v>
      </c>
      <c r="E177" s="5">
        <v>1</v>
      </c>
      <c r="F177" s="5">
        <v>130149.33286189999</v>
      </c>
      <c r="G177" s="5">
        <v>1.6268666607737501</v>
      </c>
      <c r="H177" s="5">
        <v>1.6268666607737501</v>
      </c>
      <c r="I177" s="5">
        <v>100139.276583427</v>
      </c>
    </row>
    <row r="178" spans="1:9">
      <c r="A178" s="4" t="s">
        <v>35</v>
      </c>
      <c r="B178" s="6">
        <v>1.8762972187629721</v>
      </c>
      <c r="C178" s="4" t="s">
        <v>32</v>
      </c>
      <c r="D178" s="4" t="s">
        <v>17</v>
      </c>
      <c r="E178" s="5">
        <v>1</v>
      </c>
      <c r="F178" s="5">
        <v>65452.845716199998</v>
      </c>
      <c r="G178" s="5">
        <v>0.81816057145249999</v>
      </c>
      <c r="H178" s="5">
        <v>0.81816057145249999</v>
      </c>
      <c r="I178" s="5">
        <v>100214.91573666051</v>
      </c>
    </row>
    <row r="179" spans="1:9">
      <c r="A179" s="4" t="s">
        <v>210</v>
      </c>
      <c r="B179" s="6">
        <v>0.19530548322578209</v>
      </c>
      <c r="C179" s="4" t="s">
        <v>16</v>
      </c>
      <c r="D179" s="4" t="s">
        <v>17</v>
      </c>
      <c r="E179" s="5">
        <v>1</v>
      </c>
      <c r="F179" s="5">
        <v>207823.43531569999</v>
      </c>
      <c r="G179" s="5">
        <v>2.5977929414462499</v>
      </c>
      <c r="H179" s="5">
        <v>2.5977929414462499</v>
      </c>
      <c r="I179" s="5">
        <v>100071.03084880501</v>
      </c>
    </row>
    <row r="180" spans="1:9">
      <c r="A180" s="4" t="s">
        <v>211</v>
      </c>
      <c r="B180" s="6">
        <v>1.876297218762972E-2</v>
      </c>
      <c r="C180" s="4" t="s">
        <v>47</v>
      </c>
      <c r="D180" s="4" t="s">
        <v>17</v>
      </c>
      <c r="E180" s="5">
        <v>1</v>
      </c>
      <c r="F180" s="5">
        <v>622514.13252310001</v>
      </c>
      <c r="G180" s="5">
        <v>7.7814266565387502</v>
      </c>
      <c r="H180" s="5">
        <v>7.7814266565387502</v>
      </c>
      <c r="I180" s="5">
        <v>100020.44037687111</v>
      </c>
    </row>
    <row r="181" spans="1:9">
      <c r="A181" s="4" t="s">
        <v>212</v>
      </c>
      <c r="B181" s="6">
        <v>9.38148609381486E-3</v>
      </c>
      <c r="C181" s="4" t="s">
        <v>16</v>
      </c>
      <c r="D181" s="4" t="s">
        <v>17</v>
      </c>
      <c r="E181" s="5">
        <v>1</v>
      </c>
      <c r="F181" s="5">
        <v>234693.43121030001</v>
      </c>
      <c r="G181" s="5">
        <v>2.9336678901287501</v>
      </c>
      <c r="H181" s="5">
        <v>2.9336678901287501</v>
      </c>
      <c r="I181" s="5">
        <v>100003.8531030321</v>
      </c>
    </row>
    <row r="182" spans="1:9">
      <c r="A182" s="4" t="s">
        <v>213</v>
      </c>
      <c r="B182" s="6">
        <v>0.38351635910789089</v>
      </c>
      <c r="C182" s="4" t="s">
        <v>32</v>
      </c>
      <c r="D182" s="4" t="s">
        <v>17</v>
      </c>
      <c r="E182" s="5">
        <v>1</v>
      </c>
      <c r="F182" s="5">
        <v>427613.66089140001</v>
      </c>
      <c r="G182" s="5">
        <v>5.3451707611425006</v>
      </c>
      <c r="H182" s="5">
        <v>5.3451707611425006</v>
      </c>
      <c r="I182" s="5">
        <v>100286.9944600773</v>
      </c>
    </row>
    <row r="183" spans="1:9">
      <c r="A183" s="4" t="s">
        <v>214</v>
      </c>
      <c r="B183" s="6">
        <v>0.64714140156232303</v>
      </c>
      <c r="C183" s="4" t="s">
        <v>41</v>
      </c>
      <c r="D183" s="4" t="s">
        <v>13</v>
      </c>
      <c r="E183" s="5">
        <v>1</v>
      </c>
      <c r="F183" s="5">
        <v>186549.0509191</v>
      </c>
      <c r="G183" s="5">
        <v>8.8832881390047618</v>
      </c>
      <c r="H183" s="5">
        <v>8.8832881390047618</v>
      </c>
      <c r="I183" s="5">
        <v>2000005.2510053799</v>
      </c>
    </row>
    <row r="184" spans="1:9">
      <c r="A184" s="4" t="s">
        <v>215</v>
      </c>
      <c r="B184" s="6">
        <v>8.8305219064870391E-3</v>
      </c>
      <c r="C184" s="4" t="s">
        <v>29</v>
      </c>
      <c r="D184" s="4" t="s">
        <v>17</v>
      </c>
      <c r="E184" s="5">
        <v>1</v>
      </c>
      <c r="F184" s="5">
        <v>1264348.1230593999</v>
      </c>
      <c r="G184" s="5">
        <v>15.8043515382425</v>
      </c>
      <c r="H184" s="5">
        <v>15.8043515382425</v>
      </c>
      <c r="I184" s="5">
        <v>100019.53849414671</v>
      </c>
    </row>
    <row r="185" spans="1:9">
      <c r="A185" s="4" t="s">
        <v>216</v>
      </c>
      <c r="B185" s="6">
        <v>5.9006000226423647E-2</v>
      </c>
      <c r="C185" s="4" t="s">
        <v>29</v>
      </c>
      <c r="D185" s="4" t="s">
        <v>17</v>
      </c>
      <c r="E185" s="5">
        <v>1</v>
      </c>
      <c r="F185" s="5">
        <v>688140.9110959</v>
      </c>
      <c r="G185" s="5">
        <v>8.6017613886987494</v>
      </c>
      <c r="H185" s="5">
        <v>8.6017613886987494</v>
      </c>
      <c r="I185" s="5">
        <v>100071.0577748229</v>
      </c>
    </row>
    <row r="186" spans="1:9">
      <c r="A186" s="4" t="s">
        <v>217</v>
      </c>
      <c r="B186" s="6">
        <v>2.3095211140043018E-3</v>
      </c>
      <c r="C186" s="4" t="s">
        <v>41</v>
      </c>
      <c r="D186" s="4" t="s">
        <v>17</v>
      </c>
      <c r="E186" s="5">
        <v>1</v>
      </c>
      <c r="F186" s="5">
        <v>112826.3450934</v>
      </c>
      <c r="G186" s="5">
        <v>1.4103293136674999</v>
      </c>
      <c r="H186" s="5">
        <v>1.4103293136674999</v>
      </c>
      <c r="I186" s="5">
        <v>100000.4560059459</v>
      </c>
    </row>
    <row r="187" spans="1:9">
      <c r="A187" s="4" t="s">
        <v>218</v>
      </c>
      <c r="B187" s="6">
        <v>1.279293558247481E-2</v>
      </c>
      <c r="C187" s="4" t="s">
        <v>37</v>
      </c>
      <c r="D187" s="4" t="s">
        <v>17</v>
      </c>
      <c r="E187" s="5">
        <v>1</v>
      </c>
      <c r="F187" s="5">
        <v>555950.53848440002</v>
      </c>
      <c r="G187" s="5">
        <v>6.9493817310550003</v>
      </c>
      <c r="H187" s="5">
        <v>6.9493817310550003</v>
      </c>
      <c r="I187" s="5">
        <v>100012.4464189953</v>
      </c>
    </row>
    <row r="188" spans="1:9">
      <c r="A188" s="4" t="s">
        <v>38</v>
      </c>
      <c r="B188" s="6">
        <v>7.6211781576663258</v>
      </c>
      <c r="C188" s="4" t="s">
        <v>32</v>
      </c>
      <c r="D188" s="4" t="s">
        <v>17</v>
      </c>
      <c r="E188" s="5">
        <v>1</v>
      </c>
      <c r="F188" s="5">
        <v>228613.1318155</v>
      </c>
      <c r="G188" s="5">
        <v>2.8576641476937499</v>
      </c>
      <c r="H188" s="5">
        <v>2.8576641476937499</v>
      </c>
      <c r="I188" s="5">
        <v>103049.027461809</v>
      </c>
    </row>
    <row r="189" spans="1:9">
      <c r="A189" s="4" t="s">
        <v>219</v>
      </c>
      <c r="B189" s="6">
        <v>0.17516887429714331</v>
      </c>
      <c r="C189" s="4" t="s">
        <v>29</v>
      </c>
      <c r="D189" s="4" t="s">
        <v>13</v>
      </c>
      <c r="E189" s="5">
        <v>1</v>
      </c>
      <c r="F189" s="5">
        <v>277104.11048520001</v>
      </c>
      <c r="G189" s="5">
        <v>13.19543383262857</v>
      </c>
      <c r="H189" s="5">
        <v>13.19543383262857</v>
      </c>
      <c r="I189" s="5">
        <v>2000002.1113009411</v>
      </c>
    </row>
    <row r="190" spans="1:9">
      <c r="A190" s="4" t="s">
        <v>220</v>
      </c>
      <c r="B190" s="6">
        <v>5.1171742329899237E-3</v>
      </c>
      <c r="C190" s="4" t="s">
        <v>16</v>
      </c>
      <c r="D190" s="4" t="s">
        <v>17</v>
      </c>
      <c r="E190" s="5">
        <v>1</v>
      </c>
      <c r="F190" s="5">
        <v>230327.9983494</v>
      </c>
      <c r="G190" s="5">
        <v>2.8790999793675001</v>
      </c>
      <c r="H190" s="5">
        <v>2.8790999793675001</v>
      </c>
      <c r="I190" s="5">
        <v>100002.06259987201</v>
      </c>
    </row>
    <row r="191" spans="1:9">
      <c r="A191" s="4" t="s">
        <v>221</v>
      </c>
      <c r="B191" s="6">
        <v>1.4498660326804779E-2</v>
      </c>
      <c r="C191" s="4" t="s">
        <v>29</v>
      </c>
      <c r="D191" s="4" t="s">
        <v>17</v>
      </c>
      <c r="E191" s="5">
        <v>1</v>
      </c>
      <c r="F191" s="5">
        <v>853718.90518949996</v>
      </c>
      <c r="G191" s="5">
        <v>10.67148631486875</v>
      </c>
      <c r="H191" s="5">
        <v>10.67148631486875</v>
      </c>
      <c r="I191" s="5">
        <v>100021.6611157366</v>
      </c>
    </row>
    <row r="192" spans="1:9">
      <c r="A192" s="4" t="s">
        <v>222</v>
      </c>
      <c r="B192" s="6">
        <v>7.8463338239178823E-2</v>
      </c>
      <c r="C192" s="4" t="s">
        <v>32</v>
      </c>
      <c r="D192" s="4" t="s">
        <v>17</v>
      </c>
      <c r="E192" s="5">
        <v>1</v>
      </c>
      <c r="F192" s="5">
        <v>160550.12846149999</v>
      </c>
      <c r="G192" s="5">
        <v>2.0068766057687499</v>
      </c>
      <c r="H192" s="5">
        <v>2.0068766057687499</v>
      </c>
      <c r="I192" s="5">
        <v>100022.0452733092</v>
      </c>
    </row>
    <row r="193" spans="1:9">
      <c r="A193" s="4" t="s">
        <v>223</v>
      </c>
      <c r="B193" s="6">
        <v>2.0468696931959691E-2</v>
      </c>
      <c r="C193" s="4" t="s">
        <v>23</v>
      </c>
      <c r="D193" s="4" t="s">
        <v>13</v>
      </c>
      <c r="E193" s="5">
        <v>1</v>
      </c>
      <c r="F193" s="5">
        <v>2317813.8202367001</v>
      </c>
      <c r="G193" s="5">
        <v>110.3720866779381</v>
      </c>
      <c r="H193" s="5">
        <v>110.3720866779381</v>
      </c>
      <c r="I193" s="5">
        <v>2000002.063568919</v>
      </c>
    </row>
    <row r="194" spans="1:9">
      <c r="A194" s="4" t="s">
        <v>224</v>
      </c>
      <c r="B194" s="6">
        <v>6.2020151703837891</v>
      </c>
      <c r="C194" s="4" t="s">
        <v>32</v>
      </c>
      <c r="D194" s="4" t="s">
        <v>17</v>
      </c>
      <c r="E194" s="5">
        <v>1</v>
      </c>
      <c r="F194" s="5">
        <v>441005.47030250001</v>
      </c>
      <c r="G194" s="5">
        <v>5.5125683787812498</v>
      </c>
      <c r="H194" s="5">
        <v>5.5125683787812498</v>
      </c>
      <c r="I194" s="5">
        <v>104786.4645798171</v>
      </c>
    </row>
    <row r="195" spans="1:9">
      <c r="A195" s="4" t="s">
        <v>225</v>
      </c>
      <c r="B195" s="6">
        <v>0.30670591343069559</v>
      </c>
      <c r="C195" s="4" t="s">
        <v>12</v>
      </c>
      <c r="D195" s="4" t="s">
        <v>17</v>
      </c>
      <c r="E195" s="5">
        <v>1</v>
      </c>
      <c r="F195" s="5">
        <v>231269.51796</v>
      </c>
      <c r="G195" s="5">
        <v>2.8908689745</v>
      </c>
      <c r="H195" s="5">
        <v>2.8908689745</v>
      </c>
      <c r="I195" s="5">
        <v>100124.13052532059</v>
      </c>
    </row>
    <row r="196" spans="1:9">
      <c r="A196" s="4" t="s">
        <v>226</v>
      </c>
      <c r="B196" s="6">
        <v>7.9678478433148417E-2</v>
      </c>
      <c r="C196" s="4" t="s">
        <v>37</v>
      </c>
      <c r="D196" s="4" t="s">
        <v>13</v>
      </c>
      <c r="E196" s="5">
        <v>1</v>
      </c>
      <c r="F196" s="5">
        <v>797096.68028009997</v>
      </c>
      <c r="G196" s="5">
        <v>37.956984775242859</v>
      </c>
      <c r="H196" s="5">
        <v>37.956984775242859</v>
      </c>
      <c r="I196" s="5">
        <v>2000002.7624998731</v>
      </c>
    </row>
    <row r="197" spans="1:9">
      <c r="A197" s="4" t="s">
        <v>227</v>
      </c>
      <c r="B197" s="6">
        <v>1.0392845013019359E-2</v>
      </c>
      <c r="C197" s="4" t="s">
        <v>21</v>
      </c>
      <c r="D197" s="4" t="s">
        <v>17</v>
      </c>
      <c r="E197" s="5">
        <v>1</v>
      </c>
      <c r="F197" s="5">
        <v>831739.72874189995</v>
      </c>
      <c r="G197" s="5">
        <v>10.39674660927375</v>
      </c>
      <c r="H197" s="5">
        <v>10.39674660927375</v>
      </c>
      <c r="I197" s="5">
        <v>100015.127248661</v>
      </c>
    </row>
    <row r="198" spans="1:9">
      <c r="A198" s="4" t="s">
        <v>228</v>
      </c>
      <c r="B198" s="6">
        <v>3.1555907770104523E-2</v>
      </c>
      <c r="C198" s="4" t="s">
        <v>37</v>
      </c>
      <c r="D198" s="4" t="s">
        <v>17</v>
      </c>
      <c r="E198" s="5">
        <v>1</v>
      </c>
      <c r="F198" s="5">
        <v>517385.59762680001</v>
      </c>
      <c r="G198" s="5">
        <v>6.4673199703349997</v>
      </c>
      <c r="H198" s="5">
        <v>6.4673199703349997</v>
      </c>
      <c r="I198" s="5">
        <v>100028.5715013505</v>
      </c>
    </row>
    <row r="199" spans="1:9">
      <c r="A199" s="4" t="s">
        <v>229</v>
      </c>
      <c r="B199" s="6">
        <v>0.58591644967734624</v>
      </c>
      <c r="C199" s="4" t="s">
        <v>16</v>
      </c>
      <c r="D199" s="4" t="s">
        <v>17</v>
      </c>
      <c r="E199" s="5">
        <v>1</v>
      </c>
      <c r="F199" s="5">
        <v>120331.33273730001</v>
      </c>
      <c r="G199" s="5">
        <v>1.50414165921625</v>
      </c>
      <c r="H199" s="5">
        <v>1.50414165921625</v>
      </c>
      <c r="I199" s="5">
        <v>100123.3821877092</v>
      </c>
    </row>
    <row r="200" spans="1:9">
      <c r="A200" s="4" t="s">
        <v>230</v>
      </c>
      <c r="B200" s="6">
        <v>0.1813653345409261</v>
      </c>
      <c r="C200" s="4" t="s">
        <v>16</v>
      </c>
      <c r="D200" s="4" t="s">
        <v>17</v>
      </c>
      <c r="E200" s="5">
        <v>1</v>
      </c>
      <c r="F200" s="5">
        <v>514249.84077180002</v>
      </c>
      <c r="G200" s="5">
        <v>6.4281230096474999</v>
      </c>
      <c r="H200" s="5">
        <v>6.4281230096474999</v>
      </c>
      <c r="I200" s="5">
        <v>100163.2174152161</v>
      </c>
    </row>
    <row r="201" spans="1:9">
      <c r="A201" s="4" t="s">
        <v>231</v>
      </c>
      <c r="B201" s="6">
        <v>6.928563342012907E-2</v>
      </c>
      <c r="C201" s="4" t="s">
        <v>32</v>
      </c>
      <c r="D201" s="4" t="s">
        <v>24</v>
      </c>
      <c r="E201" s="5">
        <v>1</v>
      </c>
      <c r="F201" s="5">
        <v>0</v>
      </c>
      <c r="G201" s="5">
        <v>0</v>
      </c>
      <c r="H201" s="5">
        <v>0</v>
      </c>
      <c r="I201" s="5">
        <v>600000</v>
      </c>
    </row>
    <row r="202" spans="1:9">
      <c r="A202" s="4" t="s">
        <v>32</v>
      </c>
      <c r="B202" s="6">
        <v>2.348782972942375</v>
      </c>
      <c r="C202" s="4" t="s">
        <v>27</v>
      </c>
      <c r="D202" s="4" t="s">
        <v>13</v>
      </c>
      <c r="E202" s="5">
        <v>1</v>
      </c>
      <c r="F202" s="5">
        <v>125870.23602310001</v>
      </c>
      <c r="G202" s="5">
        <v>5.993820763004762</v>
      </c>
      <c r="H202" s="5">
        <v>5.993820763004762</v>
      </c>
      <c r="I202" s="5">
        <v>2000012.8592657249</v>
      </c>
    </row>
    <row r="203" spans="1:9">
      <c r="A203" s="4" t="s">
        <v>232</v>
      </c>
      <c r="B203" s="6">
        <v>0.81092871429110525</v>
      </c>
      <c r="C203" s="4" t="s">
        <v>32</v>
      </c>
      <c r="D203" s="4" t="s">
        <v>22</v>
      </c>
      <c r="E203" s="5">
        <v>1</v>
      </c>
      <c r="F203" s="5">
        <v>0</v>
      </c>
      <c r="G203" s="5">
        <v>0</v>
      </c>
      <c r="H203" s="5">
        <v>0</v>
      </c>
      <c r="I203" s="5">
        <v>150000</v>
      </c>
    </row>
    <row r="204" spans="1:9">
      <c r="A204" s="4" t="s">
        <v>233</v>
      </c>
      <c r="B204" s="6">
        <v>1.616664779803012E-2</v>
      </c>
      <c r="C204" s="4" t="s">
        <v>12</v>
      </c>
      <c r="D204" s="4" t="s">
        <v>13</v>
      </c>
      <c r="E204" s="5">
        <v>1</v>
      </c>
      <c r="F204" s="5">
        <v>455865.68819419999</v>
      </c>
      <c r="G204" s="5">
        <v>21.70788991400952</v>
      </c>
      <c r="H204" s="5">
        <v>21.70788991400952</v>
      </c>
      <c r="I204" s="5">
        <v>2000000.3205583671</v>
      </c>
    </row>
    <row r="205" spans="1:9">
      <c r="A205" s="4" t="s">
        <v>234</v>
      </c>
      <c r="B205" s="6">
        <v>1.7057247443299751E-3</v>
      </c>
      <c r="C205" s="4" t="s">
        <v>21</v>
      </c>
      <c r="D205" s="4" t="s">
        <v>17</v>
      </c>
      <c r="E205" s="5">
        <v>1</v>
      </c>
      <c r="F205" s="5">
        <v>892619.47253759997</v>
      </c>
      <c r="G205" s="5">
        <v>11.15774340672</v>
      </c>
      <c r="H205" s="5">
        <v>11.15774340672</v>
      </c>
      <c r="I205" s="5">
        <v>100002.6644854628</v>
      </c>
    </row>
    <row r="206" spans="1:9">
      <c r="A206" s="4" t="s">
        <v>235</v>
      </c>
      <c r="B206" s="6">
        <v>5.2024604702064221E-2</v>
      </c>
      <c r="C206" s="4" t="s">
        <v>16</v>
      </c>
      <c r="D206" s="4" t="s">
        <v>17</v>
      </c>
      <c r="E206" s="5">
        <v>1</v>
      </c>
      <c r="F206" s="5">
        <v>100577.7815903</v>
      </c>
      <c r="G206" s="5">
        <v>1.2572222698787501</v>
      </c>
      <c r="H206" s="5">
        <v>1.2572222698787501</v>
      </c>
      <c r="I206" s="5">
        <v>100009.1569088258</v>
      </c>
    </row>
    <row r="207" spans="1:9">
      <c r="A207" s="4" t="s">
        <v>236</v>
      </c>
      <c r="B207" s="6">
        <v>0.39656944213211148</v>
      </c>
      <c r="C207" s="4" t="s">
        <v>37</v>
      </c>
      <c r="D207" s="4" t="s">
        <v>17</v>
      </c>
      <c r="E207" s="5">
        <v>1</v>
      </c>
      <c r="F207" s="5">
        <v>372166.6667692</v>
      </c>
      <c r="G207" s="5">
        <v>4.6520833346149999</v>
      </c>
      <c r="H207" s="5">
        <v>4.6520833346149999</v>
      </c>
      <c r="I207" s="5">
        <v>100258.2823729864</v>
      </c>
    </row>
    <row r="208" spans="1:9">
      <c r="A208" s="4" t="s">
        <v>237</v>
      </c>
      <c r="B208" s="6">
        <v>1.737310841918563</v>
      </c>
      <c r="C208" s="4" t="s">
        <v>29</v>
      </c>
      <c r="D208" s="4" t="s">
        <v>13</v>
      </c>
      <c r="E208" s="5">
        <v>1</v>
      </c>
      <c r="F208" s="5">
        <v>1641593.286657</v>
      </c>
      <c r="G208" s="5">
        <v>78.171108888428563</v>
      </c>
      <c r="H208" s="5">
        <v>78.171108888428563</v>
      </c>
      <c r="I208" s="5">
        <v>2000124.0490182589</v>
      </c>
    </row>
    <row r="209" spans="1:9">
      <c r="A209" s="4" t="s">
        <v>238</v>
      </c>
      <c r="B209" s="6">
        <v>1.1547605570021509E-3</v>
      </c>
      <c r="C209" s="4" t="s">
        <v>23</v>
      </c>
      <c r="D209" s="4" t="s">
        <v>17</v>
      </c>
      <c r="E209" s="5">
        <v>1</v>
      </c>
      <c r="F209" s="5">
        <v>633272.51462429995</v>
      </c>
      <c r="G209" s="5">
        <v>7.9159064328037489</v>
      </c>
      <c r="H209" s="5">
        <v>7.9159064328037489</v>
      </c>
      <c r="I209" s="5">
        <v>100001.279736713</v>
      </c>
    </row>
    <row r="210" spans="1:9">
      <c r="A210" s="4" t="s">
        <v>239</v>
      </c>
      <c r="B210" s="6">
        <v>3.9193931846484772E-2</v>
      </c>
      <c r="C210" s="4" t="s">
        <v>21</v>
      </c>
      <c r="D210" s="4" t="s">
        <v>17</v>
      </c>
      <c r="E210" s="5">
        <v>1</v>
      </c>
      <c r="F210" s="5">
        <v>598558.07384490001</v>
      </c>
      <c r="G210" s="5">
        <v>7.4819759230612499</v>
      </c>
      <c r="H210" s="5">
        <v>7.4819759230612499</v>
      </c>
      <c r="I210" s="5">
        <v>100041.05472761681</v>
      </c>
    </row>
    <row r="211" spans="1:9">
      <c r="A211" s="4" t="s">
        <v>240</v>
      </c>
      <c r="B211" s="6">
        <v>0.2034491867617646</v>
      </c>
      <c r="C211" s="4" t="s">
        <v>41</v>
      </c>
      <c r="D211" s="4" t="s">
        <v>24</v>
      </c>
      <c r="E211" s="5">
        <v>1</v>
      </c>
      <c r="F211" s="5">
        <v>0</v>
      </c>
      <c r="G211" s="5">
        <v>0</v>
      </c>
      <c r="H211" s="5">
        <v>0</v>
      </c>
      <c r="I211" s="5">
        <v>600000</v>
      </c>
    </row>
    <row r="212" spans="1:9">
      <c r="A212" s="4" t="s">
        <v>41</v>
      </c>
      <c r="B212" s="6">
        <v>2.638892033661647</v>
      </c>
      <c r="C212" s="4" t="s">
        <v>16</v>
      </c>
      <c r="D212" s="4" t="s">
        <v>17</v>
      </c>
      <c r="E212" s="5">
        <v>1</v>
      </c>
      <c r="F212" s="5">
        <v>541610.24212139996</v>
      </c>
      <c r="G212" s="5">
        <v>6.7701280265174999</v>
      </c>
      <c r="H212" s="5">
        <v>6.7701280265174999</v>
      </c>
      <c r="I212" s="5">
        <v>102501.18916824651</v>
      </c>
    </row>
    <row r="213" spans="1:9">
      <c r="A213" s="4" t="s">
        <v>43</v>
      </c>
      <c r="B213" s="6">
        <v>23.2807049322616</v>
      </c>
      <c r="C213" s="4" t="s">
        <v>29</v>
      </c>
      <c r="D213" s="4" t="s">
        <v>22</v>
      </c>
      <c r="E213" s="5">
        <v>2</v>
      </c>
      <c r="F213" s="5">
        <v>0</v>
      </c>
      <c r="G213" s="5">
        <v>0</v>
      </c>
      <c r="H213" s="5">
        <v>0</v>
      </c>
      <c r="I213" s="5">
        <v>300000</v>
      </c>
    </row>
    <row r="214" spans="1:9">
      <c r="A214" s="4" t="s">
        <v>241</v>
      </c>
      <c r="B214" s="6">
        <v>0.11001924600928339</v>
      </c>
      <c r="C214" s="4" t="s">
        <v>41</v>
      </c>
      <c r="D214" s="4" t="s">
        <v>17</v>
      </c>
      <c r="E214" s="5">
        <v>1</v>
      </c>
      <c r="F214" s="5">
        <v>0</v>
      </c>
      <c r="G214" s="5">
        <v>0</v>
      </c>
      <c r="H214" s="5">
        <v>0</v>
      </c>
      <c r="I214" s="5">
        <v>100000</v>
      </c>
    </row>
    <row r="215" spans="1:9">
      <c r="A215" s="4" t="s">
        <v>242</v>
      </c>
      <c r="B215" s="6">
        <v>7.6757613494848843E-3</v>
      </c>
      <c r="C215" s="4" t="s">
        <v>29</v>
      </c>
      <c r="D215" s="4" t="s">
        <v>17</v>
      </c>
      <c r="E215" s="5">
        <v>1</v>
      </c>
      <c r="F215" s="5">
        <v>1434953.5896825001</v>
      </c>
      <c r="G215" s="5">
        <v>17.93691987103125</v>
      </c>
      <c r="H215" s="5">
        <v>17.93691987103125</v>
      </c>
      <c r="I215" s="5">
        <v>100019.2751322785</v>
      </c>
    </row>
    <row r="216" spans="1:9">
      <c r="A216" s="4" t="s">
        <v>243</v>
      </c>
      <c r="B216" s="6">
        <v>2.4609004113362771</v>
      </c>
      <c r="C216" s="4" t="s">
        <v>32</v>
      </c>
      <c r="D216" s="4" t="s">
        <v>17</v>
      </c>
      <c r="E216" s="5">
        <v>1</v>
      </c>
      <c r="F216" s="5">
        <v>441681.21698099998</v>
      </c>
      <c r="G216" s="5">
        <v>5.5210152122624994</v>
      </c>
      <c r="H216" s="5">
        <v>5.5210152122624994</v>
      </c>
      <c r="I216" s="5">
        <v>101902.1336049591</v>
      </c>
    </row>
    <row r="217" spans="1:9">
      <c r="A217" s="4" t="s">
        <v>244</v>
      </c>
      <c r="B217" s="6">
        <v>3.4114494886599477E-2</v>
      </c>
      <c r="C217" s="4" t="s">
        <v>29</v>
      </c>
      <c r="D217" s="4" t="s">
        <v>17</v>
      </c>
      <c r="E217" s="5">
        <v>1</v>
      </c>
      <c r="F217" s="5">
        <v>83591.1738645</v>
      </c>
      <c r="G217" s="5">
        <v>1.04488967330625</v>
      </c>
      <c r="H217" s="5">
        <v>1.04488967330625</v>
      </c>
      <c r="I217" s="5">
        <v>100004.99042367841</v>
      </c>
    </row>
    <row r="218" spans="1:9">
      <c r="A218" s="4" t="s">
        <v>245</v>
      </c>
      <c r="B218" s="6">
        <v>5.7738027850107558E-3</v>
      </c>
      <c r="C218" s="4" t="s">
        <v>16</v>
      </c>
      <c r="D218" s="4" t="s">
        <v>17</v>
      </c>
      <c r="E218" s="5">
        <v>1</v>
      </c>
      <c r="F218" s="5">
        <v>46153.494138399998</v>
      </c>
      <c r="G218" s="5">
        <v>0.57691867672999997</v>
      </c>
      <c r="H218" s="5">
        <v>0.57691867672999997</v>
      </c>
      <c r="I218" s="5">
        <v>100000.46634205271</v>
      </c>
    </row>
    <row r="219" spans="1:9">
      <c r="A219" s="4" t="s">
        <v>246</v>
      </c>
      <c r="B219" s="6">
        <v>7.6757613494848843E-3</v>
      </c>
      <c r="C219" s="4" t="s">
        <v>32</v>
      </c>
      <c r="D219" s="4" t="s">
        <v>17</v>
      </c>
      <c r="E219" s="5">
        <v>1</v>
      </c>
      <c r="F219" s="5">
        <v>1144432.6069221999</v>
      </c>
      <c r="G219" s="5">
        <v>14.305407586527499</v>
      </c>
      <c r="H219" s="5">
        <v>14.305407586527499</v>
      </c>
      <c r="I219" s="5">
        <v>100015.37268524979</v>
      </c>
    </row>
    <row r="220" spans="1:9">
      <c r="A220" s="4" t="s">
        <v>247</v>
      </c>
      <c r="B220" s="6">
        <v>6.2719347899920768E-3</v>
      </c>
      <c r="C220" s="4" t="s">
        <v>37</v>
      </c>
      <c r="D220" s="4" t="s">
        <v>17</v>
      </c>
      <c r="E220" s="5">
        <v>1</v>
      </c>
      <c r="F220" s="5">
        <v>337080.65092809999</v>
      </c>
      <c r="G220" s="5">
        <v>4.2135081366012486</v>
      </c>
      <c r="H220" s="5">
        <v>4.2135081366012486</v>
      </c>
      <c r="I220" s="5">
        <v>100003.69975875779</v>
      </c>
    </row>
    <row r="221" spans="1:9">
      <c r="A221" s="4" t="s">
        <v>248</v>
      </c>
      <c r="B221" s="6">
        <v>1.620438507113476E-2</v>
      </c>
      <c r="C221" s="4" t="s">
        <v>29</v>
      </c>
      <c r="D221" s="4" t="s">
        <v>17</v>
      </c>
      <c r="E221" s="5">
        <v>1</v>
      </c>
      <c r="F221" s="5">
        <v>987377.900869</v>
      </c>
      <c r="G221" s="5">
        <v>12.342223760862501</v>
      </c>
      <c r="H221" s="5">
        <v>12.342223760862501</v>
      </c>
      <c r="I221" s="5">
        <v>100027.9997405037</v>
      </c>
    </row>
    <row r="222" spans="1:9">
      <c r="A222" s="4" t="s">
        <v>249</v>
      </c>
      <c r="B222" s="6">
        <v>4.2643118608249372E-3</v>
      </c>
      <c r="C222" s="4" t="s">
        <v>32</v>
      </c>
      <c r="D222" s="4" t="s">
        <v>17</v>
      </c>
      <c r="E222" s="5">
        <v>1</v>
      </c>
      <c r="F222" s="5">
        <v>482964.21395820001</v>
      </c>
      <c r="G222" s="5">
        <v>6.0370526744774997</v>
      </c>
      <c r="H222" s="5">
        <v>6.0370526744774997</v>
      </c>
      <c r="I222" s="5">
        <v>100003.6041425454</v>
      </c>
    </row>
    <row r="223" spans="1:9">
      <c r="A223" s="4" t="s">
        <v>250</v>
      </c>
      <c r="B223" s="6">
        <v>1.3857126684025811E-2</v>
      </c>
      <c r="C223" s="4" t="s">
        <v>32</v>
      </c>
      <c r="D223" s="4" t="s">
        <v>17</v>
      </c>
      <c r="E223" s="5">
        <v>1</v>
      </c>
      <c r="F223" s="5">
        <v>179709.6470151</v>
      </c>
      <c r="G223" s="5">
        <v>2.2463705876887499</v>
      </c>
      <c r="H223" s="5">
        <v>2.2463705876887499</v>
      </c>
      <c r="I223" s="5">
        <v>100004.3579538538</v>
      </c>
    </row>
    <row r="224" spans="1:9">
      <c r="A224" s="4" t="s">
        <v>251</v>
      </c>
      <c r="B224" s="6">
        <v>5.7738027850107558E-3</v>
      </c>
      <c r="C224" s="4" t="s">
        <v>21</v>
      </c>
      <c r="D224" s="4" t="s">
        <v>17</v>
      </c>
      <c r="E224" s="5">
        <v>1</v>
      </c>
      <c r="F224" s="5">
        <v>1010049.6586635</v>
      </c>
      <c r="G224" s="5">
        <v>12.625620733293751</v>
      </c>
      <c r="H224" s="5">
        <v>12.625620733293751</v>
      </c>
      <c r="I224" s="5">
        <v>100010.20569818129</v>
      </c>
    </row>
    <row r="225" spans="1:9">
      <c r="A225" s="4" t="s">
        <v>252</v>
      </c>
      <c r="B225" s="6">
        <v>0.35700215102456678</v>
      </c>
      <c r="C225" s="4" t="s">
        <v>32</v>
      </c>
      <c r="D225" s="4" t="s">
        <v>17</v>
      </c>
      <c r="E225" s="5">
        <v>1</v>
      </c>
      <c r="F225" s="5">
        <v>999646.0472883</v>
      </c>
      <c r="G225" s="5">
        <v>12.49557559110375</v>
      </c>
      <c r="H225" s="5">
        <v>12.49557559110375</v>
      </c>
      <c r="I225" s="5">
        <v>100624.532631004</v>
      </c>
    </row>
    <row r="226" spans="1:9">
      <c r="A226" s="4" t="s">
        <v>253</v>
      </c>
      <c r="B226" s="6">
        <v>0.17321408355032261</v>
      </c>
      <c r="C226" s="4" t="s">
        <v>29</v>
      </c>
      <c r="D226" s="4" t="s">
        <v>17</v>
      </c>
      <c r="E226" s="5">
        <v>1</v>
      </c>
      <c r="F226" s="5">
        <v>805662.37191930006</v>
      </c>
      <c r="G226" s="5">
        <v>10.07077964899125</v>
      </c>
      <c r="H226" s="5">
        <v>10.07077964899125</v>
      </c>
      <c r="I226" s="5">
        <v>100244.2161214552</v>
      </c>
    </row>
    <row r="227" spans="1:9">
      <c r="A227" s="4" t="s">
        <v>254</v>
      </c>
      <c r="B227" s="6">
        <v>0.1117249707536133</v>
      </c>
      <c r="C227" s="4" t="s">
        <v>37</v>
      </c>
      <c r="D227" s="4" t="s">
        <v>17</v>
      </c>
      <c r="E227" s="5">
        <v>1</v>
      </c>
      <c r="F227" s="5">
        <v>712502.15483829996</v>
      </c>
      <c r="G227" s="5">
        <v>8.9062769354787488</v>
      </c>
      <c r="H227" s="5">
        <v>8.9062769354787488</v>
      </c>
      <c r="I227" s="5">
        <v>100139.3074942196</v>
      </c>
    </row>
    <row r="228" spans="1:9">
      <c r="A228" s="4" t="s">
        <v>255</v>
      </c>
      <c r="B228" s="6">
        <v>0.1117249707536133</v>
      </c>
      <c r="C228" s="4" t="s">
        <v>29</v>
      </c>
      <c r="D228" s="4" t="s">
        <v>17</v>
      </c>
      <c r="E228" s="5">
        <v>1</v>
      </c>
      <c r="F228" s="5">
        <v>1065793.0446440999</v>
      </c>
      <c r="G228" s="5">
        <v>13.32241305805125</v>
      </c>
      <c r="H228" s="5">
        <v>13.32241305805125</v>
      </c>
      <c r="I228" s="5">
        <v>100208.382469299</v>
      </c>
    </row>
    <row r="229" spans="1:9">
      <c r="A229" s="4" t="s">
        <v>256</v>
      </c>
      <c r="B229" s="6">
        <v>1.7057247443299751E-3</v>
      </c>
      <c r="C229" s="4" t="s">
        <v>32</v>
      </c>
      <c r="D229" s="4" t="s">
        <v>17</v>
      </c>
      <c r="E229" s="5">
        <v>1</v>
      </c>
      <c r="F229" s="5">
        <v>86156.392790099999</v>
      </c>
      <c r="G229" s="5">
        <v>1.0769549098762501</v>
      </c>
      <c r="H229" s="5">
        <v>1.0769549098762501</v>
      </c>
      <c r="I229" s="5">
        <v>100000.2571784094</v>
      </c>
    </row>
    <row r="230" spans="1:9">
      <c r="A230" s="4" t="s">
        <v>257</v>
      </c>
      <c r="B230" s="6">
        <v>0.1219593192195932</v>
      </c>
      <c r="C230" s="4" t="s">
        <v>16</v>
      </c>
      <c r="D230" s="4" t="s">
        <v>17</v>
      </c>
      <c r="E230" s="5">
        <v>1</v>
      </c>
      <c r="F230" s="5">
        <v>95458.520201599997</v>
      </c>
      <c r="G230" s="5">
        <v>1.19323150252</v>
      </c>
      <c r="H230" s="5">
        <v>1.19323150252</v>
      </c>
      <c r="I230" s="5">
        <v>100020.37359824061</v>
      </c>
    </row>
    <row r="231" spans="1:9">
      <c r="A231" s="4" t="s">
        <v>258</v>
      </c>
      <c r="B231" s="6">
        <v>8.5286237216498743E-3</v>
      </c>
      <c r="C231" s="4" t="s">
        <v>32</v>
      </c>
      <c r="D231" s="4" t="s">
        <v>17</v>
      </c>
      <c r="E231" s="5">
        <v>1</v>
      </c>
      <c r="F231" s="5">
        <v>443315.14848710003</v>
      </c>
      <c r="G231" s="5">
        <v>5.54143935608875</v>
      </c>
      <c r="H231" s="5">
        <v>5.54143935608875</v>
      </c>
      <c r="I231" s="5">
        <v>100006.6165191602</v>
      </c>
    </row>
    <row r="232" spans="1:9">
      <c r="A232" s="4" t="s">
        <v>259</v>
      </c>
      <c r="B232" s="6">
        <v>5.7738027850107558E-3</v>
      </c>
      <c r="C232" s="4" t="s">
        <v>32</v>
      </c>
      <c r="D232" s="4" t="s">
        <v>17</v>
      </c>
      <c r="E232" s="5">
        <v>1</v>
      </c>
      <c r="F232" s="5">
        <v>184662.93623980001</v>
      </c>
      <c r="G232" s="5">
        <v>2.3082867029975001</v>
      </c>
      <c r="H232" s="5">
        <v>2.3082867029975001</v>
      </c>
      <c r="I232" s="5">
        <v>100001.8658629072</v>
      </c>
    </row>
    <row r="233" spans="1:9">
      <c r="A233" s="4" t="s">
        <v>260</v>
      </c>
      <c r="B233" s="6">
        <v>5.7738027850107558E-3</v>
      </c>
      <c r="C233" s="4" t="s">
        <v>32</v>
      </c>
      <c r="D233" s="4" t="s">
        <v>17</v>
      </c>
      <c r="E233" s="5">
        <v>1</v>
      </c>
      <c r="F233" s="5">
        <v>847050.43315469997</v>
      </c>
      <c r="G233" s="5">
        <v>10.588130414433749</v>
      </c>
      <c r="H233" s="5">
        <v>10.588130414433749</v>
      </c>
      <c r="I233" s="5">
        <v>100008.55872876249</v>
      </c>
    </row>
    <row r="234" spans="1:9">
      <c r="A234" s="4" t="s">
        <v>261</v>
      </c>
      <c r="B234" s="6">
        <v>9.38148609381486E-3</v>
      </c>
      <c r="C234" s="4" t="s">
        <v>21</v>
      </c>
      <c r="D234" s="4" t="s">
        <v>17</v>
      </c>
      <c r="E234" s="5">
        <v>1</v>
      </c>
      <c r="F234" s="5">
        <v>661585.00276870001</v>
      </c>
      <c r="G234" s="5">
        <v>8.2698125346087501</v>
      </c>
      <c r="H234" s="5">
        <v>8.2698125346087501</v>
      </c>
      <c r="I234" s="5">
        <v>100010.8616383809</v>
      </c>
    </row>
    <row r="235" spans="1:9">
      <c r="A235" s="4" t="s">
        <v>262</v>
      </c>
      <c r="B235" s="6">
        <v>8.6139099588663726E-2</v>
      </c>
      <c r="C235" s="4" t="s">
        <v>32</v>
      </c>
      <c r="D235" s="4" t="s">
        <v>17</v>
      </c>
      <c r="E235" s="5">
        <v>1</v>
      </c>
      <c r="F235" s="5">
        <v>125338.3612923</v>
      </c>
      <c r="G235" s="5">
        <v>1.56672951615375</v>
      </c>
      <c r="H235" s="5">
        <v>1.56672951615375</v>
      </c>
      <c r="I235" s="5">
        <v>100018.8939337749</v>
      </c>
    </row>
    <row r="236" spans="1:9">
      <c r="A236" s="4" t="s">
        <v>263</v>
      </c>
      <c r="B236" s="6">
        <v>1.119287520283784E-2</v>
      </c>
      <c r="C236" s="4" t="s">
        <v>32</v>
      </c>
      <c r="D236" s="4" t="s">
        <v>17</v>
      </c>
      <c r="E236" s="5">
        <v>1</v>
      </c>
      <c r="F236" s="5">
        <v>148939.13357989999</v>
      </c>
      <c r="G236" s="5">
        <v>1.86173916974875</v>
      </c>
      <c r="H236" s="5">
        <v>1.86173916974875</v>
      </c>
      <c r="I236" s="5">
        <v>100002.91734998619</v>
      </c>
    </row>
    <row r="237" spans="1:9">
      <c r="A237" s="4" t="s">
        <v>264</v>
      </c>
      <c r="B237" s="6">
        <v>0.98061058907883325</v>
      </c>
      <c r="C237" s="4" t="s">
        <v>29</v>
      </c>
      <c r="D237" s="4" t="s">
        <v>17</v>
      </c>
      <c r="E237" s="5">
        <v>1</v>
      </c>
      <c r="F237" s="5">
        <v>522189.76676710002</v>
      </c>
      <c r="G237" s="5">
        <v>6.52737208458875</v>
      </c>
      <c r="H237" s="5">
        <v>6.52737208458875</v>
      </c>
      <c r="I237" s="5">
        <v>100896.11342590069</v>
      </c>
    </row>
    <row r="238" spans="1:9">
      <c r="A238" s="4" t="s">
        <v>37</v>
      </c>
      <c r="B238" s="6">
        <v>5.2254877542548774</v>
      </c>
      <c r="C238" s="4" t="s">
        <v>21</v>
      </c>
      <c r="D238" s="4" t="s">
        <v>17</v>
      </c>
      <c r="E238" s="5">
        <v>1</v>
      </c>
      <c r="F238" s="5">
        <v>96913.057116099997</v>
      </c>
      <c r="G238" s="5">
        <v>1.2114132139512499</v>
      </c>
      <c r="H238" s="5">
        <v>1.2114132139512499</v>
      </c>
      <c r="I238" s="5">
        <v>100886.23148807829</v>
      </c>
    </row>
    <row r="239" spans="1:9">
      <c r="A239" s="4" t="s">
        <v>265</v>
      </c>
      <c r="B239" s="6">
        <v>1.051209479603004</v>
      </c>
      <c r="C239" s="4" t="s">
        <v>12</v>
      </c>
      <c r="D239" s="4" t="s">
        <v>17</v>
      </c>
      <c r="E239" s="5">
        <v>1</v>
      </c>
      <c r="F239" s="5">
        <v>236616.39507</v>
      </c>
      <c r="G239" s="5">
        <v>2.957704938375</v>
      </c>
      <c r="H239" s="5">
        <v>2.957704938375</v>
      </c>
      <c r="I239" s="5">
        <v>100435.28344567239</v>
      </c>
    </row>
    <row r="240" spans="1:9">
      <c r="A240" s="4" t="s">
        <v>266</v>
      </c>
      <c r="B240" s="6">
        <v>0.47980678516170411</v>
      </c>
      <c r="C240" s="4" t="s">
        <v>41</v>
      </c>
      <c r="D240" s="4" t="s">
        <v>17</v>
      </c>
      <c r="E240" s="5">
        <v>1</v>
      </c>
      <c r="F240" s="5">
        <v>125090.5803012</v>
      </c>
      <c r="G240" s="5">
        <v>1.563632253765</v>
      </c>
      <c r="H240" s="5">
        <v>1.563632253765</v>
      </c>
      <c r="I240" s="5">
        <v>100105.03379107959</v>
      </c>
    </row>
    <row r="241" spans="1:9">
      <c r="A241" s="4" t="s">
        <v>267</v>
      </c>
      <c r="B241" s="6">
        <v>0.12366504396392319</v>
      </c>
      <c r="C241" s="4" t="s">
        <v>37</v>
      </c>
      <c r="D241" s="4" t="s">
        <v>13</v>
      </c>
      <c r="E241" s="5">
        <v>1</v>
      </c>
      <c r="F241" s="5">
        <v>0</v>
      </c>
      <c r="G241" s="5">
        <v>0</v>
      </c>
      <c r="H241" s="5">
        <v>0</v>
      </c>
      <c r="I241" s="5">
        <v>2000000</v>
      </c>
    </row>
    <row r="242" spans="1:9">
      <c r="A242" s="4" t="s">
        <v>268</v>
      </c>
      <c r="B242" s="6">
        <v>6.908185214536397E-2</v>
      </c>
      <c r="C242" s="4" t="s">
        <v>29</v>
      </c>
      <c r="D242" s="4" t="s">
        <v>17</v>
      </c>
      <c r="E242" s="5">
        <v>1</v>
      </c>
      <c r="F242" s="5">
        <v>1139066.6286092</v>
      </c>
      <c r="G242" s="5">
        <v>14.238332857614999</v>
      </c>
      <c r="H242" s="5">
        <v>14.238332857614999</v>
      </c>
      <c r="I242" s="5">
        <v>100137.7054567373</v>
      </c>
    </row>
    <row r="243" spans="1:9">
      <c r="A243" s="4" t="s">
        <v>21</v>
      </c>
      <c r="B243" s="6">
        <v>1.6974753764292989</v>
      </c>
      <c r="C243" s="4" t="s">
        <v>32</v>
      </c>
      <c r="D243" s="4" t="s">
        <v>17</v>
      </c>
      <c r="E243" s="5">
        <v>1</v>
      </c>
      <c r="F243" s="5">
        <v>263925.3412193</v>
      </c>
      <c r="G243" s="5">
        <v>3.2990667652412502</v>
      </c>
      <c r="H243" s="5">
        <v>3.2990667652412502</v>
      </c>
      <c r="I243" s="5">
        <v>100784.0118438871</v>
      </c>
    </row>
    <row r="244" spans="1:9">
      <c r="A244" s="4" t="s">
        <v>269</v>
      </c>
      <c r="B244" s="6">
        <v>0.11940073210309821</v>
      </c>
      <c r="C244" s="4" t="s">
        <v>37</v>
      </c>
      <c r="D244" s="4" t="s">
        <v>22</v>
      </c>
      <c r="E244" s="5">
        <v>1</v>
      </c>
      <c r="F244" s="5">
        <v>0</v>
      </c>
      <c r="G244" s="5">
        <v>0</v>
      </c>
      <c r="H244" s="5">
        <v>0</v>
      </c>
      <c r="I244" s="5">
        <v>150000</v>
      </c>
    </row>
    <row r="245" spans="1:9">
      <c r="A245" s="4" t="s">
        <v>270</v>
      </c>
      <c r="B245" s="6">
        <v>3.8378806747424443E-2</v>
      </c>
      <c r="C245" s="4" t="s">
        <v>47</v>
      </c>
      <c r="D245" s="4" t="s">
        <v>17</v>
      </c>
      <c r="E245" s="5">
        <v>1</v>
      </c>
      <c r="F245" s="5">
        <v>548663.7751951</v>
      </c>
      <c r="G245" s="5">
        <v>6.8582971899387504</v>
      </c>
      <c r="H245" s="5">
        <v>6.8582971899387504</v>
      </c>
      <c r="I245" s="5">
        <v>100036.8498567457</v>
      </c>
    </row>
    <row r="246" spans="1:9">
      <c r="A246" s="4" t="s">
        <v>271</v>
      </c>
      <c r="B246" s="6">
        <v>0.21955545492282719</v>
      </c>
      <c r="C246" s="4" t="s">
        <v>29</v>
      </c>
      <c r="D246" s="4" t="s">
        <v>17</v>
      </c>
      <c r="E246" s="5">
        <v>1</v>
      </c>
      <c r="F246" s="5">
        <v>1308892.5969300999</v>
      </c>
      <c r="G246" s="5">
        <v>16.361157461626249</v>
      </c>
      <c r="H246" s="5">
        <v>16.361157461626249</v>
      </c>
      <c r="I246" s="5">
        <v>100502.90539173719</v>
      </c>
    </row>
    <row r="247" spans="1:9">
      <c r="A247" s="4" t="s">
        <v>272</v>
      </c>
      <c r="B247" s="6">
        <v>0.29684893769576221</v>
      </c>
      <c r="C247" s="4" t="s">
        <v>37</v>
      </c>
      <c r="D247" s="4" t="s">
        <v>13</v>
      </c>
      <c r="E247" s="5">
        <v>1</v>
      </c>
      <c r="F247" s="5">
        <v>713047.3246241</v>
      </c>
      <c r="G247" s="5">
        <v>33.954634505909517</v>
      </c>
      <c r="H247" s="5">
        <v>33.954634505909517</v>
      </c>
      <c r="I247" s="5">
        <v>2000009.2067020391</v>
      </c>
    </row>
    <row r="248" spans="1:9">
      <c r="A248" s="4" t="s">
        <v>273</v>
      </c>
      <c r="B248" s="6">
        <v>1.4498660326804779E-2</v>
      </c>
      <c r="C248" s="4" t="s">
        <v>12</v>
      </c>
      <c r="D248" s="4" t="s">
        <v>13</v>
      </c>
      <c r="E248" s="5">
        <v>1</v>
      </c>
      <c r="F248" s="5">
        <v>716098.19704779994</v>
      </c>
      <c r="G248" s="5">
        <v>34.099914145133333</v>
      </c>
      <c r="H248" s="5">
        <v>34.099914145133333</v>
      </c>
      <c r="I248" s="5">
        <v>2000000.451596627</v>
      </c>
    </row>
    <row r="249" spans="1:9">
      <c r="A249" s="4" t="s">
        <v>274</v>
      </c>
      <c r="B249" s="6">
        <v>0.17654251103815241</v>
      </c>
      <c r="C249" s="4" t="s">
        <v>32</v>
      </c>
      <c r="D249" s="4" t="s">
        <v>17</v>
      </c>
      <c r="E249" s="5">
        <v>1</v>
      </c>
      <c r="F249" s="5">
        <v>448342.57986130001</v>
      </c>
      <c r="G249" s="5">
        <v>5.6042822482662498</v>
      </c>
      <c r="H249" s="5">
        <v>5.6042822482662498</v>
      </c>
      <c r="I249" s="5">
        <v>100138.5151684946</v>
      </c>
    </row>
    <row r="250" spans="1:9">
      <c r="A250" s="4" t="s">
        <v>275</v>
      </c>
      <c r="B250" s="6">
        <v>0.13304653005773801</v>
      </c>
      <c r="C250" s="4" t="s">
        <v>37</v>
      </c>
      <c r="D250" s="4" t="s">
        <v>17</v>
      </c>
      <c r="E250" s="5">
        <v>1</v>
      </c>
      <c r="F250" s="5">
        <v>412292.4396021</v>
      </c>
      <c r="G250" s="5">
        <v>5.1536554950262499</v>
      </c>
      <c r="H250" s="5">
        <v>5.1536554950262499</v>
      </c>
      <c r="I250" s="5">
        <v>100095.9946373017</v>
      </c>
    </row>
    <row r="251" spans="1:9">
      <c r="A251" s="4" t="s">
        <v>276</v>
      </c>
      <c r="B251" s="6">
        <v>1.7057247443299751E-3</v>
      </c>
      <c r="C251" s="4" t="s">
        <v>21</v>
      </c>
      <c r="D251" s="4" t="s">
        <v>13</v>
      </c>
      <c r="E251" s="5">
        <v>1</v>
      </c>
      <c r="F251" s="5">
        <v>0</v>
      </c>
      <c r="G251" s="5">
        <v>0</v>
      </c>
      <c r="H251" s="5">
        <v>0</v>
      </c>
      <c r="I251" s="5">
        <v>2000000</v>
      </c>
    </row>
    <row r="252" spans="1:9">
      <c r="A252" s="4" t="s">
        <v>277</v>
      </c>
      <c r="B252" s="6">
        <v>2.5585871164949619E-3</v>
      </c>
      <c r="C252" s="4" t="s">
        <v>16</v>
      </c>
      <c r="D252" s="4" t="s">
        <v>17</v>
      </c>
      <c r="E252" s="5">
        <v>1</v>
      </c>
      <c r="F252" s="5">
        <v>113266.7846198</v>
      </c>
      <c r="G252" s="5">
        <v>1.4158348077475</v>
      </c>
      <c r="H252" s="5">
        <v>1.4158348077475</v>
      </c>
      <c r="I252" s="5">
        <v>100000.5071551377</v>
      </c>
    </row>
    <row r="253" spans="1:9">
      <c r="A253" s="4" t="s">
        <v>47</v>
      </c>
      <c r="B253" s="6">
        <v>1.774708479565267</v>
      </c>
      <c r="C253" s="4" t="s">
        <v>16</v>
      </c>
      <c r="D253" s="4" t="s">
        <v>17</v>
      </c>
      <c r="E253" s="5">
        <v>1</v>
      </c>
      <c r="F253" s="5">
        <v>129024.3677384</v>
      </c>
      <c r="G253" s="5">
        <v>1.61280459673</v>
      </c>
      <c r="H253" s="5">
        <v>1.61280459673</v>
      </c>
      <c r="I253" s="5">
        <v>100400.7161191178</v>
      </c>
    </row>
    <row r="254" spans="1:9">
      <c r="A254" s="4" t="s">
        <v>278</v>
      </c>
      <c r="B254" s="6">
        <v>1.5562851428355789E-2</v>
      </c>
      <c r="C254" s="4" t="s">
        <v>21</v>
      </c>
      <c r="D254" s="4" t="s">
        <v>17</v>
      </c>
      <c r="E254" s="5">
        <v>1</v>
      </c>
      <c r="F254" s="5">
        <v>0</v>
      </c>
      <c r="G254" s="5">
        <v>0</v>
      </c>
      <c r="H254" s="5">
        <v>0</v>
      </c>
      <c r="I254" s="5">
        <v>100000</v>
      </c>
    </row>
    <row r="255" spans="1:9">
      <c r="A255" s="4" t="s">
        <v>279</v>
      </c>
      <c r="B255" s="6">
        <v>6.9934714517528959E-2</v>
      </c>
      <c r="C255" s="4" t="s">
        <v>27</v>
      </c>
      <c r="D255" s="4" t="s">
        <v>17</v>
      </c>
      <c r="E255" s="5">
        <v>1</v>
      </c>
      <c r="F255" s="5">
        <v>188779.41194590001</v>
      </c>
      <c r="G255" s="5">
        <v>2.3597426493237501</v>
      </c>
      <c r="H255" s="5">
        <v>2.3597426493237501</v>
      </c>
      <c r="I255" s="5">
        <v>100023.1039099921</v>
      </c>
    </row>
    <row r="256" spans="1:9">
      <c r="A256" s="4" t="s">
        <v>280</v>
      </c>
      <c r="B256" s="6">
        <v>0.1073927318012</v>
      </c>
      <c r="C256" s="4" t="s">
        <v>47</v>
      </c>
      <c r="D256" s="4" t="s">
        <v>17</v>
      </c>
      <c r="E256" s="5">
        <v>1</v>
      </c>
      <c r="F256" s="5">
        <v>487110.2722982</v>
      </c>
      <c r="G256" s="5">
        <v>6.0888784037274997</v>
      </c>
      <c r="H256" s="5">
        <v>6.0888784037274997</v>
      </c>
      <c r="I256" s="5">
        <v>100091.5461799534</v>
      </c>
    </row>
    <row r="257" spans="1:9">
      <c r="A257" s="4" t="s">
        <v>281</v>
      </c>
      <c r="B257" s="6">
        <v>7.8221819691309105E-2</v>
      </c>
      <c r="C257" s="4" t="s">
        <v>37</v>
      </c>
      <c r="D257" s="4" t="s">
        <v>17</v>
      </c>
      <c r="E257" s="5">
        <v>1</v>
      </c>
      <c r="F257" s="5">
        <v>487959.83991719998</v>
      </c>
      <c r="G257" s="5">
        <v>6.099497998965</v>
      </c>
      <c r="H257" s="5">
        <v>6.099497998965</v>
      </c>
      <c r="I257" s="5">
        <v>100066.7959365756</v>
      </c>
    </row>
    <row r="258" spans="1:9">
      <c r="A258" s="4" t="s">
        <v>282</v>
      </c>
      <c r="B258" s="6">
        <v>5.7994641307219152E-2</v>
      </c>
      <c r="C258" s="4" t="s">
        <v>12</v>
      </c>
      <c r="D258" s="4" t="s">
        <v>13</v>
      </c>
      <c r="E258" s="5">
        <v>1</v>
      </c>
      <c r="F258" s="5">
        <v>460411.26569979999</v>
      </c>
      <c r="G258" s="5">
        <v>21.924345985704761</v>
      </c>
      <c r="H258" s="5">
        <v>21.924345985704761</v>
      </c>
      <c r="I258" s="5">
        <v>2000001.1614059389</v>
      </c>
    </row>
    <row r="259" spans="1:9">
      <c r="A259" s="4" t="s">
        <v>283</v>
      </c>
      <c r="B259" s="6">
        <v>3.7148571644212987E-2</v>
      </c>
      <c r="C259" s="4" t="s">
        <v>32</v>
      </c>
      <c r="D259" s="4" t="s">
        <v>17</v>
      </c>
      <c r="E259" s="5">
        <v>1</v>
      </c>
      <c r="F259" s="5">
        <v>412373.21400909999</v>
      </c>
      <c r="G259" s="5">
        <v>5.1546651751137498</v>
      </c>
      <c r="H259" s="5">
        <v>5.1546651751137498</v>
      </c>
      <c r="I259" s="5">
        <v>100026.80838279839</v>
      </c>
    </row>
    <row r="260" spans="1:9">
      <c r="A260" s="4" t="s">
        <v>284</v>
      </c>
      <c r="B260" s="6">
        <v>1.7057247443299751E-3</v>
      </c>
      <c r="C260" s="4" t="s">
        <v>29</v>
      </c>
      <c r="D260" s="4" t="s">
        <v>17</v>
      </c>
      <c r="E260" s="5">
        <v>1</v>
      </c>
      <c r="F260" s="5">
        <v>435169.7453904</v>
      </c>
      <c r="G260" s="5">
        <v>5.4396218173799999</v>
      </c>
      <c r="H260" s="5">
        <v>5.4396218173799999</v>
      </c>
      <c r="I260" s="5">
        <v>100001.29898965469</v>
      </c>
    </row>
    <row r="261" spans="1:9">
      <c r="A261" s="4" t="s">
        <v>285</v>
      </c>
      <c r="B261" s="6">
        <v>0.44007698403713341</v>
      </c>
      <c r="C261" s="4" t="s">
        <v>16</v>
      </c>
      <c r="D261" s="4" t="s">
        <v>17</v>
      </c>
      <c r="E261" s="5">
        <v>1</v>
      </c>
      <c r="F261" s="5">
        <v>138086.12908010001</v>
      </c>
      <c r="G261" s="5">
        <v>1.72607661350125</v>
      </c>
      <c r="H261" s="5">
        <v>1.72607661350125</v>
      </c>
      <c r="I261" s="5">
        <v>100106.3449226401</v>
      </c>
    </row>
    <row r="262" spans="1:9">
      <c r="A262" s="4" t="s">
        <v>286</v>
      </c>
      <c r="B262" s="6">
        <v>0.16374957545567759</v>
      </c>
      <c r="C262" s="4" t="s">
        <v>12</v>
      </c>
      <c r="D262" s="4" t="s">
        <v>13</v>
      </c>
      <c r="E262" s="5">
        <v>1</v>
      </c>
      <c r="F262" s="5">
        <v>772139.19382639998</v>
      </c>
      <c r="G262" s="5">
        <v>36.768533039352377</v>
      </c>
      <c r="H262" s="5">
        <v>36.768533039352377</v>
      </c>
      <c r="I262" s="5">
        <v>2000005.4995355629</v>
      </c>
    </row>
    <row r="263" spans="1:9">
      <c r="A263" s="4" t="s">
        <v>287</v>
      </c>
      <c r="B263" s="6">
        <v>9.466772331031359E-2</v>
      </c>
      <c r="C263" s="4" t="s">
        <v>27</v>
      </c>
      <c r="D263" s="4" t="s">
        <v>13</v>
      </c>
      <c r="E263" s="5">
        <v>1</v>
      </c>
      <c r="F263" s="5">
        <v>980317.65661259997</v>
      </c>
      <c r="G263" s="5">
        <v>46.68179317202857</v>
      </c>
      <c r="H263" s="5">
        <v>46.68179317202857</v>
      </c>
      <c r="I263" s="5">
        <v>2000004.0366304489</v>
      </c>
    </row>
    <row r="264" spans="1:9">
      <c r="A264" s="4" t="s">
        <v>288</v>
      </c>
      <c r="B264" s="6">
        <v>1.3645797954639801E-2</v>
      </c>
      <c r="C264" s="4" t="s">
        <v>32</v>
      </c>
      <c r="D264" s="4" t="s">
        <v>17</v>
      </c>
      <c r="E264" s="5">
        <v>1</v>
      </c>
      <c r="F264" s="5">
        <v>192381.02306509999</v>
      </c>
      <c r="G264" s="5">
        <v>2.4047627883137501</v>
      </c>
      <c r="H264" s="5">
        <v>2.4047627883137501</v>
      </c>
      <c r="I264" s="5">
        <v>100004.59408699939</v>
      </c>
    </row>
    <row r="265" spans="1:9">
      <c r="A265" s="4" t="s">
        <v>289</v>
      </c>
      <c r="B265" s="6">
        <v>0.64476395335673042</v>
      </c>
      <c r="C265" s="4" t="s">
        <v>32</v>
      </c>
      <c r="D265" s="4" t="s">
        <v>17</v>
      </c>
      <c r="E265" s="5">
        <v>1</v>
      </c>
      <c r="F265" s="5">
        <v>117121.137436</v>
      </c>
      <c r="G265" s="5">
        <v>1.46401421795</v>
      </c>
      <c r="H265" s="5">
        <v>1.46401421795</v>
      </c>
      <c r="I265" s="5">
        <v>100132.152103291</v>
      </c>
    </row>
    <row r="266" spans="1:9">
      <c r="A266" s="4" t="s">
        <v>290</v>
      </c>
      <c r="B266" s="6">
        <v>4.4348843352579347E-2</v>
      </c>
      <c r="C266" s="4" t="s">
        <v>12</v>
      </c>
      <c r="D266" s="4" t="s">
        <v>13</v>
      </c>
      <c r="E266" s="5">
        <v>1</v>
      </c>
      <c r="F266" s="5">
        <v>438335.98619889998</v>
      </c>
      <c r="G266" s="5">
        <v>20.873142199947619</v>
      </c>
      <c r="H266" s="5">
        <v>20.873142199947619</v>
      </c>
      <c r="I266" s="5">
        <v>2000000.8455507101</v>
      </c>
    </row>
    <row r="267" spans="1:9">
      <c r="A267" s="4" t="s">
        <v>291</v>
      </c>
      <c r="B267" s="6">
        <v>0.1833654100154723</v>
      </c>
      <c r="C267" s="4" t="s">
        <v>16</v>
      </c>
      <c r="D267" s="4" t="s">
        <v>17</v>
      </c>
      <c r="E267" s="5">
        <v>1</v>
      </c>
      <c r="F267" s="5">
        <v>86150.926183500007</v>
      </c>
      <c r="G267" s="5">
        <v>1.0768865772937499</v>
      </c>
      <c r="H267" s="5">
        <v>1.0768865772937499</v>
      </c>
      <c r="I267" s="5">
        <v>100027.64492483001</v>
      </c>
    </row>
    <row r="268" spans="1:9">
      <c r="A268" s="4" t="s">
        <v>292</v>
      </c>
      <c r="B268" s="6">
        <v>3.7525944375259447E-2</v>
      </c>
      <c r="C268" s="4" t="s">
        <v>32</v>
      </c>
      <c r="D268" s="4" t="s">
        <v>17</v>
      </c>
      <c r="E268" s="5">
        <v>1</v>
      </c>
      <c r="F268" s="5">
        <v>30390.233810199999</v>
      </c>
      <c r="G268" s="5">
        <v>0.37987792262749998</v>
      </c>
      <c r="H268" s="5">
        <v>0.37987792262749998</v>
      </c>
      <c r="I268" s="5">
        <v>100001.9957388911</v>
      </c>
    </row>
    <row r="269" spans="1:9">
      <c r="A269" s="4" t="s">
        <v>293</v>
      </c>
      <c r="B269" s="6">
        <v>1.279293558247481E-2</v>
      </c>
      <c r="C269" s="4" t="s">
        <v>16</v>
      </c>
      <c r="D269" s="4" t="s">
        <v>17</v>
      </c>
      <c r="E269" s="5">
        <v>1</v>
      </c>
      <c r="F269" s="5">
        <v>33550.347803199998</v>
      </c>
      <c r="G269" s="5">
        <v>0.41937934754</v>
      </c>
      <c r="H269" s="5">
        <v>0.41937934754</v>
      </c>
      <c r="I269" s="5">
        <v>100000.7511130169</v>
      </c>
    </row>
    <row r="270" spans="1:9">
      <c r="A270" s="4" t="s">
        <v>294</v>
      </c>
      <c r="B270" s="6">
        <v>1.3645797954639801E-2</v>
      </c>
      <c r="C270" s="4" t="s">
        <v>32</v>
      </c>
      <c r="D270" s="4" t="s">
        <v>17</v>
      </c>
      <c r="E270" s="5">
        <v>1</v>
      </c>
      <c r="F270" s="5">
        <v>384091.96836429997</v>
      </c>
      <c r="G270" s="5">
        <v>4.8011496045537498</v>
      </c>
      <c r="H270" s="5">
        <v>4.8011496045537498</v>
      </c>
      <c r="I270" s="5">
        <v>100009.1721724435</v>
      </c>
    </row>
    <row r="271" spans="1:9">
      <c r="A271" s="4" t="s">
        <v>295</v>
      </c>
      <c r="B271" s="6">
        <v>0.35649647156496472</v>
      </c>
      <c r="C271" s="4" t="s">
        <v>47</v>
      </c>
      <c r="D271" s="4" t="s">
        <v>17</v>
      </c>
      <c r="E271" s="5">
        <v>1</v>
      </c>
      <c r="F271" s="5">
        <v>362206.31119660003</v>
      </c>
      <c r="G271" s="5">
        <v>4.5275788899575007</v>
      </c>
      <c r="H271" s="5">
        <v>4.5275788899575007</v>
      </c>
      <c r="I271" s="5">
        <v>100225.9692258603</v>
      </c>
    </row>
    <row r="272" spans="1:9">
      <c r="A272" s="4" t="s">
        <v>296</v>
      </c>
      <c r="B272" s="6">
        <v>9.3528057662553316E-2</v>
      </c>
      <c r="C272" s="4" t="s">
        <v>29</v>
      </c>
      <c r="D272" s="4" t="s">
        <v>17</v>
      </c>
      <c r="E272" s="5">
        <v>1</v>
      </c>
      <c r="F272" s="5">
        <v>1284520.6864411</v>
      </c>
      <c r="G272" s="5">
        <v>16.05650858051375</v>
      </c>
      <c r="H272" s="5">
        <v>16.05650858051375</v>
      </c>
      <c r="I272" s="5">
        <v>100210.2427684529</v>
      </c>
    </row>
    <row r="273" spans="1:9">
      <c r="A273" s="4" t="s">
        <v>297</v>
      </c>
      <c r="B273" s="6">
        <v>1.7057247443299751E-3</v>
      </c>
      <c r="C273" s="4" t="s">
        <v>29</v>
      </c>
      <c r="D273" s="4" t="s">
        <v>17</v>
      </c>
      <c r="E273" s="5">
        <v>1</v>
      </c>
      <c r="F273" s="5">
        <v>220034.75999290001</v>
      </c>
      <c r="G273" s="5">
        <v>2.75043449991125</v>
      </c>
      <c r="H273" s="5">
        <v>2.75043449991125</v>
      </c>
      <c r="I273" s="5">
        <v>100000.6568077858</v>
      </c>
    </row>
    <row r="274" spans="1:9">
      <c r="A274" s="4" t="s">
        <v>298</v>
      </c>
      <c r="B274" s="6">
        <v>0.31531001169855449</v>
      </c>
      <c r="C274" s="4" t="s">
        <v>47</v>
      </c>
      <c r="D274" s="4" t="s">
        <v>24</v>
      </c>
      <c r="E274" s="5">
        <v>1</v>
      </c>
      <c r="F274" s="5">
        <v>0</v>
      </c>
      <c r="G274" s="5">
        <v>0</v>
      </c>
      <c r="H274" s="5">
        <v>0</v>
      </c>
      <c r="I274" s="5">
        <v>600000</v>
      </c>
    </row>
    <row r="275" spans="1:9">
      <c r="A275" s="4" t="s">
        <v>299</v>
      </c>
      <c r="B275" s="6">
        <v>0.1287822181969131</v>
      </c>
      <c r="C275" s="4" t="s">
        <v>21</v>
      </c>
      <c r="D275" s="4" t="s">
        <v>13</v>
      </c>
      <c r="E275" s="5">
        <v>1</v>
      </c>
      <c r="F275" s="5">
        <v>37171.719520699997</v>
      </c>
      <c r="G275" s="5">
        <v>1.770081881938095</v>
      </c>
      <c r="H275" s="5">
        <v>1.770081881938095</v>
      </c>
      <c r="I275" s="5">
        <v>2000000.2082182481</v>
      </c>
    </row>
    <row r="276" spans="1:9">
      <c r="A276" s="4" t="s">
        <v>300</v>
      </c>
      <c r="B276" s="6">
        <v>1.108721083814483E-2</v>
      </c>
      <c r="C276" s="4" t="s">
        <v>16</v>
      </c>
      <c r="D276" s="4" t="s">
        <v>17</v>
      </c>
      <c r="E276" s="5">
        <v>1</v>
      </c>
      <c r="F276" s="5">
        <v>114976.5038389</v>
      </c>
      <c r="G276" s="5">
        <v>1.4372062979862501</v>
      </c>
      <c r="H276" s="5">
        <v>1.4372062979862501</v>
      </c>
      <c r="I276" s="5">
        <v>100002.23084529411</v>
      </c>
    </row>
    <row r="277" spans="1:9">
      <c r="A277" s="4" t="s">
        <v>301</v>
      </c>
      <c r="B277" s="6">
        <v>7.3346164006188902E-2</v>
      </c>
      <c r="C277" s="4" t="s">
        <v>32</v>
      </c>
      <c r="D277" s="4" t="s">
        <v>17</v>
      </c>
      <c r="E277" s="5">
        <v>1</v>
      </c>
      <c r="F277" s="5">
        <v>498248.87844890001</v>
      </c>
      <c r="G277" s="5">
        <v>6.22811098061125</v>
      </c>
      <c r="H277" s="5">
        <v>6.22811098061125</v>
      </c>
      <c r="I277" s="5">
        <v>100063.95312692061</v>
      </c>
    </row>
    <row r="278" spans="1:9">
      <c r="A278" s="4" t="s">
        <v>302</v>
      </c>
      <c r="B278" s="6">
        <v>6.6674214121287587E-2</v>
      </c>
      <c r="C278" s="4" t="s">
        <v>16</v>
      </c>
      <c r="D278" s="4" t="s">
        <v>17</v>
      </c>
      <c r="E278" s="5">
        <v>1</v>
      </c>
      <c r="F278" s="5">
        <v>158725.0305162</v>
      </c>
      <c r="G278" s="5">
        <v>1.9840628814525001</v>
      </c>
      <c r="H278" s="5">
        <v>1.9840628814525001</v>
      </c>
      <c r="I278" s="5">
        <v>100018.5200166743</v>
      </c>
    </row>
    <row r="279" spans="1:9">
      <c r="A279" s="4" t="s">
        <v>49</v>
      </c>
      <c r="B279" s="6">
        <v>3.325363221253633</v>
      </c>
      <c r="C279" s="4" t="s">
        <v>16</v>
      </c>
      <c r="D279" s="4" t="s">
        <v>17</v>
      </c>
      <c r="E279" s="5">
        <v>1</v>
      </c>
      <c r="F279" s="5">
        <v>746681.08695599996</v>
      </c>
      <c r="G279" s="5">
        <v>9.3335135869499997</v>
      </c>
      <c r="H279" s="5">
        <v>9.3335135869499997</v>
      </c>
      <c r="I279" s="5">
        <v>104345.225192996</v>
      </c>
    </row>
    <row r="280" spans="1:9">
      <c r="A280" s="4" t="s">
        <v>303</v>
      </c>
      <c r="B280" s="6">
        <v>0.20439261858938079</v>
      </c>
      <c r="C280" s="4" t="s">
        <v>16</v>
      </c>
      <c r="D280" s="4" t="s">
        <v>17</v>
      </c>
      <c r="E280" s="5">
        <v>1</v>
      </c>
      <c r="F280" s="5">
        <v>62867.609739400003</v>
      </c>
      <c r="G280" s="5">
        <v>0.78584512174249999</v>
      </c>
      <c r="H280" s="5">
        <v>0.78584512174249999</v>
      </c>
      <c r="I280" s="5">
        <v>100022.4869319134</v>
      </c>
    </row>
    <row r="281" spans="1:9">
      <c r="A281" s="4" t="s">
        <v>304</v>
      </c>
      <c r="B281" s="6">
        <v>9.4343182761613652E-3</v>
      </c>
      <c r="C281" s="4" t="s">
        <v>32</v>
      </c>
      <c r="D281" s="4" t="s">
        <v>17</v>
      </c>
      <c r="E281" s="5">
        <v>1</v>
      </c>
      <c r="F281" s="5">
        <v>1248054.3894</v>
      </c>
      <c r="G281" s="5">
        <v>15.6006798675</v>
      </c>
      <c r="H281" s="5">
        <v>15.6006798675</v>
      </c>
      <c r="I281" s="5">
        <v>100020.6054490872</v>
      </c>
    </row>
    <row r="282" spans="1:9">
      <c r="A282" s="4" t="s">
        <v>305</v>
      </c>
      <c r="B282" s="6">
        <v>0.12537076870825309</v>
      </c>
      <c r="C282" s="4" t="s">
        <v>12</v>
      </c>
      <c r="D282" s="4" t="s">
        <v>13</v>
      </c>
      <c r="E282" s="5">
        <v>1</v>
      </c>
      <c r="F282" s="5">
        <v>385157.23701139999</v>
      </c>
      <c r="G282" s="5">
        <v>18.340820810066671</v>
      </c>
      <c r="H282" s="5">
        <v>18.340820810066671</v>
      </c>
      <c r="I282" s="5">
        <v>2000002.1003157331</v>
      </c>
    </row>
    <row r="283" spans="1:9">
      <c r="A283" s="4" t="s">
        <v>306</v>
      </c>
      <c r="B283" s="6">
        <v>0.1466923280123778</v>
      </c>
      <c r="C283" s="4" t="s">
        <v>16</v>
      </c>
      <c r="D283" s="4" t="s">
        <v>17</v>
      </c>
      <c r="E283" s="5">
        <v>1</v>
      </c>
      <c r="F283" s="5">
        <v>92959.405069300003</v>
      </c>
      <c r="G283" s="5">
        <v>1.16199256336625</v>
      </c>
      <c r="H283" s="5">
        <v>1.16199256336625</v>
      </c>
      <c r="I283" s="5">
        <v>100023.8637551955</v>
      </c>
    </row>
    <row r="284" spans="1:9">
      <c r="A284" s="4" t="s">
        <v>307</v>
      </c>
      <c r="B284" s="6">
        <v>1.9630929469036561E-2</v>
      </c>
      <c r="C284" s="4" t="s">
        <v>12</v>
      </c>
      <c r="D284" s="4" t="s">
        <v>13</v>
      </c>
      <c r="E284" s="5">
        <v>1</v>
      </c>
      <c r="F284" s="5">
        <v>429914.63867940003</v>
      </c>
      <c r="G284" s="5">
        <v>20.472125651399999</v>
      </c>
      <c r="H284" s="5">
        <v>20.472125651399999</v>
      </c>
      <c r="I284" s="5">
        <v>2000000.367090656</v>
      </c>
    </row>
    <row r="285" spans="1:9">
      <c r="A285" s="4" t="s">
        <v>308</v>
      </c>
      <c r="B285" s="6">
        <v>8.5286237216498743E-4</v>
      </c>
      <c r="C285" s="4" t="s">
        <v>32</v>
      </c>
      <c r="D285" s="4" t="s">
        <v>17</v>
      </c>
      <c r="E285" s="5">
        <v>1</v>
      </c>
      <c r="F285" s="5">
        <v>814240.62279339996</v>
      </c>
      <c r="G285" s="5">
        <v>10.178007784917501</v>
      </c>
      <c r="H285" s="5">
        <v>10.178007784917501</v>
      </c>
      <c r="I285" s="5">
        <v>100001.2152615809</v>
      </c>
    </row>
    <row r="286" spans="1:9">
      <c r="A286" s="4" t="s">
        <v>309</v>
      </c>
      <c r="B286" s="6">
        <v>4.5035661723083889E-2</v>
      </c>
      <c r="C286" s="4" t="s">
        <v>32</v>
      </c>
      <c r="D286" s="4" t="s">
        <v>17</v>
      </c>
      <c r="E286" s="5">
        <v>1</v>
      </c>
      <c r="F286" s="5">
        <v>473320.95324890001</v>
      </c>
      <c r="G286" s="5">
        <v>5.9165119156112498</v>
      </c>
      <c r="H286" s="5">
        <v>5.9165119156112498</v>
      </c>
      <c r="I286" s="5">
        <v>100037.3035640897</v>
      </c>
    </row>
    <row r="287" spans="1:9">
      <c r="A287" s="4" t="s">
        <v>310</v>
      </c>
      <c r="B287" s="6">
        <v>1.876297218762972E-2</v>
      </c>
      <c r="C287" s="4" t="s">
        <v>12</v>
      </c>
      <c r="D287" s="4" t="s">
        <v>13</v>
      </c>
      <c r="E287" s="5">
        <v>1</v>
      </c>
      <c r="F287" s="5">
        <v>1242246.3865012999</v>
      </c>
      <c r="G287" s="5">
        <v>59.154589833395242</v>
      </c>
      <c r="H287" s="5">
        <v>59.154589833395242</v>
      </c>
      <c r="I287" s="5">
        <v>2000001.013817098</v>
      </c>
    </row>
    <row r="288" spans="1:9">
      <c r="A288" s="4" t="s">
        <v>311</v>
      </c>
      <c r="B288" s="6">
        <v>2.5585871164949619E-3</v>
      </c>
      <c r="C288" s="4" t="s">
        <v>16</v>
      </c>
      <c r="D288" s="4" t="s">
        <v>17</v>
      </c>
      <c r="E288" s="5">
        <v>1</v>
      </c>
      <c r="F288" s="5">
        <v>169230.5788393</v>
      </c>
      <c r="G288" s="5">
        <v>2.1153822354912499</v>
      </c>
      <c r="H288" s="5">
        <v>2.1153822354912499</v>
      </c>
      <c r="I288" s="5">
        <v>100000.75773456279</v>
      </c>
    </row>
    <row r="289" spans="1:9">
      <c r="A289" s="4" t="s">
        <v>312</v>
      </c>
      <c r="B289" s="6">
        <v>2.7502924638665611E-2</v>
      </c>
      <c r="C289" s="4" t="s">
        <v>16</v>
      </c>
      <c r="D289" s="4" t="s">
        <v>17</v>
      </c>
      <c r="E289" s="5">
        <v>1</v>
      </c>
      <c r="F289" s="5">
        <v>122425.6226722</v>
      </c>
      <c r="G289" s="5">
        <v>1.5303202834025</v>
      </c>
      <c r="H289" s="5">
        <v>1.5303202834025</v>
      </c>
      <c r="I289" s="5">
        <v>100005.8923596798</v>
      </c>
    </row>
    <row r="290" spans="1:9">
      <c r="A290" s="4" t="s">
        <v>313</v>
      </c>
      <c r="B290" s="6">
        <v>9.38148609381486E-3</v>
      </c>
      <c r="C290" s="4" t="s">
        <v>12</v>
      </c>
      <c r="D290" s="4" t="s">
        <v>13</v>
      </c>
      <c r="E290" s="5">
        <v>1</v>
      </c>
      <c r="F290" s="5">
        <v>851772.14732360002</v>
      </c>
      <c r="G290" s="5">
        <v>40.560578443980951</v>
      </c>
      <c r="H290" s="5">
        <v>40.560578443980951</v>
      </c>
      <c r="I290" s="5">
        <v>2000000.34757242</v>
      </c>
    </row>
    <row r="291" spans="1:9">
      <c r="A291" s="4" t="s">
        <v>314</v>
      </c>
      <c r="B291" s="6">
        <v>1.7910109815464731E-2</v>
      </c>
      <c r="C291" s="4" t="s">
        <v>32</v>
      </c>
      <c r="D291" s="4" t="s">
        <v>17</v>
      </c>
      <c r="E291" s="5">
        <v>1</v>
      </c>
      <c r="F291" s="5">
        <v>260217.17099010001</v>
      </c>
      <c r="G291" s="5">
        <v>3.2527146373762501</v>
      </c>
      <c r="H291" s="5">
        <v>3.2527146373762501</v>
      </c>
      <c r="I291" s="5">
        <v>100008.1559066895</v>
      </c>
    </row>
    <row r="292" spans="1:9">
      <c r="A292" s="4" t="s">
        <v>14</v>
      </c>
      <c r="B292" s="6">
        <v>0.18080682289897729</v>
      </c>
      <c r="C292" s="4" t="s">
        <v>32</v>
      </c>
      <c r="D292" s="4" t="s">
        <v>17</v>
      </c>
      <c r="E292" s="5">
        <v>1</v>
      </c>
      <c r="F292" s="5">
        <v>482089.10171910003</v>
      </c>
      <c r="G292" s="5">
        <v>6.0261137714887507</v>
      </c>
      <c r="H292" s="5">
        <v>6.0261137714887507</v>
      </c>
      <c r="I292" s="5">
        <v>100152.5387479631</v>
      </c>
    </row>
    <row r="293" spans="1:9">
      <c r="A293" s="4" t="s">
        <v>315</v>
      </c>
      <c r="B293" s="6">
        <v>4.3880901166081759E-2</v>
      </c>
      <c r="C293" s="4" t="s">
        <v>12</v>
      </c>
      <c r="D293" s="4" t="s">
        <v>13</v>
      </c>
      <c r="E293" s="5">
        <v>1</v>
      </c>
      <c r="F293" s="5">
        <v>394627.52224800002</v>
      </c>
      <c r="G293" s="5">
        <v>18.791786773714289</v>
      </c>
      <c r="H293" s="5">
        <v>18.791786773714289</v>
      </c>
      <c r="I293" s="5">
        <v>2000000.753204911</v>
      </c>
    </row>
    <row r="294" spans="1:9">
      <c r="A294" s="4" t="s">
        <v>16</v>
      </c>
      <c r="B294" s="6">
        <v>3.7125099060341888</v>
      </c>
      <c r="C294" s="4" t="s">
        <v>12</v>
      </c>
      <c r="D294" s="4" t="s">
        <v>13</v>
      </c>
      <c r="E294" s="5">
        <v>1</v>
      </c>
      <c r="F294" s="5">
        <v>478367.32846360002</v>
      </c>
      <c r="G294" s="5">
        <v>22.77939659350476</v>
      </c>
      <c r="H294" s="5">
        <v>22.77939659350476</v>
      </c>
      <c r="I294" s="5">
        <v>2000077.2465987271</v>
      </c>
    </row>
    <row r="295" spans="1:9">
      <c r="A295" s="4" t="s">
        <v>316</v>
      </c>
      <c r="B295" s="6">
        <v>1.9276199101852898E-2</v>
      </c>
      <c r="C295" s="4" t="s">
        <v>16</v>
      </c>
      <c r="D295" s="4" t="s">
        <v>22</v>
      </c>
      <c r="E295" s="5">
        <v>1</v>
      </c>
      <c r="F295" s="5">
        <v>0</v>
      </c>
      <c r="G295" s="5">
        <v>0</v>
      </c>
      <c r="H295" s="5">
        <v>0</v>
      </c>
      <c r="I295" s="5">
        <v>150000</v>
      </c>
    </row>
    <row r="296" spans="1:9">
      <c r="A296" s="4" t="s">
        <v>317</v>
      </c>
      <c r="B296" s="6">
        <v>6.8508245594173373E-2</v>
      </c>
      <c r="C296" s="4" t="s">
        <v>41</v>
      </c>
      <c r="D296" s="4" t="s">
        <v>13</v>
      </c>
      <c r="E296" s="5">
        <v>1</v>
      </c>
      <c r="F296" s="5">
        <v>887182.13671760005</v>
      </c>
      <c r="G296" s="5">
        <v>42.24676841512381</v>
      </c>
      <c r="H296" s="5">
        <v>42.24676841512381</v>
      </c>
      <c r="I296" s="5">
        <v>2000002.643661638</v>
      </c>
    </row>
    <row r="297" spans="1:9">
      <c r="A297" s="4" t="s">
        <v>318</v>
      </c>
      <c r="B297" s="6">
        <v>7.8463338239178823E-2</v>
      </c>
      <c r="C297" s="4" t="s">
        <v>37</v>
      </c>
      <c r="D297" s="4" t="s">
        <v>17</v>
      </c>
      <c r="E297" s="5">
        <v>1</v>
      </c>
      <c r="F297" s="5">
        <v>1272088.3679374</v>
      </c>
      <c r="G297" s="5">
        <v>15.901104599217501</v>
      </c>
      <c r="H297" s="5">
        <v>15.901104599217501</v>
      </c>
      <c r="I297" s="5">
        <v>100174.6715247963</v>
      </c>
    </row>
    <row r="298" spans="1:9">
      <c r="A298" s="4" t="s">
        <v>319</v>
      </c>
      <c r="B298" s="6">
        <v>5.0497981055888914</v>
      </c>
      <c r="C298" s="4" t="s">
        <v>12</v>
      </c>
      <c r="D298" s="4" t="s">
        <v>13</v>
      </c>
      <c r="E298" s="5">
        <v>1</v>
      </c>
      <c r="F298" s="5">
        <v>824024.3229569</v>
      </c>
      <c r="G298" s="5">
        <v>39.239253474138103</v>
      </c>
      <c r="H298" s="5">
        <v>39.239253474138103</v>
      </c>
      <c r="I298" s="5">
        <v>2000180.994042621</v>
      </c>
    </row>
    <row r="299" spans="1:9">
      <c r="A299" s="4" t="s">
        <v>320</v>
      </c>
      <c r="B299" s="6">
        <v>0.20720781916298731</v>
      </c>
      <c r="C299" s="4" t="s">
        <v>16</v>
      </c>
      <c r="D299" s="4" t="s">
        <v>13</v>
      </c>
      <c r="E299" s="5">
        <v>1</v>
      </c>
      <c r="F299" s="5">
        <v>0</v>
      </c>
      <c r="G299" s="5">
        <v>0</v>
      </c>
      <c r="H299" s="5">
        <v>0</v>
      </c>
      <c r="I299" s="5">
        <v>2000000</v>
      </c>
    </row>
    <row r="300" spans="1:9">
      <c r="A300" s="4" t="s">
        <v>321</v>
      </c>
      <c r="B300" s="6">
        <v>5.9700366051549129E-3</v>
      </c>
      <c r="C300" s="4" t="s">
        <v>37</v>
      </c>
      <c r="D300" s="4" t="s">
        <v>13</v>
      </c>
      <c r="E300" s="5">
        <v>1</v>
      </c>
      <c r="F300" s="5">
        <v>987666.9644082</v>
      </c>
      <c r="G300" s="5">
        <v>47.031760209914289</v>
      </c>
      <c r="H300" s="5">
        <v>47.031760209914289</v>
      </c>
      <c r="I300" s="5">
        <v>2000000.2564706991</v>
      </c>
    </row>
    <row r="301" spans="1:9">
      <c r="A301" s="4" t="s">
        <v>29</v>
      </c>
      <c r="B301" s="6">
        <v>2.405313408053134</v>
      </c>
      <c r="C301" s="4" t="s">
        <v>32</v>
      </c>
      <c r="D301" s="4" t="s">
        <v>17</v>
      </c>
      <c r="E301" s="5">
        <v>1</v>
      </c>
      <c r="F301" s="5">
        <v>462820.5496502</v>
      </c>
      <c r="G301" s="5">
        <v>5.7852568706275003</v>
      </c>
      <c r="H301" s="5">
        <v>5.7852568706275003</v>
      </c>
      <c r="I301" s="5">
        <v>101948.14982879331</v>
      </c>
    </row>
    <row r="302" spans="1:9">
      <c r="A302" s="4" t="s">
        <v>322</v>
      </c>
      <c r="B302" s="6">
        <v>0.6300992490282652</v>
      </c>
      <c r="C302" s="4" t="s">
        <v>47</v>
      </c>
      <c r="D302" s="4" t="s">
        <v>22</v>
      </c>
      <c r="E302" s="5">
        <v>1</v>
      </c>
      <c r="F302" s="5">
        <v>0</v>
      </c>
      <c r="G302" s="5">
        <v>0</v>
      </c>
      <c r="H302" s="5">
        <v>0</v>
      </c>
      <c r="I302" s="5">
        <v>150000</v>
      </c>
    </row>
    <row r="303" spans="1:9">
      <c r="A303" s="4" t="s">
        <v>323</v>
      </c>
      <c r="B303" s="6">
        <v>5.9338088229744519E-2</v>
      </c>
      <c r="C303" s="4" t="s">
        <v>21</v>
      </c>
      <c r="D303" s="4" t="s">
        <v>17</v>
      </c>
      <c r="E303" s="5">
        <v>1</v>
      </c>
      <c r="F303" s="5">
        <v>24708.994269800001</v>
      </c>
      <c r="G303" s="5">
        <v>0.3088624283725</v>
      </c>
      <c r="H303" s="5">
        <v>0.3088624283725</v>
      </c>
      <c r="I303" s="5">
        <v>100002.56582284359</v>
      </c>
    </row>
    <row r="304" spans="1:9">
      <c r="A304" s="4" t="s">
        <v>324</v>
      </c>
      <c r="B304" s="6">
        <v>1.5759085248499949E-2</v>
      </c>
      <c r="C304" s="4" t="s">
        <v>27</v>
      </c>
      <c r="D304" s="4" t="s">
        <v>13</v>
      </c>
      <c r="E304" s="5">
        <v>1</v>
      </c>
      <c r="F304" s="5">
        <v>204939.57365499999</v>
      </c>
      <c r="G304" s="5">
        <v>9.7590273169047617</v>
      </c>
      <c r="H304" s="5">
        <v>9.7590273169047617</v>
      </c>
      <c r="I304" s="5">
        <v>2000000.1404775961</v>
      </c>
    </row>
    <row r="305" spans="1:9">
      <c r="A305" s="4" t="s">
        <v>325</v>
      </c>
      <c r="B305" s="6">
        <v>0.11257783312577831</v>
      </c>
      <c r="C305" s="4" t="s">
        <v>12</v>
      </c>
      <c r="D305" s="4" t="s">
        <v>13</v>
      </c>
      <c r="E305" s="5">
        <v>1</v>
      </c>
      <c r="F305" s="5">
        <v>778712.00912569999</v>
      </c>
      <c r="G305" s="5">
        <v>37.081524244080953</v>
      </c>
      <c r="H305" s="5">
        <v>37.081524244080953</v>
      </c>
      <c r="I305" s="5">
        <v>2000003.8131157761</v>
      </c>
    </row>
    <row r="306" spans="1:9">
      <c r="A306" s="4" t="s">
        <v>326</v>
      </c>
      <c r="B306" s="6">
        <v>9.8932035171138522E-2</v>
      </c>
      <c r="C306" s="4" t="s">
        <v>29</v>
      </c>
      <c r="D306" s="4" t="s">
        <v>17</v>
      </c>
      <c r="E306" s="5">
        <v>1</v>
      </c>
      <c r="F306" s="5">
        <v>1060271.2996108001</v>
      </c>
      <c r="G306" s="5">
        <v>13.253391245135001</v>
      </c>
      <c r="H306" s="5">
        <v>13.253391245135001</v>
      </c>
      <c r="I306" s="5">
        <v>100183.5658956321</v>
      </c>
    </row>
    <row r="307" spans="1:9">
      <c r="A307" s="4" t="s">
        <v>327</v>
      </c>
      <c r="B307" s="6">
        <v>0.1228121815917582</v>
      </c>
      <c r="C307" s="4" t="s">
        <v>32</v>
      </c>
      <c r="D307" s="4" t="s">
        <v>17</v>
      </c>
      <c r="E307" s="5">
        <v>1</v>
      </c>
      <c r="F307" s="5">
        <v>289809.34785570001</v>
      </c>
      <c r="G307" s="5">
        <v>3.62261684819625</v>
      </c>
      <c r="H307" s="5">
        <v>3.62261684819625</v>
      </c>
      <c r="I307" s="5">
        <v>100062.2862069477</v>
      </c>
    </row>
    <row r="308" spans="1:9">
      <c r="A308" s="4" t="s">
        <v>328</v>
      </c>
      <c r="B308" s="6">
        <v>2.3095211140043018E-3</v>
      </c>
      <c r="C308" s="4" t="s">
        <v>27</v>
      </c>
      <c r="D308" s="4" t="s">
        <v>17</v>
      </c>
      <c r="E308" s="5">
        <v>1</v>
      </c>
      <c r="F308" s="5">
        <v>146626.63185850001</v>
      </c>
      <c r="G308" s="5">
        <v>1.8328328982312501</v>
      </c>
      <c r="H308" s="5">
        <v>1.8328328982312501</v>
      </c>
      <c r="I308" s="5">
        <v>100000.5926152788</v>
      </c>
    </row>
    <row r="309" spans="1:9">
      <c r="A309" s="4" t="s">
        <v>329</v>
      </c>
      <c r="B309" s="6">
        <v>0.116555341711008</v>
      </c>
      <c r="C309" s="4" t="s">
        <v>21</v>
      </c>
      <c r="D309" s="4" t="s">
        <v>17</v>
      </c>
      <c r="E309" s="5">
        <v>1</v>
      </c>
      <c r="F309" s="5">
        <v>703755.23117369995</v>
      </c>
      <c r="G309" s="5">
        <v>8.7969403896712492</v>
      </c>
      <c r="H309" s="5">
        <v>8.7969403896712492</v>
      </c>
      <c r="I309" s="5">
        <v>100143.54625503811</v>
      </c>
    </row>
    <row r="310" spans="1:9">
      <c r="A310" s="4" t="s">
        <v>330</v>
      </c>
      <c r="B310" s="6">
        <v>0.17445186610815511</v>
      </c>
      <c r="C310" s="4" t="s">
        <v>37</v>
      </c>
      <c r="D310" s="4" t="s">
        <v>17</v>
      </c>
      <c r="E310" s="5">
        <v>1</v>
      </c>
      <c r="F310" s="5">
        <v>1096383.3157619999</v>
      </c>
      <c r="G310" s="5">
        <v>13.704791447025</v>
      </c>
      <c r="H310" s="5">
        <v>13.704791447025</v>
      </c>
      <c r="I310" s="5">
        <v>100334.7157019579</v>
      </c>
    </row>
    <row r="311" spans="1:9">
      <c r="A311" s="4" t="s">
        <v>331</v>
      </c>
      <c r="B311" s="6">
        <v>1.5591431063991319</v>
      </c>
      <c r="C311" s="4" t="s">
        <v>16</v>
      </c>
      <c r="D311" s="4" t="s">
        <v>17</v>
      </c>
      <c r="E311" s="5">
        <v>1</v>
      </c>
      <c r="F311" s="5">
        <v>283852.10656699998</v>
      </c>
      <c r="G311" s="5">
        <v>3.5481513320875</v>
      </c>
      <c r="H311" s="5">
        <v>3.5481513320875</v>
      </c>
      <c r="I311" s="5">
        <v>100774.4905965839</v>
      </c>
    </row>
    <row r="312" spans="1:9">
      <c r="A312" s="4" t="s">
        <v>332</v>
      </c>
      <c r="B312" s="6">
        <v>0.2558587116494962</v>
      </c>
      <c r="C312" s="4" t="s">
        <v>23</v>
      </c>
      <c r="D312" s="4" t="s">
        <v>17</v>
      </c>
      <c r="E312" s="5">
        <v>1</v>
      </c>
      <c r="F312" s="5">
        <v>226828.0746311</v>
      </c>
      <c r="G312" s="5">
        <v>2.8353509328887498</v>
      </c>
      <c r="H312" s="5">
        <v>2.8353509328887498</v>
      </c>
      <c r="I312" s="5">
        <v>100101.56289314679</v>
      </c>
    </row>
    <row r="313" spans="1:9">
      <c r="A313" s="4" t="s">
        <v>333</v>
      </c>
      <c r="B313" s="6">
        <v>8.4433374844333747E-2</v>
      </c>
      <c r="C313" s="4" t="s">
        <v>47</v>
      </c>
      <c r="D313" s="4" t="s">
        <v>17</v>
      </c>
      <c r="E313" s="5">
        <v>1</v>
      </c>
      <c r="F313" s="5">
        <v>269737.8879653</v>
      </c>
      <c r="G313" s="5">
        <v>3.3717235995662498</v>
      </c>
      <c r="H313" s="5">
        <v>3.3717235995662498</v>
      </c>
      <c r="I313" s="5">
        <v>100039.8560403575</v>
      </c>
    </row>
    <row r="314" spans="1:9">
      <c r="A314" s="4" t="s">
        <v>334</v>
      </c>
      <c r="B314" s="6">
        <v>1.629038591911349</v>
      </c>
      <c r="C314" s="4" t="s">
        <v>29</v>
      </c>
      <c r="D314" s="4" t="s">
        <v>17</v>
      </c>
      <c r="E314" s="5">
        <v>1</v>
      </c>
      <c r="F314" s="5">
        <v>1275386.4314236999</v>
      </c>
      <c r="G314" s="5">
        <v>15.942330392796251</v>
      </c>
      <c r="H314" s="5">
        <v>15.942330392796251</v>
      </c>
      <c r="I314" s="5">
        <v>103635.8940036813</v>
      </c>
    </row>
    <row r="315" spans="1:9">
      <c r="A315" s="4" t="s">
        <v>335</v>
      </c>
      <c r="B315" s="6">
        <v>1.279293558247481E-2</v>
      </c>
      <c r="C315" s="4" t="s">
        <v>23</v>
      </c>
      <c r="D315" s="4" t="s">
        <v>17</v>
      </c>
      <c r="E315" s="5">
        <v>1</v>
      </c>
      <c r="F315" s="5">
        <v>344752.71913520002</v>
      </c>
      <c r="G315" s="5">
        <v>4.3094089891899996</v>
      </c>
      <c r="H315" s="5">
        <v>4.3094089891899996</v>
      </c>
      <c r="I315" s="5">
        <v>100007.7181988236</v>
      </c>
    </row>
    <row r="316" spans="1:9">
      <c r="A316" s="4" t="s">
        <v>336</v>
      </c>
      <c r="B316" s="6">
        <v>6.311181554020906E-2</v>
      </c>
      <c r="C316" s="4" t="s">
        <v>37</v>
      </c>
      <c r="D316" s="4" t="s">
        <v>17</v>
      </c>
      <c r="E316" s="5">
        <v>1</v>
      </c>
      <c r="F316" s="5">
        <v>362360.64774739998</v>
      </c>
      <c r="G316" s="5">
        <v>4.5295080968425001</v>
      </c>
      <c r="H316" s="5">
        <v>4.5295080968425001</v>
      </c>
      <c r="I316" s="5">
        <v>100040.02116712939</v>
      </c>
    </row>
    <row r="317" spans="1:9">
      <c r="A317" s="4" t="s">
        <v>337</v>
      </c>
      <c r="B317" s="6">
        <v>0</v>
      </c>
      <c r="C317" s="4" t="s">
        <v>16</v>
      </c>
      <c r="D317" s="4" t="s">
        <v>17</v>
      </c>
      <c r="E317" s="5">
        <v>0</v>
      </c>
      <c r="F317" s="5">
        <v>102175.18726209999</v>
      </c>
      <c r="G317" s="5">
        <v>1.2771898407762501</v>
      </c>
      <c r="H317" s="5">
        <v>0</v>
      </c>
      <c r="I317" s="5">
        <v>0</v>
      </c>
    </row>
    <row r="318" spans="1:9">
      <c r="A318" s="4" t="s">
        <v>338</v>
      </c>
      <c r="B318" s="6">
        <v>7.5859466394958303E-2</v>
      </c>
      <c r="C318" s="4" t="s">
        <v>21</v>
      </c>
      <c r="D318" s="4" t="s">
        <v>17</v>
      </c>
      <c r="E318" s="5">
        <v>1</v>
      </c>
      <c r="F318" s="5">
        <v>923507.37067960005</v>
      </c>
      <c r="G318" s="5">
        <v>11.543842133495</v>
      </c>
      <c r="H318" s="5">
        <v>11.543842133495</v>
      </c>
      <c r="I318" s="5">
        <v>100122.5993586152</v>
      </c>
    </row>
    <row r="319" spans="1:9">
      <c r="A319" s="4" t="s">
        <v>339</v>
      </c>
      <c r="B319" s="6">
        <v>0.34314502434054112</v>
      </c>
      <c r="C319" s="4" t="s">
        <v>12</v>
      </c>
      <c r="D319" s="4" t="s">
        <v>13</v>
      </c>
      <c r="E319" s="5">
        <v>1</v>
      </c>
      <c r="F319" s="5">
        <v>508130.95041769999</v>
      </c>
      <c r="G319" s="5">
        <v>24.19671192465238</v>
      </c>
      <c r="H319" s="5">
        <v>24.19671192465238</v>
      </c>
      <c r="I319" s="5">
        <v>2000007.5840919351</v>
      </c>
    </row>
    <row r="320" spans="1:9">
      <c r="A320" s="4" t="s">
        <v>340</v>
      </c>
      <c r="B320" s="6">
        <v>0.19364252147139849</v>
      </c>
      <c r="C320" s="4" t="s">
        <v>16</v>
      </c>
      <c r="D320" s="4" t="s">
        <v>17</v>
      </c>
      <c r="E320" s="5">
        <v>1</v>
      </c>
      <c r="F320" s="5">
        <v>149102.3715943</v>
      </c>
      <c r="G320" s="5">
        <v>1.86377964492875</v>
      </c>
      <c r="H320" s="5">
        <v>1.86377964492875</v>
      </c>
      <c r="I320" s="5">
        <v>100050.5269785876</v>
      </c>
    </row>
    <row r="321" spans="1:9">
      <c r="A321" s="4" t="s">
        <v>341</v>
      </c>
      <c r="B321" s="6">
        <v>3.9231669119589432E-2</v>
      </c>
      <c r="C321" s="4" t="s">
        <v>37</v>
      </c>
      <c r="D321" s="4" t="s">
        <v>17</v>
      </c>
      <c r="E321" s="5">
        <v>1</v>
      </c>
      <c r="F321" s="5">
        <v>1461953.8349033999</v>
      </c>
      <c r="G321" s="5">
        <v>18.274422936292499</v>
      </c>
      <c r="H321" s="5">
        <v>18.274422936292499</v>
      </c>
      <c r="I321" s="5">
        <v>100100.3710559583</v>
      </c>
    </row>
    <row r="322" spans="1:9">
      <c r="A322" s="4" t="s">
        <v>342</v>
      </c>
      <c r="B322" s="6">
        <v>8.2795577191592147E-3</v>
      </c>
      <c r="C322" s="4" t="s">
        <v>16</v>
      </c>
      <c r="D322" s="4" t="s">
        <v>17</v>
      </c>
      <c r="E322" s="5">
        <v>1</v>
      </c>
      <c r="F322" s="5">
        <v>112547.30398490001</v>
      </c>
      <c r="G322" s="5">
        <v>1.4068412998112501</v>
      </c>
      <c r="H322" s="5">
        <v>1.4068412998112501</v>
      </c>
      <c r="I322" s="5">
        <v>100001.6307233241</v>
      </c>
    </row>
    <row r="323" spans="1:9">
      <c r="A323" s="4" t="s">
        <v>343</v>
      </c>
      <c r="B323" s="6">
        <v>0.51524963206158747</v>
      </c>
      <c r="C323" s="4" t="s">
        <v>29</v>
      </c>
      <c r="D323" s="4" t="s">
        <v>17</v>
      </c>
      <c r="E323" s="5">
        <v>1</v>
      </c>
      <c r="F323" s="5">
        <v>595993.24686479999</v>
      </c>
      <c r="G323" s="5">
        <v>7.4499155858099986</v>
      </c>
      <c r="H323" s="5">
        <v>7.4499155858099986</v>
      </c>
      <c r="I323" s="5">
        <v>100537.399277027</v>
      </c>
    </row>
    <row r="324" spans="1:9">
      <c r="A324" s="4" t="s">
        <v>344</v>
      </c>
      <c r="B324" s="6">
        <v>1.108721083814483E-2</v>
      </c>
      <c r="C324" s="4" t="s">
        <v>16</v>
      </c>
      <c r="D324" s="4" t="s">
        <v>17</v>
      </c>
      <c r="E324" s="5">
        <v>1</v>
      </c>
      <c r="F324" s="5">
        <v>471482.28669019998</v>
      </c>
      <c r="G324" s="5">
        <v>5.8935285836275</v>
      </c>
      <c r="H324" s="5">
        <v>5.8935285836275</v>
      </c>
      <c r="I324" s="5">
        <v>100009.1479911582</v>
      </c>
    </row>
    <row r="325" spans="1:9">
      <c r="A325" s="4" t="s">
        <v>345</v>
      </c>
      <c r="B325" s="6">
        <v>0.33091060040001508</v>
      </c>
      <c r="C325" s="4" t="s">
        <v>32</v>
      </c>
      <c r="D325" s="4" t="s">
        <v>17</v>
      </c>
      <c r="E325" s="5">
        <v>1</v>
      </c>
      <c r="F325" s="5">
        <v>105876.8901374</v>
      </c>
      <c r="G325" s="5">
        <v>1.3234611267175</v>
      </c>
      <c r="H325" s="5">
        <v>1.3234611267175</v>
      </c>
      <c r="I325" s="5">
        <v>100061.3126242467</v>
      </c>
    </row>
    <row r="326" spans="1:9">
      <c r="A326" s="4" t="s">
        <v>346</v>
      </c>
      <c r="B326" s="6">
        <v>0.32775175089848002</v>
      </c>
      <c r="C326" s="4" t="s">
        <v>32</v>
      </c>
      <c r="D326" s="4" t="s">
        <v>17</v>
      </c>
      <c r="E326" s="5">
        <v>1</v>
      </c>
      <c r="F326" s="5">
        <v>281820.4254673</v>
      </c>
      <c r="G326" s="5">
        <v>3.5227553183412499</v>
      </c>
      <c r="H326" s="5">
        <v>3.5227553183412499</v>
      </c>
      <c r="I326" s="5">
        <v>100161.6424913003</v>
      </c>
    </row>
    <row r="327" spans="1:9">
      <c r="A327" s="4" t="s">
        <v>347</v>
      </c>
      <c r="B327" s="6">
        <v>1.114004302049134E-2</v>
      </c>
      <c r="C327" s="4" t="s">
        <v>27</v>
      </c>
      <c r="D327" s="4" t="s">
        <v>13</v>
      </c>
      <c r="E327" s="5">
        <v>1</v>
      </c>
      <c r="F327" s="5">
        <v>70408.319394399994</v>
      </c>
      <c r="G327" s="5">
        <v>3.3527771140190472</v>
      </c>
      <c r="H327" s="5">
        <v>3.3527771140190472</v>
      </c>
      <c r="I327" s="5">
        <v>2000000.0341162339</v>
      </c>
    </row>
    <row r="328" spans="1:9">
      <c r="A328" s="4" t="s">
        <v>348</v>
      </c>
      <c r="B328" s="6">
        <v>0.53141627985961726</v>
      </c>
      <c r="C328" s="4" t="s">
        <v>29</v>
      </c>
      <c r="D328" s="4" t="s">
        <v>17</v>
      </c>
      <c r="E328" s="5">
        <v>1</v>
      </c>
      <c r="F328" s="5">
        <v>583955.4735054</v>
      </c>
      <c r="G328" s="5">
        <v>7.2994434188174999</v>
      </c>
      <c r="H328" s="5">
        <v>7.2994434188174999</v>
      </c>
      <c r="I328" s="5">
        <v>100543.0660293343</v>
      </c>
    </row>
    <row r="329" spans="1:9">
      <c r="A329" s="4" t="s">
        <v>349</v>
      </c>
      <c r="B329" s="6">
        <v>0.14389976980263411</v>
      </c>
      <c r="C329" s="4" t="s">
        <v>37</v>
      </c>
      <c r="D329" s="4" t="s">
        <v>13</v>
      </c>
      <c r="E329" s="5">
        <v>1</v>
      </c>
      <c r="F329" s="5">
        <v>495558.09185670002</v>
      </c>
      <c r="G329" s="5">
        <v>23.598004374128571</v>
      </c>
      <c r="H329" s="5">
        <v>23.598004374128571</v>
      </c>
      <c r="I329" s="5">
        <v>2000003.1017365339</v>
      </c>
    </row>
    <row r="330" spans="1:9">
      <c r="A330" s="4" t="s">
        <v>350</v>
      </c>
      <c r="B330" s="6">
        <v>8.5286237216498743E-3</v>
      </c>
      <c r="C330" s="4" t="s">
        <v>37</v>
      </c>
      <c r="D330" s="4" t="s">
        <v>13</v>
      </c>
      <c r="E330" s="5">
        <v>1</v>
      </c>
      <c r="F330" s="5">
        <v>621377.62579640001</v>
      </c>
      <c r="G330" s="5">
        <v>29.58941075220952</v>
      </c>
      <c r="H330" s="5">
        <v>29.58941075220952</v>
      </c>
      <c r="I330" s="5">
        <v>2000000.230507361</v>
      </c>
    </row>
    <row r="331" spans="1:9">
      <c r="A331" s="4" t="s">
        <v>351</v>
      </c>
      <c r="B331" s="6">
        <v>2.8997320653609559E-2</v>
      </c>
      <c r="C331" s="4" t="s">
        <v>37</v>
      </c>
      <c r="D331" s="4" t="s">
        <v>17</v>
      </c>
      <c r="E331" s="5">
        <v>1</v>
      </c>
      <c r="F331" s="5">
        <v>473129.89807599998</v>
      </c>
      <c r="G331" s="5">
        <v>5.9141237259499997</v>
      </c>
      <c r="H331" s="5">
        <v>5.9141237259499997</v>
      </c>
      <c r="I331" s="5">
        <v>100024.00912388929</v>
      </c>
    </row>
    <row r="332" spans="1:9">
      <c r="A332" s="4" t="s">
        <v>352</v>
      </c>
      <c r="B332" s="6">
        <v>1.3645797954639801E-2</v>
      </c>
      <c r="C332" s="4" t="s">
        <v>37</v>
      </c>
      <c r="D332" s="4" t="s">
        <v>17</v>
      </c>
      <c r="E332" s="5">
        <v>1</v>
      </c>
      <c r="F332" s="5">
        <v>353058.86777080002</v>
      </c>
      <c r="G332" s="5">
        <v>4.4132358471350006</v>
      </c>
      <c r="H332" s="5">
        <v>4.4132358471350006</v>
      </c>
      <c r="I332" s="5">
        <v>100008.43109745751</v>
      </c>
    </row>
    <row r="333" spans="1:9">
      <c r="A333" s="4" t="s">
        <v>353</v>
      </c>
      <c r="B333" s="6">
        <v>0.13645797954639799</v>
      </c>
      <c r="C333" s="4" t="s">
        <v>37</v>
      </c>
      <c r="D333" s="4" t="s">
        <v>17</v>
      </c>
      <c r="E333" s="5">
        <v>1</v>
      </c>
      <c r="F333" s="5">
        <v>350322.36433170002</v>
      </c>
      <c r="G333" s="5">
        <v>4.3790295541462507</v>
      </c>
      <c r="H333" s="5">
        <v>4.3790295541462507</v>
      </c>
      <c r="I333" s="5">
        <v>100083.65749354661</v>
      </c>
    </row>
    <row r="334" spans="1:9">
      <c r="A334" s="4" t="s">
        <v>354</v>
      </c>
      <c r="B334" s="6">
        <v>4.0084531491754408E-2</v>
      </c>
      <c r="C334" s="4" t="s">
        <v>32</v>
      </c>
      <c r="D334" s="4" t="s">
        <v>17</v>
      </c>
      <c r="E334" s="5">
        <v>1</v>
      </c>
      <c r="F334" s="5">
        <v>407201.99368050002</v>
      </c>
      <c r="G334" s="5">
        <v>5.0900249210062496</v>
      </c>
      <c r="H334" s="5">
        <v>5.0900249210062496</v>
      </c>
      <c r="I334" s="5">
        <v>100028.5643769936</v>
      </c>
    </row>
    <row r="335" spans="1:9">
      <c r="A335" s="4" t="s">
        <v>355</v>
      </c>
      <c r="B335" s="6">
        <v>0.85115664742065733</v>
      </c>
      <c r="C335" s="4" t="s">
        <v>16</v>
      </c>
      <c r="D335" s="4" t="s">
        <v>17</v>
      </c>
      <c r="E335" s="5">
        <v>1</v>
      </c>
      <c r="F335" s="5">
        <v>147750.54888749999</v>
      </c>
      <c r="G335" s="5">
        <v>1.8468818610937501</v>
      </c>
      <c r="H335" s="5">
        <v>1.8468818610937501</v>
      </c>
      <c r="I335" s="5">
        <v>100220.0780082299</v>
      </c>
    </row>
    <row r="336" spans="1:9">
      <c r="A336" s="4" t="s">
        <v>356</v>
      </c>
      <c r="B336" s="6">
        <v>9.8079172798973574E-2</v>
      </c>
      <c r="C336" s="4" t="s">
        <v>12</v>
      </c>
      <c r="D336" s="4" t="s">
        <v>13</v>
      </c>
      <c r="E336" s="5">
        <v>1</v>
      </c>
      <c r="F336" s="5">
        <v>808198.61061600002</v>
      </c>
      <c r="G336" s="5">
        <v>38.485648124571433</v>
      </c>
      <c r="H336" s="5">
        <v>38.485648124571433</v>
      </c>
      <c r="I336" s="5">
        <v>2000003.4478243149</v>
      </c>
    </row>
    <row r="337" spans="1:9">
      <c r="A337" s="4" t="s">
        <v>357</v>
      </c>
      <c r="B337" s="6">
        <v>0.46093814860938143</v>
      </c>
      <c r="C337" s="4" t="s">
        <v>16</v>
      </c>
      <c r="D337" s="4" t="s">
        <v>17</v>
      </c>
      <c r="E337" s="5">
        <v>1</v>
      </c>
      <c r="F337" s="5">
        <v>232364.93421139999</v>
      </c>
      <c r="G337" s="5">
        <v>2.9045616776425001</v>
      </c>
      <c r="H337" s="5">
        <v>2.9045616776425001</v>
      </c>
      <c r="I337" s="5">
        <v>100187.43525951001</v>
      </c>
    </row>
    <row r="338" spans="1:9">
      <c r="A338" s="4" t="s">
        <v>358</v>
      </c>
      <c r="B338" s="6">
        <v>9.5520585682478579E-2</v>
      </c>
      <c r="C338" s="4" t="s">
        <v>21</v>
      </c>
      <c r="D338" s="4" t="s">
        <v>13</v>
      </c>
      <c r="E338" s="5">
        <v>1</v>
      </c>
      <c r="F338" s="5">
        <v>151544.66086179999</v>
      </c>
      <c r="G338" s="5">
        <v>7.2164124219904764</v>
      </c>
      <c r="H338" s="5">
        <v>7.2164124219904764</v>
      </c>
      <c r="I338" s="5">
        <v>2000000.6296335349</v>
      </c>
    </row>
    <row r="339" spans="1:9">
      <c r="A339" s="4" t="s">
        <v>359</v>
      </c>
      <c r="B339" s="6">
        <v>2.332918223329182E-2</v>
      </c>
      <c r="C339" s="4" t="s">
        <v>32</v>
      </c>
      <c r="D339" s="4" t="s">
        <v>17</v>
      </c>
      <c r="E339" s="5">
        <v>1</v>
      </c>
      <c r="F339" s="5">
        <v>367749.40763039998</v>
      </c>
      <c r="G339" s="5">
        <v>4.59686759538</v>
      </c>
      <c r="H339" s="5">
        <v>4.59686759538</v>
      </c>
      <c r="I339" s="5">
        <v>100015.0137626569</v>
      </c>
    </row>
    <row r="340" spans="1:9">
      <c r="A340" s="4" t="s">
        <v>360</v>
      </c>
      <c r="B340" s="6">
        <v>1.340790218498811</v>
      </c>
      <c r="C340" s="4" t="s">
        <v>29</v>
      </c>
      <c r="D340" s="4" t="s">
        <v>17</v>
      </c>
      <c r="E340" s="5">
        <v>1</v>
      </c>
      <c r="F340" s="5">
        <v>820630.76132980001</v>
      </c>
      <c r="G340" s="5">
        <v>10.2578845166225</v>
      </c>
      <c r="H340" s="5">
        <v>10.2578845166225</v>
      </c>
      <c r="I340" s="5">
        <v>101925.5139711329</v>
      </c>
    </row>
    <row r="341" spans="1:9">
      <c r="A341" s="4" t="s">
        <v>361</v>
      </c>
      <c r="B341" s="6">
        <v>2.3095211140043018E-3</v>
      </c>
      <c r="C341" s="4" t="s">
        <v>29</v>
      </c>
      <c r="D341" s="4" t="s">
        <v>24</v>
      </c>
      <c r="E341" s="5">
        <v>1</v>
      </c>
      <c r="F341" s="5">
        <v>0</v>
      </c>
      <c r="G341" s="5">
        <v>0</v>
      </c>
      <c r="H341" s="5">
        <v>0</v>
      </c>
      <c r="I341" s="5">
        <v>600000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35F4-AB21-DD4E-A525-F28101189891}">
  <dimension ref="A1:N341"/>
  <sheetViews>
    <sheetView topLeftCell="I1" zoomScaleNormal="100" workbookViewId="0">
      <selection activeCell="L2" sqref="L2"/>
    </sheetView>
  </sheetViews>
  <sheetFormatPr defaultColWidth="10.75" defaultRowHeight="15.6"/>
  <cols>
    <col min="1" max="9" width="10.75" style="1"/>
    <col min="10" max="10" width="76.5" style="1" bestFit="1" customWidth="1"/>
    <col min="11" max="11" width="15.25" style="1" bestFit="1" customWidth="1"/>
    <col min="12" max="12" width="34.5" style="1" bestFit="1" customWidth="1"/>
    <col min="13" max="13" width="16.375" style="1" bestFit="1" customWidth="1"/>
    <col min="14" max="16384" width="10.75" style="1"/>
  </cols>
  <sheetData>
    <row r="1" spans="1:14">
      <c r="A1" s="7" t="s">
        <v>0</v>
      </c>
      <c r="B1" s="7" t="s">
        <v>362</v>
      </c>
      <c r="C1" s="7" t="s">
        <v>3</v>
      </c>
      <c r="D1" s="7" t="s">
        <v>2</v>
      </c>
      <c r="E1" s="7" t="s">
        <v>362</v>
      </c>
      <c r="F1" s="7" t="s">
        <v>3</v>
      </c>
      <c r="G1" s="7" t="s">
        <v>10</v>
      </c>
      <c r="H1" s="7" t="s">
        <v>362</v>
      </c>
      <c r="I1" s="7"/>
    </row>
    <row r="2" spans="1:14">
      <c r="A2" s="1" t="s">
        <v>11</v>
      </c>
      <c r="B2" s="1" t="s">
        <v>363</v>
      </c>
      <c r="C2" s="1" t="s">
        <v>13</v>
      </c>
      <c r="D2" s="1" t="s">
        <v>12</v>
      </c>
      <c r="E2" s="1" t="s">
        <v>363</v>
      </c>
      <c r="F2" s="1" t="s">
        <v>13</v>
      </c>
      <c r="G2" s="1" t="s">
        <v>14</v>
      </c>
      <c r="H2" s="1" t="s">
        <v>364</v>
      </c>
      <c r="J2" s="95" t="s">
        <v>365</v>
      </c>
      <c r="K2" t="s">
        <v>366</v>
      </c>
      <c r="L2" s="95" t="s">
        <v>365</v>
      </c>
      <c r="M2" t="s">
        <v>367</v>
      </c>
      <c r="N2"/>
    </row>
    <row r="3" spans="1:14">
      <c r="A3" s="1" t="s">
        <v>15</v>
      </c>
      <c r="B3" s="1" t="s">
        <v>363</v>
      </c>
      <c r="C3" s="1" t="s">
        <v>17</v>
      </c>
      <c r="D3" s="1" t="s">
        <v>16</v>
      </c>
      <c r="E3" s="1" t="s">
        <v>363</v>
      </c>
      <c r="F3" s="1" t="s">
        <v>17</v>
      </c>
      <c r="G3" s="1" t="s">
        <v>14</v>
      </c>
      <c r="H3" s="1" t="s">
        <v>364</v>
      </c>
      <c r="J3" s="1" t="s">
        <v>24</v>
      </c>
      <c r="K3">
        <v>5</v>
      </c>
      <c r="L3" s="1" t="s">
        <v>376</v>
      </c>
      <c r="M3">
        <v>13</v>
      </c>
      <c r="N3"/>
    </row>
    <row r="4" spans="1:14">
      <c r="A4" s="1" t="s">
        <v>20</v>
      </c>
      <c r="B4" s="1" t="s">
        <v>368</v>
      </c>
      <c r="C4" s="1" t="s">
        <v>17</v>
      </c>
      <c r="D4" s="1" t="s">
        <v>21</v>
      </c>
      <c r="E4" s="1" t="s">
        <v>369</v>
      </c>
      <c r="F4" s="1" t="s">
        <v>13</v>
      </c>
      <c r="G4" s="1" t="s">
        <v>19</v>
      </c>
      <c r="H4" s="1" t="s">
        <v>370</v>
      </c>
      <c r="J4" s="1" t="s">
        <v>13</v>
      </c>
      <c r="K4">
        <v>69</v>
      </c>
      <c r="L4" s="1" t="s">
        <v>13</v>
      </c>
      <c r="M4">
        <v>150</v>
      </c>
      <c r="N4"/>
    </row>
    <row r="5" spans="1:14">
      <c r="A5" s="1" t="s">
        <v>12</v>
      </c>
      <c r="B5" s="1" t="s">
        <v>363</v>
      </c>
      <c r="C5" s="1" t="s">
        <v>22</v>
      </c>
      <c r="D5" s="1" t="s">
        <v>12</v>
      </c>
      <c r="E5" s="1" t="s">
        <v>363</v>
      </c>
      <c r="F5" s="1" t="s">
        <v>13</v>
      </c>
      <c r="G5" s="1" t="s">
        <v>14</v>
      </c>
      <c r="H5" s="1" t="s">
        <v>364</v>
      </c>
      <c r="J5" s="1" t="s">
        <v>17</v>
      </c>
      <c r="K5">
        <v>259</v>
      </c>
      <c r="L5" s="1" t="s">
        <v>17</v>
      </c>
      <c r="M5">
        <v>177</v>
      </c>
      <c r="N5"/>
    </row>
    <row r="6" spans="1:14">
      <c r="A6" s="1" t="s">
        <v>26</v>
      </c>
      <c r="B6" s="1" t="s">
        <v>363</v>
      </c>
      <c r="C6" s="1" t="s">
        <v>13</v>
      </c>
      <c r="D6" s="1" t="s">
        <v>12</v>
      </c>
      <c r="E6" s="1" t="s">
        <v>363</v>
      </c>
      <c r="F6" s="1" t="s">
        <v>13</v>
      </c>
      <c r="G6" s="1" t="s">
        <v>14</v>
      </c>
      <c r="H6" s="1" t="s">
        <v>364</v>
      </c>
      <c r="J6" s="1" t="s">
        <v>22</v>
      </c>
      <c r="K6">
        <v>7</v>
      </c>
      <c r="L6" s="1" t="s">
        <v>371</v>
      </c>
      <c r="M6">
        <v>340</v>
      </c>
      <c r="N6"/>
    </row>
    <row r="7" spans="1:14">
      <c r="A7" s="1" t="s">
        <v>28</v>
      </c>
      <c r="B7" s="1" t="s">
        <v>364</v>
      </c>
      <c r="C7" s="1" t="s">
        <v>13</v>
      </c>
      <c r="D7" s="1" t="s">
        <v>29</v>
      </c>
      <c r="E7" s="1" t="s">
        <v>368</v>
      </c>
      <c r="F7" s="1" t="s">
        <v>17</v>
      </c>
      <c r="G7" s="1" t="s">
        <v>19</v>
      </c>
      <c r="H7" s="1" t="s">
        <v>370</v>
      </c>
      <c r="J7" s="1" t="s">
        <v>371</v>
      </c>
      <c r="K7">
        <v>340</v>
      </c>
      <c r="L7"/>
      <c r="M7"/>
      <c r="N7"/>
    </row>
    <row r="8" spans="1:14">
      <c r="A8" s="1" t="s">
        <v>31</v>
      </c>
      <c r="B8" s="1" t="s">
        <v>363</v>
      </c>
      <c r="C8" s="1" t="s">
        <v>17</v>
      </c>
      <c r="D8" s="1" t="s">
        <v>32</v>
      </c>
      <c r="E8" s="1" t="s">
        <v>364</v>
      </c>
      <c r="F8" s="1" t="s">
        <v>17</v>
      </c>
      <c r="G8" s="1" t="s">
        <v>14</v>
      </c>
      <c r="H8" s="1" t="s">
        <v>364</v>
      </c>
      <c r="J8"/>
      <c r="K8"/>
      <c r="L8"/>
      <c r="M8"/>
      <c r="N8"/>
    </row>
    <row r="9" spans="1:14">
      <c r="A9" s="1" t="s">
        <v>34</v>
      </c>
      <c r="B9" s="1" t="s">
        <v>363</v>
      </c>
      <c r="C9" s="1" t="s">
        <v>17</v>
      </c>
      <c r="D9" s="1" t="s">
        <v>29</v>
      </c>
      <c r="E9" s="1" t="s">
        <v>368</v>
      </c>
      <c r="F9" s="1" t="s">
        <v>17</v>
      </c>
      <c r="G9" s="1" t="s">
        <v>19</v>
      </c>
      <c r="H9" s="1" t="s">
        <v>370</v>
      </c>
      <c r="J9"/>
      <c r="K9"/>
      <c r="L9"/>
      <c r="M9"/>
      <c r="N9"/>
    </row>
    <row r="10" spans="1:14">
      <c r="A10" s="1" t="s">
        <v>36</v>
      </c>
      <c r="B10" s="1" t="s">
        <v>372</v>
      </c>
      <c r="C10" s="1" t="s">
        <v>13</v>
      </c>
      <c r="D10" s="1" t="s">
        <v>37</v>
      </c>
      <c r="E10" s="1" t="s">
        <v>363</v>
      </c>
      <c r="F10" s="1" t="s">
        <v>13</v>
      </c>
      <c r="G10" s="1" t="s">
        <v>19</v>
      </c>
      <c r="H10" s="1" t="s">
        <v>370</v>
      </c>
      <c r="J10"/>
      <c r="K10"/>
      <c r="L10"/>
      <c r="M10"/>
      <c r="N10"/>
    </row>
    <row r="11" spans="1:14">
      <c r="A11" s="1" t="s">
        <v>39</v>
      </c>
      <c r="B11" s="1" t="s">
        <v>369</v>
      </c>
      <c r="C11" s="1" t="s">
        <v>17</v>
      </c>
      <c r="D11" s="1" t="s">
        <v>21</v>
      </c>
      <c r="E11" s="1" t="s">
        <v>369</v>
      </c>
      <c r="F11" s="1" t="s">
        <v>13</v>
      </c>
      <c r="G11" s="1" t="s">
        <v>19</v>
      </c>
      <c r="H11" s="1" t="s">
        <v>370</v>
      </c>
      <c r="J11"/>
      <c r="K11"/>
      <c r="L11"/>
      <c r="M11"/>
      <c r="N11"/>
    </row>
    <row r="12" spans="1:14">
      <c r="A12" s="1" t="s">
        <v>40</v>
      </c>
      <c r="B12" s="1" t="s">
        <v>363</v>
      </c>
      <c r="C12" s="1" t="s">
        <v>17</v>
      </c>
      <c r="D12" s="1" t="s">
        <v>37</v>
      </c>
      <c r="E12" s="1" t="s">
        <v>363</v>
      </c>
      <c r="F12" s="1" t="s">
        <v>13</v>
      </c>
      <c r="G12" s="1" t="s">
        <v>19</v>
      </c>
      <c r="H12" s="1" t="s">
        <v>370</v>
      </c>
      <c r="J12"/>
      <c r="K12"/>
      <c r="L12"/>
      <c r="M12"/>
      <c r="N12"/>
    </row>
    <row r="13" spans="1:14">
      <c r="A13" s="1" t="s">
        <v>42</v>
      </c>
      <c r="B13" s="1" t="s">
        <v>364</v>
      </c>
      <c r="C13" s="1" t="s">
        <v>17</v>
      </c>
      <c r="D13" s="1" t="s">
        <v>29</v>
      </c>
      <c r="E13" s="1" t="s">
        <v>368</v>
      </c>
      <c r="F13" s="1" t="s">
        <v>17</v>
      </c>
      <c r="G13" s="1" t="s">
        <v>19</v>
      </c>
      <c r="H13" s="1" t="s">
        <v>370</v>
      </c>
      <c r="J13"/>
      <c r="K13"/>
      <c r="L13"/>
      <c r="M13"/>
      <c r="N13"/>
    </row>
    <row r="14" spans="1:14">
      <c r="A14" s="1" t="s">
        <v>44</v>
      </c>
      <c r="B14" s="1" t="s">
        <v>370</v>
      </c>
      <c r="C14" s="1" t="s">
        <v>17</v>
      </c>
      <c r="D14" s="1" t="s">
        <v>32</v>
      </c>
      <c r="E14" s="1" t="s">
        <v>364</v>
      </c>
      <c r="F14" s="1" t="s">
        <v>17</v>
      </c>
      <c r="G14" s="1" t="s">
        <v>14</v>
      </c>
      <c r="H14" s="1" t="s">
        <v>364</v>
      </c>
      <c r="J14"/>
      <c r="K14"/>
      <c r="L14"/>
      <c r="M14"/>
      <c r="N14"/>
    </row>
    <row r="15" spans="1:14">
      <c r="A15" s="1" t="s">
        <v>45</v>
      </c>
      <c r="B15" s="1" t="s">
        <v>45</v>
      </c>
      <c r="C15" s="1" t="s">
        <v>17</v>
      </c>
      <c r="D15" s="1" t="s">
        <v>23</v>
      </c>
      <c r="E15" s="1" t="s">
        <v>370</v>
      </c>
      <c r="F15" s="1" t="s">
        <v>13</v>
      </c>
      <c r="G15" s="1" t="s">
        <v>19</v>
      </c>
      <c r="H15" s="1" t="s">
        <v>370</v>
      </c>
      <c r="J15"/>
      <c r="K15"/>
      <c r="L15"/>
      <c r="M15"/>
      <c r="N15"/>
    </row>
    <row r="16" spans="1:14">
      <c r="A16" s="1" t="s">
        <v>46</v>
      </c>
      <c r="B16" s="1" t="s">
        <v>364</v>
      </c>
      <c r="C16" s="1" t="s">
        <v>17</v>
      </c>
      <c r="D16" s="1" t="s">
        <v>29</v>
      </c>
      <c r="E16" s="1" t="s">
        <v>368</v>
      </c>
      <c r="F16" s="1" t="s">
        <v>17</v>
      </c>
      <c r="G16" s="1" t="s">
        <v>19</v>
      </c>
      <c r="H16" s="1" t="s">
        <v>370</v>
      </c>
      <c r="J16"/>
      <c r="K16"/>
      <c r="L16"/>
      <c r="M16"/>
      <c r="N16"/>
    </row>
    <row r="17" spans="1:14">
      <c r="A17" s="1" t="s">
        <v>48</v>
      </c>
      <c r="B17" s="1" t="s">
        <v>364</v>
      </c>
      <c r="C17" s="1" t="s">
        <v>17</v>
      </c>
      <c r="D17" s="1" t="s">
        <v>16</v>
      </c>
      <c r="E17" s="1" t="s">
        <v>363</v>
      </c>
      <c r="F17" s="1" t="s">
        <v>17</v>
      </c>
      <c r="G17" s="1" t="s">
        <v>14</v>
      </c>
      <c r="H17" s="1" t="s">
        <v>364</v>
      </c>
      <c r="J17"/>
      <c r="K17"/>
      <c r="L17"/>
      <c r="M17"/>
      <c r="N17"/>
    </row>
    <row r="18" spans="1:14">
      <c r="A18" s="1" t="s">
        <v>50</v>
      </c>
      <c r="B18" s="1" t="s">
        <v>370</v>
      </c>
      <c r="C18" s="1" t="s">
        <v>17</v>
      </c>
      <c r="D18" s="1" t="s">
        <v>32</v>
      </c>
      <c r="E18" s="1" t="s">
        <v>364</v>
      </c>
      <c r="F18" s="1" t="s">
        <v>17</v>
      </c>
      <c r="G18" s="1" t="s">
        <v>14</v>
      </c>
      <c r="H18" s="1" t="s">
        <v>364</v>
      </c>
      <c r="J18"/>
      <c r="K18"/>
      <c r="L18"/>
      <c r="M18"/>
      <c r="N18"/>
    </row>
    <row r="19" spans="1:14">
      <c r="A19" s="1" t="s">
        <v>51</v>
      </c>
      <c r="B19" s="1" t="s">
        <v>363</v>
      </c>
      <c r="C19" s="1" t="s">
        <v>13</v>
      </c>
      <c r="D19" s="1" t="s">
        <v>12</v>
      </c>
      <c r="E19" s="1" t="s">
        <v>363</v>
      </c>
      <c r="F19" s="1" t="s">
        <v>13</v>
      </c>
      <c r="G19" s="1" t="s">
        <v>14</v>
      </c>
      <c r="H19" s="1" t="s">
        <v>364</v>
      </c>
      <c r="J19"/>
      <c r="K19"/>
      <c r="L19"/>
      <c r="M19"/>
      <c r="N19"/>
    </row>
    <row r="20" spans="1:14">
      <c r="A20" s="1" t="s">
        <v>52</v>
      </c>
      <c r="B20" s="1" t="s">
        <v>364</v>
      </c>
      <c r="C20" s="1" t="s">
        <v>17</v>
      </c>
      <c r="D20" s="1" t="s">
        <v>12</v>
      </c>
      <c r="E20" s="1" t="s">
        <v>363</v>
      </c>
      <c r="F20" s="1" t="s">
        <v>13</v>
      </c>
      <c r="G20" s="1" t="s">
        <v>14</v>
      </c>
      <c r="H20" s="1" t="s">
        <v>364</v>
      </c>
    </row>
    <row r="21" spans="1:14">
      <c r="A21" s="1" t="s">
        <v>53</v>
      </c>
      <c r="B21" s="1" t="s">
        <v>370</v>
      </c>
      <c r="C21" s="1" t="s">
        <v>17</v>
      </c>
      <c r="D21" s="1" t="s">
        <v>32</v>
      </c>
      <c r="E21" s="1" t="s">
        <v>364</v>
      </c>
      <c r="F21" s="1" t="s">
        <v>17</v>
      </c>
      <c r="G21" s="1" t="s">
        <v>14</v>
      </c>
      <c r="H21" s="1" t="s">
        <v>364</v>
      </c>
    </row>
    <row r="22" spans="1:14">
      <c r="A22" s="1" t="s">
        <v>55</v>
      </c>
      <c r="B22" s="1" t="s">
        <v>363</v>
      </c>
      <c r="C22" s="1" t="s">
        <v>13</v>
      </c>
      <c r="D22" s="1" t="s">
        <v>41</v>
      </c>
      <c r="E22" s="1" t="s">
        <v>363</v>
      </c>
      <c r="F22" s="1" t="s">
        <v>376</v>
      </c>
      <c r="G22" s="1" t="s">
        <v>14</v>
      </c>
      <c r="H22" s="1" t="s">
        <v>364</v>
      </c>
    </row>
    <row r="23" spans="1:14">
      <c r="A23" s="1" t="s">
        <v>57</v>
      </c>
      <c r="B23" s="1" t="s">
        <v>363</v>
      </c>
      <c r="C23" s="1" t="s">
        <v>17</v>
      </c>
      <c r="D23" s="1" t="s">
        <v>16</v>
      </c>
      <c r="E23" s="1" t="s">
        <v>363</v>
      </c>
      <c r="F23" s="1" t="s">
        <v>17</v>
      </c>
      <c r="G23" s="1" t="s">
        <v>14</v>
      </c>
      <c r="H23" s="1" t="s">
        <v>364</v>
      </c>
    </row>
    <row r="24" spans="1:14">
      <c r="A24" s="1" t="s">
        <v>59</v>
      </c>
      <c r="B24" s="1" t="s">
        <v>370</v>
      </c>
      <c r="C24" s="1" t="s">
        <v>17</v>
      </c>
      <c r="D24" s="1" t="s">
        <v>29</v>
      </c>
      <c r="E24" s="1" t="s">
        <v>368</v>
      </c>
      <c r="F24" s="1" t="s">
        <v>17</v>
      </c>
      <c r="G24" s="1" t="s">
        <v>19</v>
      </c>
      <c r="H24" s="1" t="s">
        <v>370</v>
      </c>
    </row>
    <row r="25" spans="1:14">
      <c r="A25" s="1" t="s">
        <v>61</v>
      </c>
      <c r="B25" s="1" t="s">
        <v>372</v>
      </c>
      <c r="C25" s="1" t="s">
        <v>13</v>
      </c>
      <c r="D25" s="1" t="s">
        <v>12</v>
      </c>
      <c r="E25" s="1" t="s">
        <v>363</v>
      </c>
      <c r="F25" s="1" t="s">
        <v>13</v>
      </c>
      <c r="G25" s="1" t="s">
        <v>14</v>
      </c>
      <c r="H25" s="1" t="s">
        <v>364</v>
      </c>
    </row>
    <row r="26" spans="1:14">
      <c r="A26" s="1" t="s">
        <v>62</v>
      </c>
      <c r="B26" s="1" t="s">
        <v>364</v>
      </c>
      <c r="C26" s="1" t="s">
        <v>17</v>
      </c>
      <c r="D26" s="1" t="s">
        <v>21</v>
      </c>
      <c r="E26" s="1" t="s">
        <v>369</v>
      </c>
      <c r="F26" s="1" t="s">
        <v>13</v>
      </c>
      <c r="G26" s="1" t="s">
        <v>19</v>
      </c>
      <c r="H26" s="1" t="s">
        <v>370</v>
      </c>
    </row>
    <row r="27" spans="1:14">
      <c r="A27" s="1" t="s">
        <v>64</v>
      </c>
      <c r="B27" s="1" t="s">
        <v>370</v>
      </c>
      <c r="C27" s="1" t="s">
        <v>17</v>
      </c>
      <c r="D27" s="1" t="s">
        <v>32</v>
      </c>
      <c r="E27" s="1" t="s">
        <v>364</v>
      </c>
      <c r="F27" s="1" t="s">
        <v>17</v>
      </c>
      <c r="G27" s="1" t="s">
        <v>14</v>
      </c>
      <c r="H27" s="1" t="s">
        <v>364</v>
      </c>
    </row>
    <row r="28" spans="1:14">
      <c r="A28" s="1" t="s">
        <v>65</v>
      </c>
      <c r="B28" s="1" t="s">
        <v>373</v>
      </c>
      <c r="C28" s="1" t="s">
        <v>17</v>
      </c>
      <c r="D28" s="1" t="s">
        <v>29</v>
      </c>
      <c r="E28" s="1" t="s">
        <v>368</v>
      </c>
      <c r="F28" s="1" t="s">
        <v>17</v>
      </c>
      <c r="G28" s="1" t="s">
        <v>19</v>
      </c>
      <c r="H28" s="1" t="s">
        <v>370</v>
      </c>
    </row>
    <row r="29" spans="1:14">
      <c r="A29" s="1" t="s">
        <v>66</v>
      </c>
      <c r="B29" s="1" t="s">
        <v>364</v>
      </c>
      <c r="C29" s="1" t="s">
        <v>17</v>
      </c>
      <c r="D29" s="1" t="s">
        <v>32</v>
      </c>
      <c r="E29" s="1" t="s">
        <v>364</v>
      </c>
      <c r="F29" s="1" t="s">
        <v>17</v>
      </c>
      <c r="G29" s="1" t="s">
        <v>14</v>
      </c>
      <c r="H29" s="1" t="s">
        <v>364</v>
      </c>
    </row>
    <row r="30" spans="1:14">
      <c r="A30" s="1" t="s">
        <v>67</v>
      </c>
      <c r="B30" s="1" t="s">
        <v>372</v>
      </c>
      <c r="C30" s="1" t="s">
        <v>17</v>
      </c>
      <c r="D30" s="1" t="s">
        <v>32</v>
      </c>
      <c r="E30" s="1" t="s">
        <v>364</v>
      </c>
      <c r="F30" s="1" t="s">
        <v>17</v>
      </c>
      <c r="G30" s="1" t="s">
        <v>14</v>
      </c>
      <c r="H30" s="1" t="s">
        <v>364</v>
      </c>
    </row>
    <row r="31" spans="1:14">
      <c r="A31" s="1" t="s">
        <v>69</v>
      </c>
      <c r="B31" s="1" t="s">
        <v>368</v>
      </c>
      <c r="C31" s="1" t="s">
        <v>17</v>
      </c>
      <c r="D31" s="1" t="s">
        <v>21</v>
      </c>
      <c r="E31" s="1" t="s">
        <v>369</v>
      </c>
      <c r="F31" s="1" t="s">
        <v>13</v>
      </c>
      <c r="G31" s="1" t="s">
        <v>19</v>
      </c>
      <c r="H31" s="1" t="s">
        <v>370</v>
      </c>
    </row>
    <row r="32" spans="1:14">
      <c r="A32" s="1" t="s">
        <v>70</v>
      </c>
      <c r="B32" s="1" t="s">
        <v>370</v>
      </c>
      <c r="C32" s="1" t="s">
        <v>13</v>
      </c>
      <c r="D32" s="1" t="s">
        <v>12</v>
      </c>
      <c r="E32" s="1" t="s">
        <v>363</v>
      </c>
      <c r="F32" s="1" t="s">
        <v>13</v>
      </c>
      <c r="G32" s="1" t="s">
        <v>14</v>
      </c>
      <c r="H32" s="1" t="s">
        <v>364</v>
      </c>
    </row>
    <row r="33" spans="1:8">
      <c r="A33" s="1" t="s">
        <v>72</v>
      </c>
      <c r="B33" s="1" t="s">
        <v>363</v>
      </c>
      <c r="C33" s="1" t="s">
        <v>13</v>
      </c>
      <c r="D33" s="1" t="s">
        <v>27</v>
      </c>
      <c r="E33" s="1" t="s">
        <v>370</v>
      </c>
      <c r="F33" s="1" t="s">
        <v>13</v>
      </c>
      <c r="G33" s="1" t="s">
        <v>19</v>
      </c>
      <c r="H33" s="1" t="s">
        <v>370</v>
      </c>
    </row>
    <row r="34" spans="1:8">
      <c r="A34" s="1" t="s">
        <v>73</v>
      </c>
      <c r="B34" s="1" t="s">
        <v>370</v>
      </c>
      <c r="C34" s="1" t="s">
        <v>13</v>
      </c>
      <c r="D34" s="1" t="s">
        <v>29</v>
      </c>
      <c r="E34" s="1" t="s">
        <v>368</v>
      </c>
      <c r="F34" s="1" t="s">
        <v>17</v>
      </c>
      <c r="G34" s="1" t="s">
        <v>19</v>
      </c>
      <c r="H34" s="1" t="s">
        <v>370</v>
      </c>
    </row>
    <row r="35" spans="1:8">
      <c r="A35" s="1" t="s">
        <v>74</v>
      </c>
      <c r="B35" s="1" t="s">
        <v>363</v>
      </c>
      <c r="C35" s="1" t="s">
        <v>13</v>
      </c>
      <c r="D35" s="1" t="s">
        <v>12</v>
      </c>
      <c r="E35" s="1" t="s">
        <v>363</v>
      </c>
      <c r="F35" s="1" t="s">
        <v>13</v>
      </c>
      <c r="G35" s="1" t="s">
        <v>14</v>
      </c>
      <c r="H35" s="1" t="s">
        <v>364</v>
      </c>
    </row>
    <row r="36" spans="1:8">
      <c r="A36" s="1" t="s">
        <v>75</v>
      </c>
      <c r="B36" s="1" t="s">
        <v>364</v>
      </c>
      <c r="C36" s="1" t="s">
        <v>17</v>
      </c>
      <c r="D36" s="1" t="s">
        <v>29</v>
      </c>
      <c r="E36" s="1" t="s">
        <v>368</v>
      </c>
      <c r="F36" s="1" t="s">
        <v>17</v>
      </c>
      <c r="G36" s="1" t="s">
        <v>19</v>
      </c>
      <c r="H36" s="1" t="s">
        <v>370</v>
      </c>
    </row>
    <row r="37" spans="1:8">
      <c r="A37" s="1" t="s">
        <v>76</v>
      </c>
      <c r="B37" s="1" t="s">
        <v>364</v>
      </c>
      <c r="C37" s="1" t="s">
        <v>17</v>
      </c>
      <c r="D37" s="1" t="s">
        <v>32</v>
      </c>
      <c r="E37" s="1" t="s">
        <v>364</v>
      </c>
      <c r="F37" s="1" t="s">
        <v>17</v>
      </c>
      <c r="G37" s="1" t="s">
        <v>14</v>
      </c>
      <c r="H37" s="1" t="s">
        <v>364</v>
      </c>
    </row>
    <row r="38" spans="1:8">
      <c r="A38" s="1" t="s">
        <v>77</v>
      </c>
      <c r="B38" s="1" t="s">
        <v>364</v>
      </c>
      <c r="C38" s="1" t="s">
        <v>17</v>
      </c>
      <c r="D38" s="1" t="s">
        <v>32</v>
      </c>
      <c r="E38" s="1" t="s">
        <v>364</v>
      </c>
      <c r="F38" s="1" t="s">
        <v>17</v>
      </c>
      <c r="G38" s="1" t="s">
        <v>14</v>
      </c>
      <c r="H38" s="1" t="s">
        <v>364</v>
      </c>
    </row>
    <row r="39" spans="1:8">
      <c r="A39" s="1" t="s">
        <v>78</v>
      </c>
      <c r="B39" s="1" t="s">
        <v>363</v>
      </c>
      <c r="C39" s="1" t="s">
        <v>17</v>
      </c>
      <c r="D39" s="1" t="s">
        <v>32</v>
      </c>
      <c r="E39" s="1" t="s">
        <v>364</v>
      </c>
      <c r="F39" s="1" t="s">
        <v>17</v>
      </c>
      <c r="G39" s="1" t="s">
        <v>14</v>
      </c>
      <c r="H39" s="1" t="s">
        <v>364</v>
      </c>
    </row>
    <row r="40" spans="1:8">
      <c r="A40" s="1" t="s">
        <v>79</v>
      </c>
      <c r="B40" s="1" t="s">
        <v>363</v>
      </c>
      <c r="C40" s="1" t="s">
        <v>17</v>
      </c>
      <c r="D40" s="1" t="s">
        <v>41</v>
      </c>
      <c r="E40" s="1" t="s">
        <v>363</v>
      </c>
      <c r="F40" s="1" t="s">
        <v>376</v>
      </c>
      <c r="G40" s="1" t="s">
        <v>14</v>
      </c>
      <c r="H40" s="1" t="s">
        <v>364</v>
      </c>
    </row>
    <row r="41" spans="1:8">
      <c r="A41" s="1" t="s">
        <v>80</v>
      </c>
      <c r="B41" s="1" t="s">
        <v>363</v>
      </c>
      <c r="C41" s="1" t="s">
        <v>13</v>
      </c>
      <c r="D41" s="1" t="s">
        <v>12</v>
      </c>
      <c r="E41" s="1" t="s">
        <v>363</v>
      </c>
      <c r="F41" s="1" t="s">
        <v>13</v>
      </c>
      <c r="G41" s="1" t="s">
        <v>14</v>
      </c>
      <c r="H41" s="1" t="s">
        <v>364</v>
      </c>
    </row>
    <row r="42" spans="1:8">
      <c r="A42" s="1" t="s">
        <v>81</v>
      </c>
      <c r="B42" s="1" t="s">
        <v>363</v>
      </c>
      <c r="C42" s="1" t="s">
        <v>17</v>
      </c>
      <c r="D42" s="1" t="s">
        <v>29</v>
      </c>
      <c r="E42" s="1" t="s">
        <v>368</v>
      </c>
      <c r="F42" s="1" t="s">
        <v>17</v>
      </c>
      <c r="G42" s="1" t="s">
        <v>19</v>
      </c>
      <c r="H42" s="1" t="s">
        <v>370</v>
      </c>
    </row>
    <row r="43" spans="1:8">
      <c r="A43" s="1" t="s">
        <v>82</v>
      </c>
      <c r="B43" s="1" t="s">
        <v>370</v>
      </c>
      <c r="C43" s="1" t="s">
        <v>13</v>
      </c>
      <c r="D43" s="1" t="s">
        <v>29</v>
      </c>
      <c r="E43" s="1" t="s">
        <v>368</v>
      </c>
      <c r="F43" s="1" t="s">
        <v>17</v>
      </c>
      <c r="G43" s="1" t="s">
        <v>19</v>
      </c>
      <c r="H43" s="1" t="s">
        <v>370</v>
      </c>
    </row>
    <row r="44" spans="1:8">
      <c r="A44" s="1" t="s">
        <v>83</v>
      </c>
      <c r="B44" s="1" t="s">
        <v>370</v>
      </c>
      <c r="C44" s="1" t="s">
        <v>13</v>
      </c>
      <c r="D44" s="1" t="s">
        <v>12</v>
      </c>
      <c r="E44" s="1" t="s">
        <v>363</v>
      </c>
      <c r="F44" s="1" t="s">
        <v>13</v>
      </c>
      <c r="G44" s="1" t="s">
        <v>14</v>
      </c>
      <c r="H44" s="1" t="s">
        <v>364</v>
      </c>
    </row>
    <row r="45" spans="1:8">
      <c r="A45" s="1" t="s">
        <v>84</v>
      </c>
      <c r="B45" s="1" t="s">
        <v>364</v>
      </c>
      <c r="C45" s="1" t="s">
        <v>17</v>
      </c>
      <c r="D45" s="1" t="s">
        <v>29</v>
      </c>
      <c r="E45" s="1" t="s">
        <v>368</v>
      </c>
      <c r="F45" s="1" t="s">
        <v>17</v>
      </c>
      <c r="G45" s="1" t="s">
        <v>19</v>
      </c>
      <c r="H45" s="1" t="s">
        <v>370</v>
      </c>
    </row>
    <row r="46" spans="1:8">
      <c r="A46" s="1" t="s">
        <v>85</v>
      </c>
      <c r="B46" s="1" t="s">
        <v>363</v>
      </c>
      <c r="C46" s="1" t="s">
        <v>17</v>
      </c>
      <c r="D46" s="1" t="s">
        <v>32</v>
      </c>
      <c r="E46" s="1" t="s">
        <v>364</v>
      </c>
      <c r="F46" s="1" t="s">
        <v>17</v>
      </c>
      <c r="G46" s="1" t="s">
        <v>14</v>
      </c>
      <c r="H46" s="1" t="s">
        <v>364</v>
      </c>
    </row>
    <row r="47" spans="1:8">
      <c r="A47" s="1" t="s">
        <v>86</v>
      </c>
      <c r="B47" s="1" t="s">
        <v>363</v>
      </c>
      <c r="C47" s="1" t="s">
        <v>17</v>
      </c>
      <c r="D47" s="1" t="s">
        <v>16</v>
      </c>
      <c r="E47" s="1" t="s">
        <v>363</v>
      </c>
      <c r="F47" s="1" t="s">
        <v>17</v>
      </c>
      <c r="G47" s="1" t="s">
        <v>14</v>
      </c>
      <c r="H47" s="1" t="s">
        <v>364</v>
      </c>
    </row>
    <row r="48" spans="1:8">
      <c r="A48" s="1" t="s">
        <v>87</v>
      </c>
      <c r="B48" s="1" t="s">
        <v>363</v>
      </c>
      <c r="C48" s="1" t="s">
        <v>17</v>
      </c>
      <c r="D48" s="1" t="s">
        <v>29</v>
      </c>
      <c r="E48" s="1" t="s">
        <v>368</v>
      </c>
      <c r="F48" s="1" t="s">
        <v>17</v>
      </c>
      <c r="G48" s="1" t="s">
        <v>19</v>
      </c>
      <c r="H48" s="1" t="s">
        <v>370</v>
      </c>
    </row>
    <row r="49" spans="1:8">
      <c r="A49" s="1" t="s">
        <v>88</v>
      </c>
      <c r="B49" s="1" t="s">
        <v>370</v>
      </c>
      <c r="C49" s="1" t="s">
        <v>17</v>
      </c>
      <c r="D49" s="1" t="s">
        <v>16</v>
      </c>
      <c r="E49" s="1" t="s">
        <v>363</v>
      </c>
      <c r="F49" s="1" t="s">
        <v>17</v>
      </c>
      <c r="G49" s="1" t="s">
        <v>14</v>
      </c>
      <c r="H49" s="1" t="s">
        <v>364</v>
      </c>
    </row>
    <row r="50" spans="1:8">
      <c r="A50" s="1" t="s">
        <v>18</v>
      </c>
      <c r="B50" s="1" t="s">
        <v>370</v>
      </c>
      <c r="C50" s="1" t="s">
        <v>17</v>
      </c>
      <c r="D50" s="1" t="s">
        <v>37</v>
      </c>
      <c r="E50" s="1" t="s">
        <v>363</v>
      </c>
      <c r="F50" s="1" t="s">
        <v>13</v>
      </c>
      <c r="G50" s="1" t="s">
        <v>19</v>
      </c>
      <c r="H50" s="1" t="s">
        <v>370</v>
      </c>
    </row>
    <row r="51" spans="1:8">
      <c r="A51" s="1" t="s">
        <v>89</v>
      </c>
      <c r="B51" s="1" t="s">
        <v>364</v>
      </c>
      <c r="C51" s="1" t="s">
        <v>17</v>
      </c>
      <c r="D51" s="1" t="s">
        <v>23</v>
      </c>
      <c r="E51" s="1" t="s">
        <v>370</v>
      </c>
      <c r="F51" s="1" t="s">
        <v>13</v>
      </c>
      <c r="G51" s="1" t="s">
        <v>19</v>
      </c>
      <c r="H51" s="1" t="s">
        <v>370</v>
      </c>
    </row>
    <row r="52" spans="1:8">
      <c r="A52" s="1" t="s">
        <v>90</v>
      </c>
      <c r="B52" s="1" t="s">
        <v>370</v>
      </c>
      <c r="C52" s="1" t="s">
        <v>17</v>
      </c>
      <c r="D52" s="1" t="s">
        <v>16</v>
      </c>
      <c r="E52" s="1" t="s">
        <v>363</v>
      </c>
      <c r="F52" s="1" t="s">
        <v>17</v>
      </c>
      <c r="G52" s="1" t="s">
        <v>14</v>
      </c>
      <c r="H52" s="1" t="s">
        <v>364</v>
      </c>
    </row>
    <row r="53" spans="1:8">
      <c r="A53" s="1" t="s">
        <v>91</v>
      </c>
      <c r="B53" s="1" t="s">
        <v>370</v>
      </c>
      <c r="C53" s="1" t="s">
        <v>13</v>
      </c>
      <c r="D53" s="1" t="s">
        <v>41</v>
      </c>
      <c r="E53" s="1" t="s">
        <v>363</v>
      </c>
      <c r="F53" s="1" t="s">
        <v>376</v>
      </c>
      <c r="G53" s="1" t="s">
        <v>14</v>
      </c>
      <c r="H53" s="1" t="s">
        <v>364</v>
      </c>
    </row>
    <row r="54" spans="1:8">
      <c r="A54" s="1" t="s">
        <v>92</v>
      </c>
      <c r="B54" s="1" t="s">
        <v>363</v>
      </c>
      <c r="C54" s="1" t="s">
        <v>17</v>
      </c>
      <c r="D54" s="1" t="s">
        <v>37</v>
      </c>
      <c r="E54" s="1" t="s">
        <v>363</v>
      </c>
      <c r="F54" s="1" t="s">
        <v>13</v>
      </c>
      <c r="G54" s="1" t="s">
        <v>19</v>
      </c>
      <c r="H54" s="1" t="s">
        <v>370</v>
      </c>
    </row>
    <row r="55" spans="1:8">
      <c r="A55" s="1" t="s">
        <v>93</v>
      </c>
      <c r="B55" s="1" t="s">
        <v>363</v>
      </c>
      <c r="C55" s="1" t="s">
        <v>17</v>
      </c>
      <c r="D55" s="1" t="s">
        <v>16</v>
      </c>
      <c r="E55" s="1" t="s">
        <v>363</v>
      </c>
      <c r="F55" s="1" t="s">
        <v>17</v>
      </c>
      <c r="G55" s="1" t="s">
        <v>14</v>
      </c>
      <c r="H55" s="1" t="s">
        <v>364</v>
      </c>
    </row>
    <row r="56" spans="1:8">
      <c r="A56" s="1" t="s">
        <v>94</v>
      </c>
      <c r="B56" s="1" t="s">
        <v>370</v>
      </c>
      <c r="C56" s="1" t="s">
        <v>17</v>
      </c>
      <c r="D56" s="1" t="s">
        <v>16</v>
      </c>
      <c r="E56" s="1" t="s">
        <v>363</v>
      </c>
      <c r="F56" s="1" t="s">
        <v>17</v>
      </c>
      <c r="G56" s="1" t="s">
        <v>14</v>
      </c>
      <c r="H56" s="1" t="s">
        <v>364</v>
      </c>
    </row>
    <row r="57" spans="1:8">
      <c r="A57" s="1" t="s">
        <v>95</v>
      </c>
      <c r="B57" s="1" t="s">
        <v>363</v>
      </c>
      <c r="C57" s="1" t="s">
        <v>17</v>
      </c>
      <c r="D57" s="1" t="s">
        <v>23</v>
      </c>
      <c r="E57" s="1" t="s">
        <v>370</v>
      </c>
      <c r="F57" s="1" t="s">
        <v>13</v>
      </c>
      <c r="G57" s="1" t="s">
        <v>19</v>
      </c>
      <c r="H57" s="1" t="s">
        <v>370</v>
      </c>
    </row>
    <row r="58" spans="1:8">
      <c r="A58" s="1" t="s">
        <v>96</v>
      </c>
      <c r="B58" s="1" t="s">
        <v>363</v>
      </c>
      <c r="C58" s="1" t="s">
        <v>17</v>
      </c>
      <c r="D58" s="1" t="s">
        <v>16</v>
      </c>
      <c r="E58" s="1" t="s">
        <v>363</v>
      </c>
      <c r="F58" s="1" t="s">
        <v>17</v>
      </c>
      <c r="G58" s="1" t="s">
        <v>14</v>
      </c>
      <c r="H58" s="1" t="s">
        <v>364</v>
      </c>
    </row>
    <row r="59" spans="1:8">
      <c r="A59" s="1" t="s">
        <v>97</v>
      </c>
      <c r="B59" s="1" t="s">
        <v>368</v>
      </c>
      <c r="C59" s="1" t="s">
        <v>17</v>
      </c>
      <c r="D59" s="1" t="s">
        <v>29</v>
      </c>
      <c r="E59" s="1" t="s">
        <v>368</v>
      </c>
      <c r="F59" s="1" t="s">
        <v>17</v>
      </c>
      <c r="G59" s="1" t="s">
        <v>19</v>
      </c>
      <c r="H59" s="1" t="s">
        <v>370</v>
      </c>
    </row>
    <row r="60" spans="1:8">
      <c r="A60" s="1" t="s">
        <v>98</v>
      </c>
      <c r="B60" s="1" t="s">
        <v>372</v>
      </c>
      <c r="C60" s="1" t="s">
        <v>13</v>
      </c>
      <c r="D60" s="1" t="s">
        <v>41</v>
      </c>
      <c r="E60" s="1" t="s">
        <v>363</v>
      </c>
      <c r="F60" s="1" t="s">
        <v>376</v>
      </c>
      <c r="G60" s="1" t="s">
        <v>14</v>
      </c>
      <c r="H60" s="1" t="s">
        <v>364</v>
      </c>
    </row>
    <row r="61" spans="1:8">
      <c r="A61" s="1" t="s">
        <v>99</v>
      </c>
      <c r="B61" s="1" t="s">
        <v>363</v>
      </c>
      <c r="C61" s="1" t="s">
        <v>17</v>
      </c>
      <c r="D61" s="1" t="s">
        <v>21</v>
      </c>
      <c r="E61" s="1" t="s">
        <v>369</v>
      </c>
      <c r="F61" s="1" t="s">
        <v>13</v>
      </c>
      <c r="G61" s="1" t="s">
        <v>19</v>
      </c>
      <c r="H61" s="1" t="s">
        <v>370</v>
      </c>
    </row>
    <row r="62" spans="1:8">
      <c r="A62" s="1" t="s">
        <v>100</v>
      </c>
      <c r="B62" s="1" t="s">
        <v>363</v>
      </c>
      <c r="C62" s="1" t="s">
        <v>17</v>
      </c>
      <c r="D62" s="1" t="s">
        <v>16</v>
      </c>
      <c r="E62" s="1" t="s">
        <v>363</v>
      </c>
      <c r="F62" s="1" t="s">
        <v>17</v>
      </c>
      <c r="G62" s="1" t="s">
        <v>14</v>
      </c>
      <c r="H62" s="1" t="s">
        <v>364</v>
      </c>
    </row>
    <row r="63" spans="1:8">
      <c r="A63" s="1" t="s">
        <v>101</v>
      </c>
      <c r="B63" s="1" t="s">
        <v>363</v>
      </c>
      <c r="C63" s="1" t="s">
        <v>17</v>
      </c>
      <c r="D63" s="1" t="s">
        <v>16</v>
      </c>
      <c r="E63" s="1" t="s">
        <v>363</v>
      </c>
      <c r="F63" s="1" t="s">
        <v>17</v>
      </c>
      <c r="G63" s="1" t="s">
        <v>14</v>
      </c>
      <c r="H63" s="1" t="s">
        <v>364</v>
      </c>
    </row>
    <row r="64" spans="1:8">
      <c r="A64" s="1" t="s">
        <v>102</v>
      </c>
      <c r="B64" s="1" t="s">
        <v>368</v>
      </c>
      <c r="C64" s="1" t="s">
        <v>17</v>
      </c>
      <c r="D64" s="1" t="s">
        <v>41</v>
      </c>
      <c r="E64" s="1" t="s">
        <v>363</v>
      </c>
      <c r="F64" s="1" t="s">
        <v>376</v>
      </c>
      <c r="G64" s="1" t="s">
        <v>14</v>
      </c>
      <c r="H64" s="1" t="s">
        <v>364</v>
      </c>
    </row>
    <row r="65" spans="1:8">
      <c r="A65" s="1" t="s">
        <v>103</v>
      </c>
      <c r="B65" s="1" t="s">
        <v>363</v>
      </c>
      <c r="C65" s="1" t="s">
        <v>17</v>
      </c>
      <c r="D65" s="1" t="s">
        <v>47</v>
      </c>
      <c r="E65" s="1" t="s">
        <v>368</v>
      </c>
      <c r="F65" s="1" t="s">
        <v>13</v>
      </c>
      <c r="G65" s="1" t="s">
        <v>19</v>
      </c>
      <c r="H65" s="1" t="s">
        <v>370</v>
      </c>
    </row>
    <row r="66" spans="1:8">
      <c r="A66" s="1" t="s">
        <v>104</v>
      </c>
      <c r="B66" s="1" t="s">
        <v>369</v>
      </c>
      <c r="C66" s="1" t="s">
        <v>17</v>
      </c>
      <c r="D66" s="1" t="s">
        <v>16</v>
      </c>
      <c r="E66" s="1" t="s">
        <v>363</v>
      </c>
      <c r="F66" s="1" t="s">
        <v>17</v>
      </c>
      <c r="G66" s="1" t="s">
        <v>14</v>
      </c>
      <c r="H66" s="1" t="s">
        <v>364</v>
      </c>
    </row>
    <row r="67" spans="1:8">
      <c r="A67" s="1" t="s">
        <v>105</v>
      </c>
      <c r="B67" s="1" t="s">
        <v>370</v>
      </c>
      <c r="C67" s="1" t="s">
        <v>17</v>
      </c>
      <c r="D67" s="1" t="s">
        <v>37</v>
      </c>
      <c r="E67" s="1" t="s">
        <v>363</v>
      </c>
      <c r="F67" s="1" t="s">
        <v>13</v>
      </c>
      <c r="G67" s="1" t="s">
        <v>19</v>
      </c>
      <c r="H67" s="1" t="s">
        <v>370</v>
      </c>
    </row>
    <row r="68" spans="1:8">
      <c r="A68" s="1" t="s">
        <v>106</v>
      </c>
      <c r="B68" s="1" t="s">
        <v>369</v>
      </c>
      <c r="C68" s="1" t="s">
        <v>13</v>
      </c>
      <c r="D68" s="1" t="s">
        <v>37</v>
      </c>
      <c r="E68" s="1" t="s">
        <v>363</v>
      </c>
      <c r="F68" s="1" t="s">
        <v>13</v>
      </c>
      <c r="G68" s="1" t="s">
        <v>19</v>
      </c>
      <c r="H68" s="1" t="s">
        <v>370</v>
      </c>
    </row>
    <row r="69" spans="1:8">
      <c r="A69" s="1" t="s">
        <v>107</v>
      </c>
      <c r="B69" s="1" t="s">
        <v>369</v>
      </c>
      <c r="C69" s="1" t="s">
        <v>17</v>
      </c>
      <c r="D69" s="1" t="s">
        <v>21</v>
      </c>
      <c r="E69" s="1" t="s">
        <v>369</v>
      </c>
      <c r="F69" s="1" t="s">
        <v>13</v>
      </c>
      <c r="G69" s="1" t="s">
        <v>19</v>
      </c>
      <c r="H69" s="1" t="s">
        <v>370</v>
      </c>
    </row>
    <row r="70" spans="1:8">
      <c r="A70" s="1" t="s">
        <v>108</v>
      </c>
      <c r="B70" s="1" t="s">
        <v>363</v>
      </c>
      <c r="C70" s="1" t="s">
        <v>17</v>
      </c>
      <c r="D70" s="1" t="s">
        <v>37</v>
      </c>
      <c r="E70" s="1" t="s">
        <v>363</v>
      </c>
      <c r="F70" s="1" t="s">
        <v>13</v>
      </c>
      <c r="G70" s="1" t="s">
        <v>19</v>
      </c>
      <c r="H70" s="1" t="s">
        <v>370</v>
      </c>
    </row>
    <row r="71" spans="1:8">
      <c r="A71" s="1" t="s">
        <v>109</v>
      </c>
      <c r="B71" s="1" t="s">
        <v>363</v>
      </c>
      <c r="C71" s="1" t="s">
        <v>13</v>
      </c>
      <c r="D71" s="1" t="s">
        <v>12</v>
      </c>
      <c r="E71" s="1" t="s">
        <v>363</v>
      </c>
      <c r="F71" s="1" t="s">
        <v>13</v>
      </c>
      <c r="G71" s="1" t="s">
        <v>14</v>
      </c>
      <c r="H71" s="1" t="s">
        <v>364</v>
      </c>
    </row>
    <row r="72" spans="1:8">
      <c r="A72" s="1" t="s">
        <v>110</v>
      </c>
      <c r="B72" s="1" t="s">
        <v>364</v>
      </c>
      <c r="C72" s="1" t="s">
        <v>17</v>
      </c>
      <c r="D72" s="1" t="s">
        <v>16</v>
      </c>
      <c r="E72" s="1" t="s">
        <v>363</v>
      </c>
      <c r="F72" s="1" t="s">
        <v>17</v>
      </c>
      <c r="G72" s="1" t="s">
        <v>14</v>
      </c>
      <c r="H72" s="1" t="s">
        <v>364</v>
      </c>
    </row>
    <row r="73" spans="1:8">
      <c r="A73" s="1" t="s">
        <v>111</v>
      </c>
      <c r="B73" s="1" t="s">
        <v>369</v>
      </c>
      <c r="C73" s="1" t="s">
        <v>17</v>
      </c>
      <c r="D73" s="1" t="s">
        <v>32</v>
      </c>
      <c r="E73" s="1" t="s">
        <v>364</v>
      </c>
      <c r="F73" s="1" t="s">
        <v>17</v>
      </c>
      <c r="G73" s="1" t="s">
        <v>14</v>
      </c>
      <c r="H73" s="1" t="s">
        <v>364</v>
      </c>
    </row>
    <row r="74" spans="1:8">
      <c r="A74" s="1" t="s">
        <v>112</v>
      </c>
      <c r="B74" s="1" t="s">
        <v>364</v>
      </c>
      <c r="C74" s="1" t="s">
        <v>17</v>
      </c>
      <c r="D74" s="1" t="s">
        <v>37</v>
      </c>
      <c r="E74" s="1" t="s">
        <v>363</v>
      </c>
      <c r="F74" s="1" t="s">
        <v>13</v>
      </c>
      <c r="G74" s="1" t="s">
        <v>19</v>
      </c>
      <c r="H74" s="1" t="s">
        <v>370</v>
      </c>
    </row>
    <row r="75" spans="1:8">
      <c r="A75" s="1" t="s">
        <v>113</v>
      </c>
      <c r="B75" s="1" t="s">
        <v>45</v>
      </c>
      <c r="C75" s="1" t="s">
        <v>17</v>
      </c>
      <c r="D75" s="1" t="s">
        <v>32</v>
      </c>
      <c r="E75" s="1" t="s">
        <v>364</v>
      </c>
      <c r="F75" s="1" t="s">
        <v>17</v>
      </c>
      <c r="G75" s="1" t="s">
        <v>14</v>
      </c>
      <c r="H75" s="1" t="s">
        <v>364</v>
      </c>
    </row>
    <row r="76" spans="1:8">
      <c r="A76" s="1" t="s">
        <v>114</v>
      </c>
      <c r="B76" s="1" t="s">
        <v>363</v>
      </c>
      <c r="C76" s="1" t="s">
        <v>17</v>
      </c>
      <c r="D76" s="1" t="s">
        <v>29</v>
      </c>
      <c r="E76" s="1" t="s">
        <v>368</v>
      </c>
      <c r="F76" s="1" t="s">
        <v>17</v>
      </c>
      <c r="G76" s="1" t="s">
        <v>19</v>
      </c>
      <c r="H76" s="1" t="s">
        <v>370</v>
      </c>
    </row>
    <row r="77" spans="1:8">
      <c r="A77" s="1" t="s">
        <v>115</v>
      </c>
      <c r="B77" s="1" t="s">
        <v>363</v>
      </c>
      <c r="C77" s="1" t="s">
        <v>13</v>
      </c>
      <c r="D77" s="1" t="s">
        <v>37</v>
      </c>
      <c r="E77" s="1" t="s">
        <v>363</v>
      </c>
      <c r="F77" s="1" t="s">
        <v>13</v>
      </c>
      <c r="G77" s="1" t="s">
        <v>19</v>
      </c>
      <c r="H77" s="1" t="s">
        <v>370</v>
      </c>
    </row>
    <row r="78" spans="1:8">
      <c r="A78" s="1" t="s">
        <v>116</v>
      </c>
      <c r="B78" s="1" t="s">
        <v>369</v>
      </c>
      <c r="C78" s="1" t="s">
        <v>17</v>
      </c>
      <c r="D78" s="1" t="s">
        <v>32</v>
      </c>
      <c r="E78" s="1" t="s">
        <v>364</v>
      </c>
      <c r="F78" s="1" t="s">
        <v>17</v>
      </c>
      <c r="G78" s="1" t="s">
        <v>14</v>
      </c>
      <c r="H78" s="1" t="s">
        <v>364</v>
      </c>
    </row>
    <row r="79" spans="1:8">
      <c r="A79" s="1" t="s">
        <v>117</v>
      </c>
      <c r="B79" s="1" t="s">
        <v>364</v>
      </c>
      <c r="C79" s="1" t="s">
        <v>17</v>
      </c>
      <c r="D79" s="1" t="s">
        <v>37</v>
      </c>
      <c r="E79" s="1" t="s">
        <v>363</v>
      </c>
      <c r="F79" s="1" t="s">
        <v>13</v>
      </c>
      <c r="G79" s="1" t="s">
        <v>19</v>
      </c>
      <c r="H79" s="1" t="s">
        <v>370</v>
      </c>
    </row>
    <row r="80" spans="1:8">
      <c r="A80" s="1" t="s">
        <v>118</v>
      </c>
      <c r="B80" s="1" t="s">
        <v>370</v>
      </c>
      <c r="C80" s="1" t="s">
        <v>17</v>
      </c>
      <c r="D80" s="1" t="s">
        <v>16</v>
      </c>
      <c r="E80" s="1" t="s">
        <v>363</v>
      </c>
      <c r="F80" s="1" t="s">
        <v>17</v>
      </c>
      <c r="G80" s="1" t="s">
        <v>14</v>
      </c>
      <c r="H80" s="1" t="s">
        <v>364</v>
      </c>
    </row>
    <row r="81" spans="1:8">
      <c r="A81" s="1" t="s">
        <v>119</v>
      </c>
      <c r="B81" s="1" t="s">
        <v>363</v>
      </c>
      <c r="C81" s="1" t="s">
        <v>17</v>
      </c>
      <c r="D81" s="1" t="s">
        <v>37</v>
      </c>
      <c r="E81" s="1" t="s">
        <v>363</v>
      </c>
      <c r="F81" s="1" t="s">
        <v>13</v>
      </c>
      <c r="G81" s="1" t="s">
        <v>19</v>
      </c>
      <c r="H81" s="1" t="s">
        <v>370</v>
      </c>
    </row>
    <row r="82" spans="1:8">
      <c r="A82" s="1" t="s">
        <v>120</v>
      </c>
      <c r="B82" s="1" t="s">
        <v>363</v>
      </c>
      <c r="C82" s="1" t="s">
        <v>17</v>
      </c>
      <c r="D82" s="1" t="s">
        <v>16</v>
      </c>
      <c r="E82" s="1" t="s">
        <v>363</v>
      </c>
      <c r="F82" s="1" t="s">
        <v>17</v>
      </c>
      <c r="G82" s="1" t="s">
        <v>14</v>
      </c>
      <c r="H82" s="1" t="s">
        <v>364</v>
      </c>
    </row>
    <row r="83" spans="1:8">
      <c r="A83" s="1" t="s">
        <v>121</v>
      </c>
      <c r="B83" s="1" t="s">
        <v>368</v>
      </c>
      <c r="C83" s="1" t="s">
        <v>17</v>
      </c>
      <c r="D83" s="1" t="s">
        <v>16</v>
      </c>
      <c r="E83" s="1" t="s">
        <v>363</v>
      </c>
      <c r="F83" s="1" t="s">
        <v>17</v>
      </c>
      <c r="G83" s="1" t="s">
        <v>14</v>
      </c>
      <c r="H83" s="1" t="s">
        <v>364</v>
      </c>
    </row>
    <row r="84" spans="1:8">
      <c r="A84" s="1" t="s">
        <v>122</v>
      </c>
      <c r="B84" s="1" t="s">
        <v>374</v>
      </c>
      <c r="C84" s="1" t="s">
        <v>17</v>
      </c>
      <c r="D84" s="1" t="s">
        <v>21</v>
      </c>
      <c r="E84" s="1" t="s">
        <v>369</v>
      </c>
      <c r="F84" s="1" t="s">
        <v>13</v>
      </c>
      <c r="G84" s="1" t="s">
        <v>19</v>
      </c>
      <c r="H84" s="1" t="s">
        <v>370</v>
      </c>
    </row>
    <row r="85" spans="1:8">
      <c r="A85" s="1" t="s">
        <v>123</v>
      </c>
      <c r="B85" s="1" t="s">
        <v>370</v>
      </c>
      <c r="C85" s="1" t="s">
        <v>17</v>
      </c>
      <c r="D85" s="1" t="s">
        <v>37</v>
      </c>
      <c r="E85" s="1" t="s">
        <v>363</v>
      </c>
      <c r="F85" s="1" t="s">
        <v>13</v>
      </c>
      <c r="G85" s="1" t="s">
        <v>19</v>
      </c>
      <c r="H85" s="1" t="s">
        <v>370</v>
      </c>
    </row>
    <row r="86" spans="1:8">
      <c r="A86" s="1" t="s">
        <v>124</v>
      </c>
      <c r="B86" s="1" t="s">
        <v>370</v>
      </c>
      <c r="C86" s="1" t="s">
        <v>17</v>
      </c>
      <c r="D86" s="1" t="s">
        <v>37</v>
      </c>
      <c r="E86" s="1" t="s">
        <v>363</v>
      </c>
      <c r="F86" s="1" t="s">
        <v>13</v>
      </c>
      <c r="G86" s="1" t="s">
        <v>19</v>
      </c>
      <c r="H86" s="1" t="s">
        <v>370</v>
      </c>
    </row>
    <row r="87" spans="1:8">
      <c r="A87" s="1" t="s">
        <v>125</v>
      </c>
      <c r="B87" s="1" t="s">
        <v>374</v>
      </c>
      <c r="C87" s="1" t="s">
        <v>17</v>
      </c>
      <c r="D87" s="1" t="s">
        <v>23</v>
      </c>
      <c r="E87" s="1" t="s">
        <v>370</v>
      </c>
      <c r="F87" s="1" t="s">
        <v>13</v>
      </c>
      <c r="G87" s="1" t="s">
        <v>19</v>
      </c>
      <c r="H87" s="1" t="s">
        <v>370</v>
      </c>
    </row>
    <row r="88" spans="1:8">
      <c r="A88" s="1" t="s">
        <v>126</v>
      </c>
      <c r="B88" s="1" t="s">
        <v>364</v>
      </c>
      <c r="C88" s="1" t="s">
        <v>17</v>
      </c>
      <c r="D88" s="1" t="s">
        <v>29</v>
      </c>
      <c r="E88" s="1" t="s">
        <v>368</v>
      </c>
      <c r="F88" s="1" t="s">
        <v>17</v>
      </c>
      <c r="G88" s="1" t="s">
        <v>19</v>
      </c>
      <c r="H88" s="1" t="s">
        <v>370</v>
      </c>
    </row>
    <row r="89" spans="1:8">
      <c r="A89" s="1" t="s">
        <v>127</v>
      </c>
      <c r="B89" s="1" t="s">
        <v>372</v>
      </c>
      <c r="C89" s="1" t="s">
        <v>17</v>
      </c>
      <c r="D89" s="1" t="s">
        <v>16</v>
      </c>
      <c r="E89" s="1" t="s">
        <v>363</v>
      </c>
      <c r="F89" s="1" t="s">
        <v>17</v>
      </c>
      <c r="G89" s="1" t="s">
        <v>14</v>
      </c>
      <c r="H89" s="1" t="s">
        <v>364</v>
      </c>
    </row>
    <row r="90" spans="1:8">
      <c r="A90" s="1" t="s">
        <v>128</v>
      </c>
      <c r="B90" s="1" t="s">
        <v>369</v>
      </c>
      <c r="C90" s="1" t="s">
        <v>17</v>
      </c>
      <c r="D90" s="1" t="s">
        <v>21</v>
      </c>
      <c r="E90" s="1" t="s">
        <v>369</v>
      </c>
      <c r="F90" s="1" t="s">
        <v>13</v>
      </c>
      <c r="G90" s="1" t="s">
        <v>19</v>
      </c>
      <c r="H90" s="1" t="s">
        <v>370</v>
      </c>
    </row>
    <row r="91" spans="1:8">
      <c r="A91" s="1" t="s">
        <v>129</v>
      </c>
      <c r="B91" s="1" t="s">
        <v>364</v>
      </c>
      <c r="C91" s="1" t="s">
        <v>17</v>
      </c>
      <c r="D91" s="1" t="s">
        <v>37</v>
      </c>
      <c r="E91" s="1" t="s">
        <v>363</v>
      </c>
      <c r="F91" s="1" t="s">
        <v>13</v>
      </c>
      <c r="G91" s="1" t="s">
        <v>19</v>
      </c>
      <c r="H91" s="1" t="s">
        <v>370</v>
      </c>
    </row>
    <row r="92" spans="1:8">
      <c r="A92" s="1" t="s">
        <v>130</v>
      </c>
      <c r="B92" s="1" t="s">
        <v>364</v>
      </c>
      <c r="C92" s="1" t="s">
        <v>17</v>
      </c>
      <c r="D92" s="1" t="s">
        <v>32</v>
      </c>
      <c r="E92" s="1" t="s">
        <v>364</v>
      </c>
      <c r="F92" s="1" t="s">
        <v>17</v>
      </c>
      <c r="G92" s="1" t="s">
        <v>14</v>
      </c>
      <c r="H92" s="1" t="s">
        <v>364</v>
      </c>
    </row>
    <row r="93" spans="1:8">
      <c r="A93" s="1" t="s">
        <v>131</v>
      </c>
      <c r="B93" s="1" t="s">
        <v>364</v>
      </c>
      <c r="C93" s="1" t="s">
        <v>17</v>
      </c>
      <c r="D93" s="1" t="s">
        <v>32</v>
      </c>
      <c r="E93" s="1" t="s">
        <v>364</v>
      </c>
      <c r="F93" s="1" t="s">
        <v>17</v>
      </c>
      <c r="G93" s="1" t="s">
        <v>14</v>
      </c>
      <c r="H93" s="1" t="s">
        <v>364</v>
      </c>
    </row>
    <row r="94" spans="1:8">
      <c r="A94" s="1" t="s">
        <v>132</v>
      </c>
      <c r="B94" s="1" t="s">
        <v>364</v>
      </c>
      <c r="C94" s="1" t="s">
        <v>17</v>
      </c>
      <c r="D94" s="1" t="s">
        <v>32</v>
      </c>
      <c r="E94" s="1" t="s">
        <v>364</v>
      </c>
      <c r="F94" s="1" t="s">
        <v>17</v>
      </c>
      <c r="G94" s="1" t="s">
        <v>14</v>
      </c>
      <c r="H94" s="1" t="s">
        <v>364</v>
      </c>
    </row>
    <row r="95" spans="1:8">
      <c r="A95" s="1" t="s">
        <v>133</v>
      </c>
      <c r="B95" s="1" t="s">
        <v>363</v>
      </c>
      <c r="C95" s="1" t="s">
        <v>17</v>
      </c>
      <c r="D95" s="1" t="s">
        <v>16</v>
      </c>
      <c r="E95" s="1" t="s">
        <v>363</v>
      </c>
      <c r="F95" s="1" t="s">
        <v>17</v>
      </c>
      <c r="G95" s="1" t="s">
        <v>14</v>
      </c>
      <c r="H95" s="1" t="s">
        <v>364</v>
      </c>
    </row>
    <row r="96" spans="1:8">
      <c r="A96" s="1" t="s">
        <v>134</v>
      </c>
      <c r="B96" s="1" t="s">
        <v>369</v>
      </c>
      <c r="C96" s="1" t="s">
        <v>24</v>
      </c>
      <c r="D96" s="1" t="s">
        <v>23</v>
      </c>
      <c r="E96" s="1" t="s">
        <v>370</v>
      </c>
      <c r="F96" s="1" t="s">
        <v>13</v>
      </c>
      <c r="G96" s="1" t="s">
        <v>19</v>
      </c>
      <c r="H96" s="1" t="s">
        <v>370</v>
      </c>
    </row>
    <row r="97" spans="1:8">
      <c r="A97" s="1" t="s">
        <v>135</v>
      </c>
      <c r="B97" s="1" t="s">
        <v>364</v>
      </c>
      <c r="C97" s="1" t="s">
        <v>13</v>
      </c>
      <c r="D97" s="1" t="s">
        <v>23</v>
      </c>
      <c r="E97" s="1" t="s">
        <v>370</v>
      </c>
      <c r="F97" s="1" t="s">
        <v>13</v>
      </c>
      <c r="G97" s="1" t="s">
        <v>19</v>
      </c>
      <c r="H97" s="1" t="s">
        <v>370</v>
      </c>
    </row>
    <row r="98" spans="1:8">
      <c r="A98" s="1" t="s">
        <v>23</v>
      </c>
      <c r="B98" s="1" t="s">
        <v>370</v>
      </c>
      <c r="C98" s="1" t="s">
        <v>13</v>
      </c>
      <c r="D98" s="1" t="s">
        <v>12</v>
      </c>
      <c r="E98" s="1" t="s">
        <v>363</v>
      </c>
      <c r="F98" s="1" t="s">
        <v>13</v>
      </c>
      <c r="G98" s="1" t="s">
        <v>14</v>
      </c>
      <c r="H98" s="1" t="s">
        <v>364</v>
      </c>
    </row>
    <row r="99" spans="1:8">
      <c r="A99" s="1" t="s">
        <v>136</v>
      </c>
      <c r="B99" s="1" t="s">
        <v>370</v>
      </c>
      <c r="C99" s="1" t="s">
        <v>22</v>
      </c>
      <c r="D99" s="1" t="s">
        <v>23</v>
      </c>
      <c r="E99" s="1" t="s">
        <v>370</v>
      </c>
      <c r="F99" s="1" t="s">
        <v>13</v>
      </c>
      <c r="G99" s="1" t="s">
        <v>19</v>
      </c>
      <c r="H99" s="1" t="s">
        <v>370</v>
      </c>
    </row>
    <row r="100" spans="1:8">
      <c r="A100" s="1" t="s">
        <v>137</v>
      </c>
      <c r="B100" s="1" t="s">
        <v>363</v>
      </c>
      <c r="C100" s="1" t="s">
        <v>17</v>
      </c>
      <c r="D100" s="1" t="s">
        <v>23</v>
      </c>
      <c r="E100" s="1" t="s">
        <v>370</v>
      </c>
      <c r="F100" s="1" t="s">
        <v>13</v>
      </c>
      <c r="G100" s="1" t="s">
        <v>19</v>
      </c>
      <c r="H100" s="1" t="s">
        <v>370</v>
      </c>
    </row>
    <row r="101" spans="1:8">
      <c r="A101" s="1" t="s">
        <v>138</v>
      </c>
      <c r="B101" s="1" t="s">
        <v>372</v>
      </c>
      <c r="C101" s="1" t="s">
        <v>13</v>
      </c>
      <c r="D101" s="1" t="s">
        <v>29</v>
      </c>
      <c r="E101" s="1" t="s">
        <v>368</v>
      </c>
      <c r="F101" s="1" t="s">
        <v>17</v>
      </c>
      <c r="G101" s="1" t="s">
        <v>19</v>
      </c>
      <c r="H101" s="1" t="s">
        <v>370</v>
      </c>
    </row>
    <row r="102" spans="1:8">
      <c r="A102" s="1" t="s">
        <v>139</v>
      </c>
      <c r="B102" s="1" t="s">
        <v>369</v>
      </c>
      <c r="C102" s="1" t="s">
        <v>17</v>
      </c>
      <c r="D102" s="1" t="s">
        <v>21</v>
      </c>
      <c r="E102" s="1" t="s">
        <v>369</v>
      </c>
      <c r="F102" s="1" t="s">
        <v>13</v>
      </c>
      <c r="G102" s="1" t="s">
        <v>19</v>
      </c>
      <c r="H102" s="1" t="s">
        <v>370</v>
      </c>
    </row>
    <row r="103" spans="1:8">
      <c r="A103" s="1" t="s">
        <v>140</v>
      </c>
      <c r="B103" s="1" t="s">
        <v>372</v>
      </c>
      <c r="C103" s="1" t="s">
        <v>13</v>
      </c>
      <c r="D103" s="1" t="s">
        <v>12</v>
      </c>
      <c r="E103" s="1" t="s">
        <v>363</v>
      </c>
      <c r="F103" s="1" t="s">
        <v>13</v>
      </c>
      <c r="G103" s="1" t="s">
        <v>14</v>
      </c>
      <c r="H103" s="1" t="s">
        <v>364</v>
      </c>
    </row>
    <row r="104" spans="1:8">
      <c r="A104" s="1" t="s">
        <v>141</v>
      </c>
      <c r="B104" s="1" t="s">
        <v>368</v>
      </c>
      <c r="C104" s="1" t="s">
        <v>17</v>
      </c>
      <c r="D104" s="1" t="s">
        <v>21</v>
      </c>
      <c r="E104" s="1" t="s">
        <v>369</v>
      </c>
      <c r="F104" s="1" t="s">
        <v>13</v>
      </c>
      <c r="G104" s="1" t="s">
        <v>19</v>
      </c>
      <c r="H104" s="1" t="s">
        <v>370</v>
      </c>
    </row>
    <row r="105" spans="1:8">
      <c r="A105" s="1" t="s">
        <v>142</v>
      </c>
      <c r="B105" s="1" t="s">
        <v>363</v>
      </c>
      <c r="C105" s="1" t="s">
        <v>17</v>
      </c>
      <c r="D105" s="1" t="s">
        <v>47</v>
      </c>
      <c r="E105" s="1" t="s">
        <v>368</v>
      </c>
      <c r="F105" s="1" t="s">
        <v>13</v>
      </c>
      <c r="G105" s="1" t="s">
        <v>19</v>
      </c>
      <c r="H105" s="1" t="s">
        <v>370</v>
      </c>
    </row>
    <row r="106" spans="1:8">
      <c r="A106" s="1" t="s">
        <v>143</v>
      </c>
      <c r="B106" s="1" t="s">
        <v>363</v>
      </c>
      <c r="C106" s="1" t="s">
        <v>17</v>
      </c>
      <c r="D106" s="1" t="s">
        <v>32</v>
      </c>
      <c r="E106" s="1" t="s">
        <v>364</v>
      </c>
      <c r="F106" s="1" t="s">
        <v>17</v>
      </c>
      <c r="G106" s="1" t="s">
        <v>14</v>
      </c>
      <c r="H106" s="1" t="s">
        <v>364</v>
      </c>
    </row>
    <row r="107" spans="1:8">
      <c r="A107" s="1" t="s">
        <v>144</v>
      </c>
      <c r="B107" s="1" t="s">
        <v>363</v>
      </c>
      <c r="C107" s="1" t="s">
        <v>13</v>
      </c>
      <c r="D107" s="1" t="s">
        <v>29</v>
      </c>
      <c r="E107" s="1" t="s">
        <v>368</v>
      </c>
      <c r="F107" s="1" t="s">
        <v>17</v>
      </c>
      <c r="G107" s="1" t="s">
        <v>19</v>
      </c>
      <c r="H107" s="1" t="s">
        <v>370</v>
      </c>
    </row>
    <row r="108" spans="1:8">
      <c r="A108" s="1" t="s">
        <v>145</v>
      </c>
      <c r="B108" s="1" t="s">
        <v>363</v>
      </c>
      <c r="C108" s="1" t="s">
        <v>17</v>
      </c>
      <c r="D108" s="1" t="s">
        <v>41</v>
      </c>
      <c r="E108" s="1" t="s">
        <v>363</v>
      </c>
      <c r="F108" s="1" t="s">
        <v>376</v>
      </c>
      <c r="G108" s="1" t="s">
        <v>14</v>
      </c>
      <c r="H108" s="1" t="s">
        <v>364</v>
      </c>
    </row>
    <row r="109" spans="1:8">
      <c r="A109" s="1" t="s">
        <v>146</v>
      </c>
      <c r="B109" s="1" t="s">
        <v>363</v>
      </c>
      <c r="C109" s="1" t="s">
        <v>17</v>
      </c>
      <c r="D109" s="1" t="s">
        <v>29</v>
      </c>
      <c r="E109" s="1" t="s">
        <v>368</v>
      </c>
      <c r="F109" s="1" t="s">
        <v>17</v>
      </c>
      <c r="G109" s="1" t="s">
        <v>19</v>
      </c>
      <c r="H109" s="1" t="s">
        <v>370</v>
      </c>
    </row>
    <row r="110" spans="1:8">
      <c r="A110" s="1" t="s">
        <v>147</v>
      </c>
      <c r="B110" s="1" t="s">
        <v>364</v>
      </c>
      <c r="C110" s="1" t="s">
        <v>17</v>
      </c>
      <c r="D110" s="1" t="s">
        <v>16</v>
      </c>
      <c r="E110" s="1" t="s">
        <v>363</v>
      </c>
      <c r="F110" s="1" t="s">
        <v>17</v>
      </c>
      <c r="G110" s="1" t="s">
        <v>14</v>
      </c>
      <c r="H110" s="1" t="s">
        <v>364</v>
      </c>
    </row>
    <row r="111" spans="1:8">
      <c r="A111" s="1" t="s">
        <v>148</v>
      </c>
      <c r="B111" s="1" t="s">
        <v>45</v>
      </c>
      <c r="C111" s="1" t="s">
        <v>17</v>
      </c>
      <c r="D111" s="1" t="s">
        <v>32</v>
      </c>
      <c r="E111" s="1" t="s">
        <v>364</v>
      </c>
      <c r="F111" s="1" t="s">
        <v>17</v>
      </c>
      <c r="G111" s="1" t="s">
        <v>14</v>
      </c>
      <c r="H111" s="1" t="s">
        <v>364</v>
      </c>
    </row>
    <row r="112" spans="1:8">
      <c r="A112" s="1" t="s">
        <v>149</v>
      </c>
      <c r="B112" s="1" t="s">
        <v>370</v>
      </c>
      <c r="C112" s="1" t="s">
        <v>17</v>
      </c>
      <c r="D112" s="1" t="s">
        <v>29</v>
      </c>
      <c r="E112" s="1" t="s">
        <v>368</v>
      </c>
      <c r="F112" s="1" t="s">
        <v>17</v>
      </c>
      <c r="G112" s="1" t="s">
        <v>19</v>
      </c>
      <c r="H112" s="1" t="s">
        <v>370</v>
      </c>
    </row>
    <row r="113" spans="1:8">
      <c r="A113" s="1" t="s">
        <v>150</v>
      </c>
      <c r="B113" s="1" t="s">
        <v>370</v>
      </c>
      <c r="C113" s="1" t="s">
        <v>17</v>
      </c>
      <c r="D113" s="1" t="s">
        <v>47</v>
      </c>
      <c r="E113" s="1" t="s">
        <v>368</v>
      </c>
      <c r="F113" s="1" t="s">
        <v>13</v>
      </c>
      <c r="G113" s="1" t="s">
        <v>19</v>
      </c>
      <c r="H113" s="1" t="s">
        <v>370</v>
      </c>
    </row>
    <row r="114" spans="1:8">
      <c r="A114" s="1" t="s">
        <v>151</v>
      </c>
      <c r="B114" s="1" t="s">
        <v>368</v>
      </c>
      <c r="C114" s="1" t="s">
        <v>17</v>
      </c>
      <c r="D114" s="1" t="s">
        <v>47</v>
      </c>
      <c r="E114" s="1" t="s">
        <v>368</v>
      </c>
      <c r="F114" s="1" t="s">
        <v>13</v>
      </c>
      <c r="G114" s="1" t="s">
        <v>19</v>
      </c>
      <c r="H114" s="1" t="s">
        <v>370</v>
      </c>
    </row>
    <row r="115" spans="1:8">
      <c r="A115" s="1" t="s">
        <v>152</v>
      </c>
      <c r="B115" s="1" t="s">
        <v>369</v>
      </c>
      <c r="C115" s="1" t="s">
        <v>13</v>
      </c>
      <c r="D115" s="1" t="s">
        <v>29</v>
      </c>
      <c r="E115" s="1" t="s">
        <v>368</v>
      </c>
      <c r="F115" s="1" t="s">
        <v>17</v>
      </c>
      <c r="G115" s="1" t="s">
        <v>19</v>
      </c>
      <c r="H115" s="1" t="s">
        <v>370</v>
      </c>
    </row>
    <row r="116" spans="1:8">
      <c r="A116" s="1" t="s">
        <v>153</v>
      </c>
      <c r="B116" s="1" t="s">
        <v>363</v>
      </c>
      <c r="C116" s="1" t="s">
        <v>17</v>
      </c>
      <c r="D116" s="1" t="s">
        <v>37</v>
      </c>
      <c r="E116" s="1" t="s">
        <v>363</v>
      </c>
      <c r="F116" s="1" t="s">
        <v>13</v>
      </c>
      <c r="G116" s="1" t="s">
        <v>19</v>
      </c>
      <c r="H116" s="1" t="s">
        <v>370</v>
      </c>
    </row>
    <row r="117" spans="1:8">
      <c r="A117" s="1" t="s">
        <v>154</v>
      </c>
      <c r="B117" s="1" t="s">
        <v>368</v>
      </c>
      <c r="C117" s="1" t="s">
        <v>13</v>
      </c>
      <c r="D117" s="1" t="s">
        <v>12</v>
      </c>
      <c r="E117" s="1" t="s">
        <v>363</v>
      </c>
      <c r="F117" s="1" t="s">
        <v>13</v>
      </c>
      <c r="G117" s="1" t="s">
        <v>14</v>
      </c>
      <c r="H117" s="1" t="s">
        <v>364</v>
      </c>
    </row>
    <row r="118" spans="1:8">
      <c r="A118" s="1" t="s">
        <v>155</v>
      </c>
      <c r="B118" s="1" t="s">
        <v>45</v>
      </c>
      <c r="C118" s="1" t="s">
        <v>17</v>
      </c>
      <c r="D118" s="1" t="s">
        <v>47</v>
      </c>
      <c r="E118" s="1" t="s">
        <v>368</v>
      </c>
      <c r="F118" s="1" t="s">
        <v>13</v>
      </c>
      <c r="G118" s="1" t="s">
        <v>19</v>
      </c>
      <c r="H118" s="1" t="s">
        <v>370</v>
      </c>
    </row>
    <row r="119" spans="1:8">
      <c r="A119" s="1" t="s">
        <v>156</v>
      </c>
      <c r="B119" s="1" t="s">
        <v>370</v>
      </c>
      <c r="C119" s="1" t="s">
        <v>17</v>
      </c>
      <c r="D119" s="1" t="s">
        <v>29</v>
      </c>
      <c r="E119" s="1" t="s">
        <v>368</v>
      </c>
      <c r="F119" s="1" t="s">
        <v>17</v>
      </c>
      <c r="G119" s="1" t="s">
        <v>19</v>
      </c>
      <c r="H119" s="1" t="s">
        <v>370</v>
      </c>
    </row>
    <row r="120" spans="1:8">
      <c r="A120" s="1" t="s">
        <v>157</v>
      </c>
      <c r="B120" s="1" t="s">
        <v>363</v>
      </c>
      <c r="C120" s="1" t="s">
        <v>17</v>
      </c>
      <c r="D120" s="1" t="s">
        <v>23</v>
      </c>
      <c r="E120" s="1" t="s">
        <v>370</v>
      </c>
      <c r="F120" s="1" t="s">
        <v>13</v>
      </c>
      <c r="G120" s="1" t="s">
        <v>19</v>
      </c>
      <c r="H120" s="1" t="s">
        <v>370</v>
      </c>
    </row>
    <row r="121" spans="1:8">
      <c r="A121" s="1" t="s">
        <v>158</v>
      </c>
      <c r="B121" s="1" t="s">
        <v>364</v>
      </c>
      <c r="C121" s="1" t="s">
        <v>17</v>
      </c>
      <c r="D121" s="1" t="s">
        <v>16</v>
      </c>
      <c r="E121" s="1" t="s">
        <v>363</v>
      </c>
      <c r="F121" s="1" t="s">
        <v>17</v>
      </c>
      <c r="G121" s="1" t="s">
        <v>14</v>
      </c>
      <c r="H121" s="1" t="s">
        <v>364</v>
      </c>
    </row>
    <row r="122" spans="1:8">
      <c r="A122" s="1" t="s">
        <v>159</v>
      </c>
      <c r="B122" s="1" t="s">
        <v>363</v>
      </c>
      <c r="C122" s="1" t="s">
        <v>17</v>
      </c>
      <c r="D122" s="1" t="s">
        <v>16</v>
      </c>
      <c r="E122" s="1" t="s">
        <v>363</v>
      </c>
      <c r="F122" s="1" t="s">
        <v>17</v>
      </c>
      <c r="G122" s="1" t="s">
        <v>14</v>
      </c>
      <c r="H122" s="1" t="s">
        <v>364</v>
      </c>
    </row>
    <row r="123" spans="1:8">
      <c r="A123" s="1" t="s">
        <v>160</v>
      </c>
      <c r="B123" s="1" t="s">
        <v>364</v>
      </c>
      <c r="C123" s="1" t="s">
        <v>17</v>
      </c>
      <c r="D123" s="1" t="s">
        <v>16</v>
      </c>
      <c r="E123" s="1" t="s">
        <v>363</v>
      </c>
      <c r="F123" s="1" t="s">
        <v>17</v>
      </c>
      <c r="G123" s="1" t="s">
        <v>14</v>
      </c>
      <c r="H123" s="1" t="s">
        <v>364</v>
      </c>
    </row>
    <row r="124" spans="1:8">
      <c r="A124" s="1" t="s">
        <v>161</v>
      </c>
      <c r="B124" s="1" t="s">
        <v>364</v>
      </c>
      <c r="C124" s="1" t="s">
        <v>17</v>
      </c>
      <c r="D124" s="1" t="s">
        <v>32</v>
      </c>
      <c r="E124" s="1" t="s">
        <v>364</v>
      </c>
      <c r="F124" s="1" t="s">
        <v>17</v>
      </c>
      <c r="G124" s="1" t="s">
        <v>14</v>
      </c>
      <c r="H124" s="1" t="s">
        <v>364</v>
      </c>
    </row>
    <row r="125" spans="1:8">
      <c r="A125" s="1" t="s">
        <v>162</v>
      </c>
      <c r="B125" s="1" t="s">
        <v>370</v>
      </c>
      <c r="C125" s="1" t="s">
        <v>17</v>
      </c>
      <c r="D125" s="1" t="s">
        <v>32</v>
      </c>
      <c r="E125" s="1" t="s">
        <v>364</v>
      </c>
      <c r="F125" s="1" t="s">
        <v>17</v>
      </c>
      <c r="G125" s="1" t="s">
        <v>14</v>
      </c>
      <c r="H125" s="1" t="s">
        <v>364</v>
      </c>
    </row>
    <row r="126" spans="1:8">
      <c r="A126" s="1" t="s">
        <v>163</v>
      </c>
      <c r="B126" s="1" t="s">
        <v>369</v>
      </c>
      <c r="C126" s="1" t="s">
        <v>17</v>
      </c>
      <c r="D126" s="1" t="s">
        <v>47</v>
      </c>
      <c r="E126" s="1" t="s">
        <v>368</v>
      </c>
      <c r="F126" s="1" t="s">
        <v>13</v>
      </c>
      <c r="G126" s="1" t="s">
        <v>19</v>
      </c>
      <c r="H126" s="1" t="s">
        <v>370</v>
      </c>
    </row>
    <row r="127" spans="1:8">
      <c r="A127" s="1" t="s">
        <v>164</v>
      </c>
      <c r="B127" s="1" t="s">
        <v>372</v>
      </c>
      <c r="C127" s="1" t="s">
        <v>17</v>
      </c>
      <c r="D127" s="1" t="s">
        <v>37</v>
      </c>
      <c r="E127" s="1" t="s">
        <v>363</v>
      </c>
      <c r="F127" s="1" t="s">
        <v>13</v>
      </c>
      <c r="G127" s="1" t="s">
        <v>19</v>
      </c>
      <c r="H127" s="1" t="s">
        <v>370</v>
      </c>
    </row>
    <row r="128" spans="1:8">
      <c r="A128" s="1" t="s">
        <v>165</v>
      </c>
      <c r="B128" s="1" t="s">
        <v>364</v>
      </c>
      <c r="C128" s="1" t="s">
        <v>17</v>
      </c>
      <c r="D128" s="1" t="s">
        <v>21</v>
      </c>
      <c r="E128" s="1" t="s">
        <v>369</v>
      </c>
      <c r="F128" s="1" t="s">
        <v>13</v>
      </c>
      <c r="G128" s="1" t="s">
        <v>19</v>
      </c>
      <c r="H128" s="1" t="s">
        <v>370</v>
      </c>
    </row>
    <row r="129" spans="1:8">
      <c r="A129" s="1" t="s">
        <v>166</v>
      </c>
      <c r="B129" s="1" t="s">
        <v>363</v>
      </c>
      <c r="C129" s="1" t="s">
        <v>17</v>
      </c>
      <c r="D129" s="1" t="s">
        <v>32</v>
      </c>
      <c r="E129" s="1" t="s">
        <v>364</v>
      </c>
      <c r="F129" s="1" t="s">
        <v>17</v>
      </c>
      <c r="G129" s="1" t="s">
        <v>14</v>
      </c>
      <c r="H129" s="1" t="s">
        <v>364</v>
      </c>
    </row>
    <row r="130" spans="1:8">
      <c r="A130" s="1" t="s">
        <v>25</v>
      </c>
      <c r="B130" s="1" t="s">
        <v>370</v>
      </c>
      <c r="C130" s="1" t="s">
        <v>17</v>
      </c>
      <c r="D130" s="1" t="s">
        <v>29</v>
      </c>
      <c r="E130" s="1" t="s">
        <v>368</v>
      </c>
      <c r="F130" s="1" t="s">
        <v>17</v>
      </c>
      <c r="G130" s="1" t="s">
        <v>19</v>
      </c>
      <c r="H130" s="1" t="s">
        <v>370</v>
      </c>
    </row>
    <row r="131" spans="1:8">
      <c r="A131" s="1" t="s">
        <v>167</v>
      </c>
      <c r="B131" s="1" t="s">
        <v>364</v>
      </c>
      <c r="C131" s="1" t="s">
        <v>17</v>
      </c>
      <c r="D131" s="1" t="s">
        <v>21</v>
      </c>
      <c r="E131" s="1" t="s">
        <v>369</v>
      </c>
      <c r="F131" s="1" t="s">
        <v>13</v>
      </c>
      <c r="G131" s="1" t="s">
        <v>19</v>
      </c>
      <c r="H131" s="1" t="s">
        <v>370</v>
      </c>
    </row>
    <row r="132" spans="1:8">
      <c r="A132" s="1" t="s">
        <v>168</v>
      </c>
      <c r="B132" s="1" t="s">
        <v>364</v>
      </c>
      <c r="C132" s="1" t="s">
        <v>17</v>
      </c>
      <c r="D132" s="1" t="s">
        <v>32</v>
      </c>
      <c r="E132" s="1" t="s">
        <v>364</v>
      </c>
      <c r="F132" s="1" t="s">
        <v>17</v>
      </c>
      <c r="G132" s="1" t="s">
        <v>14</v>
      </c>
      <c r="H132" s="1" t="s">
        <v>364</v>
      </c>
    </row>
    <row r="133" spans="1:8">
      <c r="A133" s="1" t="s">
        <v>169</v>
      </c>
      <c r="B133" s="1" t="s">
        <v>363</v>
      </c>
      <c r="C133" s="1" t="s">
        <v>17</v>
      </c>
      <c r="D133" s="1" t="s">
        <v>32</v>
      </c>
      <c r="E133" s="1" t="s">
        <v>364</v>
      </c>
      <c r="F133" s="1" t="s">
        <v>17</v>
      </c>
      <c r="G133" s="1" t="s">
        <v>14</v>
      </c>
      <c r="H133" s="1" t="s">
        <v>364</v>
      </c>
    </row>
    <row r="134" spans="1:8">
      <c r="A134" s="1" t="s">
        <v>170</v>
      </c>
      <c r="B134" s="1" t="s">
        <v>363</v>
      </c>
      <c r="C134" s="1" t="s">
        <v>17</v>
      </c>
      <c r="D134" s="1" t="s">
        <v>16</v>
      </c>
      <c r="E134" s="1" t="s">
        <v>363</v>
      </c>
      <c r="F134" s="1" t="s">
        <v>17</v>
      </c>
      <c r="G134" s="1" t="s">
        <v>14</v>
      </c>
      <c r="H134" s="1" t="s">
        <v>364</v>
      </c>
    </row>
    <row r="135" spans="1:8">
      <c r="A135" s="1" t="s">
        <v>171</v>
      </c>
      <c r="B135" s="1" t="s">
        <v>364</v>
      </c>
      <c r="C135" s="1" t="s">
        <v>17</v>
      </c>
      <c r="D135" s="1" t="s">
        <v>16</v>
      </c>
      <c r="E135" s="1" t="s">
        <v>363</v>
      </c>
      <c r="F135" s="1" t="s">
        <v>17</v>
      </c>
      <c r="G135" s="1" t="s">
        <v>14</v>
      </c>
      <c r="H135" s="1" t="s">
        <v>364</v>
      </c>
    </row>
    <row r="136" spans="1:8">
      <c r="A136" s="1" t="s">
        <v>172</v>
      </c>
      <c r="B136" s="1" t="s">
        <v>363</v>
      </c>
      <c r="C136" s="1" t="s">
        <v>17</v>
      </c>
      <c r="D136" s="1" t="s">
        <v>32</v>
      </c>
      <c r="E136" s="1" t="s">
        <v>364</v>
      </c>
      <c r="F136" s="1" t="s">
        <v>17</v>
      </c>
      <c r="G136" s="1" t="s">
        <v>14</v>
      </c>
      <c r="H136" s="1" t="s">
        <v>364</v>
      </c>
    </row>
    <row r="137" spans="1:8">
      <c r="A137" s="1" t="s">
        <v>173</v>
      </c>
      <c r="B137" s="1" t="s">
        <v>370</v>
      </c>
      <c r="C137" s="1" t="s">
        <v>17</v>
      </c>
      <c r="D137" s="1" t="s">
        <v>16</v>
      </c>
      <c r="E137" s="1" t="s">
        <v>363</v>
      </c>
      <c r="F137" s="1" t="s">
        <v>17</v>
      </c>
      <c r="G137" s="1" t="s">
        <v>14</v>
      </c>
      <c r="H137" s="1" t="s">
        <v>364</v>
      </c>
    </row>
    <row r="138" spans="1:8">
      <c r="A138" s="1" t="s">
        <v>174</v>
      </c>
      <c r="B138" s="1" t="s">
        <v>370</v>
      </c>
      <c r="C138" s="1" t="s">
        <v>17</v>
      </c>
      <c r="D138" s="1" t="s">
        <v>37</v>
      </c>
      <c r="E138" s="1" t="s">
        <v>363</v>
      </c>
      <c r="F138" s="1" t="s">
        <v>13</v>
      </c>
      <c r="G138" s="1" t="s">
        <v>19</v>
      </c>
      <c r="H138" s="1" t="s">
        <v>370</v>
      </c>
    </row>
    <row r="139" spans="1:8">
      <c r="A139" s="1" t="s">
        <v>175</v>
      </c>
      <c r="B139" s="1" t="s">
        <v>363</v>
      </c>
      <c r="C139" s="1" t="s">
        <v>13</v>
      </c>
      <c r="D139" s="1" t="s">
        <v>27</v>
      </c>
      <c r="E139" s="1" t="s">
        <v>370</v>
      </c>
      <c r="F139" s="1" t="s">
        <v>13</v>
      </c>
      <c r="G139" s="1" t="s">
        <v>19</v>
      </c>
      <c r="H139" s="1" t="s">
        <v>370</v>
      </c>
    </row>
    <row r="140" spans="1:8">
      <c r="A140" s="1" t="s">
        <v>27</v>
      </c>
      <c r="B140" s="1" t="s">
        <v>370</v>
      </c>
      <c r="C140" s="1" t="s">
        <v>17</v>
      </c>
      <c r="D140" s="1" t="s">
        <v>16</v>
      </c>
      <c r="E140" s="1" t="s">
        <v>363</v>
      </c>
      <c r="F140" s="1" t="s">
        <v>17</v>
      </c>
      <c r="G140" s="1" t="s">
        <v>14</v>
      </c>
      <c r="H140" s="1" t="s">
        <v>364</v>
      </c>
    </row>
    <row r="141" spans="1:8">
      <c r="A141" s="1" t="s">
        <v>176</v>
      </c>
      <c r="B141" s="1" t="s">
        <v>363</v>
      </c>
      <c r="C141" s="1" t="s">
        <v>17</v>
      </c>
      <c r="D141" s="1" t="s">
        <v>27</v>
      </c>
      <c r="E141" s="1" t="s">
        <v>370</v>
      </c>
      <c r="F141" s="1" t="s">
        <v>13</v>
      </c>
      <c r="G141" s="1" t="s">
        <v>19</v>
      </c>
      <c r="H141" s="1" t="s">
        <v>370</v>
      </c>
    </row>
    <row r="142" spans="1:8">
      <c r="A142" s="1" t="s">
        <v>177</v>
      </c>
      <c r="B142" s="1" t="s">
        <v>370</v>
      </c>
      <c r="C142" s="1" t="s">
        <v>17</v>
      </c>
      <c r="D142" s="1" t="s">
        <v>29</v>
      </c>
      <c r="E142" s="1" t="s">
        <v>368</v>
      </c>
      <c r="F142" s="1" t="s">
        <v>17</v>
      </c>
      <c r="G142" s="1" t="s">
        <v>19</v>
      </c>
      <c r="H142" s="1" t="s">
        <v>370</v>
      </c>
    </row>
    <row r="143" spans="1:8">
      <c r="A143" s="1" t="s">
        <v>178</v>
      </c>
      <c r="B143" s="1" t="s">
        <v>364</v>
      </c>
      <c r="C143" s="1" t="s">
        <v>13</v>
      </c>
      <c r="D143" s="1" t="s">
        <v>27</v>
      </c>
      <c r="E143" s="1" t="s">
        <v>370</v>
      </c>
      <c r="F143" s="1" t="s">
        <v>13</v>
      </c>
      <c r="G143" s="1" t="s">
        <v>19</v>
      </c>
      <c r="H143" s="1" t="s">
        <v>370</v>
      </c>
    </row>
    <row r="144" spans="1:8">
      <c r="A144" s="1" t="s">
        <v>179</v>
      </c>
      <c r="B144" s="1" t="s">
        <v>370</v>
      </c>
      <c r="C144" s="1" t="s">
        <v>17</v>
      </c>
      <c r="D144" s="1" t="s">
        <v>32</v>
      </c>
      <c r="E144" s="1" t="s">
        <v>364</v>
      </c>
      <c r="F144" s="1" t="s">
        <v>17</v>
      </c>
      <c r="G144" s="1" t="s">
        <v>14</v>
      </c>
      <c r="H144" s="1" t="s">
        <v>364</v>
      </c>
    </row>
    <row r="145" spans="1:8">
      <c r="A145" s="1" t="s">
        <v>180</v>
      </c>
      <c r="B145" s="1" t="s">
        <v>372</v>
      </c>
      <c r="C145" s="1" t="s">
        <v>17</v>
      </c>
      <c r="D145" s="1" t="s">
        <v>27</v>
      </c>
      <c r="E145" s="1" t="s">
        <v>370</v>
      </c>
      <c r="F145" s="1" t="s">
        <v>13</v>
      </c>
      <c r="G145" s="1" t="s">
        <v>19</v>
      </c>
      <c r="H145" s="1" t="s">
        <v>370</v>
      </c>
    </row>
    <row r="146" spans="1:8">
      <c r="A146" s="1" t="s">
        <v>181</v>
      </c>
      <c r="B146" s="1" t="s">
        <v>45</v>
      </c>
      <c r="C146" s="1" t="s">
        <v>17</v>
      </c>
      <c r="D146" s="1" t="s">
        <v>21</v>
      </c>
      <c r="E146" s="1" t="s">
        <v>369</v>
      </c>
      <c r="F146" s="1" t="s">
        <v>13</v>
      </c>
      <c r="G146" s="1" t="s">
        <v>19</v>
      </c>
      <c r="H146" s="1" t="s">
        <v>370</v>
      </c>
    </row>
    <row r="147" spans="1:8">
      <c r="A147" s="1" t="s">
        <v>182</v>
      </c>
      <c r="B147" s="1" t="s">
        <v>363</v>
      </c>
      <c r="C147" s="1" t="s">
        <v>17</v>
      </c>
      <c r="D147" s="1" t="s">
        <v>29</v>
      </c>
      <c r="E147" s="1" t="s">
        <v>368</v>
      </c>
      <c r="F147" s="1" t="s">
        <v>17</v>
      </c>
      <c r="G147" s="1" t="s">
        <v>19</v>
      </c>
      <c r="H147" s="1" t="s">
        <v>370</v>
      </c>
    </row>
    <row r="148" spans="1:8">
      <c r="A148" s="1" t="s">
        <v>183</v>
      </c>
      <c r="B148" s="1" t="s">
        <v>363</v>
      </c>
      <c r="C148" s="1" t="s">
        <v>13</v>
      </c>
      <c r="D148" s="1" t="s">
        <v>41</v>
      </c>
      <c r="E148" s="1" t="s">
        <v>363</v>
      </c>
      <c r="F148" s="1" t="s">
        <v>376</v>
      </c>
      <c r="G148" s="1" t="s">
        <v>14</v>
      </c>
      <c r="H148" s="1" t="s">
        <v>364</v>
      </c>
    </row>
    <row r="149" spans="1:8">
      <c r="A149" s="1" t="s">
        <v>184</v>
      </c>
      <c r="B149" s="1" t="s">
        <v>363</v>
      </c>
      <c r="C149" s="1" t="s">
        <v>17</v>
      </c>
      <c r="D149" s="1" t="s">
        <v>29</v>
      </c>
      <c r="E149" s="1" t="s">
        <v>368</v>
      </c>
      <c r="F149" s="1" t="s">
        <v>17</v>
      </c>
      <c r="G149" s="1" t="s">
        <v>19</v>
      </c>
      <c r="H149" s="1" t="s">
        <v>370</v>
      </c>
    </row>
    <row r="150" spans="1:8">
      <c r="A150" s="1" t="s">
        <v>185</v>
      </c>
      <c r="B150" s="1" t="s">
        <v>370</v>
      </c>
      <c r="C150" s="1" t="s">
        <v>17</v>
      </c>
      <c r="D150" s="1" t="s">
        <v>16</v>
      </c>
      <c r="E150" s="1" t="s">
        <v>363</v>
      </c>
      <c r="F150" s="1" t="s">
        <v>17</v>
      </c>
      <c r="G150" s="1" t="s">
        <v>14</v>
      </c>
      <c r="H150" s="1" t="s">
        <v>364</v>
      </c>
    </row>
    <row r="151" spans="1:8">
      <c r="A151" s="1" t="s">
        <v>186</v>
      </c>
      <c r="B151" s="1" t="s">
        <v>369</v>
      </c>
      <c r="C151" s="1" t="s">
        <v>17</v>
      </c>
      <c r="D151" s="1" t="s">
        <v>37</v>
      </c>
      <c r="E151" s="1" t="s">
        <v>363</v>
      </c>
      <c r="F151" s="1" t="s">
        <v>13</v>
      </c>
      <c r="G151" s="1" t="s">
        <v>19</v>
      </c>
      <c r="H151" s="1" t="s">
        <v>370</v>
      </c>
    </row>
    <row r="152" spans="1:8">
      <c r="A152" s="1" t="s">
        <v>187</v>
      </c>
      <c r="B152" s="1" t="s">
        <v>369</v>
      </c>
      <c r="C152" s="1" t="s">
        <v>17</v>
      </c>
      <c r="D152" s="1" t="s">
        <v>37</v>
      </c>
      <c r="E152" s="1" t="s">
        <v>363</v>
      </c>
      <c r="F152" s="1" t="s">
        <v>13</v>
      </c>
      <c r="G152" s="1" t="s">
        <v>19</v>
      </c>
      <c r="H152" s="1" t="s">
        <v>370</v>
      </c>
    </row>
    <row r="153" spans="1:8">
      <c r="A153" s="1" t="s">
        <v>188</v>
      </c>
      <c r="B153" s="1" t="s">
        <v>368</v>
      </c>
      <c r="C153" s="1" t="s">
        <v>17</v>
      </c>
      <c r="D153" s="1" t="s">
        <v>37</v>
      </c>
      <c r="E153" s="1" t="s">
        <v>363</v>
      </c>
      <c r="F153" s="1" t="s">
        <v>13</v>
      </c>
      <c r="G153" s="1" t="s">
        <v>19</v>
      </c>
      <c r="H153" s="1" t="s">
        <v>370</v>
      </c>
    </row>
    <row r="154" spans="1:8">
      <c r="A154" s="1" t="s">
        <v>189</v>
      </c>
      <c r="B154" s="1" t="s">
        <v>372</v>
      </c>
      <c r="C154" s="1" t="s">
        <v>17</v>
      </c>
      <c r="D154" s="1" t="s">
        <v>47</v>
      </c>
      <c r="E154" s="1" t="s">
        <v>368</v>
      </c>
      <c r="F154" s="1" t="s">
        <v>13</v>
      </c>
      <c r="G154" s="1" t="s">
        <v>19</v>
      </c>
      <c r="H154" s="1" t="s">
        <v>370</v>
      </c>
    </row>
    <row r="155" spans="1:8">
      <c r="A155" s="1" t="s">
        <v>190</v>
      </c>
      <c r="B155" s="1" t="s">
        <v>372</v>
      </c>
      <c r="C155" s="1" t="s">
        <v>17</v>
      </c>
      <c r="D155" s="1" t="s">
        <v>21</v>
      </c>
      <c r="E155" s="1" t="s">
        <v>369</v>
      </c>
      <c r="F155" s="1" t="s">
        <v>13</v>
      </c>
      <c r="G155" s="1" t="s">
        <v>19</v>
      </c>
      <c r="H155" s="1" t="s">
        <v>370</v>
      </c>
    </row>
    <row r="156" spans="1:8">
      <c r="A156" s="1" t="s">
        <v>191</v>
      </c>
      <c r="B156" s="1" t="s">
        <v>364</v>
      </c>
      <c r="C156" s="1" t="s">
        <v>13</v>
      </c>
      <c r="D156" s="1" t="s">
        <v>29</v>
      </c>
      <c r="E156" s="1" t="s">
        <v>368</v>
      </c>
      <c r="F156" s="1" t="s">
        <v>17</v>
      </c>
      <c r="G156" s="1" t="s">
        <v>19</v>
      </c>
      <c r="H156" s="1" t="s">
        <v>370</v>
      </c>
    </row>
    <row r="157" spans="1:8">
      <c r="A157" s="1" t="s">
        <v>192</v>
      </c>
      <c r="B157" s="1" t="s">
        <v>370</v>
      </c>
      <c r="C157" s="1" t="s">
        <v>17</v>
      </c>
      <c r="D157" s="1" t="s">
        <v>16</v>
      </c>
      <c r="E157" s="1" t="s">
        <v>363</v>
      </c>
      <c r="F157" s="1" t="s">
        <v>17</v>
      </c>
      <c r="G157" s="1" t="s">
        <v>14</v>
      </c>
      <c r="H157" s="1" t="s">
        <v>364</v>
      </c>
    </row>
    <row r="158" spans="1:8">
      <c r="A158" s="1" t="s">
        <v>193</v>
      </c>
      <c r="B158" s="1" t="s">
        <v>372</v>
      </c>
      <c r="C158" s="1" t="s">
        <v>17</v>
      </c>
      <c r="D158" s="1" t="s">
        <v>23</v>
      </c>
      <c r="E158" s="1" t="s">
        <v>370</v>
      </c>
      <c r="F158" s="1" t="s">
        <v>13</v>
      </c>
      <c r="G158" s="1" t="s">
        <v>19</v>
      </c>
      <c r="H158" s="1" t="s">
        <v>370</v>
      </c>
    </row>
    <row r="159" spans="1:8">
      <c r="A159" s="1" t="s">
        <v>194</v>
      </c>
      <c r="B159" s="1" t="s">
        <v>363</v>
      </c>
      <c r="C159" s="1" t="s">
        <v>17</v>
      </c>
      <c r="D159" s="1" t="s">
        <v>21</v>
      </c>
      <c r="E159" s="1" t="s">
        <v>369</v>
      </c>
      <c r="F159" s="1" t="s">
        <v>13</v>
      </c>
      <c r="G159" s="1" t="s">
        <v>19</v>
      </c>
      <c r="H159" s="1" t="s">
        <v>370</v>
      </c>
    </row>
    <row r="160" spans="1:8">
      <c r="A160" s="1" t="s">
        <v>195</v>
      </c>
      <c r="B160" s="1" t="s">
        <v>370</v>
      </c>
      <c r="C160" s="1" t="s">
        <v>17</v>
      </c>
      <c r="D160" s="1" t="s">
        <v>29</v>
      </c>
      <c r="E160" s="1" t="s">
        <v>368</v>
      </c>
      <c r="F160" s="1" t="s">
        <v>17</v>
      </c>
      <c r="G160" s="1" t="s">
        <v>19</v>
      </c>
      <c r="H160" s="1" t="s">
        <v>370</v>
      </c>
    </row>
    <row r="161" spans="1:8">
      <c r="A161" s="1" t="s">
        <v>196</v>
      </c>
      <c r="B161" s="1" t="s">
        <v>370</v>
      </c>
      <c r="C161" s="1" t="s">
        <v>17</v>
      </c>
      <c r="D161" s="1" t="s">
        <v>23</v>
      </c>
      <c r="E161" s="1" t="s">
        <v>370</v>
      </c>
      <c r="F161" s="1" t="s">
        <v>13</v>
      </c>
      <c r="G161" s="1" t="s">
        <v>19</v>
      </c>
      <c r="H161" s="1" t="s">
        <v>370</v>
      </c>
    </row>
    <row r="162" spans="1:8">
      <c r="A162" s="1" t="s">
        <v>197</v>
      </c>
      <c r="B162" s="1" t="s">
        <v>45</v>
      </c>
      <c r="C162" s="1" t="s">
        <v>17</v>
      </c>
      <c r="D162" s="1" t="s">
        <v>37</v>
      </c>
      <c r="E162" s="1" t="s">
        <v>363</v>
      </c>
      <c r="F162" s="1" t="s">
        <v>13</v>
      </c>
      <c r="G162" s="1" t="s">
        <v>19</v>
      </c>
      <c r="H162" s="1" t="s">
        <v>370</v>
      </c>
    </row>
    <row r="163" spans="1:8">
      <c r="A163" s="1" t="s">
        <v>30</v>
      </c>
      <c r="B163" s="1" t="s">
        <v>363</v>
      </c>
      <c r="C163" s="1" t="s">
        <v>13</v>
      </c>
      <c r="D163" s="1" t="s">
        <v>21</v>
      </c>
      <c r="E163" s="1" t="s">
        <v>369</v>
      </c>
      <c r="F163" s="1" t="s">
        <v>13</v>
      </c>
      <c r="G163" s="1" t="s">
        <v>19</v>
      </c>
      <c r="H163" s="1" t="s">
        <v>370</v>
      </c>
    </row>
    <row r="164" spans="1:8">
      <c r="A164" s="1" t="s">
        <v>33</v>
      </c>
      <c r="B164" s="1" t="s">
        <v>364</v>
      </c>
      <c r="C164" s="1" t="s">
        <v>17</v>
      </c>
      <c r="D164" s="1" t="s">
        <v>16</v>
      </c>
      <c r="E164" s="1" t="s">
        <v>363</v>
      </c>
      <c r="F164" s="1" t="s">
        <v>17</v>
      </c>
      <c r="G164" s="1" t="s">
        <v>14</v>
      </c>
      <c r="H164" s="1" t="s">
        <v>364</v>
      </c>
    </row>
    <row r="165" spans="1:8">
      <c r="A165" s="1" t="s">
        <v>198</v>
      </c>
      <c r="B165" s="1" t="s">
        <v>45</v>
      </c>
      <c r="C165" s="1" t="s">
        <v>17</v>
      </c>
      <c r="D165" s="1" t="s">
        <v>16</v>
      </c>
      <c r="E165" s="1" t="s">
        <v>363</v>
      </c>
      <c r="F165" s="1" t="s">
        <v>17</v>
      </c>
      <c r="G165" s="1" t="s">
        <v>14</v>
      </c>
      <c r="H165" s="1" t="s">
        <v>364</v>
      </c>
    </row>
    <row r="166" spans="1:8">
      <c r="A166" s="1" t="s">
        <v>199</v>
      </c>
      <c r="B166" s="1" t="s">
        <v>363</v>
      </c>
      <c r="C166" s="1" t="s">
        <v>13</v>
      </c>
      <c r="D166" s="1" t="s">
        <v>27</v>
      </c>
      <c r="E166" s="1" t="s">
        <v>370</v>
      </c>
      <c r="F166" s="1" t="s">
        <v>13</v>
      </c>
      <c r="G166" s="1" t="s">
        <v>19</v>
      </c>
      <c r="H166" s="1" t="s">
        <v>370</v>
      </c>
    </row>
    <row r="167" spans="1:8">
      <c r="A167" s="1" t="s">
        <v>200</v>
      </c>
      <c r="B167" s="1" t="s">
        <v>370</v>
      </c>
      <c r="C167" s="1" t="s">
        <v>17</v>
      </c>
      <c r="D167" s="1" t="s">
        <v>16</v>
      </c>
      <c r="E167" s="1" t="s">
        <v>363</v>
      </c>
      <c r="F167" s="1" t="s">
        <v>17</v>
      </c>
      <c r="G167" s="1" t="s">
        <v>14</v>
      </c>
      <c r="H167" s="1" t="s">
        <v>364</v>
      </c>
    </row>
    <row r="168" spans="1:8">
      <c r="A168" s="1" t="s">
        <v>201</v>
      </c>
      <c r="B168" s="1" t="s">
        <v>370</v>
      </c>
      <c r="C168" s="1" t="s">
        <v>13</v>
      </c>
      <c r="D168" s="1" t="s">
        <v>27</v>
      </c>
      <c r="E168" s="1" t="s">
        <v>370</v>
      </c>
      <c r="F168" s="1" t="s">
        <v>13</v>
      </c>
      <c r="G168" s="1" t="s">
        <v>19</v>
      </c>
      <c r="H168" s="1" t="s">
        <v>370</v>
      </c>
    </row>
    <row r="169" spans="1:8">
      <c r="A169" s="1" t="s">
        <v>19</v>
      </c>
      <c r="B169" s="1" t="s">
        <v>370</v>
      </c>
      <c r="C169" s="1" t="s">
        <v>17</v>
      </c>
      <c r="D169" s="1" t="s">
        <v>23</v>
      </c>
      <c r="E169" s="1" t="s">
        <v>370</v>
      </c>
      <c r="F169" s="1" t="s">
        <v>13</v>
      </c>
      <c r="G169" s="1" t="s">
        <v>19</v>
      </c>
      <c r="H169" s="1" t="s">
        <v>370</v>
      </c>
    </row>
    <row r="170" spans="1:8">
      <c r="A170" s="1" t="s">
        <v>202</v>
      </c>
      <c r="B170" s="1" t="s">
        <v>368</v>
      </c>
      <c r="C170" s="1" t="s">
        <v>13</v>
      </c>
      <c r="D170" s="1" t="s">
        <v>47</v>
      </c>
      <c r="E170" s="1" t="s">
        <v>368</v>
      </c>
      <c r="F170" s="1" t="s">
        <v>13</v>
      </c>
      <c r="G170" s="1" t="s">
        <v>19</v>
      </c>
      <c r="H170" s="1" t="s">
        <v>370</v>
      </c>
    </row>
    <row r="171" spans="1:8">
      <c r="A171" s="1" t="s">
        <v>203</v>
      </c>
      <c r="B171" s="1" t="s">
        <v>370</v>
      </c>
      <c r="C171" s="1" t="s">
        <v>17</v>
      </c>
      <c r="D171" s="1" t="s">
        <v>47</v>
      </c>
      <c r="E171" s="1" t="s">
        <v>368</v>
      </c>
      <c r="F171" s="1" t="s">
        <v>13</v>
      </c>
      <c r="G171" s="1" t="s">
        <v>19</v>
      </c>
      <c r="H171" s="1" t="s">
        <v>370</v>
      </c>
    </row>
    <row r="172" spans="1:8">
      <c r="A172" s="1" t="s">
        <v>204</v>
      </c>
      <c r="B172" s="1" t="s">
        <v>368</v>
      </c>
      <c r="C172" s="1" t="s">
        <v>17</v>
      </c>
      <c r="D172" s="1" t="s">
        <v>21</v>
      </c>
      <c r="E172" s="1" t="s">
        <v>369</v>
      </c>
      <c r="F172" s="1" t="s">
        <v>13</v>
      </c>
      <c r="G172" s="1" t="s">
        <v>19</v>
      </c>
      <c r="H172" s="1" t="s">
        <v>370</v>
      </c>
    </row>
    <row r="173" spans="1:8">
      <c r="A173" s="1" t="s">
        <v>205</v>
      </c>
      <c r="B173" s="1" t="s">
        <v>370</v>
      </c>
      <c r="C173" s="1" t="s">
        <v>17</v>
      </c>
      <c r="D173" s="1" t="s">
        <v>47</v>
      </c>
      <c r="E173" s="1" t="s">
        <v>368</v>
      </c>
      <c r="F173" s="1" t="s">
        <v>13</v>
      </c>
      <c r="G173" s="1" t="s">
        <v>19</v>
      </c>
      <c r="H173" s="1" t="s">
        <v>370</v>
      </c>
    </row>
    <row r="174" spans="1:8">
      <c r="A174" s="1" t="s">
        <v>206</v>
      </c>
      <c r="B174" s="1" t="s">
        <v>363</v>
      </c>
      <c r="C174" s="1" t="s">
        <v>13</v>
      </c>
      <c r="D174" s="1" t="s">
        <v>12</v>
      </c>
      <c r="E174" s="1" t="s">
        <v>363</v>
      </c>
      <c r="F174" s="1" t="s">
        <v>13</v>
      </c>
      <c r="G174" s="1" t="s">
        <v>14</v>
      </c>
      <c r="H174" s="1" t="s">
        <v>364</v>
      </c>
    </row>
    <row r="175" spans="1:8">
      <c r="A175" s="1" t="s">
        <v>207</v>
      </c>
      <c r="B175" s="1" t="s">
        <v>364</v>
      </c>
      <c r="C175" s="1" t="s">
        <v>17</v>
      </c>
      <c r="D175" s="1" t="s">
        <v>16</v>
      </c>
      <c r="E175" s="1" t="s">
        <v>363</v>
      </c>
      <c r="F175" s="1" t="s">
        <v>17</v>
      </c>
      <c r="G175" s="1" t="s">
        <v>14</v>
      </c>
      <c r="H175" s="1" t="s">
        <v>364</v>
      </c>
    </row>
    <row r="176" spans="1:8">
      <c r="A176" s="1" t="s">
        <v>208</v>
      </c>
      <c r="B176" s="1" t="s">
        <v>363</v>
      </c>
      <c r="C176" s="1" t="s">
        <v>17</v>
      </c>
      <c r="D176" s="1" t="s">
        <v>16</v>
      </c>
      <c r="E176" s="1" t="s">
        <v>363</v>
      </c>
      <c r="F176" s="1" t="s">
        <v>17</v>
      </c>
      <c r="G176" s="1" t="s">
        <v>14</v>
      </c>
      <c r="H176" s="1" t="s">
        <v>364</v>
      </c>
    </row>
    <row r="177" spans="1:8">
      <c r="A177" s="1" t="s">
        <v>209</v>
      </c>
      <c r="B177" s="1" t="s">
        <v>364</v>
      </c>
      <c r="C177" s="1" t="s">
        <v>17</v>
      </c>
      <c r="D177" s="1" t="s">
        <v>16</v>
      </c>
      <c r="E177" s="1" t="s">
        <v>363</v>
      </c>
      <c r="F177" s="1" t="s">
        <v>17</v>
      </c>
      <c r="G177" s="1" t="s">
        <v>14</v>
      </c>
      <c r="H177" s="1" t="s">
        <v>364</v>
      </c>
    </row>
    <row r="178" spans="1:8">
      <c r="A178" s="1" t="s">
        <v>35</v>
      </c>
      <c r="B178" s="1" t="s">
        <v>363</v>
      </c>
      <c r="C178" s="1" t="s">
        <v>17</v>
      </c>
      <c r="D178" s="1" t="s">
        <v>32</v>
      </c>
      <c r="E178" s="1" t="s">
        <v>364</v>
      </c>
      <c r="F178" s="1" t="s">
        <v>17</v>
      </c>
      <c r="G178" s="1" t="s">
        <v>14</v>
      </c>
      <c r="H178" s="1" t="s">
        <v>364</v>
      </c>
    </row>
    <row r="179" spans="1:8">
      <c r="A179" s="1" t="s">
        <v>210</v>
      </c>
      <c r="B179" s="1" t="s">
        <v>368</v>
      </c>
      <c r="C179" s="1" t="s">
        <v>17</v>
      </c>
      <c r="D179" s="1" t="s">
        <v>16</v>
      </c>
      <c r="E179" s="1" t="s">
        <v>363</v>
      </c>
      <c r="F179" s="1" t="s">
        <v>17</v>
      </c>
      <c r="G179" s="1" t="s">
        <v>14</v>
      </c>
      <c r="H179" s="1" t="s">
        <v>364</v>
      </c>
    </row>
    <row r="180" spans="1:8">
      <c r="A180" s="1" t="s">
        <v>211</v>
      </c>
      <c r="B180" s="1" t="s">
        <v>363</v>
      </c>
      <c r="C180" s="1" t="s">
        <v>17</v>
      </c>
      <c r="D180" s="1" t="s">
        <v>47</v>
      </c>
      <c r="E180" s="1" t="s">
        <v>368</v>
      </c>
      <c r="F180" s="1" t="s">
        <v>13</v>
      </c>
      <c r="G180" s="1" t="s">
        <v>19</v>
      </c>
      <c r="H180" s="1" t="s">
        <v>370</v>
      </c>
    </row>
    <row r="181" spans="1:8">
      <c r="A181" s="1" t="s">
        <v>212</v>
      </c>
      <c r="B181" s="1" t="s">
        <v>364</v>
      </c>
      <c r="C181" s="1" t="s">
        <v>17</v>
      </c>
      <c r="D181" s="1" t="s">
        <v>16</v>
      </c>
      <c r="E181" s="1" t="s">
        <v>363</v>
      </c>
      <c r="F181" s="1" t="s">
        <v>17</v>
      </c>
      <c r="G181" s="1" t="s">
        <v>14</v>
      </c>
      <c r="H181" s="1" t="s">
        <v>364</v>
      </c>
    </row>
    <row r="182" spans="1:8">
      <c r="A182" s="1" t="s">
        <v>213</v>
      </c>
      <c r="B182" s="1" t="s">
        <v>370</v>
      </c>
      <c r="C182" s="1" t="s">
        <v>17</v>
      </c>
      <c r="D182" s="1" t="s">
        <v>32</v>
      </c>
      <c r="E182" s="1" t="s">
        <v>364</v>
      </c>
      <c r="F182" s="1" t="s">
        <v>17</v>
      </c>
      <c r="G182" s="1" t="s">
        <v>14</v>
      </c>
      <c r="H182" s="1" t="s">
        <v>364</v>
      </c>
    </row>
    <row r="183" spans="1:8">
      <c r="A183" s="1" t="s">
        <v>214</v>
      </c>
      <c r="B183" s="1" t="s">
        <v>45</v>
      </c>
      <c r="C183" s="1" t="s">
        <v>13</v>
      </c>
      <c r="D183" s="1" t="s">
        <v>41</v>
      </c>
      <c r="E183" s="1" t="s">
        <v>363</v>
      </c>
      <c r="F183" s="1" t="s">
        <v>376</v>
      </c>
      <c r="G183" s="1" t="s">
        <v>14</v>
      </c>
      <c r="H183" s="1" t="s">
        <v>364</v>
      </c>
    </row>
    <row r="184" spans="1:8">
      <c r="A184" s="1" t="s">
        <v>215</v>
      </c>
      <c r="B184" s="1" t="s">
        <v>363</v>
      </c>
      <c r="C184" s="1" t="s">
        <v>17</v>
      </c>
      <c r="D184" s="1" t="s">
        <v>29</v>
      </c>
      <c r="E184" s="1" t="s">
        <v>368</v>
      </c>
      <c r="F184" s="1" t="s">
        <v>17</v>
      </c>
      <c r="G184" s="1" t="s">
        <v>19</v>
      </c>
      <c r="H184" s="1" t="s">
        <v>370</v>
      </c>
    </row>
    <row r="185" spans="1:8">
      <c r="A185" s="1" t="s">
        <v>216</v>
      </c>
      <c r="B185" s="1" t="s">
        <v>363</v>
      </c>
      <c r="C185" s="1" t="s">
        <v>17</v>
      </c>
      <c r="D185" s="1" t="s">
        <v>29</v>
      </c>
      <c r="E185" s="1" t="s">
        <v>368</v>
      </c>
      <c r="F185" s="1" t="s">
        <v>17</v>
      </c>
      <c r="G185" s="1" t="s">
        <v>19</v>
      </c>
      <c r="H185" s="1" t="s">
        <v>370</v>
      </c>
    </row>
    <row r="186" spans="1:8">
      <c r="A186" s="1" t="s">
        <v>217</v>
      </c>
      <c r="B186" s="1" t="s">
        <v>369</v>
      </c>
      <c r="C186" s="1" t="s">
        <v>17</v>
      </c>
      <c r="D186" s="1" t="s">
        <v>41</v>
      </c>
      <c r="E186" s="1" t="s">
        <v>363</v>
      </c>
      <c r="F186" s="1" t="s">
        <v>376</v>
      </c>
      <c r="G186" s="1" t="s">
        <v>14</v>
      </c>
      <c r="H186" s="1" t="s">
        <v>364</v>
      </c>
    </row>
    <row r="187" spans="1:8">
      <c r="A187" s="1" t="s">
        <v>218</v>
      </c>
      <c r="B187" s="1" t="s">
        <v>364</v>
      </c>
      <c r="C187" s="1" t="s">
        <v>17</v>
      </c>
      <c r="D187" s="1" t="s">
        <v>37</v>
      </c>
      <c r="E187" s="1" t="s">
        <v>363</v>
      </c>
      <c r="F187" s="1" t="s">
        <v>13</v>
      </c>
      <c r="G187" s="1" t="s">
        <v>19</v>
      </c>
      <c r="H187" s="1" t="s">
        <v>370</v>
      </c>
    </row>
    <row r="188" spans="1:8">
      <c r="A188" s="1" t="s">
        <v>38</v>
      </c>
      <c r="B188" s="1" t="s">
        <v>363</v>
      </c>
      <c r="C188" s="1" t="s">
        <v>17</v>
      </c>
      <c r="D188" s="1" t="s">
        <v>32</v>
      </c>
      <c r="E188" s="1" t="s">
        <v>364</v>
      </c>
      <c r="F188" s="1" t="s">
        <v>17</v>
      </c>
      <c r="G188" s="1" t="s">
        <v>14</v>
      </c>
      <c r="H188" s="1" t="s">
        <v>364</v>
      </c>
    </row>
    <row r="189" spans="1:8">
      <c r="A189" s="1" t="s">
        <v>219</v>
      </c>
      <c r="B189" s="1" t="s">
        <v>363</v>
      </c>
      <c r="C189" s="1" t="s">
        <v>13</v>
      </c>
      <c r="D189" s="1" t="s">
        <v>29</v>
      </c>
      <c r="E189" s="1" t="s">
        <v>368</v>
      </c>
      <c r="F189" s="1" t="s">
        <v>17</v>
      </c>
      <c r="G189" s="1" t="s">
        <v>19</v>
      </c>
      <c r="H189" s="1" t="s">
        <v>370</v>
      </c>
    </row>
    <row r="190" spans="1:8">
      <c r="A190" s="1" t="s">
        <v>220</v>
      </c>
      <c r="B190" s="1" t="s">
        <v>363</v>
      </c>
      <c r="C190" s="1" t="s">
        <v>17</v>
      </c>
      <c r="D190" s="1" t="s">
        <v>16</v>
      </c>
      <c r="E190" s="1" t="s">
        <v>363</v>
      </c>
      <c r="F190" s="1" t="s">
        <v>17</v>
      </c>
      <c r="G190" s="1" t="s">
        <v>14</v>
      </c>
      <c r="H190" s="1" t="s">
        <v>364</v>
      </c>
    </row>
    <row r="191" spans="1:8">
      <c r="A191" s="1" t="s">
        <v>221</v>
      </c>
      <c r="B191" s="1" t="s">
        <v>364</v>
      </c>
      <c r="C191" s="1" t="s">
        <v>17</v>
      </c>
      <c r="D191" s="1" t="s">
        <v>29</v>
      </c>
      <c r="E191" s="1" t="s">
        <v>368</v>
      </c>
      <c r="F191" s="1" t="s">
        <v>17</v>
      </c>
      <c r="G191" s="1" t="s">
        <v>19</v>
      </c>
      <c r="H191" s="1" t="s">
        <v>370</v>
      </c>
    </row>
    <row r="192" spans="1:8">
      <c r="A192" s="1" t="s">
        <v>222</v>
      </c>
      <c r="B192" s="1" t="s">
        <v>363</v>
      </c>
      <c r="C192" s="1" t="s">
        <v>17</v>
      </c>
      <c r="D192" s="1" t="s">
        <v>32</v>
      </c>
      <c r="E192" s="1" t="s">
        <v>364</v>
      </c>
      <c r="F192" s="1" t="s">
        <v>17</v>
      </c>
      <c r="G192" s="1" t="s">
        <v>14</v>
      </c>
      <c r="H192" s="1" t="s">
        <v>364</v>
      </c>
    </row>
    <row r="193" spans="1:8">
      <c r="A193" s="1" t="s">
        <v>223</v>
      </c>
      <c r="B193" s="1" t="s">
        <v>364</v>
      </c>
      <c r="C193" s="1" t="s">
        <v>13</v>
      </c>
      <c r="D193" s="1" t="s">
        <v>23</v>
      </c>
      <c r="E193" s="1" t="s">
        <v>370</v>
      </c>
      <c r="F193" s="1" t="s">
        <v>13</v>
      </c>
      <c r="G193" s="1" t="s">
        <v>19</v>
      </c>
      <c r="H193" s="1" t="s">
        <v>370</v>
      </c>
    </row>
    <row r="194" spans="1:8">
      <c r="A194" s="1" t="s">
        <v>224</v>
      </c>
      <c r="B194" s="1" t="s">
        <v>363</v>
      </c>
      <c r="C194" s="1" t="s">
        <v>17</v>
      </c>
      <c r="D194" s="1" t="s">
        <v>32</v>
      </c>
      <c r="E194" s="1" t="s">
        <v>364</v>
      </c>
      <c r="F194" s="1" t="s">
        <v>17</v>
      </c>
      <c r="G194" s="1" t="s">
        <v>14</v>
      </c>
      <c r="H194" s="1" t="s">
        <v>364</v>
      </c>
    </row>
    <row r="195" spans="1:8">
      <c r="A195" s="1" t="s">
        <v>225</v>
      </c>
      <c r="B195" s="1" t="s">
        <v>370</v>
      </c>
      <c r="C195" s="1" t="s">
        <v>17</v>
      </c>
      <c r="D195" s="1" t="s">
        <v>12</v>
      </c>
      <c r="E195" s="1" t="s">
        <v>363</v>
      </c>
      <c r="F195" s="1" t="s">
        <v>13</v>
      </c>
      <c r="G195" s="1" t="s">
        <v>14</v>
      </c>
      <c r="H195" s="1" t="s">
        <v>364</v>
      </c>
    </row>
    <row r="196" spans="1:8">
      <c r="A196" s="1" t="s">
        <v>226</v>
      </c>
      <c r="B196" s="1" t="s">
        <v>372</v>
      </c>
      <c r="C196" s="1" t="s">
        <v>13</v>
      </c>
      <c r="D196" s="1" t="s">
        <v>37</v>
      </c>
      <c r="E196" s="1" t="s">
        <v>363</v>
      </c>
      <c r="F196" s="1" t="s">
        <v>13</v>
      </c>
      <c r="G196" s="1" t="s">
        <v>19</v>
      </c>
      <c r="H196" s="1" t="s">
        <v>370</v>
      </c>
    </row>
    <row r="197" spans="1:8">
      <c r="A197" s="1" t="s">
        <v>227</v>
      </c>
      <c r="B197" s="1" t="s">
        <v>369</v>
      </c>
      <c r="C197" s="1" t="s">
        <v>17</v>
      </c>
      <c r="D197" s="1" t="s">
        <v>21</v>
      </c>
      <c r="E197" s="1" t="s">
        <v>369</v>
      </c>
      <c r="F197" s="1" t="s">
        <v>13</v>
      </c>
      <c r="G197" s="1" t="s">
        <v>19</v>
      </c>
      <c r="H197" s="1" t="s">
        <v>370</v>
      </c>
    </row>
    <row r="198" spans="1:8">
      <c r="A198" s="1" t="s">
        <v>228</v>
      </c>
      <c r="B198" s="1" t="s">
        <v>363</v>
      </c>
      <c r="C198" s="1" t="s">
        <v>17</v>
      </c>
      <c r="D198" s="1" t="s">
        <v>37</v>
      </c>
      <c r="E198" s="1" t="s">
        <v>363</v>
      </c>
      <c r="F198" s="1" t="s">
        <v>13</v>
      </c>
      <c r="G198" s="1" t="s">
        <v>19</v>
      </c>
      <c r="H198" s="1" t="s">
        <v>370</v>
      </c>
    </row>
    <row r="199" spans="1:8">
      <c r="A199" s="1" t="s">
        <v>229</v>
      </c>
      <c r="B199" s="1" t="s">
        <v>363</v>
      </c>
      <c r="C199" s="1" t="s">
        <v>17</v>
      </c>
      <c r="D199" s="1" t="s">
        <v>16</v>
      </c>
      <c r="E199" s="1" t="s">
        <v>363</v>
      </c>
      <c r="F199" s="1" t="s">
        <v>17</v>
      </c>
      <c r="G199" s="1" t="s">
        <v>14</v>
      </c>
      <c r="H199" s="1" t="s">
        <v>364</v>
      </c>
    </row>
    <row r="200" spans="1:8">
      <c r="A200" s="1" t="s">
        <v>230</v>
      </c>
      <c r="B200" s="1" t="s">
        <v>369</v>
      </c>
      <c r="C200" s="1" t="s">
        <v>17</v>
      </c>
      <c r="D200" s="1" t="s">
        <v>16</v>
      </c>
      <c r="E200" s="1" t="s">
        <v>363</v>
      </c>
      <c r="F200" s="1" t="s">
        <v>17</v>
      </c>
      <c r="G200" s="1" t="s">
        <v>14</v>
      </c>
      <c r="H200" s="1" t="s">
        <v>364</v>
      </c>
    </row>
    <row r="201" spans="1:8">
      <c r="A201" s="1" t="s">
        <v>231</v>
      </c>
      <c r="B201" s="1" t="s">
        <v>372</v>
      </c>
      <c r="C201" s="1" t="s">
        <v>24</v>
      </c>
      <c r="D201" s="1" t="s">
        <v>32</v>
      </c>
      <c r="E201" s="1" t="s">
        <v>364</v>
      </c>
      <c r="F201" s="1" t="s">
        <v>17</v>
      </c>
      <c r="G201" s="1" t="s">
        <v>14</v>
      </c>
      <c r="H201" s="1" t="s">
        <v>364</v>
      </c>
    </row>
    <row r="202" spans="1:8">
      <c r="A202" s="1" t="s">
        <v>32</v>
      </c>
      <c r="B202" s="1" t="s">
        <v>364</v>
      </c>
      <c r="C202" s="1" t="s">
        <v>13</v>
      </c>
      <c r="D202" s="1" t="s">
        <v>27</v>
      </c>
      <c r="E202" s="1" t="s">
        <v>370</v>
      </c>
      <c r="F202" s="1" t="s">
        <v>13</v>
      </c>
      <c r="G202" s="1" t="s">
        <v>19</v>
      </c>
      <c r="H202" s="1" t="s">
        <v>370</v>
      </c>
    </row>
    <row r="203" spans="1:8">
      <c r="A203" s="1" t="s">
        <v>232</v>
      </c>
      <c r="B203" s="1" t="s">
        <v>370</v>
      </c>
      <c r="C203" s="1" t="s">
        <v>22</v>
      </c>
      <c r="D203" s="1" t="s">
        <v>32</v>
      </c>
      <c r="E203" s="1" t="s">
        <v>364</v>
      </c>
      <c r="F203" s="1" t="s">
        <v>17</v>
      </c>
      <c r="G203" s="1" t="s">
        <v>14</v>
      </c>
      <c r="H203" s="1" t="s">
        <v>364</v>
      </c>
    </row>
    <row r="204" spans="1:8">
      <c r="A204" s="1" t="s">
        <v>233</v>
      </c>
      <c r="B204" s="1" t="s">
        <v>372</v>
      </c>
      <c r="C204" s="1" t="s">
        <v>13</v>
      </c>
      <c r="D204" s="1" t="s">
        <v>12</v>
      </c>
      <c r="E204" s="1" t="s">
        <v>363</v>
      </c>
      <c r="F204" s="1" t="s">
        <v>13</v>
      </c>
      <c r="G204" s="1" t="s">
        <v>14</v>
      </c>
      <c r="H204" s="1" t="s">
        <v>364</v>
      </c>
    </row>
    <row r="205" spans="1:8">
      <c r="A205" s="1" t="s">
        <v>234</v>
      </c>
      <c r="B205" s="1" t="s">
        <v>363</v>
      </c>
      <c r="C205" s="1" t="s">
        <v>17</v>
      </c>
      <c r="D205" s="1" t="s">
        <v>21</v>
      </c>
      <c r="E205" s="1" t="s">
        <v>369</v>
      </c>
      <c r="F205" s="1" t="s">
        <v>13</v>
      </c>
      <c r="G205" s="1" t="s">
        <v>19</v>
      </c>
      <c r="H205" s="1" t="s">
        <v>370</v>
      </c>
    </row>
    <row r="206" spans="1:8">
      <c r="A206" s="1" t="s">
        <v>235</v>
      </c>
      <c r="B206" s="1" t="s">
        <v>369</v>
      </c>
      <c r="C206" s="1" t="s">
        <v>17</v>
      </c>
      <c r="D206" s="1" t="s">
        <v>16</v>
      </c>
      <c r="E206" s="1" t="s">
        <v>363</v>
      </c>
      <c r="F206" s="1" t="s">
        <v>17</v>
      </c>
      <c r="G206" s="1" t="s">
        <v>14</v>
      </c>
      <c r="H206" s="1" t="s">
        <v>364</v>
      </c>
    </row>
    <row r="207" spans="1:8">
      <c r="A207" s="1" t="s">
        <v>236</v>
      </c>
      <c r="B207" s="1" t="s">
        <v>370</v>
      </c>
      <c r="C207" s="1" t="s">
        <v>17</v>
      </c>
      <c r="D207" s="1" t="s">
        <v>37</v>
      </c>
      <c r="E207" s="1" t="s">
        <v>363</v>
      </c>
      <c r="F207" s="1" t="s">
        <v>13</v>
      </c>
      <c r="G207" s="1" t="s">
        <v>19</v>
      </c>
      <c r="H207" s="1" t="s">
        <v>370</v>
      </c>
    </row>
    <row r="208" spans="1:8">
      <c r="A208" s="1" t="s">
        <v>237</v>
      </c>
      <c r="B208" s="1" t="s">
        <v>370</v>
      </c>
      <c r="C208" s="1" t="s">
        <v>13</v>
      </c>
      <c r="D208" s="1" t="s">
        <v>29</v>
      </c>
      <c r="E208" s="1" t="s">
        <v>368</v>
      </c>
      <c r="F208" s="1" t="s">
        <v>17</v>
      </c>
      <c r="G208" s="1" t="s">
        <v>19</v>
      </c>
      <c r="H208" s="1" t="s">
        <v>370</v>
      </c>
    </row>
    <row r="209" spans="1:8">
      <c r="A209" s="1" t="s">
        <v>238</v>
      </c>
      <c r="B209" s="1" t="s">
        <v>372</v>
      </c>
      <c r="C209" s="1" t="s">
        <v>17</v>
      </c>
      <c r="D209" s="1" t="s">
        <v>23</v>
      </c>
      <c r="E209" s="1" t="s">
        <v>370</v>
      </c>
      <c r="F209" s="1" t="s">
        <v>13</v>
      </c>
      <c r="G209" s="1" t="s">
        <v>19</v>
      </c>
      <c r="H209" s="1" t="s">
        <v>370</v>
      </c>
    </row>
    <row r="210" spans="1:8">
      <c r="A210" s="1" t="s">
        <v>239</v>
      </c>
      <c r="B210" s="1" t="s">
        <v>363</v>
      </c>
      <c r="C210" s="1" t="s">
        <v>17</v>
      </c>
      <c r="D210" s="1" t="s">
        <v>21</v>
      </c>
      <c r="E210" s="1" t="s">
        <v>369</v>
      </c>
      <c r="F210" s="1" t="s">
        <v>13</v>
      </c>
      <c r="G210" s="1" t="s">
        <v>19</v>
      </c>
      <c r="H210" s="1" t="s">
        <v>370</v>
      </c>
    </row>
    <row r="211" spans="1:8">
      <c r="A211" s="1" t="s">
        <v>240</v>
      </c>
      <c r="B211" s="1" t="s">
        <v>363</v>
      </c>
      <c r="C211" s="1" t="s">
        <v>24</v>
      </c>
      <c r="D211" s="1" t="s">
        <v>41</v>
      </c>
      <c r="E211" s="1" t="s">
        <v>363</v>
      </c>
      <c r="F211" s="1" t="s">
        <v>376</v>
      </c>
      <c r="G211" s="1" t="s">
        <v>14</v>
      </c>
      <c r="H211" s="1" t="s">
        <v>364</v>
      </c>
    </row>
    <row r="212" spans="1:8">
      <c r="A212" s="1" t="s">
        <v>41</v>
      </c>
      <c r="B212" s="1" t="s">
        <v>363</v>
      </c>
      <c r="C212" s="1" t="s">
        <v>17</v>
      </c>
      <c r="D212" s="1" t="s">
        <v>16</v>
      </c>
      <c r="E212" s="1" t="s">
        <v>363</v>
      </c>
      <c r="F212" s="1" t="s">
        <v>17</v>
      </c>
      <c r="G212" s="1" t="s">
        <v>14</v>
      </c>
      <c r="H212" s="1" t="s">
        <v>364</v>
      </c>
    </row>
    <row r="213" spans="1:8">
      <c r="A213" s="1" t="s">
        <v>43</v>
      </c>
      <c r="B213" s="1" t="s">
        <v>363</v>
      </c>
      <c r="C213" s="1" t="s">
        <v>22</v>
      </c>
      <c r="D213" s="1" t="s">
        <v>29</v>
      </c>
      <c r="E213" s="1" t="s">
        <v>368</v>
      </c>
      <c r="F213" s="1" t="s">
        <v>17</v>
      </c>
      <c r="G213" s="1" t="s">
        <v>19</v>
      </c>
      <c r="H213" s="1" t="s">
        <v>370</v>
      </c>
    </row>
    <row r="214" spans="1:8">
      <c r="A214" s="1" t="s">
        <v>241</v>
      </c>
      <c r="B214" s="1" t="s">
        <v>45</v>
      </c>
      <c r="C214" s="1" t="s">
        <v>17</v>
      </c>
      <c r="D214" s="1" t="s">
        <v>41</v>
      </c>
      <c r="E214" s="1" t="s">
        <v>363</v>
      </c>
      <c r="F214" s="1" t="s">
        <v>376</v>
      </c>
      <c r="G214" s="1" t="s">
        <v>14</v>
      </c>
      <c r="H214" s="1" t="s">
        <v>364</v>
      </c>
    </row>
    <row r="215" spans="1:8">
      <c r="A215" s="1" t="s">
        <v>242</v>
      </c>
      <c r="B215" s="1" t="s">
        <v>364</v>
      </c>
      <c r="C215" s="1" t="s">
        <v>17</v>
      </c>
      <c r="D215" s="1" t="s">
        <v>29</v>
      </c>
      <c r="E215" s="1" t="s">
        <v>368</v>
      </c>
      <c r="F215" s="1" t="s">
        <v>17</v>
      </c>
      <c r="G215" s="1" t="s">
        <v>19</v>
      </c>
      <c r="H215" s="1" t="s">
        <v>370</v>
      </c>
    </row>
    <row r="216" spans="1:8">
      <c r="A216" s="1" t="s">
        <v>243</v>
      </c>
      <c r="B216" s="1" t="s">
        <v>363</v>
      </c>
      <c r="C216" s="1" t="s">
        <v>17</v>
      </c>
      <c r="D216" s="1" t="s">
        <v>32</v>
      </c>
      <c r="E216" s="1" t="s">
        <v>364</v>
      </c>
      <c r="F216" s="1" t="s">
        <v>17</v>
      </c>
      <c r="G216" s="1" t="s">
        <v>14</v>
      </c>
      <c r="H216" s="1" t="s">
        <v>364</v>
      </c>
    </row>
    <row r="217" spans="1:8">
      <c r="A217" s="1" t="s">
        <v>244</v>
      </c>
      <c r="B217" s="1" t="s">
        <v>363</v>
      </c>
      <c r="C217" s="1" t="s">
        <v>17</v>
      </c>
      <c r="D217" s="1" t="s">
        <v>29</v>
      </c>
      <c r="E217" s="1" t="s">
        <v>368</v>
      </c>
      <c r="F217" s="1" t="s">
        <v>17</v>
      </c>
      <c r="G217" s="1" t="s">
        <v>19</v>
      </c>
      <c r="H217" s="1" t="s">
        <v>370</v>
      </c>
    </row>
    <row r="218" spans="1:8">
      <c r="A218" s="1" t="s">
        <v>245</v>
      </c>
      <c r="B218" s="1" t="s">
        <v>363</v>
      </c>
      <c r="C218" s="1" t="s">
        <v>17</v>
      </c>
      <c r="D218" s="1" t="s">
        <v>16</v>
      </c>
      <c r="E218" s="1" t="s">
        <v>363</v>
      </c>
      <c r="F218" s="1" t="s">
        <v>17</v>
      </c>
      <c r="G218" s="1" t="s">
        <v>14</v>
      </c>
      <c r="H218" s="1" t="s">
        <v>364</v>
      </c>
    </row>
    <row r="219" spans="1:8">
      <c r="A219" s="1" t="s">
        <v>246</v>
      </c>
      <c r="B219" s="1" t="s">
        <v>369</v>
      </c>
      <c r="C219" s="1" t="s">
        <v>17</v>
      </c>
      <c r="D219" s="1" t="s">
        <v>32</v>
      </c>
      <c r="E219" s="1" t="s">
        <v>364</v>
      </c>
      <c r="F219" s="1" t="s">
        <v>17</v>
      </c>
      <c r="G219" s="1" t="s">
        <v>14</v>
      </c>
      <c r="H219" s="1" t="s">
        <v>364</v>
      </c>
    </row>
    <row r="220" spans="1:8">
      <c r="A220" s="1" t="s">
        <v>247</v>
      </c>
      <c r="B220" s="1" t="s">
        <v>363</v>
      </c>
      <c r="C220" s="1" t="s">
        <v>17</v>
      </c>
      <c r="D220" s="1" t="s">
        <v>37</v>
      </c>
      <c r="E220" s="1" t="s">
        <v>363</v>
      </c>
      <c r="F220" s="1" t="s">
        <v>13</v>
      </c>
      <c r="G220" s="1" t="s">
        <v>19</v>
      </c>
      <c r="H220" s="1" t="s">
        <v>370</v>
      </c>
    </row>
    <row r="221" spans="1:8">
      <c r="A221" s="1" t="s">
        <v>248</v>
      </c>
      <c r="B221" s="1" t="s">
        <v>364</v>
      </c>
      <c r="C221" s="1" t="s">
        <v>17</v>
      </c>
      <c r="D221" s="1" t="s">
        <v>29</v>
      </c>
      <c r="E221" s="1" t="s">
        <v>368</v>
      </c>
      <c r="F221" s="1" t="s">
        <v>17</v>
      </c>
      <c r="G221" s="1" t="s">
        <v>19</v>
      </c>
      <c r="H221" s="1" t="s">
        <v>370</v>
      </c>
    </row>
    <row r="222" spans="1:8">
      <c r="A222" s="1" t="s">
        <v>249</v>
      </c>
      <c r="B222" s="1" t="s">
        <v>364</v>
      </c>
      <c r="C222" s="1" t="s">
        <v>17</v>
      </c>
      <c r="D222" s="1" t="s">
        <v>32</v>
      </c>
      <c r="E222" s="1" t="s">
        <v>364</v>
      </c>
      <c r="F222" s="1" t="s">
        <v>17</v>
      </c>
      <c r="G222" s="1" t="s">
        <v>14</v>
      </c>
      <c r="H222" s="1" t="s">
        <v>364</v>
      </c>
    </row>
    <row r="223" spans="1:8">
      <c r="A223" s="1" t="s">
        <v>250</v>
      </c>
      <c r="B223" s="1" t="s">
        <v>372</v>
      </c>
      <c r="C223" s="1" t="s">
        <v>17</v>
      </c>
      <c r="D223" s="1" t="s">
        <v>32</v>
      </c>
      <c r="E223" s="1" t="s">
        <v>364</v>
      </c>
      <c r="F223" s="1" t="s">
        <v>17</v>
      </c>
      <c r="G223" s="1" t="s">
        <v>14</v>
      </c>
      <c r="H223" s="1" t="s">
        <v>364</v>
      </c>
    </row>
    <row r="224" spans="1:8">
      <c r="A224" s="1" t="s">
        <v>251</v>
      </c>
      <c r="B224" s="1" t="s">
        <v>363</v>
      </c>
      <c r="C224" s="1" t="s">
        <v>17</v>
      </c>
      <c r="D224" s="1" t="s">
        <v>21</v>
      </c>
      <c r="E224" s="1" t="s">
        <v>369</v>
      </c>
      <c r="F224" s="1" t="s">
        <v>13</v>
      </c>
      <c r="G224" s="1" t="s">
        <v>19</v>
      </c>
      <c r="H224" s="1" t="s">
        <v>370</v>
      </c>
    </row>
    <row r="225" spans="1:8">
      <c r="A225" s="1" t="s">
        <v>252</v>
      </c>
      <c r="B225" s="1" t="s">
        <v>370</v>
      </c>
      <c r="C225" s="1" t="s">
        <v>17</v>
      </c>
      <c r="D225" s="1" t="s">
        <v>32</v>
      </c>
      <c r="E225" s="1" t="s">
        <v>364</v>
      </c>
      <c r="F225" s="1" t="s">
        <v>17</v>
      </c>
      <c r="G225" s="1" t="s">
        <v>14</v>
      </c>
      <c r="H225" s="1" t="s">
        <v>364</v>
      </c>
    </row>
    <row r="226" spans="1:8">
      <c r="A226" s="1" t="s">
        <v>253</v>
      </c>
      <c r="B226" s="1" t="s">
        <v>370</v>
      </c>
      <c r="C226" s="1" t="s">
        <v>17</v>
      </c>
      <c r="D226" s="1" t="s">
        <v>29</v>
      </c>
      <c r="E226" s="1" t="s">
        <v>368</v>
      </c>
      <c r="F226" s="1" t="s">
        <v>17</v>
      </c>
      <c r="G226" s="1" t="s">
        <v>19</v>
      </c>
      <c r="H226" s="1" t="s">
        <v>370</v>
      </c>
    </row>
    <row r="227" spans="1:8">
      <c r="A227" s="1" t="s">
        <v>254</v>
      </c>
      <c r="B227" s="1" t="s">
        <v>45</v>
      </c>
      <c r="C227" s="1" t="s">
        <v>17</v>
      </c>
      <c r="D227" s="1" t="s">
        <v>37</v>
      </c>
      <c r="E227" s="1" t="s">
        <v>363</v>
      </c>
      <c r="F227" s="1" t="s">
        <v>13</v>
      </c>
      <c r="G227" s="1" t="s">
        <v>19</v>
      </c>
      <c r="H227" s="1" t="s">
        <v>370</v>
      </c>
    </row>
    <row r="228" spans="1:8">
      <c r="A228" s="1" t="s">
        <v>255</v>
      </c>
      <c r="B228" s="1" t="s">
        <v>364</v>
      </c>
      <c r="C228" s="1" t="s">
        <v>17</v>
      </c>
      <c r="D228" s="1" t="s">
        <v>29</v>
      </c>
      <c r="E228" s="1" t="s">
        <v>368</v>
      </c>
      <c r="F228" s="1" t="s">
        <v>17</v>
      </c>
      <c r="G228" s="1" t="s">
        <v>19</v>
      </c>
      <c r="H228" s="1" t="s">
        <v>370</v>
      </c>
    </row>
    <row r="229" spans="1:8">
      <c r="A229" s="1" t="s">
        <v>256</v>
      </c>
      <c r="B229" s="1" t="s">
        <v>363</v>
      </c>
      <c r="C229" s="1" t="s">
        <v>17</v>
      </c>
      <c r="D229" s="1" t="s">
        <v>32</v>
      </c>
      <c r="E229" s="1" t="s">
        <v>364</v>
      </c>
      <c r="F229" s="1" t="s">
        <v>17</v>
      </c>
      <c r="G229" s="1" t="s">
        <v>14</v>
      </c>
      <c r="H229" s="1" t="s">
        <v>364</v>
      </c>
    </row>
    <row r="230" spans="1:8">
      <c r="A230" s="1" t="s">
        <v>257</v>
      </c>
      <c r="B230" s="1" t="s">
        <v>364</v>
      </c>
      <c r="C230" s="1" t="s">
        <v>17</v>
      </c>
      <c r="D230" s="1" t="s">
        <v>16</v>
      </c>
      <c r="E230" s="1" t="s">
        <v>363</v>
      </c>
      <c r="F230" s="1" t="s">
        <v>17</v>
      </c>
      <c r="G230" s="1" t="s">
        <v>14</v>
      </c>
      <c r="H230" s="1" t="s">
        <v>364</v>
      </c>
    </row>
    <row r="231" spans="1:8">
      <c r="A231" s="1" t="s">
        <v>258</v>
      </c>
      <c r="B231" s="1" t="s">
        <v>364</v>
      </c>
      <c r="C231" s="1" t="s">
        <v>17</v>
      </c>
      <c r="D231" s="1" t="s">
        <v>32</v>
      </c>
      <c r="E231" s="1" t="s">
        <v>364</v>
      </c>
      <c r="F231" s="1" t="s">
        <v>17</v>
      </c>
      <c r="G231" s="1" t="s">
        <v>14</v>
      </c>
      <c r="H231" s="1" t="s">
        <v>364</v>
      </c>
    </row>
    <row r="232" spans="1:8">
      <c r="A232" s="1" t="s">
        <v>259</v>
      </c>
      <c r="B232" s="1" t="s">
        <v>363</v>
      </c>
      <c r="C232" s="1" t="s">
        <v>17</v>
      </c>
      <c r="D232" s="1" t="s">
        <v>32</v>
      </c>
      <c r="E232" s="1" t="s">
        <v>364</v>
      </c>
      <c r="F232" s="1" t="s">
        <v>17</v>
      </c>
      <c r="G232" s="1" t="s">
        <v>14</v>
      </c>
      <c r="H232" s="1" t="s">
        <v>364</v>
      </c>
    </row>
    <row r="233" spans="1:8">
      <c r="A233" s="1" t="s">
        <v>260</v>
      </c>
      <c r="B233" s="1" t="s">
        <v>369</v>
      </c>
      <c r="C233" s="1" t="s">
        <v>17</v>
      </c>
      <c r="D233" s="1" t="s">
        <v>32</v>
      </c>
      <c r="E233" s="1" t="s">
        <v>364</v>
      </c>
      <c r="F233" s="1" t="s">
        <v>17</v>
      </c>
      <c r="G233" s="1" t="s">
        <v>14</v>
      </c>
      <c r="H233" s="1" t="s">
        <v>364</v>
      </c>
    </row>
    <row r="234" spans="1:8">
      <c r="A234" s="1" t="s">
        <v>261</v>
      </c>
      <c r="B234" s="1" t="s">
        <v>364</v>
      </c>
      <c r="C234" s="1" t="s">
        <v>17</v>
      </c>
      <c r="D234" s="1" t="s">
        <v>21</v>
      </c>
      <c r="E234" s="1" t="s">
        <v>369</v>
      </c>
      <c r="F234" s="1" t="s">
        <v>13</v>
      </c>
      <c r="G234" s="1" t="s">
        <v>19</v>
      </c>
      <c r="H234" s="1" t="s">
        <v>370</v>
      </c>
    </row>
    <row r="235" spans="1:8">
      <c r="A235" s="1" t="s">
        <v>262</v>
      </c>
      <c r="B235" s="1" t="s">
        <v>364</v>
      </c>
      <c r="C235" s="1" t="s">
        <v>17</v>
      </c>
      <c r="D235" s="1" t="s">
        <v>32</v>
      </c>
      <c r="E235" s="1" t="s">
        <v>364</v>
      </c>
      <c r="F235" s="1" t="s">
        <v>17</v>
      </c>
      <c r="G235" s="1" t="s">
        <v>14</v>
      </c>
      <c r="H235" s="1" t="s">
        <v>364</v>
      </c>
    </row>
    <row r="236" spans="1:8">
      <c r="A236" s="1" t="s">
        <v>263</v>
      </c>
      <c r="B236" s="1" t="s">
        <v>363</v>
      </c>
      <c r="C236" s="1" t="s">
        <v>17</v>
      </c>
      <c r="D236" s="1" t="s">
        <v>32</v>
      </c>
      <c r="E236" s="1" t="s">
        <v>364</v>
      </c>
      <c r="F236" s="1" t="s">
        <v>17</v>
      </c>
      <c r="G236" s="1" t="s">
        <v>14</v>
      </c>
      <c r="H236" s="1" t="s">
        <v>364</v>
      </c>
    </row>
    <row r="237" spans="1:8">
      <c r="A237" s="1" t="s">
        <v>264</v>
      </c>
      <c r="B237" s="1" t="s">
        <v>368</v>
      </c>
      <c r="C237" s="1" t="s">
        <v>17</v>
      </c>
      <c r="D237" s="1" t="s">
        <v>29</v>
      </c>
      <c r="E237" s="1" t="s">
        <v>368</v>
      </c>
      <c r="F237" s="1" t="s">
        <v>17</v>
      </c>
      <c r="G237" s="1" t="s">
        <v>19</v>
      </c>
      <c r="H237" s="1" t="s">
        <v>370</v>
      </c>
    </row>
    <row r="238" spans="1:8">
      <c r="A238" s="1" t="s">
        <v>37</v>
      </c>
      <c r="B238" s="1" t="s">
        <v>363</v>
      </c>
      <c r="C238" s="1" t="s">
        <v>17</v>
      </c>
      <c r="D238" s="1" t="s">
        <v>21</v>
      </c>
      <c r="E238" s="1" t="s">
        <v>369</v>
      </c>
      <c r="F238" s="1" t="s">
        <v>13</v>
      </c>
      <c r="G238" s="1" t="s">
        <v>19</v>
      </c>
      <c r="H238" s="1" t="s">
        <v>370</v>
      </c>
    </row>
    <row r="239" spans="1:8">
      <c r="A239" s="1" t="s">
        <v>265</v>
      </c>
      <c r="B239" s="1" t="s">
        <v>363</v>
      </c>
      <c r="C239" s="1" t="s">
        <v>17</v>
      </c>
      <c r="D239" s="1" t="s">
        <v>12</v>
      </c>
      <c r="E239" s="1" t="s">
        <v>363</v>
      </c>
      <c r="F239" s="1" t="s">
        <v>13</v>
      </c>
      <c r="G239" s="1" t="s">
        <v>14</v>
      </c>
      <c r="H239" s="1" t="s">
        <v>364</v>
      </c>
    </row>
    <row r="240" spans="1:8">
      <c r="A240" s="1" t="s">
        <v>266</v>
      </c>
      <c r="B240" s="1" t="s">
        <v>368</v>
      </c>
      <c r="C240" s="1" t="s">
        <v>17</v>
      </c>
      <c r="D240" s="1" t="s">
        <v>41</v>
      </c>
      <c r="E240" s="1" t="s">
        <v>363</v>
      </c>
      <c r="F240" s="1" t="s">
        <v>376</v>
      </c>
      <c r="G240" s="1" t="s">
        <v>14</v>
      </c>
      <c r="H240" s="1" t="s">
        <v>364</v>
      </c>
    </row>
    <row r="241" spans="1:8">
      <c r="A241" s="1" t="s">
        <v>267</v>
      </c>
      <c r="B241" s="1" t="s">
        <v>45</v>
      </c>
      <c r="C241" s="1" t="s">
        <v>13</v>
      </c>
      <c r="D241" s="1" t="s">
        <v>37</v>
      </c>
      <c r="E241" s="1" t="s">
        <v>363</v>
      </c>
      <c r="F241" s="1" t="s">
        <v>13</v>
      </c>
      <c r="G241" s="1" t="s">
        <v>19</v>
      </c>
      <c r="H241" s="1" t="s">
        <v>370</v>
      </c>
    </row>
    <row r="242" spans="1:8">
      <c r="A242" s="1" t="s">
        <v>268</v>
      </c>
      <c r="B242" s="1" t="s">
        <v>364</v>
      </c>
      <c r="C242" s="1" t="s">
        <v>17</v>
      </c>
      <c r="D242" s="1" t="s">
        <v>29</v>
      </c>
      <c r="E242" s="1" t="s">
        <v>368</v>
      </c>
      <c r="F242" s="1" t="s">
        <v>17</v>
      </c>
      <c r="G242" s="1" t="s">
        <v>19</v>
      </c>
      <c r="H242" s="1" t="s">
        <v>370</v>
      </c>
    </row>
    <row r="243" spans="1:8">
      <c r="A243" s="1" t="s">
        <v>21</v>
      </c>
      <c r="B243" s="1" t="s">
        <v>369</v>
      </c>
      <c r="C243" s="1" t="s">
        <v>17</v>
      </c>
      <c r="D243" s="1" t="s">
        <v>32</v>
      </c>
      <c r="E243" s="1" t="s">
        <v>364</v>
      </c>
      <c r="F243" s="1" t="s">
        <v>17</v>
      </c>
      <c r="G243" s="1" t="s">
        <v>14</v>
      </c>
      <c r="H243" s="1" t="s">
        <v>364</v>
      </c>
    </row>
    <row r="244" spans="1:8">
      <c r="A244" s="1" t="s">
        <v>269</v>
      </c>
      <c r="B244" s="1" t="s">
        <v>368</v>
      </c>
      <c r="C244" s="1" t="s">
        <v>22</v>
      </c>
      <c r="D244" s="1" t="s">
        <v>37</v>
      </c>
      <c r="E244" s="1" t="s">
        <v>363</v>
      </c>
      <c r="F244" s="1" t="s">
        <v>13</v>
      </c>
      <c r="G244" s="1" t="s">
        <v>19</v>
      </c>
      <c r="H244" s="1" t="s">
        <v>370</v>
      </c>
    </row>
    <row r="245" spans="1:8">
      <c r="A245" s="1" t="s">
        <v>270</v>
      </c>
      <c r="B245" s="1" t="s">
        <v>45</v>
      </c>
      <c r="C245" s="1" t="s">
        <v>17</v>
      </c>
      <c r="D245" s="1" t="s">
        <v>47</v>
      </c>
      <c r="E245" s="1" t="s">
        <v>368</v>
      </c>
      <c r="F245" s="1" t="s">
        <v>13</v>
      </c>
      <c r="G245" s="1" t="s">
        <v>19</v>
      </c>
      <c r="H245" s="1" t="s">
        <v>370</v>
      </c>
    </row>
    <row r="246" spans="1:8">
      <c r="A246" s="1" t="s">
        <v>271</v>
      </c>
      <c r="B246" s="1" t="s">
        <v>363</v>
      </c>
      <c r="C246" s="1" t="s">
        <v>17</v>
      </c>
      <c r="D246" s="1" t="s">
        <v>29</v>
      </c>
      <c r="E246" s="1" t="s">
        <v>368</v>
      </c>
      <c r="F246" s="1" t="s">
        <v>17</v>
      </c>
      <c r="G246" s="1" t="s">
        <v>19</v>
      </c>
      <c r="H246" s="1" t="s">
        <v>370</v>
      </c>
    </row>
    <row r="247" spans="1:8">
      <c r="A247" s="1" t="s">
        <v>272</v>
      </c>
      <c r="B247" s="1" t="s">
        <v>370</v>
      </c>
      <c r="C247" s="1" t="s">
        <v>13</v>
      </c>
      <c r="D247" s="1" t="s">
        <v>37</v>
      </c>
      <c r="E247" s="1" t="s">
        <v>363</v>
      </c>
      <c r="F247" s="1" t="s">
        <v>13</v>
      </c>
      <c r="G247" s="1" t="s">
        <v>19</v>
      </c>
      <c r="H247" s="1" t="s">
        <v>370</v>
      </c>
    </row>
    <row r="248" spans="1:8">
      <c r="A248" s="1" t="s">
        <v>273</v>
      </c>
      <c r="B248" s="1" t="s">
        <v>364</v>
      </c>
      <c r="C248" s="1" t="s">
        <v>13</v>
      </c>
      <c r="D248" s="1" t="s">
        <v>12</v>
      </c>
      <c r="E248" s="1" t="s">
        <v>363</v>
      </c>
      <c r="F248" s="1" t="s">
        <v>13</v>
      </c>
      <c r="G248" s="1" t="s">
        <v>14</v>
      </c>
      <c r="H248" s="1" t="s">
        <v>364</v>
      </c>
    </row>
    <row r="249" spans="1:8">
      <c r="A249" s="1" t="s">
        <v>274</v>
      </c>
      <c r="B249" s="1" t="s">
        <v>369</v>
      </c>
      <c r="C249" s="1" t="s">
        <v>17</v>
      </c>
      <c r="D249" s="1" t="s">
        <v>32</v>
      </c>
      <c r="E249" s="1" t="s">
        <v>364</v>
      </c>
      <c r="F249" s="1" t="s">
        <v>17</v>
      </c>
      <c r="G249" s="1" t="s">
        <v>14</v>
      </c>
      <c r="H249" s="1" t="s">
        <v>364</v>
      </c>
    </row>
    <row r="250" spans="1:8">
      <c r="A250" s="1" t="s">
        <v>275</v>
      </c>
      <c r="B250" s="1" t="s">
        <v>364</v>
      </c>
      <c r="C250" s="1" t="s">
        <v>17</v>
      </c>
      <c r="D250" s="1" t="s">
        <v>37</v>
      </c>
      <c r="E250" s="1" t="s">
        <v>363</v>
      </c>
      <c r="F250" s="1" t="s">
        <v>13</v>
      </c>
      <c r="G250" s="1" t="s">
        <v>19</v>
      </c>
      <c r="H250" s="1" t="s">
        <v>370</v>
      </c>
    </row>
    <row r="251" spans="1:8">
      <c r="A251" s="1" t="s">
        <v>276</v>
      </c>
      <c r="B251" s="1" t="s">
        <v>363</v>
      </c>
      <c r="C251" s="1" t="s">
        <v>13</v>
      </c>
      <c r="D251" s="1" t="s">
        <v>21</v>
      </c>
      <c r="E251" s="1" t="s">
        <v>369</v>
      </c>
      <c r="F251" s="1" t="s">
        <v>13</v>
      </c>
      <c r="G251" s="1" t="s">
        <v>19</v>
      </c>
      <c r="H251" s="1" t="s">
        <v>370</v>
      </c>
    </row>
    <row r="252" spans="1:8">
      <c r="A252" s="1" t="s">
        <v>277</v>
      </c>
      <c r="B252" s="1" t="s">
        <v>363</v>
      </c>
      <c r="C252" s="1" t="s">
        <v>17</v>
      </c>
      <c r="D252" s="1" t="s">
        <v>16</v>
      </c>
      <c r="E252" s="1" t="s">
        <v>363</v>
      </c>
      <c r="F252" s="1" t="s">
        <v>17</v>
      </c>
      <c r="G252" s="1" t="s">
        <v>14</v>
      </c>
      <c r="H252" s="1" t="s">
        <v>364</v>
      </c>
    </row>
    <row r="253" spans="1:8">
      <c r="A253" s="1" t="s">
        <v>47</v>
      </c>
      <c r="B253" s="1" t="s">
        <v>368</v>
      </c>
      <c r="C253" s="1" t="s">
        <v>17</v>
      </c>
      <c r="D253" s="1" t="s">
        <v>16</v>
      </c>
      <c r="E253" s="1" t="s">
        <v>363</v>
      </c>
      <c r="F253" s="1" t="s">
        <v>17</v>
      </c>
      <c r="G253" s="1" t="s">
        <v>14</v>
      </c>
      <c r="H253" s="1" t="s">
        <v>364</v>
      </c>
    </row>
    <row r="254" spans="1:8">
      <c r="A254" s="1" t="s">
        <v>278</v>
      </c>
      <c r="B254" s="1" t="s">
        <v>370</v>
      </c>
      <c r="C254" s="1" t="s">
        <v>17</v>
      </c>
      <c r="D254" s="1" t="s">
        <v>21</v>
      </c>
      <c r="E254" s="1" t="s">
        <v>369</v>
      </c>
      <c r="F254" s="1" t="s">
        <v>13</v>
      </c>
      <c r="G254" s="1" t="s">
        <v>19</v>
      </c>
      <c r="H254" s="1" t="s">
        <v>370</v>
      </c>
    </row>
    <row r="255" spans="1:8">
      <c r="A255" s="1" t="s">
        <v>279</v>
      </c>
      <c r="B255" s="1" t="s">
        <v>368</v>
      </c>
      <c r="C255" s="1" t="s">
        <v>17</v>
      </c>
      <c r="D255" s="1" t="s">
        <v>27</v>
      </c>
      <c r="E255" s="1" t="s">
        <v>370</v>
      </c>
      <c r="F255" s="1" t="s">
        <v>13</v>
      </c>
      <c r="G255" s="1" t="s">
        <v>19</v>
      </c>
      <c r="H255" s="1" t="s">
        <v>370</v>
      </c>
    </row>
    <row r="256" spans="1:8">
      <c r="A256" s="1" t="s">
        <v>280</v>
      </c>
      <c r="B256" s="1" t="s">
        <v>372</v>
      </c>
      <c r="C256" s="1" t="s">
        <v>17</v>
      </c>
      <c r="D256" s="1" t="s">
        <v>47</v>
      </c>
      <c r="E256" s="1" t="s">
        <v>368</v>
      </c>
      <c r="F256" s="1" t="s">
        <v>13</v>
      </c>
      <c r="G256" s="1" t="s">
        <v>19</v>
      </c>
      <c r="H256" s="1" t="s">
        <v>370</v>
      </c>
    </row>
    <row r="257" spans="1:8">
      <c r="A257" s="1" t="s">
        <v>281</v>
      </c>
      <c r="B257" s="1" t="s">
        <v>374</v>
      </c>
      <c r="C257" s="1" t="s">
        <v>17</v>
      </c>
      <c r="D257" s="1" t="s">
        <v>37</v>
      </c>
      <c r="E257" s="1" t="s">
        <v>363</v>
      </c>
      <c r="F257" s="1" t="s">
        <v>13</v>
      </c>
      <c r="G257" s="1" t="s">
        <v>19</v>
      </c>
      <c r="H257" s="1" t="s">
        <v>370</v>
      </c>
    </row>
    <row r="258" spans="1:8">
      <c r="A258" s="1" t="s">
        <v>282</v>
      </c>
      <c r="B258" s="1" t="s">
        <v>364</v>
      </c>
      <c r="C258" s="1" t="s">
        <v>13</v>
      </c>
      <c r="D258" s="1" t="s">
        <v>12</v>
      </c>
      <c r="E258" s="1" t="s">
        <v>363</v>
      </c>
      <c r="F258" s="1" t="s">
        <v>13</v>
      </c>
      <c r="G258" s="1" t="s">
        <v>14</v>
      </c>
      <c r="H258" s="1" t="s">
        <v>364</v>
      </c>
    </row>
    <row r="259" spans="1:8">
      <c r="A259" s="1" t="s">
        <v>283</v>
      </c>
      <c r="B259" s="1" t="s">
        <v>363</v>
      </c>
      <c r="C259" s="1" t="s">
        <v>17</v>
      </c>
      <c r="D259" s="1" t="s">
        <v>32</v>
      </c>
      <c r="E259" s="1" t="s">
        <v>364</v>
      </c>
      <c r="F259" s="1" t="s">
        <v>17</v>
      </c>
      <c r="G259" s="1" t="s">
        <v>14</v>
      </c>
      <c r="H259" s="1" t="s">
        <v>364</v>
      </c>
    </row>
    <row r="260" spans="1:8">
      <c r="A260" s="1" t="s">
        <v>284</v>
      </c>
      <c r="B260" s="1" t="s">
        <v>363</v>
      </c>
      <c r="C260" s="1" t="s">
        <v>17</v>
      </c>
      <c r="D260" s="1" t="s">
        <v>29</v>
      </c>
      <c r="E260" s="1" t="s">
        <v>368</v>
      </c>
      <c r="F260" s="1" t="s">
        <v>17</v>
      </c>
      <c r="G260" s="1" t="s">
        <v>19</v>
      </c>
      <c r="H260" s="1" t="s">
        <v>370</v>
      </c>
    </row>
    <row r="261" spans="1:8">
      <c r="A261" s="1" t="s">
        <v>285</v>
      </c>
      <c r="B261" s="1" t="s">
        <v>363</v>
      </c>
      <c r="C261" s="1" t="s">
        <v>17</v>
      </c>
      <c r="D261" s="1" t="s">
        <v>16</v>
      </c>
      <c r="E261" s="1" t="s">
        <v>363</v>
      </c>
      <c r="F261" s="1" t="s">
        <v>17</v>
      </c>
      <c r="G261" s="1" t="s">
        <v>14</v>
      </c>
      <c r="H261" s="1" t="s">
        <v>364</v>
      </c>
    </row>
    <row r="262" spans="1:8">
      <c r="A262" s="1" t="s">
        <v>286</v>
      </c>
      <c r="B262" s="1" t="s">
        <v>363</v>
      </c>
      <c r="C262" s="1" t="s">
        <v>13</v>
      </c>
      <c r="D262" s="1" t="s">
        <v>12</v>
      </c>
      <c r="E262" s="1" t="s">
        <v>363</v>
      </c>
      <c r="F262" s="1" t="s">
        <v>13</v>
      </c>
      <c r="G262" s="1" t="s">
        <v>14</v>
      </c>
      <c r="H262" s="1" t="s">
        <v>364</v>
      </c>
    </row>
    <row r="263" spans="1:8">
      <c r="A263" s="1" t="s">
        <v>287</v>
      </c>
      <c r="B263" s="1" t="s">
        <v>364</v>
      </c>
      <c r="C263" s="1" t="s">
        <v>13</v>
      </c>
      <c r="D263" s="1" t="s">
        <v>27</v>
      </c>
      <c r="E263" s="1" t="s">
        <v>370</v>
      </c>
      <c r="F263" s="1" t="s">
        <v>13</v>
      </c>
      <c r="G263" s="1" t="s">
        <v>19</v>
      </c>
      <c r="H263" s="1" t="s">
        <v>370</v>
      </c>
    </row>
    <row r="264" spans="1:8">
      <c r="A264" s="1" t="s">
        <v>288</v>
      </c>
      <c r="B264" s="1" t="s">
        <v>364</v>
      </c>
      <c r="C264" s="1" t="s">
        <v>17</v>
      </c>
      <c r="D264" s="1" t="s">
        <v>32</v>
      </c>
      <c r="E264" s="1" t="s">
        <v>364</v>
      </c>
      <c r="F264" s="1" t="s">
        <v>17</v>
      </c>
      <c r="G264" s="1" t="s">
        <v>14</v>
      </c>
      <c r="H264" s="1" t="s">
        <v>364</v>
      </c>
    </row>
    <row r="265" spans="1:8">
      <c r="A265" s="1" t="s">
        <v>289</v>
      </c>
      <c r="B265" s="1" t="s">
        <v>370</v>
      </c>
      <c r="C265" s="1" t="s">
        <v>17</v>
      </c>
      <c r="D265" s="1" t="s">
        <v>32</v>
      </c>
      <c r="E265" s="1" t="s">
        <v>364</v>
      </c>
      <c r="F265" s="1" t="s">
        <v>17</v>
      </c>
      <c r="G265" s="1" t="s">
        <v>14</v>
      </c>
      <c r="H265" s="1" t="s">
        <v>364</v>
      </c>
    </row>
    <row r="266" spans="1:8">
      <c r="A266" s="1" t="s">
        <v>290</v>
      </c>
      <c r="B266" s="1" t="s">
        <v>363</v>
      </c>
      <c r="C266" s="1" t="s">
        <v>13</v>
      </c>
      <c r="D266" s="1" t="s">
        <v>12</v>
      </c>
      <c r="E266" s="1" t="s">
        <v>363</v>
      </c>
      <c r="F266" s="1" t="s">
        <v>13</v>
      </c>
      <c r="G266" s="1" t="s">
        <v>14</v>
      </c>
      <c r="H266" s="1" t="s">
        <v>364</v>
      </c>
    </row>
    <row r="267" spans="1:8">
      <c r="A267" s="1" t="s">
        <v>291</v>
      </c>
      <c r="B267" s="1" t="s">
        <v>364</v>
      </c>
      <c r="C267" s="1" t="s">
        <v>17</v>
      </c>
      <c r="D267" s="1" t="s">
        <v>16</v>
      </c>
      <c r="E267" s="1" t="s">
        <v>363</v>
      </c>
      <c r="F267" s="1" t="s">
        <v>17</v>
      </c>
      <c r="G267" s="1" t="s">
        <v>14</v>
      </c>
      <c r="H267" s="1" t="s">
        <v>364</v>
      </c>
    </row>
    <row r="268" spans="1:8">
      <c r="A268" s="1" t="s">
        <v>292</v>
      </c>
      <c r="B268" s="1" t="s">
        <v>363</v>
      </c>
      <c r="C268" s="1" t="s">
        <v>17</v>
      </c>
      <c r="D268" s="1" t="s">
        <v>32</v>
      </c>
      <c r="E268" s="1" t="s">
        <v>364</v>
      </c>
      <c r="F268" s="1" t="s">
        <v>17</v>
      </c>
      <c r="G268" s="1" t="s">
        <v>14</v>
      </c>
      <c r="H268" s="1" t="s">
        <v>364</v>
      </c>
    </row>
    <row r="269" spans="1:8">
      <c r="A269" s="1" t="s">
        <v>293</v>
      </c>
      <c r="B269" s="1" t="s">
        <v>364</v>
      </c>
      <c r="C269" s="1" t="s">
        <v>17</v>
      </c>
      <c r="D269" s="1" t="s">
        <v>16</v>
      </c>
      <c r="E269" s="1" t="s">
        <v>363</v>
      </c>
      <c r="F269" s="1" t="s">
        <v>17</v>
      </c>
      <c r="G269" s="1" t="s">
        <v>14</v>
      </c>
      <c r="H269" s="1" t="s">
        <v>364</v>
      </c>
    </row>
    <row r="270" spans="1:8">
      <c r="A270" s="1" t="s">
        <v>294</v>
      </c>
      <c r="B270" s="1" t="s">
        <v>368</v>
      </c>
      <c r="C270" s="1" t="s">
        <v>17</v>
      </c>
      <c r="D270" s="1" t="s">
        <v>32</v>
      </c>
      <c r="E270" s="1" t="s">
        <v>364</v>
      </c>
      <c r="F270" s="1" t="s">
        <v>17</v>
      </c>
      <c r="G270" s="1" t="s">
        <v>14</v>
      </c>
      <c r="H270" s="1" t="s">
        <v>364</v>
      </c>
    </row>
    <row r="271" spans="1:8">
      <c r="A271" s="1" t="s">
        <v>295</v>
      </c>
      <c r="B271" s="1" t="s">
        <v>45</v>
      </c>
      <c r="C271" s="1" t="s">
        <v>17</v>
      </c>
      <c r="D271" s="1" t="s">
        <v>47</v>
      </c>
      <c r="E271" s="1" t="s">
        <v>368</v>
      </c>
      <c r="F271" s="1" t="s">
        <v>13</v>
      </c>
      <c r="G271" s="1" t="s">
        <v>19</v>
      </c>
      <c r="H271" s="1" t="s">
        <v>370</v>
      </c>
    </row>
    <row r="272" spans="1:8">
      <c r="A272" s="1" t="s">
        <v>296</v>
      </c>
      <c r="B272" s="1" t="s">
        <v>363</v>
      </c>
      <c r="C272" s="1" t="s">
        <v>17</v>
      </c>
      <c r="D272" s="1" t="s">
        <v>29</v>
      </c>
      <c r="E272" s="1" t="s">
        <v>368</v>
      </c>
      <c r="F272" s="1" t="s">
        <v>17</v>
      </c>
      <c r="G272" s="1" t="s">
        <v>19</v>
      </c>
      <c r="H272" s="1" t="s">
        <v>370</v>
      </c>
    </row>
    <row r="273" spans="1:8">
      <c r="A273" s="1" t="s">
        <v>297</v>
      </c>
      <c r="B273" s="1" t="s">
        <v>363</v>
      </c>
      <c r="C273" s="1" t="s">
        <v>17</v>
      </c>
      <c r="D273" s="1" t="s">
        <v>29</v>
      </c>
      <c r="E273" s="1" t="s">
        <v>368</v>
      </c>
      <c r="F273" s="1" t="s">
        <v>17</v>
      </c>
      <c r="G273" s="1" t="s">
        <v>19</v>
      </c>
      <c r="H273" s="1" t="s">
        <v>370</v>
      </c>
    </row>
    <row r="274" spans="1:8">
      <c r="A274" s="1" t="s">
        <v>298</v>
      </c>
      <c r="B274" s="1" t="s">
        <v>370</v>
      </c>
      <c r="C274" s="1" t="s">
        <v>24</v>
      </c>
      <c r="D274" s="1" t="s">
        <v>47</v>
      </c>
      <c r="E274" s="1" t="s">
        <v>368</v>
      </c>
      <c r="F274" s="1" t="s">
        <v>13</v>
      </c>
      <c r="G274" s="1" t="s">
        <v>19</v>
      </c>
      <c r="H274" s="1" t="s">
        <v>370</v>
      </c>
    </row>
    <row r="275" spans="1:8">
      <c r="A275" s="1" t="s">
        <v>299</v>
      </c>
      <c r="B275" s="1" t="s">
        <v>363</v>
      </c>
      <c r="C275" s="1" t="s">
        <v>13</v>
      </c>
      <c r="D275" s="1" t="s">
        <v>21</v>
      </c>
      <c r="E275" s="1" t="s">
        <v>369</v>
      </c>
      <c r="F275" s="1" t="s">
        <v>13</v>
      </c>
      <c r="G275" s="1" t="s">
        <v>19</v>
      </c>
      <c r="H275" s="1" t="s">
        <v>370</v>
      </c>
    </row>
    <row r="276" spans="1:8">
      <c r="A276" s="1" t="s">
        <v>300</v>
      </c>
      <c r="B276" s="1" t="s">
        <v>364</v>
      </c>
      <c r="C276" s="1" t="s">
        <v>17</v>
      </c>
      <c r="D276" s="1" t="s">
        <v>16</v>
      </c>
      <c r="E276" s="1" t="s">
        <v>363</v>
      </c>
      <c r="F276" s="1" t="s">
        <v>17</v>
      </c>
      <c r="G276" s="1" t="s">
        <v>14</v>
      </c>
      <c r="H276" s="1" t="s">
        <v>364</v>
      </c>
    </row>
    <row r="277" spans="1:8">
      <c r="A277" s="1" t="s">
        <v>301</v>
      </c>
      <c r="B277" s="1" t="s">
        <v>363</v>
      </c>
      <c r="C277" s="1" t="s">
        <v>17</v>
      </c>
      <c r="D277" s="1" t="s">
        <v>32</v>
      </c>
      <c r="E277" s="1" t="s">
        <v>364</v>
      </c>
      <c r="F277" s="1" t="s">
        <v>17</v>
      </c>
      <c r="G277" s="1" t="s">
        <v>14</v>
      </c>
      <c r="H277" s="1" t="s">
        <v>364</v>
      </c>
    </row>
    <row r="278" spans="1:8">
      <c r="A278" s="1" t="s">
        <v>302</v>
      </c>
      <c r="B278" s="1" t="s">
        <v>363</v>
      </c>
      <c r="C278" s="1" t="s">
        <v>17</v>
      </c>
      <c r="D278" s="1" t="s">
        <v>16</v>
      </c>
      <c r="E278" s="1" t="s">
        <v>363</v>
      </c>
      <c r="F278" s="1" t="s">
        <v>17</v>
      </c>
      <c r="G278" s="1" t="s">
        <v>14</v>
      </c>
      <c r="H278" s="1" t="s">
        <v>364</v>
      </c>
    </row>
    <row r="279" spans="1:8">
      <c r="A279" s="1" t="s">
        <v>49</v>
      </c>
      <c r="B279" s="1" t="s">
        <v>363</v>
      </c>
      <c r="C279" s="1" t="s">
        <v>17</v>
      </c>
      <c r="D279" s="1" t="s">
        <v>16</v>
      </c>
      <c r="E279" s="1" t="s">
        <v>363</v>
      </c>
      <c r="F279" s="1" t="s">
        <v>17</v>
      </c>
      <c r="G279" s="1" t="s">
        <v>14</v>
      </c>
      <c r="H279" s="1" t="s">
        <v>364</v>
      </c>
    </row>
    <row r="280" spans="1:8">
      <c r="A280" s="1" t="s">
        <v>303</v>
      </c>
      <c r="B280" s="1" t="s">
        <v>363</v>
      </c>
      <c r="C280" s="1" t="s">
        <v>17</v>
      </c>
      <c r="D280" s="1" t="s">
        <v>16</v>
      </c>
      <c r="E280" s="1" t="s">
        <v>363</v>
      </c>
      <c r="F280" s="1" t="s">
        <v>17</v>
      </c>
      <c r="G280" s="1" t="s">
        <v>14</v>
      </c>
      <c r="H280" s="1" t="s">
        <v>364</v>
      </c>
    </row>
    <row r="281" spans="1:8">
      <c r="A281" s="1" t="s">
        <v>304</v>
      </c>
      <c r="B281" s="1" t="s">
        <v>369</v>
      </c>
      <c r="C281" s="1" t="s">
        <v>17</v>
      </c>
      <c r="D281" s="1" t="s">
        <v>32</v>
      </c>
      <c r="E281" s="1" t="s">
        <v>364</v>
      </c>
      <c r="F281" s="1" t="s">
        <v>17</v>
      </c>
      <c r="G281" s="1" t="s">
        <v>14</v>
      </c>
      <c r="H281" s="1" t="s">
        <v>364</v>
      </c>
    </row>
    <row r="282" spans="1:8">
      <c r="A282" s="1" t="s">
        <v>305</v>
      </c>
      <c r="B282" s="1" t="s">
        <v>363</v>
      </c>
      <c r="C282" s="1" t="s">
        <v>13</v>
      </c>
      <c r="D282" s="1" t="s">
        <v>12</v>
      </c>
      <c r="E282" s="1" t="s">
        <v>363</v>
      </c>
      <c r="F282" s="1" t="s">
        <v>13</v>
      </c>
      <c r="G282" s="1" t="s">
        <v>14</v>
      </c>
      <c r="H282" s="1" t="s">
        <v>364</v>
      </c>
    </row>
    <row r="283" spans="1:8">
      <c r="A283" s="1" t="s">
        <v>306</v>
      </c>
      <c r="B283" s="1" t="s">
        <v>370</v>
      </c>
      <c r="C283" s="1" t="s">
        <v>17</v>
      </c>
      <c r="D283" s="1" t="s">
        <v>16</v>
      </c>
      <c r="E283" s="1" t="s">
        <v>363</v>
      </c>
      <c r="F283" s="1" t="s">
        <v>17</v>
      </c>
      <c r="G283" s="1" t="s">
        <v>14</v>
      </c>
      <c r="H283" s="1" t="s">
        <v>364</v>
      </c>
    </row>
    <row r="284" spans="1:8">
      <c r="A284" s="1" t="s">
        <v>307</v>
      </c>
      <c r="B284" s="1" t="s">
        <v>363</v>
      </c>
      <c r="C284" s="1" t="s">
        <v>13</v>
      </c>
      <c r="D284" s="1" t="s">
        <v>12</v>
      </c>
      <c r="E284" s="1" t="s">
        <v>363</v>
      </c>
      <c r="F284" s="1" t="s">
        <v>13</v>
      </c>
      <c r="G284" s="1" t="s">
        <v>14</v>
      </c>
      <c r="H284" s="1" t="s">
        <v>364</v>
      </c>
    </row>
    <row r="285" spans="1:8">
      <c r="A285" s="1" t="s">
        <v>308</v>
      </c>
      <c r="B285" s="1" t="s">
        <v>364</v>
      </c>
      <c r="C285" s="1" t="s">
        <v>17</v>
      </c>
      <c r="D285" s="1" t="s">
        <v>32</v>
      </c>
      <c r="E285" s="1" t="s">
        <v>364</v>
      </c>
      <c r="F285" s="1" t="s">
        <v>17</v>
      </c>
      <c r="G285" s="1" t="s">
        <v>14</v>
      </c>
      <c r="H285" s="1" t="s">
        <v>364</v>
      </c>
    </row>
    <row r="286" spans="1:8">
      <c r="A286" s="1" t="s">
        <v>309</v>
      </c>
      <c r="B286" s="1" t="s">
        <v>374</v>
      </c>
      <c r="C286" s="1" t="s">
        <v>17</v>
      </c>
      <c r="D286" s="1" t="s">
        <v>32</v>
      </c>
      <c r="E286" s="1" t="s">
        <v>364</v>
      </c>
      <c r="F286" s="1" t="s">
        <v>17</v>
      </c>
      <c r="G286" s="1" t="s">
        <v>14</v>
      </c>
      <c r="H286" s="1" t="s">
        <v>364</v>
      </c>
    </row>
    <row r="287" spans="1:8">
      <c r="A287" s="1" t="s">
        <v>310</v>
      </c>
      <c r="B287" s="1" t="s">
        <v>363</v>
      </c>
      <c r="C287" s="1" t="s">
        <v>13</v>
      </c>
      <c r="D287" s="1" t="s">
        <v>12</v>
      </c>
      <c r="E287" s="1" t="s">
        <v>363</v>
      </c>
      <c r="F287" s="1" t="s">
        <v>13</v>
      </c>
      <c r="G287" s="1" t="s">
        <v>14</v>
      </c>
      <c r="H287" s="1" t="s">
        <v>364</v>
      </c>
    </row>
    <row r="288" spans="1:8">
      <c r="A288" s="1" t="s">
        <v>311</v>
      </c>
      <c r="B288" s="1" t="s">
        <v>363</v>
      </c>
      <c r="C288" s="1" t="s">
        <v>17</v>
      </c>
      <c r="D288" s="1" t="s">
        <v>16</v>
      </c>
      <c r="E288" s="1" t="s">
        <v>363</v>
      </c>
      <c r="F288" s="1" t="s">
        <v>17</v>
      </c>
      <c r="G288" s="1" t="s">
        <v>14</v>
      </c>
      <c r="H288" s="1" t="s">
        <v>364</v>
      </c>
    </row>
    <row r="289" spans="1:8">
      <c r="A289" s="1" t="s">
        <v>312</v>
      </c>
      <c r="B289" s="1" t="s">
        <v>363</v>
      </c>
      <c r="C289" s="1" t="s">
        <v>17</v>
      </c>
      <c r="D289" s="1" t="s">
        <v>16</v>
      </c>
      <c r="E289" s="1" t="s">
        <v>363</v>
      </c>
      <c r="F289" s="1" t="s">
        <v>17</v>
      </c>
      <c r="G289" s="1" t="s">
        <v>14</v>
      </c>
      <c r="H289" s="1" t="s">
        <v>364</v>
      </c>
    </row>
    <row r="290" spans="1:8">
      <c r="A290" s="1" t="s">
        <v>313</v>
      </c>
      <c r="B290" s="1" t="s">
        <v>364</v>
      </c>
      <c r="C290" s="1" t="s">
        <v>13</v>
      </c>
      <c r="D290" s="1" t="s">
        <v>12</v>
      </c>
      <c r="E290" s="1" t="s">
        <v>363</v>
      </c>
      <c r="F290" s="1" t="s">
        <v>13</v>
      </c>
      <c r="G290" s="1" t="s">
        <v>14</v>
      </c>
      <c r="H290" s="1" t="s">
        <v>364</v>
      </c>
    </row>
    <row r="291" spans="1:8">
      <c r="A291" s="1" t="s">
        <v>314</v>
      </c>
      <c r="B291" s="1" t="s">
        <v>364</v>
      </c>
      <c r="C291" s="1" t="s">
        <v>17</v>
      </c>
      <c r="D291" s="1" t="s">
        <v>32</v>
      </c>
      <c r="E291" s="1" t="s">
        <v>364</v>
      </c>
      <c r="F291" s="1" t="s">
        <v>17</v>
      </c>
      <c r="G291" s="1" t="s">
        <v>14</v>
      </c>
      <c r="H291" s="1" t="s">
        <v>364</v>
      </c>
    </row>
    <row r="292" spans="1:8">
      <c r="A292" s="1" t="s">
        <v>14</v>
      </c>
      <c r="B292" s="1" t="s">
        <v>364</v>
      </c>
      <c r="C292" s="1" t="s">
        <v>17</v>
      </c>
      <c r="D292" s="1" t="s">
        <v>32</v>
      </c>
      <c r="E292" s="1" t="s">
        <v>364</v>
      </c>
      <c r="F292" s="1" t="s">
        <v>17</v>
      </c>
      <c r="G292" s="1" t="s">
        <v>14</v>
      </c>
      <c r="H292" s="1" t="s">
        <v>364</v>
      </c>
    </row>
    <row r="293" spans="1:8">
      <c r="A293" s="1" t="s">
        <v>315</v>
      </c>
      <c r="B293" s="1" t="s">
        <v>374</v>
      </c>
      <c r="C293" s="1" t="s">
        <v>13</v>
      </c>
      <c r="D293" s="1" t="s">
        <v>12</v>
      </c>
      <c r="E293" s="1" t="s">
        <v>363</v>
      </c>
      <c r="F293" s="1" t="s">
        <v>13</v>
      </c>
      <c r="G293" s="1" t="s">
        <v>14</v>
      </c>
      <c r="H293" s="1" t="s">
        <v>364</v>
      </c>
    </row>
    <row r="294" spans="1:8">
      <c r="A294" s="1" t="s">
        <v>16</v>
      </c>
      <c r="B294" s="1" t="s">
        <v>363</v>
      </c>
      <c r="C294" s="1" t="s">
        <v>13</v>
      </c>
      <c r="D294" s="1" t="s">
        <v>12</v>
      </c>
      <c r="E294" s="1" t="s">
        <v>363</v>
      </c>
      <c r="F294" s="1" t="s">
        <v>13</v>
      </c>
      <c r="G294" s="1" t="s">
        <v>14</v>
      </c>
      <c r="H294" s="1" t="s">
        <v>364</v>
      </c>
    </row>
    <row r="295" spans="1:8">
      <c r="A295" s="1" t="s">
        <v>316</v>
      </c>
      <c r="B295" s="1" t="s">
        <v>369</v>
      </c>
      <c r="C295" s="1" t="s">
        <v>22</v>
      </c>
      <c r="D295" s="1" t="s">
        <v>16</v>
      </c>
      <c r="E295" s="1" t="s">
        <v>363</v>
      </c>
      <c r="F295" s="1" t="s">
        <v>17</v>
      </c>
      <c r="G295" s="1" t="s">
        <v>14</v>
      </c>
      <c r="H295" s="1" t="s">
        <v>364</v>
      </c>
    </row>
    <row r="296" spans="1:8">
      <c r="A296" s="1" t="s">
        <v>317</v>
      </c>
      <c r="B296" s="1" t="s">
        <v>370</v>
      </c>
      <c r="C296" s="1" t="s">
        <v>13</v>
      </c>
      <c r="D296" s="1" t="s">
        <v>41</v>
      </c>
      <c r="E296" s="1" t="s">
        <v>363</v>
      </c>
      <c r="F296" s="1" t="s">
        <v>376</v>
      </c>
      <c r="G296" s="1" t="s">
        <v>14</v>
      </c>
      <c r="H296" s="1" t="s">
        <v>364</v>
      </c>
    </row>
    <row r="297" spans="1:8">
      <c r="A297" s="1" t="s">
        <v>318</v>
      </c>
      <c r="B297" s="1" t="s">
        <v>364</v>
      </c>
      <c r="C297" s="1" t="s">
        <v>17</v>
      </c>
      <c r="D297" s="1" t="s">
        <v>37</v>
      </c>
      <c r="E297" s="1" t="s">
        <v>363</v>
      </c>
      <c r="F297" s="1" t="s">
        <v>13</v>
      </c>
      <c r="G297" s="1" t="s">
        <v>19</v>
      </c>
      <c r="H297" s="1" t="s">
        <v>370</v>
      </c>
    </row>
    <row r="298" spans="1:8">
      <c r="A298" s="1" t="s">
        <v>319</v>
      </c>
      <c r="B298" s="1" t="s">
        <v>363</v>
      </c>
      <c r="C298" s="1" t="s">
        <v>13</v>
      </c>
      <c r="D298" s="1" t="s">
        <v>12</v>
      </c>
      <c r="E298" s="1" t="s">
        <v>363</v>
      </c>
      <c r="F298" s="1" t="s">
        <v>13</v>
      </c>
      <c r="G298" s="1" t="s">
        <v>14</v>
      </c>
      <c r="H298" s="1" t="s">
        <v>364</v>
      </c>
    </row>
    <row r="299" spans="1:8">
      <c r="A299" s="1" t="s">
        <v>320</v>
      </c>
      <c r="B299" s="1" t="s">
        <v>370</v>
      </c>
      <c r="C299" s="1" t="s">
        <v>13</v>
      </c>
      <c r="D299" s="1" t="s">
        <v>16</v>
      </c>
      <c r="E299" s="1" t="s">
        <v>363</v>
      </c>
      <c r="F299" s="1" t="s">
        <v>17</v>
      </c>
      <c r="G299" s="1" t="s">
        <v>14</v>
      </c>
      <c r="H299" s="1" t="s">
        <v>364</v>
      </c>
    </row>
    <row r="300" spans="1:8">
      <c r="A300" s="1" t="s">
        <v>321</v>
      </c>
      <c r="B300" s="1" t="s">
        <v>364</v>
      </c>
      <c r="C300" s="1" t="s">
        <v>13</v>
      </c>
      <c r="D300" s="1" t="s">
        <v>37</v>
      </c>
      <c r="E300" s="1" t="s">
        <v>363</v>
      </c>
      <c r="F300" s="1" t="s">
        <v>13</v>
      </c>
      <c r="G300" s="1" t="s">
        <v>19</v>
      </c>
      <c r="H300" s="1" t="s">
        <v>370</v>
      </c>
    </row>
    <row r="301" spans="1:8">
      <c r="A301" s="1" t="s">
        <v>29</v>
      </c>
      <c r="B301" s="1" t="s">
        <v>368</v>
      </c>
      <c r="C301" s="1" t="s">
        <v>17</v>
      </c>
      <c r="D301" s="1" t="s">
        <v>32</v>
      </c>
      <c r="E301" s="1" t="s">
        <v>364</v>
      </c>
      <c r="F301" s="1" t="s">
        <v>17</v>
      </c>
      <c r="G301" s="1" t="s">
        <v>14</v>
      </c>
      <c r="H301" s="1" t="s">
        <v>364</v>
      </c>
    </row>
    <row r="302" spans="1:8">
      <c r="A302" s="1" t="s">
        <v>322</v>
      </c>
      <c r="B302" s="1" t="s">
        <v>368</v>
      </c>
      <c r="C302" s="1" t="s">
        <v>22</v>
      </c>
      <c r="D302" s="1" t="s">
        <v>47</v>
      </c>
      <c r="E302" s="1" t="s">
        <v>368</v>
      </c>
      <c r="F302" s="1" t="s">
        <v>13</v>
      </c>
      <c r="G302" s="1" t="s">
        <v>19</v>
      </c>
      <c r="H302" s="1" t="s">
        <v>370</v>
      </c>
    </row>
    <row r="303" spans="1:8">
      <c r="A303" s="1" t="s">
        <v>323</v>
      </c>
      <c r="B303" s="1" t="s">
        <v>363</v>
      </c>
      <c r="C303" s="1" t="s">
        <v>17</v>
      </c>
      <c r="D303" s="1" t="s">
        <v>21</v>
      </c>
      <c r="E303" s="1" t="s">
        <v>369</v>
      </c>
      <c r="F303" s="1" t="s">
        <v>13</v>
      </c>
      <c r="G303" s="1" t="s">
        <v>19</v>
      </c>
      <c r="H303" s="1" t="s">
        <v>370</v>
      </c>
    </row>
    <row r="304" spans="1:8">
      <c r="A304" s="1" t="s">
        <v>324</v>
      </c>
      <c r="B304" s="1" t="s">
        <v>369</v>
      </c>
      <c r="C304" s="1" t="s">
        <v>13</v>
      </c>
      <c r="D304" s="1" t="s">
        <v>27</v>
      </c>
      <c r="E304" s="1" t="s">
        <v>370</v>
      </c>
      <c r="F304" s="1" t="s">
        <v>13</v>
      </c>
      <c r="G304" s="1" t="s">
        <v>19</v>
      </c>
      <c r="H304" s="1" t="s">
        <v>370</v>
      </c>
    </row>
    <row r="305" spans="1:8">
      <c r="A305" s="1" t="s">
        <v>325</v>
      </c>
      <c r="B305" s="1" t="s">
        <v>45</v>
      </c>
      <c r="C305" s="1" t="s">
        <v>13</v>
      </c>
      <c r="D305" s="1" t="s">
        <v>12</v>
      </c>
      <c r="E305" s="1" t="s">
        <v>363</v>
      </c>
      <c r="F305" s="1" t="s">
        <v>13</v>
      </c>
      <c r="G305" s="1" t="s">
        <v>14</v>
      </c>
      <c r="H305" s="1" t="s">
        <v>364</v>
      </c>
    </row>
    <row r="306" spans="1:8">
      <c r="A306" s="1" t="s">
        <v>326</v>
      </c>
      <c r="B306" s="1" t="s">
        <v>364</v>
      </c>
      <c r="C306" s="1" t="s">
        <v>17</v>
      </c>
      <c r="D306" s="1" t="s">
        <v>29</v>
      </c>
      <c r="E306" s="1" t="s">
        <v>368</v>
      </c>
      <c r="F306" s="1" t="s">
        <v>17</v>
      </c>
      <c r="G306" s="1" t="s">
        <v>19</v>
      </c>
      <c r="H306" s="1" t="s">
        <v>370</v>
      </c>
    </row>
    <row r="307" spans="1:8">
      <c r="A307" s="1" t="s">
        <v>327</v>
      </c>
      <c r="B307" s="1" t="s">
        <v>370</v>
      </c>
      <c r="C307" s="1" t="s">
        <v>17</v>
      </c>
      <c r="D307" s="1" t="s">
        <v>32</v>
      </c>
      <c r="E307" s="1" t="s">
        <v>364</v>
      </c>
      <c r="F307" s="1" t="s">
        <v>17</v>
      </c>
      <c r="G307" s="1" t="s">
        <v>14</v>
      </c>
      <c r="H307" s="1" t="s">
        <v>364</v>
      </c>
    </row>
    <row r="308" spans="1:8">
      <c r="A308" s="1" t="s">
        <v>328</v>
      </c>
      <c r="B308" s="1" t="s">
        <v>372</v>
      </c>
      <c r="C308" s="1" t="s">
        <v>17</v>
      </c>
      <c r="D308" s="1" t="s">
        <v>27</v>
      </c>
      <c r="E308" s="1" t="s">
        <v>370</v>
      </c>
      <c r="F308" s="1" t="s">
        <v>13</v>
      </c>
      <c r="G308" s="1" t="s">
        <v>19</v>
      </c>
      <c r="H308" s="1" t="s">
        <v>370</v>
      </c>
    </row>
    <row r="309" spans="1:8">
      <c r="A309" s="1" t="s">
        <v>329</v>
      </c>
      <c r="B309" s="1" t="s">
        <v>370</v>
      </c>
      <c r="C309" s="1" t="s">
        <v>17</v>
      </c>
      <c r="D309" s="1" t="s">
        <v>21</v>
      </c>
      <c r="E309" s="1" t="s">
        <v>369</v>
      </c>
      <c r="F309" s="1" t="s">
        <v>13</v>
      </c>
      <c r="G309" s="1" t="s">
        <v>19</v>
      </c>
      <c r="H309" s="1" t="s">
        <v>370</v>
      </c>
    </row>
    <row r="310" spans="1:8">
      <c r="A310" s="1" t="s">
        <v>330</v>
      </c>
      <c r="B310" s="1" t="s">
        <v>363</v>
      </c>
      <c r="C310" s="1" t="s">
        <v>17</v>
      </c>
      <c r="D310" s="1" t="s">
        <v>37</v>
      </c>
      <c r="E310" s="1" t="s">
        <v>363</v>
      </c>
      <c r="F310" s="1" t="s">
        <v>13</v>
      </c>
      <c r="G310" s="1" t="s">
        <v>19</v>
      </c>
      <c r="H310" s="1" t="s">
        <v>370</v>
      </c>
    </row>
    <row r="311" spans="1:8">
      <c r="A311" s="1" t="s">
        <v>331</v>
      </c>
      <c r="B311" s="1" t="s">
        <v>370</v>
      </c>
      <c r="C311" s="1" t="s">
        <v>17</v>
      </c>
      <c r="D311" s="1" t="s">
        <v>16</v>
      </c>
      <c r="E311" s="1" t="s">
        <v>363</v>
      </c>
      <c r="F311" s="1" t="s">
        <v>17</v>
      </c>
      <c r="G311" s="1" t="s">
        <v>14</v>
      </c>
      <c r="H311" s="1" t="s">
        <v>364</v>
      </c>
    </row>
    <row r="312" spans="1:8">
      <c r="A312" s="1" t="s">
        <v>332</v>
      </c>
      <c r="B312" s="1" t="s">
        <v>368</v>
      </c>
      <c r="C312" s="1" t="s">
        <v>17</v>
      </c>
      <c r="D312" s="1" t="s">
        <v>23</v>
      </c>
      <c r="E312" s="1" t="s">
        <v>370</v>
      </c>
      <c r="F312" s="1" t="s">
        <v>13</v>
      </c>
      <c r="G312" s="1" t="s">
        <v>19</v>
      </c>
      <c r="H312" s="1" t="s">
        <v>370</v>
      </c>
    </row>
    <row r="313" spans="1:8">
      <c r="A313" s="1" t="s">
        <v>333</v>
      </c>
      <c r="B313" s="1" t="s">
        <v>45</v>
      </c>
      <c r="C313" s="1" t="s">
        <v>17</v>
      </c>
      <c r="D313" s="1" t="s">
        <v>47</v>
      </c>
      <c r="E313" s="1" t="s">
        <v>368</v>
      </c>
      <c r="F313" s="1" t="s">
        <v>13</v>
      </c>
      <c r="G313" s="1" t="s">
        <v>19</v>
      </c>
      <c r="H313" s="1" t="s">
        <v>370</v>
      </c>
    </row>
    <row r="314" spans="1:8">
      <c r="A314" s="1" t="s">
        <v>334</v>
      </c>
      <c r="B314" s="1" t="s">
        <v>370</v>
      </c>
      <c r="C314" s="1" t="s">
        <v>17</v>
      </c>
      <c r="D314" s="1" t="s">
        <v>29</v>
      </c>
      <c r="E314" s="1" t="s">
        <v>368</v>
      </c>
      <c r="F314" s="1" t="s">
        <v>17</v>
      </c>
      <c r="G314" s="1" t="s">
        <v>19</v>
      </c>
      <c r="H314" s="1" t="s">
        <v>370</v>
      </c>
    </row>
    <row r="315" spans="1:8">
      <c r="A315" s="1" t="s">
        <v>335</v>
      </c>
      <c r="B315" s="1" t="s">
        <v>369</v>
      </c>
      <c r="C315" s="1" t="s">
        <v>17</v>
      </c>
      <c r="D315" s="1" t="s">
        <v>23</v>
      </c>
      <c r="E315" s="1" t="s">
        <v>370</v>
      </c>
      <c r="F315" s="1" t="s">
        <v>13</v>
      </c>
      <c r="G315" s="1" t="s">
        <v>19</v>
      </c>
      <c r="H315" s="1" t="s">
        <v>370</v>
      </c>
    </row>
    <row r="316" spans="1:8">
      <c r="A316" s="1" t="s">
        <v>336</v>
      </c>
      <c r="B316" s="1" t="s">
        <v>363</v>
      </c>
      <c r="C316" s="1" t="s">
        <v>17</v>
      </c>
      <c r="D316" s="1" t="s">
        <v>37</v>
      </c>
      <c r="E316" s="1" t="s">
        <v>363</v>
      </c>
      <c r="F316" s="1" t="s">
        <v>13</v>
      </c>
      <c r="G316" s="1" t="s">
        <v>19</v>
      </c>
      <c r="H316" s="1" t="s">
        <v>370</v>
      </c>
    </row>
    <row r="317" spans="1:8">
      <c r="A317" s="1" t="s">
        <v>337</v>
      </c>
      <c r="B317" s="1" t="s">
        <v>372</v>
      </c>
      <c r="C317" s="1" t="s">
        <v>17</v>
      </c>
      <c r="D317" s="1" t="s">
        <v>16</v>
      </c>
      <c r="E317" s="1" t="s">
        <v>363</v>
      </c>
      <c r="F317" s="1" t="s">
        <v>17</v>
      </c>
      <c r="G317" s="1" t="s">
        <v>14</v>
      </c>
      <c r="H317" s="1" t="s">
        <v>364</v>
      </c>
    </row>
    <row r="318" spans="1:8">
      <c r="A318" s="1" t="s">
        <v>338</v>
      </c>
      <c r="B318" s="1" t="s">
        <v>363</v>
      </c>
      <c r="C318" s="1" t="s">
        <v>17</v>
      </c>
      <c r="D318" s="1" t="s">
        <v>21</v>
      </c>
      <c r="E318" s="1" t="s">
        <v>369</v>
      </c>
      <c r="F318" s="1" t="s">
        <v>13</v>
      </c>
      <c r="G318" s="1" t="s">
        <v>19</v>
      </c>
      <c r="H318" s="1" t="s">
        <v>370</v>
      </c>
    </row>
    <row r="319" spans="1:8">
      <c r="A319" s="1" t="s">
        <v>339</v>
      </c>
      <c r="B319" s="1" t="s">
        <v>363</v>
      </c>
      <c r="C319" s="1" t="s">
        <v>13</v>
      </c>
      <c r="D319" s="1" t="s">
        <v>12</v>
      </c>
      <c r="E319" s="1" t="s">
        <v>363</v>
      </c>
      <c r="F319" s="1" t="s">
        <v>13</v>
      </c>
      <c r="G319" s="1" t="s">
        <v>14</v>
      </c>
      <c r="H319" s="1" t="s">
        <v>364</v>
      </c>
    </row>
    <row r="320" spans="1:8">
      <c r="A320" s="1" t="s">
        <v>340</v>
      </c>
      <c r="B320" s="1" t="s">
        <v>370</v>
      </c>
      <c r="C320" s="1" t="s">
        <v>17</v>
      </c>
      <c r="D320" s="1" t="s">
        <v>16</v>
      </c>
      <c r="E320" s="1" t="s">
        <v>363</v>
      </c>
      <c r="F320" s="1" t="s">
        <v>17</v>
      </c>
      <c r="G320" s="1" t="s">
        <v>14</v>
      </c>
      <c r="H320" s="1" t="s">
        <v>364</v>
      </c>
    </row>
    <row r="321" spans="1:8">
      <c r="A321" s="1" t="s">
        <v>341</v>
      </c>
      <c r="B321" s="1" t="s">
        <v>363</v>
      </c>
      <c r="C321" s="1" t="s">
        <v>17</v>
      </c>
      <c r="D321" s="1" t="s">
        <v>37</v>
      </c>
      <c r="E321" s="1" t="s">
        <v>363</v>
      </c>
      <c r="F321" s="1" t="s">
        <v>13</v>
      </c>
      <c r="G321" s="1" t="s">
        <v>19</v>
      </c>
      <c r="H321" s="1" t="s">
        <v>370</v>
      </c>
    </row>
    <row r="322" spans="1:8">
      <c r="A322" s="1" t="s">
        <v>342</v>
      </c>
      <c r="B322" s="1" t="s">
        <v>363</v>
      </c>
      <c r="C322" s="1" t="s">
        <v>17</v>
      </c>
      <c r="D322" s="1" t="s">
        <v>16</v>
      </c>
      <c r="E322" s="1" t="s">
        <v>363</v>
      </c>
      <c r="F322" s="1" t="s">
        <v>17</v>
      </c>
      <c r="G322" s="1" t="s">
        <v>14</v>
      </c>
      <c r="H322" s="1" t="s">
        <v>364</v>
      </c>
    </row>
    <row r="323" spans="1:8">
      <c r="A323" s="1" t="s">
        <v>343</v>
      </c>
      <c r="B323" s="1" t="s">
        <v>363</v>
      </c>
      <c r="C323" s="1" t="s">
        <v>17</v>
      </c>
      <c r="D323" s="1" t="s">
        <v>29</v>
      </c>
      <c r="E323" s="1" t="s">
        <v>368</v>
      </c>
      <c r="F323" s="1" t="s">
        <v>17</v>
      </c>
      <c r="G323" s="1" t="s">
        <v>19</v>
      </c>
      <c r="H323" s="1" t="s">
        <v>370</v>
      </c>
    </row>
    <row r="324" spans="1:8">
      <c r="A324" s="1" t="s">
        <v>344</v>
      </c>
      <c r="B324" s="1" t="s">
        <v>364</v>
      </c>
      <c r="C324" s="1" t="s">
        <v>17</v>
      </c>
      <c r="D324" s="1" t="s">
        <v>16</v>
      </c>
      <c r="E324" s="1" t="s">
        <v>363</v>
      </c>
      <c r="F324" s="1" t="s">
        <v>17</v>
      </c>
      <c r="G324" s="1" t="s">
        <v>14</v>
      </c>
      <c r="H324" s="1" t="s">
        <v>364</v>
      </c>
    </row>
    <row r="325" spans="1:8">
      <c r="A325" s="1" t="s">
        <v>345</v>
      </c>
      <c r="B325" s="1" t="s">
        <v>364</v>
      </c>
      <c r="C325" s="1" t="s">
        <v>17</v>
      </c>
      <c r="D325" s="1" t="s">
        <v>32</v>
      </c>
      <c r="E325" s="1" t="s">
        <v>364</v>
      </c>
      <c r="F325" s="1" t="s">
        <v>17</v>
      </c>
      <c r="G325" s="1" t="s">
        <v>14</v>
      </c>
      <c r="H325" s="1" t="s">
        <v>364</v>
      </c>
    </row>
    <row r="326" spans="1:8">
      <c r="A326" s="1" t="s">
        <v>346</v>
      </c>
      <c r="B326" s="1" t="s">
        <v>370</v>
      </c>
      <c r="C326" s="1" t="s">
        <v>17</v>
      </c>
      <c r="D326" s="1" t="s">
        <v>32</v>
      </c>
      <c r="E326" s="1" t="s">
        <v>364</v>
      </c>
      <c r="F326" s="1" t="s">
        <v>17</v>
      </c>
      <c r="G326" s="1" t="s">
        <v>14</v>
      </c>
      <c r="H326" s="1" t="s">
        <v>364</v>
      </c>
    </row>
    <row r="327" spans="1:8">
      <c r="A327" s="1" t="s">
        <v>347</v>
      </c>
      <c r="B327" s="1" t="s">
        <v>363</v>
      </c>
      <c r="C327" s="1" t="s">
        <v>13</v>
      </c>
      <c r="D327" s="1" t="s">
        <v>27</v>
      </c>
      <c r="E327" s="1" t="s">
        <v>370</v>
      </c>
      <c r="F327" s="1" t="s">
        <v>13</v>
      </c>
      <c r="G327" s="1" t="s">
        <v>19</v>
      </c>
      <c r="H327" s="1" t="s">
        <v>370</v>
      </c>
    </row>
    <row r="328" spans="1:8">
      <c r="A328" s="1" t="s">
        <v>348</v>
      </c>
      <c r="B328" s="1" t="s">
        <v>370</v>
      </c>
      <c r="C328" s="1" t="s">
        <v>17</v>
      </c>
      <c r="D328" s="1" t="s">
        <v>29</v>
      </c>
      <c r="E328" s="1" t="s">
        <v>368</v>
      </c>
      <c r="F328" s="1" t="s">
        <v>17</v>
      </c>
      <c r="G328" s="1" t="s">
        <v>19</v>
      </c>
      <c r="H328" s="1" t="s">
        <v>370</v>
      </c>
    </row>
    <row r="329" spans="1:8">
      <c r="A329" s="1" t="s">
        <v>349</v>
      </c>
      <c r="B329" s="1" t="s">
        <v>370</v>
      </c>
      <c r="C329" s="1" t="s">
        <v>13</v>
      </c>
      <c r="D329" s="1" t="s">
        <v>37</v>
      </c>
      <c r="E329" s="1" t="s">
        <v>363</v>
      </c>
      <c r="F329" s="1" t="s">
        <v>13</v>
      </c>
      <c r="G329" s="1" t="s">
        <v>19</v>
      </c>
      <c r="H329" s="1" t="s">
        <v>370</v>
      </c>
    </row>
    <row r="330" spans="1:8">
      <c r="A330" s="1" t="s">
        <v>350</v>
      </c>
      <c r="B330" s="1" t="s">
        <v>369</v>
      </c>
      <c r="C330" s="1" t="s">
        <v>13</v>
      </c>
      <c r="D330" s="1" t="s">
        <v>37</v>
      </c>
      <c r="E330" s="1" t="s">
        <v>363</v>
      </c>
      <c r="F330" s="1" t="s">
        <v>13</v>
      </c>
      <c r="G330" s="1" t="s">
        <v>19</v>
      </c>
      <c r="H330" s="1" t="s">
        <v>370</v>
      </c>
    </row>
    <row r="331" spans="1:8">
      <c r="A331" s="1" t="s">
        <v>351</v>
      </c>
      <c r="B331" s="1" t="s">
        <v>369</v>
      </c>
      <c r="C331" s="1" t="s">
        <v>17</v>
      </c>
      <c r="D331" s="1" t="s">
        <v>37</v>
      </c>
      <c r="E331" s="1" t="s">
        <v>363</v>
      </c>
      <c r="F331" s="1" t="s">
        <v>13</v>
      </c>
      <c r="G331" s="1" t="s">
        <v>19</v>
      </c>
      <c r="H331" s="1" t="s">
        <v>370</v>
      </c>
    </row>
    <row r="332" spans="1:8">
      <c r="A332" s="1" t="s">
        <v>352</v>
      </c>
      <c r="B332" s="1" t="s">
        <v>369</v>
      </c>
      <c r="C332" s="1" t="s">
        <v>17</v>
      </c>
      <c r="D332" s="1" t="s">
        <v>37</v>
      </c>
      <c r="E332" s="1" t="s">
        <v>363</v>
      </c>
      <c r="F332" s="1" t="s">
        <v>13</v>
      </c>
      <c r="G332" s="1" t="s">
        <v>19</v>
      </c>
      <c r="H332" s="1" t="s">
        <v>370</v>
      </c>
    </row>
    <row r="333" spans="1:8">
      <c r="A333" s="1" t="s">
        <v>353</v>
      </c>
      <c r="B333" s="1" t="s">
        <v>364</v>
      </c>
      <c r="C333" s="1" t="s">
        <v>17</v>
      </c>
      <c r="D333" s="1" t="s">
        <v>37</v>
      </c>
      <c r="E333" s="1" t="s">
        <v>363</v>
      </c>
      <c r="F333" s="1" t="s">
        <v>13</v>
      </c>
      <c r="G333" s="1" t="s">
        <v>19</v>
      </c>
      <c r="H333" s="1" t="s">
        <v>370</v>
      </c>
    </row>
    <row r="334" spans="1:8">
      <c r="A334" s="1" t="s">
        <v>354</v>
      </c>
      <c r="B334" s="1" t="s">
        <v>363</v>
      </c>
      <c r="C334" s="1" t="s">
        <v>17</v>
      </c>
      <c r="D334" s="1" t="s">
        <v>32</v>
      </c>
      <c r="E334" s="1" t="s">
        <v>364</v>
      </c>
      <c r="F334" s="1" t="s">
        <v>17</v>
      </c>
      <c r="G334" s="1" t="s">
        <v>14</v>
      </c>
      <c r="H334" s="1" t="s">
        <v>364</v>
      </c>
    </row>
    <row r="335" spans="1:8">
      <c r="A335" s="1" t="s">
        <v>355</v>
      </c>
      <c r="B335" s="1" t="s">
        <v>364</v>
      </c>
      <c r="C335" s="1" t="s">
        <v>17</v>
      </c>
      <c r="D335" s="1" t="s">
        <v>16</v>
      </c>
      <c r="E335" s="1" t="s">
        <v>363</v>
      </c>
      <c r="F335" s="1" t="s">
        <v>17</v>
      </c>
      <c r="G335" s="1" t="s">
        <v>14</v>
      </c>
      <c r="H335" s="1" t="s">
        <v>364</v>
      </c>
    </row>
    <row r="336" spans="1:8">
      <c r="A336" s="1" t="s">
        <v>356</v>
      </c>
      <c r="B336" s="1" t="s">
        <v>363</v>
      </c>
      <c r="C336" s="1" t="s">
        <v>13</v>
      </c>
      <c r="D336" s="1" t="s">
        <v>12</v>
      </c>
      <c r="E336" s="1" t="s">
        <v>363</v>
      </c>
      <c r="F336" s="1" t="s">
        <v>13</v>
      </c>
      <c r="G336" s="1" t="s">
        <v>14</v>
      </c>
      <c r="H336" s="1" t="s">
        <v>364</v>
      </c>
    </row>
    <row r="337" spans="1:8">
      <c r="A337" s="1" t="s">
        <v>357</v>
      </c>
      <c r="B337" s="1" t="s">
        <v>45</v>
      </c>
      <c r="C337" s="1" t="s">
        <v>17</v>
      </c>
      <c r="D337" s="1" t="s">
        <v>16</v>
      </c>
      <c r="E337" s="1" t="s">
        <v>363</v>
      </c>
      <c r="F337" s="1" t="s">
        <v>17</v>
      </c>
      <c r="G337" s="1" t="s">
        <v>14</v>
      </c>
      <c r="H337" s="1" t="s">
        <v>364</v>
      </c>
    </row>
    <row r="338" spans="1:8">
      <c r="A338" s="1" t="s">
        <v>358</v>
      </c>
      <c r="B338" s="1" t="s">
        <v>364</v>
      </c>
      <c r="C338" s="1" t="s">
        <v>13</v>
      </c>
      <c r="D338" s="1" t="s">
        <v>21</v>
      </c>
      <c r="E338" s="1" t="s">
        <v>369</v>
      </c>
      <c r="F338" s="1" t="s">
        <v>13</v>
      </c>
      <c r="G338" s="1" t="s">
        <v>19</v>
      </c>
      <c r="H338" s="1" t="s">
        <v>370</v>
      </c>
    </row>
    <row r="339" spans="1:8">
      <c r="A339" s="1" t="s">
        <v>359</v>
      </c>
      <c r="B339" s="1" t="s">
        <v>363</v>
      </c>
      <c r="C339" s="1" t="s">
        <v>17</v>
      </c>
      <c r="D339" s="1" t="s">
        <v>32</v>
      </c>
      <c r="E339" s="1" t="s">
        <v>364</v>
      </c>
      <c r="F339" s="1" t="s">
        <v>17</v>
      </c>
      <c r="G339" s="1" t="s">
        <v>14</v>
      </c>
      <c r="H339" s="1" t="s">
        <v>364</v>
      </c>
    </row>
    <row r="340" spans="1:8">
      <c r="A340" s="1" t="s">
        <v>360</v>
      </c>
      <c r="B340" s="1" t="s">
        <v>368</v>
      </c>
      <c r="C340" s="1" t="s">
        <v>17</v>
      </c>
      <c r="D340" s="1" t="s">
        <v>29</v>
      </c>
      <c r="E340" s="1" t="s">
        <v>368</v>
      </c>
      <c r="F340" s="1" t="s">
        <v>17</v>
      </c>
      <c r="G340" s="1" t="s">
        <v>19</v>
      </c>
      <c r="H340" s="1" t="s">
        <v>370</v>
      </c>
    </row>
    <row r="341" spans="1:8">
      <c r="A341" s="1" t="s">
        <v>361</v>
      </c>
      <c r="B341" s="1" t="s">
        <v>363</v>
      </c>
      <c r="C341" s="1" t="s">
        <v>24</v>
      </c>
      <c r="D341" s="1" t="s">
        <v>29</v>
      </c>
      <c r="E341" s="1" t="s">
        <v>368</v>
      </c>
      <c r="F341" s="1" t="s">
        <v>17</v>
      </c>
      <c r="G341" s="1" t="s">
        <v>19</v>
      </c>
      <c r="H341" s="1" t="s">
        <v>370</v>
      </c>
    </row>
  </sheetData>
  <autoFilter ref="A1:H1" xr:uid="{3B2235F4-AB21-DD4E-A525-F28101189891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AC0C-9F04-4E3F-8883-2A4715429AC5}">
  <dimension ref="A1:BQ341"/>
  <sheetViews>
    <sheetView workbookViewId="0">
      <selection activeCell="R19" sqref="R19"/>
    </sheetView>
  </sheetViews>
  <sheetFormatPr defaultRowHeight="15.75" customHeight="1"/>
  <cols>
    <col min="1" max="1" width="15.375" customWidth="1"/>
    <col min="2" max="2" width="5.75" bestFit="1" customWidth="1"/>
    <col min="3" max="3" width="12.5" bestFit="1" customWidth="1"/>
    <col min="4" max="4" width="12.75" bestFit="1" customWidth="1"/>
    <col min="10" max="10" width="9" style="12"/>
    <col min="11" max="11" width="6.375" style="12" bestFit="1" customWidth="1"/>
    <col min="12" max="12" width="10.75" style="12" bestFit="1" customWidth="1"/>
    <col min="13" max="13" width="8.125" style="12" bestFit="1" customWidth="1"/>
    <col min="14" max="14" width="12.75" style="12" bestFit="1" customWidth="1"/>
    <col min="15" max="16" width="12" style="12" bestFit="1" customWidth="1"/>
    <col min="17" max="17" width="13.125" style="12" bestFit="1" customWidth="1"/>
    <col min="18" max="18" width="9" style="12"/>
    <col min="19" max="19" width="8.625" style="12" customWidth="1"/>
    <col min="20" max="27" width="9" style="12"/>
    <col min="28" max="28" width="9.375" style="12" bestFit="1" customWidth="1"/>
    <col min="30" max="48" width="9" style="15"/>
    <col min="50" max="50" width="15.375" style="18" customWidth="1"/>
    <col min="51" max="67" width="9" style="18"/>
    <col min="68" max="68" width="9.375" style="18" bestFit="1" customWidth="1"/>
  </cols>
  <sheetData>
    <row r="1" spans="1:69" ht="25.9">
      <c r="A1" s="10" t="s">
        <v>362</v>
      </c>
      <c r="B1" s="10" t="s">
        <v>377</v>
      </c>
      <c r="C1" s="10" t="s">
        <v>378</v>
      </c>
      <c r="D1" s="10" t="s">
        <v>379</v>
      </c>
      <c r="E1" s="10"/>
      <c r="J1" s="11" t="s">
        <v>380</v>
      </c>
      <c r="K1" s="12" t="s">
        <v>381</v>
      </c>
      <c r="L1" s="12" t="s">
        <v>382</v>
      </c>
      <c r="M1" s="12" t="s">
        <v>383</v>
      </c>
      <c r="N1" s="12" t="s">
        <v>384</v>
      </c>
      <c r="O1" s="12" t="s">
        <v>385</v>
      </c>
      <c r="P1" s="12" t="s">
        <v>386</v>
      </c>
      <c r="Q1" s="12" t="s">
        <v>387</v>
      </c>
      <c r="T1" s="12" t="s">
        <v>381</v>
      </c>
      <c r="U1" s="12" t="s">
        <v>382</v>
      </c>
      <c r="V1" s="12" t="s">
        <v>383</v>
      </c>
      <c r="W1" s="12" t="s">
        <v>384</v>
      </c>
      <c r="X1" s="12" t="s">
        <v>385</v>
      </c>
      <c r="Y1" s="12" t="s">
        <v>386</v>
      </c>
      <c r="Z1" s="12" t="s">
        <v>387</v>
      </c>
      <c r="AB1" s="13" t="s">
        <v>388</v>
      </c>
      <c r="AD1" s="14" t="s">
        <v>389</v>
      </c>
      <c r="AE1" s="15" t="s">
        <v>381</v>
      </c>
      <c r="AF1" s="15" t="s">
        <v>382</v>
      </c>
      <c r="AG1" s="15" t="s">
        <v>383</v>
      </c>
      <c r="AH1" s="15" t="s">
        <v>384</v>
      </c>
      <c r="AI1" s="15" t="s">
        <v>385</v>
      </c>
      <c r="AJ1" s="15" t="s">
        <v>386</v>
      </c>
      <c r="AK1" s="15" t="s">
        <v>387</v>
      </c>
      <c r="AN1" s="15" t="s">
        <v>381</v>
      </c>
      <c r="AO1" s="15" t="s">
        <v>382</v>
      </c>
      <c r="AP1" s="15" t="s">
        <v>383</v>
      </c>
      <c r="AQ1" s="15" t="s">
        <v>384</v>
      </c>
      <c r="AR1" s="15" t="s">
        <v>385</v>
      </c>
      <c r="AS1" s="15" t="s">
        <v>386</v>
      </c>
      <c r="AT1" s="15" t="s">
        <v>387</v>
      </c>
      <c r="AV1" s="16" t="s">
        <v>388</v>
      </c>
      <c r="AX1" s="17" t="s">
        <v>390</v>
      </c>
      <c r="AY1" s="18" t="s">
        <v>381</v>
      </c>
      <c r="AZ1" s="18" t="s">
        <v>382</v>
      </c>
      <c r="BA1" s="18" t="s">
        <v>383</v>
      </c>
      <c r="BB1" s="18" t="s">
        <v>384</v>
      </c>
      <c r="BC1" s="18" t="s">
        <v>385</v>
      </c>
      <c r="BD1" s="18" t="s">
        <v>386</v>
      </c>
      <c r="BE1" s="18" t="s">
        <v>387</v>
      </c>
      <c r="BH1" s="18" t="s">
        <v>381</v>
      </c>
      <c r="BI1" s="18" t="s">
        <v>382</v>
      </c>
      <c r="BJ1" s="18" t="s">
        <v>383</v>
      </c>
      <c r="BK1" s="18" t="s">
        <v>384</v>
      </c>
      <c r="BL1" s="18" t="s">
        <v>385</v>
      </c>
      <c r="BM1" s="18" t="s">
        <v>386</v>
      </c>
      <c r="BN1" s="18" t="s">
        <v>387</v>
      </c>
      <c r="BP1" s="19" t="s">
        <v>388</v>
      </c>
    </row>
    <row r="2" spans="1:69" ht="25.9">
      <c r="A2" s="10" t="s">
        <v>368</v>
      </c>
      <c r="B2" s="10" t="s">
        <v>391</v>
      </c>
      <c r="C2" s="20">
        <v>4.2686258702916815</v>
      </c>
      <c r="D2" s="20">
        <v>95.731374129708314</v>
      </c>
      <c r="E2" s="10"/>
      <c r="J2" s="12" t="s">
        <v>54</v>
      </c>
      <c r="K2" s="21">
        <f>VLOOKUP('Summary_Min Time'!B2, A:D, 4, FALSE)</f>
        <v>84.711156867525418</v>
      </c>
      <c r="L2" s="21">
        <f>VLOOKUP('Summary_Min Time'!E2, A:D, 4, FALSE)</f>
        <v>84.711156867525418</v>
      </c>
      <c r="M2" s="22">
        <f>(K2+L2)/2</f>
        <v>84.711156867525418</v>
      </c>
      <c r="N2" s="22">
        <f>IF('Min Time'!H2=0,1,'Min Time'!H2)</f>
        <v>16.379142845561901</v>
      </c>
      <c r="O2" s="40">
        <f>(N2-MIN($N$2:$N$341))/(MAX($N$2:$N$341)-MIN($N$2:$N$341))</f>
        <v>0.14651836002928517</v>
      </c>
      <c r="P2" s="40">
        <f t="shared" ref="P2:P65" si="0">1-O2</f>
        <v>0.8534816399707148</v>
      </c>
      <c r="Q2" s="40">
        <f t="shared" ref="Q2:Q65" si="1">M2*P2</f>
        <v>72.299417087112076</v>
      </c>
      <c r="R2" s="12" t="s">
        <v>63</v>
      </c>
      <c r="S2" s="12" t="s">
        <v>12</v>
      </c>
      <c r="T2" s="21">
        <f>VLOOKUP('Summary_Min Time'!E2, A:D, 4, FALSE)</f>
        <v>84.711156867525418</v>
      </c>
      <c r="U2" s="21">
        <v>91.803458387712311</v>
      </c>
      <c r="V2" s="21">
        <f>(T2+U2)/2</f>
        <v>88.257307627618871</v>
      </c>
      <c r="W2" s="21">
        <f>'Min Time'!Q2</f>
        <v>39.239253474138103</v>
      </c>
      <c r="X2" s="24">
        <f>(W2-MIN($W$2:$W$18)) / (MAX($W$2:$W$18)+1-MIN($W$2:$W$18))</f>
        <v>0.37122195579718459</v>
      </c>
      <c r="Y2" s="21">
        <f>1-X2</f>
        <v>0.62877804420281547</v>
      </c>
      <c r="Z2" s="21">
        <f>V2*Y2</f>
        <v>55.494257276700424</v>
      </c>
      <c r="AB2" s="45">
        <f>AVERAGE(Q2:Q341,Z2:Z19)</f>
        <v>78.878539309290062</v>
      </c>
      <c r="AD2" s="15" t="s">
        <v>54</v>
      </c>
      <c r="AE2" s="26">
        <f>VLOOKUP('Summary_Min Cost'!B2, A:D, 4, FALSE)</f>
        <v>84.711156867525418</v>
      </c>
      <c r="AF2" s="26">
        <f>VLOOKUP('Summary_Min Cost'!E2, A:D, 4, FALSE)</f>
        <v>84.711156867525418</v>
      </c>
      <c r="AG2" s="27">
        <f>(AE2+AF2)/2</f>
        <v>84.711156867525418</v>
      </c>
      <c r="AH2" s="27">
        <f>IF('Min Cost'!H2=0,1,'Min Cost'!H2)</f>
        <v>16.379142845561901</v>
      </c>
      <c r="AI2" s="26">
        <f>(AH2-MIN($AH$2:$AH$341))/(MAX($AH$2:$AH$341)-MIN($AH$2:$AH$341))</f>
        <v>9.8465165755606682E-2</v>
      </c>
      <c r="AJ2" s="26">
        <f>1-AI2</f>
        <v>0.90153483424439329</v>
      </c>
      <c r="AK2" s="26">
        <f>AG2*AJ2</f>
        <v>76.370058765215319</v>
      </c>
      <c r="AL2" s="15" t="s">
        <v>63</v>
      </c>
      <c r="AM2" s="15" t="s">
        <v>12</v>
      </c>
      <c r="AN2" s="26">
        <f>VLOOKUP('Summary_Min Cost'!E2, A:D, 4, FALSE)</f>
        <v>84.711156867525418</v>
      </c>
      <c r="AO2" s="26">
        <f>D5</f>
        <v>91.803458387712311</v>
      </c>
      <c r="AP2" s="26">
        <f>(AN2+AO2)/2</f>
        <v>88.257307627618871</v>
      </c>
      <c r="AQ2" s="26">
        <f>'Min Cost'!Q2</f>
        <v>68.668693579741671</v>
      </c>
      <c r="AR2" s="29">
        <f>(AQ2-MIN($AH$2:$AH$341))/(MAX($AH$2:$AH$341)-MIN($AH$2:$AH$341))</f>
        <v>0.43324970687280057</v>
      </c>
      <c r="AS2" s="26">
        <f>1-AR2</f>
        <v>0.56675029312719949</v>
      </c>
      <c r="AT2" s="26">
        <f>AP2*AS2</f>
        <v>50.019854968570414</v>
      </c>
      <c r="AV2" s="30">
        <f>AVERAGE(AK2:AK341,AT2:AT3)</f>
        <v>59.77181965183933</v>
      </c>
      <c r="AX2" s="18" t="s">
        <v>54</v>
      </c>
      <c r="AY2" s="31">
        <f>VLOOKUP('Summary_Min Time&amp;Cost'!B2, A:D, 4, FALSE)</f>
        <v>84.711156867525418</v>
      </c>
      <c r="AZ2" s="31">
        <f>VLOOKUP('Summary_Min Time&amp;Cost'!E2, A:D, 4, FALSE)</f>
        <v>84.711156867525418</v>
      </c>
      <c r="BA2" s="32">
        <f>(AY2+AZ2)/2</f>
        <v>84.711156867525418</v>
      </c>
      <c r="BB2" s="32">
        <f>IF('Min Time&amp;Cost'!H2=0,1,'Min Time&amp;Cost'!H2)</f>
        <v>16.379142845561901</v>
      </c>
      <c r="BC2" s="31">
        <f>(BB2-MIN($BB$2:$BB$341))/(MAX($BB$2:$BB$341)-MIN($BB$2:$BB$341))</f>
        <v>0.14625537148447315</v>
      </c>
      <c r="BD2" s="31">
        <f>1-BC2</f>
        <v>0.85374462851552679</v>
      </c>
      <c r="BE2" s="31">
        <f>BA2*BD2</f>
        <v>72.321695150986002</v>
      </c>
      <c r="BF2" s="18" t="s">
        <v>63</v>
      </c>
      <c r="BG2" s="18" t="s">
        <v>12</v>
      </c>
      <c r="BH2" s="31">
        <v>91.8</v>
      </c>
      <c r="BI2" s="31">
        <v>91.803458387712311</v>
      </c>
      <c r="BJ2" s="31">
        <f>(BH2+BI2)/2</f>
        <v>91.801729193856147</v>
      </c>
      <c r="BK2" s="34">
        <f>'Min Time&amp;Cost'!R2</f>
        <v>39.239253474138103</v>
      </c>
      <c r="BL2" s="35">
        <f>(BK2-MIN($BK$2:$BK$11))/(MAX($BK$2:$BK$11)+1-MIN($BK$2:$BK$11))</f>
        <v>0.33170138848974606</v>
      </c>
      <c r="BM2" s="31">
        <f>1-BL2</f>
        <v>0.66829861151025394</v>
      </c>
      <c r="BN2" s="31">
        <f>BJ2*BM2</f>
        <v>61.35096815449441</v>
      </c>
      <c r="BP2" s="46">
        <f>AVERAGE(BE2:BE341,BN2:BN11)</f>
        <v>78.791228265363188</v>
      </c>
      <c r="BQ2" s="4"/>
    </row>
    <row r="3" spans="1:69" ht="15.6">
      <c r="A3" s="10" t="s">
        <v>370</v>
      </c>
      <c r="B3" s="10" t="s">
        <v>392</v>
      </c>
      <c r="C3" s="20">
        <v>20.898543576141112</v>
      </c>
      <c r="D3" s="20">
        <v>79.101456423858892</v>
      </c>
      <c r="E3" s="10"/>
      <c r="K3" s="21">
        <f>VLOOKUP('Summary_Min Time'!B3, A:D, 4, FALSE)</f>
        <v>84.711156867525418</v>
      </c>
      <c r="L3" s="21">
        <f>VLOOKUP('Summary_Min Time'!E3, A:D, 4, FALSE)</f>
        <v>84.711156867525418</v>
      </c>
      <c r="M3" s="22">
        <f t="shared" ref="M3:M66" si="2">(K3+L3)/2</f>
        <v>84.711156867525418</v>
      </c>
      <c r="N3" s="22">
        <f>IF('Min Time'!H3=0,1,'Min Time'!H3)</f>
        <v>1.57548258975</v>
      </c>
      <c r="O3" s="40">
        <f t="shared" ref="O3:O65" si="3">(N3-MIN($N$2:$N$341))/(MAX($N$2:$N$341)-MIN($N$2:$N$341))</f>
        <v>1.2097075648280596E-2</v>
      </c>
      <c r="P3" s="40">
        <f t="shared" si="0"/>
        <v>0.98790292435171945</v>
      </c>
      <c r="Q3" s="40">
        <f t="shared" si="1"/>
        <v>83.686399594645607</v>
      </c>
      <c r="S3" s="12" t="s">
        <v>18</v>
      </c>
      <c r="T3" s="21">
        <f>VLOOKUP('Summary_Min Time'!E23, A:D, 4, FALSE)</f>
        <v>79.101456423858892</v>
      </c>
      <c r="U3" s="21">
        <v>79.101456423858892</v>
      </c>
      <c r="V3" s="21">
        <f t="shared" ref="V3:V19" si="4">(T3+U3)/2</f>
        <v>79.101456423858892</v>
      </c>
      <c r="W3" s="21">
        <f>'Min Time'!Q3</f>
        <v>13.668564218966671</v>
      </c>
      <c r="X3" s="24">
        <f t="shared" ref="X3:X19" si="5">(W3-MIN($W$2:$W$18)) / (MAX($W$2:$W$18)+1-MIN($W$2:$W$18))</f>
        <v>0.11072360435317244</v>
      </c>
      <c r="Y3" s="21">
        <f t="shared" ref="Y3:Y19" si="6">1-X3</f>
        <v>0.88927639564682759</v>
      </c>
      <c r="Z3" s="21">
        <f t="shared" ref="Z3:Z19" si="7">V3*Y3</f>
        <v>70.343058059023832</v>
      </c>
      <c r="AE3" s="26">
        <f>VLOOKUP('Summary_Min Cost'!B3, A:D, 4, FALSE)</f>
        <v>84.711156867525418</v>
      </c>
      <c r="AF3" s="26">
        <f>VLOOKUP('Summary_Min Cost'!E3, A:D, 4, FALSE)</f>
        <v>84.711156867525418</v>
      </c>
      <c r="AG3" s="27">
        <f t="shared" ref="AG3:AG66" si="8">(AE3+AF3)/2</f>
        <v>84.711156867525418</v>
      </c>
      <c r="AH3" s="27">
        <f>IF('Min Cost'!H3=0,1,'Min Cost'!H3)</f>
        <v>19.521031038452382</v>
      </c>
      <c r="AI3" s="26">
        <f t="shared" ref="AI3:AI66" si="9">(AH3-MIN($AH$2:$AH$341))/(MAX($AH$2:$AH$341)-MIN($AH$2:$AH$341))</f>
        <v>0.11858114652288472</v>
      </c>
      <c r="AJ3" s="26">
        <f t="shared" ref="AJ3:AJ66" si="10">1-AI3</f>
        <v>0.88141885347711524</v>
      </c>
      <c r="AK3" s="26">
        <f t="shared" ref="AK3:AK66" si="11">AG3*AJ3</f>
        <v>74.666010762894317</v>
      </c>
      <c r="AM3" s="15" t="s">
        <v>27</v>
      </c>
      <c r="AN3" s="26">
        <f>VLOOKUP('Summary_Min Cost'!E4, A:D, 4, FALSE)</f>
        <v>79.101456423858892</v>
      </c>
      <c r="AO3" s="26">
        <f>D3</f>
        <v>79.101456423858892</v>
      </c>
      <c r="AP3" s="26">
        <f t="shared" ref="AP3" si="12">(AN3+AO3)/2</f>
        <v>79.101456423858892</v>
      </c>
      <c r="AQ3" s="26">
        <f>'Min Cost'!Q3</f>
        <v>17.983628058499999</v>
      </c>
      <c r="AR3" s="29">
        <f>(AQ3-MIN($AH$2:$AH$341))/(MAX($AH$2:$AH$341)-MIN($AH$2:$AH$341))</f>
        <v>0.10873790358182182</v>
      </c>
      <c r="AS3" s="26">
        <f>1-AR3</f>
        <v>0.89126209641817822</v>
      </c>
      <c r="AT3" s="26">
        <f>AP3*AS3</f>
        <v>70.500129882059653</v>
      </c>
      <c r="AY3" s="31">
        <f>VLOOKUP('Summary_Min Time&amp;Cost'!B3, A:D, 4, FALSE)</f>
        <v>84.711156867525418</v>
      </c>
      <c r="AZ3" s="31">
        <f>VLOOKUP('Summary_Min Time&amp;Cost'!E3, A:D, 4, FALSE)</f>
        <v>84.711156867525418</v>
      </c>
      <c r="BA3" s="32">
        <f t="shared" ref="BA3:BA66" si="13">(AY3+AZ3)/2</f>
        <v>84.711156867525418</v>
      </c>
      <c r="BB3" s="32">
        <f>IF('Min Time&amp;Cost'!H3=0,1,'Min Time&amp;Cost'!H3)</f>
        <v>1.57548258975</v>
      </c>
      <c r="BC3" s="31">
        <f t="shared" ref="BC3:BC66" si="14">(BB3-MIN($BB$2:$BB$341))/(MAX($BB$2:$BB$341)-MIN($BB$2:$BB$341))</f>
        <v>1.1792667046708647E-2</v>
      </c>
      <c r="BD3" s="31">
        <f t="shared" ref="BD3:BD66" si="15">1-BC3</f>
        <v>0.98820733295329133</v>
      </c>
      <c r="BE3" s="31">
        <f t="shared" ref="BE3:BE66" si="16">BA3*BD3</f>
        <v>83.712186399445187</v>
      </c>
      <c r="BG3" s="18" t="s">
        <v>23</v>
      </c>
      <c r="BH3" s="31">
        <v>79.099999999999994</v>
      </c>
      <c r="BI3" s="31">
        <v>79.101456423858892</v>
      </c>
      <c r="BJ3" s="31">
        <f t="shared" ref="BJ3:BJ11" si="17">(BH3+BI3)/2</f>
        <v>79.100728211929436</v>
      </c>
      <c r="BK3" s="34">
        <f>'Min Time&amp;Cost'!R3</f>
        <v>23.169244417333331</v>
      </c>
      <c r="BL3" s="35">
        <f t="shared" ref="BL3:BL10" si="18">(BK3-MIN($BK$2:$BK$11))/(MAX($BK$2:$BK$11)+1-MIN($BK$2:$BK$11))</f>
        <v>0.15770034350356946</v>
      </c>
      <c r="BM3" s="31">
        <f t="shared" ref="BM3:BM11" si="19">1-BL3</f>
        <v>0.84229965649643057</v>
      </c>
      <c r="BN3" s="31">
        <f>BJ3*BM3</f>
        <v>66.626516201525675</v>
      </c>
      <c r="BQ3" s="4"/>
    </row>
    <row r="4" spans="1:69" ht="15.6">
      <c r="A4" s="10" t="s">
        <v>45</v>
      </c>
      <c r="B4" s="10" t="s">
        <v>393</v>
      </c>
      <c r="C4" s="20">
        <v>2.8340602662479615</v>
      </c>
      <c r="D4" s="20">
        <v>97.16593973375204</v>
      </c>
      <c r="E4" s="10"/>
      <c r="K4" s="21">
        <f>VLOOKUP('Summary_Min Time'!B4, A:D, 4, FALSE)</f>
        <v>95.731374129708314</v>
      </c>
      <c r="L4" s="21">
        <f>VLOOKUP('Summary_Min Time'!E4, A:D, 4, FALSE)</f>
        <v>87.860941194963118</v>
      </c>
      <c r="M4" s="22">
        <f t="shared" si="2"/>
        <v>91.796157662335716</v>
      </c>
      <c r="N4" s="22">
        <f>IF('Min Time'!H4=0,1,'Min Time'!H4)</f>
        <v>1.4469688765562501</v>
      </c>
      <c r="O4" s="40">
        <f t="shared" si="3"/>
        <v>1.093013598001215E-2</v>
      </c>
      <c r="P4" s="40">
        <f t="shared" si="0"/>
        <v>0.98906986401998787</v>
      </c>
      <c r="Q4" s="40">
        <f t="shared" si="1"/>
        <v>90.792813176643747</v>
      </c>
      <c r="S4" s="12" t="s">
        <v>23</v>
      </c>
      <c r="T4" s="21">
        <f>VLOOKUP('Summary_Min Time'!E15, A:D, 4, FALSE)</f>
        <v>79.101456423858892</v>
      </c>
      <c r="U4" s="21">
        <v>79.101456423858892</v>
      </c>
      <c r="V4" s="21">
        <f t="shared" si="4"/>
        <v>79.101456423858892</v>
      </c>
      <c r="W4" s="21">
        <f>'Min Time'!Q4</f>
        <v>23.169244417333331</v>
      </c>
      <c r="X4" s="24">
        <f t="shared" si="5"/>
        <v>0.20751065238985211</v>
      </c>
      <c r="Y4" s="21">
        <f t="shared" si="6"/>
        <v>0.79248934761014789</v>
      </c>
      <c r="Z4" s="21">
        <f t="shared" si="7"/>
        <v>62.687061596356472</v>
      </c>
      <c r="AE4" s="26">
        <f>VLOOKUP('Summary_Min Cost'!B4, A:D, 4, FALSE)</f>
        <v>95.731374129708314</v>
      </c>
      <c r="AF4" s="26">
        <f>VLOOKUP('Summary_Min Cost'!E4, A:D, 4, FALSE)</f>
        <v>79.101456423858892</v>
      </c>
      <c r="AG4" s="27">
        <f t="shared" si="8"/>
        <v>87.416415276783596</v>
      </c>
      <c r="AH4" s="27">
        <f>IF('Min Cost'!H4=0,1,'Min Cost'!H4)</f>
        <v>77.767421739095241</v>
      </c>
      <c r="AI4" s="26">
        <f t="shared" si="9"/>
        <v>0.4915044344198885</v>
      </c>
      <c r="AJ4" s="26">
        <f t="shared" si="10"/>
        <v>0.50849556558011155</v>
      </c>
      <c r="AK4" s="26">
        <f t="shared" si="11"/>
        <v>44.45085952715398</v>
      </c>
      <c r="AN4" s="26"/>
      <c r="AO4" s="26"/>
      <c r="AP4" s="26"/>
      <c r="AQ4" s="26"/>
      <c r="AR4" s="29"/>
      <c r="AS4" s="26"/>
      <c r="AY4" s="31">
        <f>VLOOKUP('Summary_Min Time&amp;Cost'!B4, A:D, 4, FALSE)</f>
        <v>95.731374129708314</v>
      </c>
      <c r="AZ4" s="31">
        <f>VLOOKUP('Summary_Min Time&amp;Cost'!E4, A:D, 4, FALSE)</f>
        <v>87.860941194963118</v>
      </c>
      <c r="BA4" s="32">
        <f t="shared" si="13"/>
        <v>91.796157662335716</v>
      </c>
      <c r="BB4" s="32">
        <f>IF('Min Time&amp;Cost'!H4=0,1,'Min Time&amp;Cost'!H4)</f>
        <v>1.4469688765562501</v>
      </c>
      <c r="BC4" s="31">
        <f t="shared" si="14"/>
        <v>1.062536780214603E-2</v>
      </c>
      <c r="BD4" s="31">
        <f t="shared" si="15"/>
        <v>0.98937463219785393</v>
      </c>
      <c r="BE4" s="31">
        <f t="shared" si="16"/>
        <v>90.820789724349609</v>
      </c>
      <c r="BG4" s="18" t="s">
        <v>27</v>
      </c>
      <c r="BH4" s="31">
        <v>79.099999999999994</v>
      </c>
      <c r="BI4" s="31">
        <v>91.803458387712311</v>
      </c>
      <c r="BJ4" s="31">
        <f t="shared" si="17"/>
        <v>85.451729193856153</v>
      </c>
      <c r="BK4" s="34">
        <f>'Min Time&amp;Cost'!R4</f>
        <v>10.27635889057143</v>
      </c>
      <c r="BL4" s="35">
        <f t="shared" si="18"/>
        <v>1.8100200988791219E-2</v>
      </c>
      <c r="BM4" s="31">
        <f t="shared" si="19"/>
        <v>0.98189979901120883</v>
      </c>
      <c r="BN4" s="31">
        <f t="shared" ref="BN4:BN11" si="20">BJ4*BM4</f>
        <v>83.9050357206076</v>
      </c>
      <c r="BQ4" s="4"/>
    </row>
    <row r="5" spans="1:69" ht="15.6">
      <c r="A5" s="10" t="s">
        <v>364</v>
      </c>
      <c r="B5" s="10" t="s">
        <v>394</v>
      </c>
      <c r="C5" s="20">
        <v>8.1965416122876942</v>
      </c>
      <c r="D5" s="20">
        <v>91.803458387712311</v>
      </c>
      <c r="E5" s="10"/>
      <c r="K5" s="21">
        <f>VLOOKUP('Summary_Min Time'!B5, A:D, 4, FALSE)</f>
        <v>84.711156867525418</v>
      </c>
      <c r="L5" s="21">
        <f>VLOOKUP('Summary_Min Time'!E5, A:D, 4, FALSE)</f>
        <v>84.711156867525418</v>
      </c>
      <c r="M5" s="22">
        <f t="shared" si="2"/>
        <v>84.711156867525418</v>
      </c>
      <c r="N5" s="22">
        <f>IF('Min Time'!H5=0,1,'Min Time'!H5)</f>
        <v>1</v>
      </c>
      <c r="O5" s="40">
        <f t="shared" si="3"/>
        <v>6.8715363210907938E-3</v>
      </c>
      <c r="P5" s="40">
        <f t="shared" si="0"/>
        <v>0.99312846367890917</v>
      </c>
      <c r="Q5" s="40">
        <f t="shared" si="1"/>
        <v>84.129061076308588</v>
      </c>
      <c r="S5" s="12" t="s">
        <v>25</v>
      </c>
      <c r="T5" s="21">
        <f>VLOOKUP('Summary_Min Time'!E28, A:D, 4, FALSE)</f>
        <v>79.101456423858892</v>
      </c>
      <c r="U5" s="21">
        <v>79.101456423858892</v>
      </c>
      <c r="V5" s="21">
        <f t="shared" si="4"/>
        <v>79.101456423858892</v>
      </c>
      <c r="W5" s="21">
        <f>'Min Time'!Q5</f>
        <v>48.375303185685723</v>
      </c>
      <c r="X5" s="24">
        <f t="shared" si="5"/>
        <v>0.46429437417508895</v>
      </c>
      <c r="Y5" s="21">
        <f t="shared" si="6"/>
        <v>0.5357056258249111</v>
      </c>
      <c r="Z5" s="21">
        <f t="shared" si="7"/>
        <v>42.375095217205264</v>
      </c>
      <c r="AE5" s="26">
        <f>VLOOKUP('Summary_Min Cost'!B5, A:D, 4, FALSE)</f>
        <v>84.711156867525418</v>
      </c>
      <c r="AF5" s="26">
        <f>VLOOKUP('Summary_Min Cost'!E5, A:D, 4, FALSE)</f>
        <v>84.711156867525418</v>
      </c>
      <c r="AG5" s="27">
        <f t="shared" si="8"/>
        <v>84.711156867525418</v>
      </c>
      <c r="AH5" s="27">
        <f>IF('Min Cost'!H5=0,1,'Min Cost'!H5)</f>
        <v>1</v>
      </c>
      <c r="AI5" s="26">
        <f t="shared" si="9"/>
        <v>0</v>
      </c>
      <c r="AJ5" s="26">
        <f t="shared" si="10"/>
        <v>1</v>
      </c>
      <c r="AK5" s="26">
        <f t="shared" si="11"/>
        <v>84.711156867525418</v>
      </c>
      <c r="AM5" s="28"/>
      <c r="AN5" s="26"/>
      <c r="AO5" s="26"/>
      <c r="AP5" s="26"/>
      <c r="AQ5" s="26"/>
      <c r="AR5" s="29"/>
      <c r="AS5" s="26"/>
      <c r="AY5" s="31">
        <f>VLOOKUP('Summary_Min Time&amp;Cost'!B5, A:D, 4, FALSE)</f>
        <v>84.711156867525418</v>
      </c>
      <c r="AZ5" s="31">
        <f>VLOOKUP('Summary_Min Time&amp;Cost'!E5, A:D, 4, FALSE)</f>
        <v>84.711156867525418</v>
      </c>
      <c r="BA5" s="32">
        <f t="shared" si="13"/>
        <v>84.711156867525418</v>
      </c>
      <c r="BB5" s="32">
        <f>IF('Min Time&amp;Cost'!H5=0,1,'Min Time&amp;Cost'!H5)</f>
        <v>1</v>
      </c>
      <c r="BC5" s="31">
        <f>(BB5-MIN($BB$2:$BB$341))/(MAX($BB$2:$BB$341)-MIN($BB$2:$BB$341))</f>
        <v>6.5655175419600583E-3</v>
      </c>
      <c r="BD5" s="31">
        <f t="shared" si="15"/>
        <v>0.99343448245803989</v>
      </c>
      <c r="BE5" s="31">
        <f t="shared" si="16"/>
        <v>84.15498428111195</v>
      </c>
      <c r="BG5" s="18" t="s">
        <v>32</v>
      </c>
      <c r="BH5" s="31">
        <v>91.8</v>
      </c>
      <c r="BI5" s="31">
        <v>91.803458387712311</v>
      </c>
      <c r="BJ5" s="31">
        <f t="shared" si="17"/>
        <v>91.801729193856147</v>
      </c>
      <c r="BK5" s="34">
        <f>'Min Time&amp;Cost'!R5</f>
        <v>8.6046999999999993</v>
      </c>
      <c r="BL5" s="35">
        <f t="shared" si="18"/>
        <v>0</v>
      </c>
      <c r="BM5" s="31">
        <f t="shared" si="19"/>
        <v>1</v>
      </c>
      <c r="BN5" s="31">
        <f t="shared" si="20"/>
        <v>91.801729193856147</v>
      </c>
      <c r="BQ5" s="4"/>
    </row>
    <row r="6" spans="1:69" ht="15.6">
      <c r="A6" s="10" t="s">
        <v>372</v>
      </c>
      <c r="B6" s="10" t="s">
        <v>395</v>
      </c>
      <c r="C6" s="20">
        <v>31.08427626247736</v>
      </c>
      <c r="D6" s="20">
        <v>68.91572373752264</v>
      </c>
      <c r="E6" s="10"/>
      <c r="K6" s="21">
        <f>VLOOKUP('Summary_Min Time'!B6, A:D, 4, FALSE)</f>
        <v>84.711156867525418</v>
      </c>
      <c r="L6" s="21">
        <f>VLOOKUP('Summary_Min Time'!E6, A:D, 4, FALSE)</f>
        <v>84.711156867525418</v>
      </c>
      <c r="M6" s="22">
        <f t="shared" si="2"/>
        <v>84.711156867525418</v>
      </c>
      <c r="N6" s="22">
        <f>IF('Min Time'!H6=0,1,'Min Time'!H6)</f>
        <v>38.490483149819049</v>
      </c>
      <c r="O6" s="40">
        <f t="shared" si="3"/>
        <v>0.34729537812633471</v>
      </c>
      <c r="P6" s="40">
        <f t="shared" si="0"/>
        <v>0.65270462187366529</v>
      </c>
      <c r="Q6" s="40">
        <f t="shared" si="1"/>
        <v>55.29136361169892</v>
      </c>
      <c r="S6" s="12" t="s">
        <v>27</v>
      </c>
      <c r="T6" s="21">
        <f>VLOOKUP('Summary_Min Time'!E33, A:D, 4, FALSE)</f>
        <v>79.101456423858892</v>
      </c>
      <c r="U6" s="21">
        <v>79.101456423858892</v>
      </c>
      <c r="V6" s="21">
        <f t="shared" si="4"/>
        <v>79.101456423858892</v>
      </c>
      <c r="W6" s="21">
        <f>'Min Time'!Q6</f>
        <v>10.27635889057143</v>
      </c>
      <c r="X6" s="24">
        <f t="shared" si="5"/>
        <v>7.6165916565079622E-2</v>
      </c>
      <c r="Y6" s="21">
        <f t="shared" si="6"/>
        <v>0.92383408343492035</v>
      </c>
      <c r="Z6" s="21">
        <f t="shared" si="7"/>
        <v>73.076621493702973</v>
      </c>
      <c r="AE6" s="26">
        <f>VLOOKUP('Summary_Min Cost'!B6, A:D, 4, FALSE)</f>
        <v>84.711156867525418</v>
      </c>
      <c r="AF6" s="26">
        <f>VLOOKUP('Summary_Min Cost'!E6, A:D, 4, FALSE)</f>
        <v>84.711156867525418</v>
      </c>
      <c r="AG6" s="27">
        <f t="shared" si="8"/>
        <v>84.711156867525418</v>
      </c>
      <c r="AH6" s="27">
        <f>IF('Min Cost'!H6=0,1,'Min Cost'!H6)</f>
        <v>38.490483149819049</v>
      </c>
      <c r="AI6" s="26">
        <f t="shared" si="9"/>
        <v>0.24003331490415306</v>
      </c>
      <c r="AJ6" s="26">
        <f t="shared" si="10"/>
        <v>0.75996668509584697</v>
      </c>
      <c r="AK6" s="26">
        <f t="shared" si="11"/>
        <v>64.377657075247583</v>
      </c>
      <c r="AM6" s="28"/>
      <c r="AN6" s="26"/>
      <c r="AO6" s="26"/>
      <c r="AP6" s="26"/>
      <c r="AQ6" s="26"/>
      <c r="AR6" s="29"/>
      <c r="AS6" s="26"/>
      <c r="AY6" s="31">
        <f>VLOOKUP('Summary_Min Time&amp;Cost'!B6, A:D, 4, FALSE)</f>
        <v>84.711156867525418</v>
      </c>
      <c r="AZ6" s="31">
        <f>VLOOKUP('Summary_Min Time&amp;Cost'!E6, A:D, 4, FALSE)</f>
        <v>84.711156867525418</v>
      </c>
      <c r="BA6" s="32">
        <f t="shared" si="13"/>
        <v>84.711156867525418</v>
      </c>
      <c r="BB6" s="32">
        <f>IF('Min Time&amp;Cost'!H6=0,1,'Min Time&amp;Cost'!H6)</f>
        <v>38.490483149819049</v>
      </c>
      <c r="BC6" s="31">
        <f t="shared" si="14"/>
        <v>0.34709425623845847</v>
      </c>
      <c r="BD6" s="31">
        <f t="shared" si="15"/>
        <v>0.65290574376154153</v>
      </c>
      <c r="BE6" s="31">
        <f t="shared" si="16"/>
        <v>55.308400879492297</v>
      </c>
      <c r="BG6" s="18" t="s">
        <v>41</v>
      </c>
      <c r="BH6" s="31">
        <v>91.8</v>
      </c>
      <c r="BI6" s="31">
        <v>91.803458387712311</v>
      </c>
      <c r="BJ6" s="31">
        <f t="shared" si="17"/>
        <v>91.801729193856147</v>
      </c>
      <c r="BK6" s="34">
        <f>'Min Time&amp;Cost'!R6</f>
        <v>51.866827504190468</v>
      </c>
      <c r="BL6" s="35">
        <f t="shared" si="18"/>
        <v>0.46842882088276128</v>
      </c>
      <c r="BM6" s="31">
        <f t="shared" si="19"/>
        <v>0.53157117911723872</v>
      </c>
      <c r="BN6" s="31">
        <f t="shared" si="20"/>
        <v>48.799153432579551</v>
      </c>
      <c r="BQ6" s="4"/>
    </row>
    <row r="7" spans="1:69" ht="15.6">
      <c r="A7" s="10" t="s">
        <v>363</v>
      </c>
      <c r="B7" s="10" t="s">
        <v>396</v>
      </c>
      <c r="C7" s="20">
        <v>15.288843132474577</v>
      </c>
      <c r="D7" s="20">
        <v>84.711156867525418</v>
      </c>
      <c r="E7" s="10"/>
      <c r="K7" s="21">
        <f>VLOOKUP('Summary_Min Time'!B7, A:D, 4, FALSE)</f>
        <v>91.803458387712311</v>
      </c>
      <c r="L7" s="21">
        <f>VLOOKUP('Summary_Min Time'!E7, A:D, 4, FALSE)</f>
        <v>95.731374129708314</v>
      </c>
      <c r="M7" s="22">
        <f t="shared" si="2"/>
        <v>93.767416258710313</v>
      </c>
      <c r="N7" s="22">
        <f>IF('Min Time'!H7=0,1,'Min Time'!H7)</f>
        <v>5.6424814123904774</v>
      </c>
      <c r="O7" s="40">
        <f t="shared" si="3"/>
        <v>4.9026537407627316E-2</v>
      </c>
      <c r="P7" s="40">
        <f t="shared" si="0"/>
        <v>0.9509734625923727</v>
      </c>
      <c r="Q7" s="40">
        <f t="shared" si="1"/>
        <v>89.170324517886087</v>
      </c>
      <c r="S7" s="12" t="s">
        <v>30</v>
      </c>
      <c r="T7" s="21">
        <f>VLOOKUP('Summary_Min Time'!E17, A:D, 4, FALSE)</f>
        <v>84.711156867525418</v>
      </c>
      <c r="U7" s="21">
        <v>91.803458387712311</v>
      </c>
      <c r="V7" s="21">
        <f t="shared" si="4"/>
        <v>88.257307627618871</v>
      </c>
      <c r="W7" s="21">
        <f>'Min Time'!Q7</f>
        <v>2.7998625000000001</v>
      </c>
      <c r="X7" s="24">
        <f t="shared" si="5"/>
        <v>0</v>
      </c>
      <c r="Y7" s="21">
        <f t="shared" si="6"/>
        <v>1</v>
      </c>
      <c r="Z7" s="21">
        <f t="shared" si="7"/>
        <v>88.257307627618871</v>
      </c>
      <c r="AE7" s="26">
        <f>VLOOKUP('Summary_Min Cost'!B7, A:D, 4, FALSE)</f>
        <v>91.803458387712311</v>
      </c>
      <c r="AF7" s="26">
        <f>VLOOKUP('Summary_Min Cost'!E7, A:D, 4, FALSE)</f>
        <v>79.101456423858892</v>
      </c>
      <c r="AG7" s="27">
        <f t="shared" si="8"/>
        <v>85.452457405785594</v>
      </c>
      <c r="AH7" s="27">
        <f>IF('Min Cost'!H7=0,1,'Min Cost'!H7)</f>
        <v>25.819583237276191</v>
      </c>
      <c r="AI7" s="26">
        <f t="shared" si="9"/>
        <v>0.15890771039614379</v>
      </c>
      <c r="AJ7" s="26">
        <f t="shared" si="10"/>
        <v>0.84109228960385618</v>
      </c>
      <c r="AK7" s="26">
        <f t="shared" si="11"/>
        <v>71.873403051708209</v>
      </c>
      <c r="AM7" s="28"/>
      <c r="AN7" s="26"/>
      <c r="AO7" s="26"/>
      <c r="AP7" s="26"/>
      <c r="AQ7" s="26"/>
      <c r="AR7" s="29"/>
      <c r="AS7" s="26"/>
      <c r="AY7" s="31">
        <f>VLOOKUP('Summary_Min Time&amp;Cost'!B7, A:D, 4, FALSE)</f>
        <v>91.803458387712311</v>
      </c>
      <c r="AZ7" s="31">
        <f>VLOOKUP('Summary_Min Time&amp;Cost'!E7, A:D, 4, FALSE)</f>
        <v>95.731374129708314</v>
      </c>
      <c r="BA7" s="32">
        <f t="shared" si="13"/>
        <v>93.767416258710313</v>
      </c>
      <c r="BB7" s="32">
        <f>IF('Min Time&amp;Cost'!H7=0,1,'Min Time&amp;Cost'!H7)</f>
        <v>5.6424814123904774</v>
      </c>
      <c r="BC7" s="31">
        <f t="shared" si="14"/>
        <v>4.873350810814453E-2</v>
      </c>
      <c r="BD7" s="31">
        <f t="shared" si="15"/>
        <v>0.95126649189185541</v>
      </c>
      <c r="BE7" s="31">
        <f t="shared" si="16"/>
        <v>89.197801118186689</v>
      </c>
      <c r="BG7" s="18" t="s">
        <v>37</v>
      </c>
      <c r="BH7" s="31">
        <v>79.099999999999994</v>
      </c>
      <c r="BI7" s="31">
        <v>79.101456423858892</v>
      </c>
      <c r="BJ7" s="31">
        <f t="shared" si="17"/>
        <v>79.100728211929436</v>
      </c>
      <c r="BK7" s="34">
        <f>'Min Time&amp;Cost'!R7</f>
        <v>60.615081905366672</v>
      </c>
      <c r="BL7" s="35">
        <f t="shared" si="18"/>
        <v>0.56315219049810117</v>
      </c>
      <c r="BM7" s="31">
        <f t="shared" si="19"/>
        <v>0.43684780950189883</v>
      </c>
      <c r="BN7" s="31">
        <f t="shared" si="20"/>
        <v>34.554979849386427</v>
      </c>
      <c r="BQ7" s="4"/>
    </row>
    <row r="8" spans="1:69" ht="15.6">
      <c r="A8" s="10" t="s">
        <v>369</v>
      </c>
      <c r="B8" s="10" t="s">
        <v>397</v>
      </c>
      <c r="C8" s="20">
        <v>12.139058805036877</v>
      </c>
      <c r="D8" s="20">
        <v>87.860941194963118</v>
      </c>
      <c r="E8" s="37"/>
      <c r="K8" s="21">
        <f>VLOOKUP('Summary_Min Time'!B8, A:D, 4, FALSE)</f>
        <v>84.711156867525418</v>
      </c>
      <c r="L8" s="21">
        <f>VLOOKUP('Summary_Min Time'!E8, A:D, 4, FALSE)</f>
        <v>91.803458387712311</v>
      </c>
      <c r="M8" s="22">
        <f t="shared" si="2"/>
        <v>88.257307627618871</v>
      </c>
      <c r="N8" s="22">
        <f>IF('Min Time'!H8=0,1,'Min Time'!H8)</f>
        <v>3.2569119664574999</v>
      </c>
      <c r="O8" s="40">
        <f t="shared" si="3"/>
        <v>2.7364914311643528E-2</v>
      </c>
      <c r="P8" s="40">
        <f t="shared" si="0"/>
        <v>0.97263508568835644</v>
      </c>
      <c r="Q8" s="40">
        <f t="shared" si="1"/>
        <v>85.84215396701272</v>
      </c>
      <c r="S8" s="12" t="s">
        <v>33</v>
      </c>
      <c r="T8" s="21">
        <f>VLOOKUP('Summary_Min Time'!E50, A:D, 4, FALSE)</f>
        <v>91.803458387712311</v>
      </c>
      <c r="U8" s="21">
        <v>79.101456423858892</v>
      </c>
      <c r="V8" s="21">
        <f t="shared" si="4"/>
        <v>85.452457405785594</v>
      </c>
      <c r="W8" s="21">
        <f>'Min Time'!Q8</f>
        <v>64.618615463123817</v>
      </c>
      <c r="X8" s="24">
        <f t="shared" si="5"/>
        <v>0.62977118350306416</v>
      </c>
      <c r="Y8" s="21">
        <f t="shared" si="6"/>
        <v>0.37022881649693584</v>
      </c>
      <c r="Z8" s="21">
        <f t="shared" si="7"/>
        <v>31.636962172098823</v>
      </c>
      <c r="AE8" s="26">
        <f>VLOOKUP('Summary_Min Cost'!B8, A:D, 4, FALSE)</f>
        <v>84.711156867525418</v>
      </c>
      <c r="AF8" s="26">
        <f>VLOOKUP('Summary_Min Cost'!E8, A:D, 4, FALSE)</f>
        <v>84.711156867525418</v>
      </c>
      <c r="AG8" s="27">
        <f t="shared" si="8"/>
        <v>84.711156867525418</v>
      </c>
      <c r="AH8" s="27">
        <f>IF('Min Cost'!H8=0,1,'Min Cost'!H8)</f>
        <v>22.054048423376191</v>
      </c>
      <c r="AI8" s="26">
        <f t="shared" si="9"/>
        <v>0.13479882387805225</v>
      </c>
      <c r="AJ8" s="26">
        <f t="shared" si="10"/>
        <v>0.8652011761219478</v>
      </c>
      <c r="AK8" s="26">
        <f t="shared" si="11"/>
        <v>73.292192552433804</v>
      </c>
      <c r="AM8" s="28"/>
      <c r="AN8" s="26"/>
      <c r="AO8" s="26"/>
      <c r="AP8" s="26"/>
      <c r="AQ8" s="26"/>
      <c r="AR8" s="29"/>
      <c r="AS8" s="26"/>
      <c r="AY8" s="31">
        <f>VLOOKUP('Summary_Min Time&amp;Cost'!B8, A:D, 4, FALSE)</f>
        <v>84.711156867525418</v>
      </c>
      <c r="AZ8" s="31">
        <f>VLOOKUP('Summary_Min Time&amp;Cost'!E8, A:D, 4, FALSE)</f>
        <v>91.803458387712311</v>
      </c>
      <c r="BA8" s="32">
        <f t="shared" si="13"/>
        <v>88.257307627618871</v>
      </c>
      <c r="BB8" s="32">
        <f>IF('Min Time&amp;Cost'!H8=0,1,'Min Time&amp;Cost'!H8)</f>
        <v>3.2569119664574999</v>
      </c>
      <c r="BC8" s="31">
        <f t="shared" si="14"/>
        <v>2.7065210283063496E-2</v>
      </c>
      <c r="BD8" s="31">
        <f t="shared" si="15"/>
        <v>0.97293478971693648</v>
      </c>
      <c r="BE8" s="31">
        <f t="shared" si="16"/>
        <v>85.868605037660345</v>
      </c>
      <c r="BG8" s="18" t="s">
        <v>21</v>
      </c>
      <c r="BH8" s="31">
        <v>79.099999999999994</v>
      </c>
      <c r="BI8" s="31">
        <f>D5</f>
        <v>91.803458387712311</v>
      </c>
      <c r="BJ8" s="31">
        <f t="shared" si="17"/>
        <v>85.451729193856153</v>
      </c>
      <c r="BK8" s="34">
        <f>'Min Time&amp;Cost'!R8</f>
        <v>99.71941398969048</v>
      </c>
      <c r="BL8" s="35">
        <f t="shared" si="18"/>
        <v>0.98656169960958562</v>
      </c>
      <c r="BM8" s="31">
        <f t="shared" si="19"/>
        <v>1.3438300390414382E-2</v>
      </c>
      <c r="BN8" s="31">
        <f t="shared" si="20"/>
        <v>1.1483260057873812</v>
      </c>
      <c r="BQ8" s="4"/>
    </row>
    <row r="9" spans="1:69" ht="15.6">
      <c r="A9" s="10" t="s">
        <v>374</v>
      </c>
      <c r="B9" s="10" t="s">
        <v>398</v>
      </c>
      <c r="C9" s="20">
        <v>2.6051419511501321</v>
      </c>
      <c r="D9" s="20">
        <v>97.394858048849869</v>
      </c>
      <c r="E9" s="37"/>
      <c r="K9" s="21">
        <f>VLOOKUP('Summary_Min Time'!B9, A:D, 4, FALSE)</f>
        <v>84.711156867525418</v>
      </c>
      <c r="L9" s="21">
        <f>VLOOKUP('Summary_Min Time'!E9, A:D, 4, FALSE)</f>
        <v>95.731374129708314</v>
      </c>
      <c r="M9" s="22">
        <f t="shared" si="2"/>
        <v>90.221265498616873</v>
      </c>
      <c r="N9" s="22">
        <f>IF('Min Time'!H9=0,1,'Min Time'!H9)</f>
        <v>1.9654887645800001</v>
      </c>
      <c r="O9" s="40">
        <f t="shared" si="3"/>
        <v>1.5638438394469614E-2</v>
      </c>
      <c r="P9" s="40">
        <f t="shared" si="0"/>
        <v>0.98436156160553034</v>
      </c>
      <c r="Q9" s="40">
        <f t="shared" si="1"/>
        <v>88.810345796245656</v>
      </c>
      <c r="S9" s="12" t="s">
        <v>35</v>
      </c>
      <c r="T9" s="21">
        <f>VLOOKUP('Summary_Min Time'!E110, A:D, 4, FALSE)</f>
        <v>84.711156867525418</v>
      </c>
      <c r="U9" s="21">
        <v>91.803458387712311</v>
      </c>
      <c r="V9" s="21">
        <f t="shared" si="4"/>
        <v>88.257307627618871</v>
      </c>
      <c r="W9" s="21">
        <f>'Min Time'!Q9</f>
        <v>8.3817749999999993</v>
      </c>
      <c r="X9" s="24">
        <f t="shared" si="5"/>
        <v>5.6865068815485711E-2</v>
      </c>
      <c r="Y9" s="21">
        <f t="shared" si="6"/>
        <v>0.9431349311845143</v>
      </c>
      <c r="Z9" s="21">
        <f t="shared" si="7"/>
        <v>83.238549755904828</v>
      </c>
      <c r="AE9" s="26">
        <f>VLOOKUP('Summary_Min Cost'!B9, A:D, 4, FALSE)</f>
        <v>84.711156867525418</v>
      </c>
      <c r="AF9" s="26">
        <f>VLOOKUP('Summary_Min Cost'!E9, A:D, 4, FALSE)</f>
        <v>79.101456423858892</v>
      </c>
      <c r="AG9" s="27">
        <f t="shared" si="8"/>
        <v>81.906306645692155</v>
      </c>
      <c r="AH9" s="27">
        <f>IF('Min Cost'!H9=0,1,'Min Cost'!H9)</f>
        <v>88.777677714604764</v>
      </c>
      <c r="AI9" s="26">
        <f>(AH9-MIN($AH$2:$AH$341))/(MAX($AH$2:$AH$341)-MIN($AH$2:$AH$341))</f>
        <v>0.56199774412687653</v>
      </c>
      <c r="AJ9" s="26">
        <f t="shared" si="10"/>
        <v>0.43800225587312347</v>
      </c>
      <c r="AK9" s="26">
        <f t="shared" si="11"/>
        <v>35.875147081048965</v>
      </c>
      <c r="AM9" s="28"/>
      <c r="AN9" s="26"/>
      <c r="AO9" s="26"/>
      <c r="AP9" s="26"/>
      <c r="AQ9" s="26"/>
      <c r="AR9" s="29"/>
      <c r="AS9" s="26"/>
      <c r="AY9" s="31">
        <f>VLOOKUP('Summary_Min Time&amp;Cost'!B9, A:D, 4, FALSE)</f>
        <v>84.711156867525418</v>
      </c>
      <c r="AZ9" s="31">
        <f>VLOOKUP('Summary_Min Time&amp;Cost'!E9, A:D, 4, FALSE)</f>
        <v>95.731374129708314</v>
      </c>
      <c r="BA9" s="32">
        <f t="shared" si="13"/>
        <v>90.221265498616873</v>
      </c>
      <c r="BB9" s="32">
        <f>IF('Min Time&amp;Cost'!H9=0,1,'Min Time&amp;Cost'!H9)</f>
        <v>1.9654887645800001</v>
      </c>
      <c r="BC9" s="31">
        <f t="shared" si="14"/>
        <v>1.5335121014772458E-2</v>
      </c>
      <c r="BD9" s="31">
        <f t="shared" si="15"/>
        <v>0.98466487898522759</v>
      </c>
      <c r="BE9" s="31">
        <f t="shared" si="16"/>
        <v>88.837711474089673</v>
      </c>
      <c r="BG9" s="18" t="s">
        <v>47</v>
      </c>
      <c r="BH9" s="31">
        <v>79.099999999999994</v>
      </c>
      <c r="BI9" s="31">
        <v>91.803458387712311</v>
      </c>
      <c r="BJ9" s="31">
        <f t="shared" si="17"/>
        <v>85.451729193856153</v>
      </c>
      <c r="BK9" s="34">
        <f>'Min Time&amp;Cost'!R9</f>
        <v>99.960519231323815</v>
      </c>
      <c r="BL9" s="35">
        <f t="shared" si="18"/>
        <v>0.98917231195258748</v>
      </c>
      <c r="BM9" s="31">
        <f t="shared" si="19"/>
        <v>1.082768804741252E-2</v>
      </c>
      <c r="BN9" s="31">
        <f t="shared" si="20"/>
        <v>0.92524466682304773</v>
      </c>
      <c r="BQ9" s="4"/>
    </row>
    <row r="10" spans="1:69" ht="15.6">
      <c r="A10" s="10" t="s">
        <v>373</v>
      </c>
      <c r="B10" s="10" t="s">
        <v>399</v>
      </c>
      <c r="C10" s="20">
        <v>2.6849085238925907</v>
      </c>
      <c r="D10" s="20">
        <v>97.315091476107412</v>
      </c>
      <c r="E10" s="37"/>
      <c r="K10" s="21">
        <f>VLOOKUP('Summary_Min Time'!B10, A:D, 4, FALSE)</f>
        <v>68.91572373752264</v>
      </c>
      <c r="L10" s="21">
        <f>VLOOKUP('Summary_Min Time'!E10, A:D, 4, FALSE)</f>
        <v>84.711156867525418</v>
      </c>
      <c r="M10" s="22">
        <f t="shared" si="2"/>
        <v>76.813440302524029</v>
      </c>
      <c r="N10" s="22">
        <f>IF('Min Time'!H10=0,1,'Min Time'!H10)</f>
        <v>56.460382380395238</v>
      </c>
      <c r="O10" s="40">
        <f t="shared" si="3"/>
        <v>0.51046697846233535</v>
      </c>
      <c r="P10" s="40">
        <f t="shared" si="0"/>
        <v>0.48953302153766465</v>
      </c>
      <c r="Q10" s="40">
        <f t="shared" si="1"/>
        <v>37.60271552599761</v>
      </c>
      <c r="S10" s="12" t="s">
        <v>38</v>
      </c>
      <c r="T10" s="21">
        <f>VLOOKUP('Summary_Min Time'!E41, A:D, 4, FALSE)</f>
        <v>84.711156867525418</v>
      </c>
      <c r="U10" s="21">
        <v>91.803458387712311</v>
      </c>
      <c r="V10" s="21">
        <f t="shared" si="4"/>
        <v>88.257307627618871</v>
      </c>
      <c r="W10" s="21">
        <f>'Min Time'!Q10</f>
        <v>12.3302125</v>
      </c>
      <c r="X10" s="24">
        <f t="shared" si="5"/>
        <v>9.708930560729219E-2</v>
      </c>
      <c r="Y10" s="21">
        <f t="shared" si="6"/>
        <v>0.90291069439270777</v>
      </c>
      <c r="Z10" s="21">
        <f t="shared" si="7"/>
        <v>79.688466915284181</v>
      </c>
      <c r="AE10" s="26">
        <f>VLOOKUP('Summary_Min Cost'!B10, A:D, 4, FALSE)</f>
        <v>68.91572373752264</v>
      </c>
      <c r="AF10" s="26">
        <f>VLOOKUP('Summary_Min Cost'!E10, A:D, 4, FALSE)</f>
        <v>79.101456423858892</v>
      </c>
      <c r="AG10" s="27">
        <f t="shared" si="8"/>
        <v>74.008590080690766</v>
      </c>
      <c r="AH10" s="27">
        <f>IF('Min Cost'!H10=0,1,'Min Cost'!H10)</f>
        <v>110.6775631837524</v>
      </c>
      <c r="AI10" s="26">
        <f t="shared" si="9"/>
        <v>0.70221205089305039</v>
      </c>
      <c r="AJ10" s="26">
        <f t="shared" si="10"/>
        <v>0.29778794910694961</v>
      </c>
      <c r="AK10" s="26">
        <f t="shared" si="11"/>
        <v>22.038866256425838</v>
      </c>
      <c r="AM10" s="28"/>
      <c r="AN10" s="26"/>
      <c r="AO10" s="26"/>
      <c r="AP10" s="26"/>
      <c r="AQ10" s="26"/>
      <c r="AR10" s="29"/>
      <c r="AS10" s="26"/>
      <c r="AY10" s="31">
        <f>VLOOKUP('Summary_Min Time&amp;Cost'!B10, A:D, 4, FALSE)</f>
        <v>68.91572373752264</v>
      </c>
      <c r="AZ10" s="31">
        <f>VLOOKUP('Summary_Min Time&amp;Cost'!E10, A:D, 4, FALSE)</f>
        <v>84.711156867525418</v>
      </c>
      <c r="BA10" s="32">
        <f t="shared" si="13"/>
        <v>76.813440302524029</v>
      </c>
      <c r="BB10" s="32">
        <f>IF('Min Time&amp;Cost'!H10=0,1,'Min Time&amp;Cost'!H10)</f>
        <v>56.460382380395238</v>
      </c>
      <c r="BC10" s="31">
        <f t="shared" si="14"/>
        <v>0.5103161356428273</v>
      </c>
      <c r="BD10" s="31">
        <f t="shared" si="15"/>
        <v>0.4896838643571727</v>
      </c>
      <c r="BE10" s="31">
        <f t="shared" si="16"/>
        <v>37.614302281908962</v>
      </c>
      <c r="BG10" s="18" t="s">
        <v>16</v>
      </c>
      <c r="BH10" s="31">
        <v>91.8</v>
      </c>
      <c r="BI10" s="31">
        <v>91.803458387712311</v>
      </c>
      <c r="BJ10" s="31">
        <f t="shared" si="17"/>
        <v>91.801729193856147</v>
      </c>
      <c r="BK10" s="34">
        <f>'Min Time&amp;Cost'!R10</f>
        <v>14.414300000000001</v>
      </c>
      <c r="BL10" s="35">
        <f t="shared" si="18"/>
        <v>6.2904536480248019E-2</v>
      </c>
      <c r="BM10" s="31">
        <f t="shared" si="19"/>
        <v>0.93709546351975193</v>
      </c>
      <c r="BN10" s="31">
        <f t="shared" si="20"/>
        <v>86.026983970831367</v>
      </c>
      <c r="BQ10" s="4"/>
    </row>
    <row r="11" spans="1:69" ht="15.75" customHeight="1">
      <c r="A11" s="37"/>
      <c r="B11" s="37"/>
      <c r="C11" s="37">
        <v>99.999999999999986</v>
      </c>
      <c r="D11" s="96" t="s">
        <v>400</v>
      </c>
      <c r="E11" s="96"/>
      <c r="K11" s="21">
        <f>VLOOKUP('Summary_Min Time'!B11, A:D, 4, FALSE)</f>
        <v>87.860941194963118</v>
      </c>
      <c r="L11" s="21">
        <f>VLOOKUP('Summary_Min Time'!E11, A:D, 4, FALSE)</f>
        <v>87.860941194963118</v>
      </c>
      <c r="M11" s="22">
        <f t="shared" si="2"/>
        <v>87.860941194963118</v>
      </c>
      <c r="N11" s="22">
        <f>IF('Min Time'!H11=0,1,'Min Time'!H11)</f>
        <v>12.77646857203</v>
      </c>
      <c r="O11" s="40">
        <f t="shared" si="3"/>
        <v>0.11380509218294735</v>
      </c>
      <c r="P11" s="40">
        <f t="shared" si="0"/>
        <v>0.88619490781705268</v>
      </c>
      <c r="Q11" s="40">
        <f t="shared" si="1"/>
        <v>77.861918682989824</v>
      </c>
      <c r="S11" s="12" t="s">
        <v>32</v>
      </c>
      <c r="T11" s="21">
        <f>VLOOKUP('Summary_Min Time'!E14, A:D, 4, FALSE)</f>
        <v>91.803458387712311</v>
      </c>
      <c r="U11" s="21">
        <v>91.803458387712311</v>
      </c>
      <c r="V11" s="21">
        <f t="shared" si="4"/>
        <v>91.803458387712311</v>
      </c>
      <c r="W11" s="21">
        <f>'Min Time'!Q11</f>
        <v>4.3023499999999997</v>
      </c>
      <c r="X11" s="24">
        <f t="shared" si="5"/>
        <v>1.5306412467394835E-2</v>
      </c>
      <c r="Y11" s="21">
        <f t="shared" si="6"/>
        <v>0.98469358753260516</v>
      </c>
      <c r="Z11" s="21">
        <f t="shared" si="7"/>
        <v>90.398276787696673</v>
      </c>
      <c r="AE11" s="26">
        <f>VLOOKUP('Summary_Min Cost'!B11, A:D, 4, FALSE)</f>
        <v>87.860941194963118</v>
      </c>
      <c r="AF11" s="26">
        <f>VLOOKUP('Summary_Min Cost'!E11, A:D, 4, FALSE)</f>
        <v>84.711156867525418</v>
      </c>
      <c r="AG11" s="27">
        <f t="shared" si="8"/>
        <v>86.286049031244261</v>
      </c>
      <c r="AH11" s="27">
        <f>IF('Min Cost'!H11=0,1,'Min Cost'!H11)</f>
        <v>35.702964188771418</v>
      </c>
      <c r="AI11" s="26">
        <f t="shared" si="9"/>
        <v>0.22218618783714236</v>
      </c>
      <c r="AJ11" s="26">
        <f t="shared" si="10"/>
        <v>0.77781381216285761</v>
      </c>
      <c r="AK11" s="26">
        <f t="shared" si="11"/>
        <v>67.114480733463338</v>
      </c>
      <c r="AM11" s="28"/>
      <c r="AN11" s="26"/>
      <c r="AO11" s="26"/>
      <c r="AP11" s="26"/>
      <c r="AQ11" s="26"/>
      <c r="AR11" s="29"/>
      <c r="AS11" s="26"/>
      <c r="AY11" s="31">
        <f>VLOOKUP('Summary_Min Time&amp;Cost'!B11, A:D, 4, FALSE)</f>
        <v>87.860941194963118</v>
      </c>
      <c r="AZ11" s="31">
        <f>VLOOKUP('Summary_Min Time&amp;Cost'!E11, A:D, 4, FALSE)</f>
        <v>87.860941194963118</v>
      </c>
      <c r="BA11" s="32">
        <f t="shared" si="13"/>
        <v>87.860941194963118</v>
      </c>
      <c r="BB11" s="32">
        <f>IF('Min Time&amp;Cost'!H11=0,1,'Min Time&amp;Cost'!H11)</f>
        <v>12.77646857203</v>
      </c>
      <c r="BC11" s="31">
        <f t="shared" si="14"/>
        <v>0.11353202349779713</v>
      </c>
      <c r="BD11" s="31">
        <f t="shared" si="15"/>
        <v>0.88646797650220288</v>
      </c>
      <c r="BE11" s="31">
        <f t="shared" si="16"/>
        <v>77.885910754677994</v>
      </c>
      <c r="BG11" s="18" t="s">
        <v>29</v>
      </c>
      <c r="BH11" s="31">
        <v>79.099999999999994</v>
      </c>
      <c r="BI11" s="31">
        <v>91.803458387712311</v>
      </c>
      <c r="BJ11" s="31">
        <f t="shared" si="17"/>
        <v>85.451729193856153</v>
      </c>
      <c r="BK11" s="34">
        <f>'Min Time&amp;Cost'!R11</f>
        <v>20.245874999999998</v>
      </c>
      <c r="BL11" s="35">
        <f>(BK11-MIN($BK$2:$BK$11))/(MAX($BK$2:$BK$11)+1-MIN($BK$2:$BK$11))</f>
        <v>0.12604701140533789</v>
      </c>
      <c r="BM11" s="31">
        <f t="shared" si="19"/>
        <v>0.87395298859466208</v>
      </c>
      <c r="BN11" s="31">
        <f t="shared" si="20"/>
        <v>74.680794109552323</v>
      </c>
      <c r="BQ11" s="4"/>
    </row>
    <row r="12" spans="1:69" ht="15.6">
      <c r="A12" s="37"/>
      <c r="B12" s="37"/>
      <c r="C12" s="37"/>
      <c r="D12" s="96"/>
      <c r="E12" s="96"/>
      <c r="K12" s="21">
        <f>VLOOKUP('Summary_Min Time'!B12, A:D, 4, FALSE)</f>
        <v>84.711156867525418</v>
      </c>
      <c r="L12" s="21">
        <f>VLOOKUP('Summary_Min Time'!E12, A:D, 4, FALSE)</f>
        <v>84.711156867525418</v>
      </c>
      <c r="M12" s="22">
        <f t="shared" si="2"/>
        <v>84.711156867525418</v>
      </c>
      <c r="N12" s="22">
        <f>IF('Min Time'!H12=0,1,'Min Time'!H12)</f>
        <v>7.2186728483299998</v>
      </c>
      <c r="O12" s="40">
        <f t="shared" si="3"/>
        <v>6.3338786782990347E-2</v>
      </c>
      <c r="P12" s="40">
        <f t="shared" si="0"/>
        <v>0.93666121321700968</v>
      </c>
      <c r="Q12" s="40">
        <f t="shared" si="1"/>
        <v>79.345654964552779</v>
      </c>
      <c r="S12" s="12" t="s">
        <v>41</v>
      </c>
      <c r="T12" s="21">
        <f>VLOOKUP('Summary_Min Time'!E22, A:D, 4, FALSE)</f>
        <v>84.711156867525418</v>
      </c>
      <c r="U12" s="21">
        <v>91.803458387712311</v>
      </c>
      <c r="V12" s="21">
        <f t="shared" si="4"/>
        <v>88.257307627618871</v>
      </c>
      <c r="W12" s="21">
        <f>'Min Time'!Q12</f>
        <v>51.866827504190468</v>
      </c>
      <c r="X12" s="24">
        <f t="shared" si="5"/>
        <v>0.49986386234652019</v>
      </c>
      <c r="Y12" s="21">
        <f t="shared" si="6"/>
        <v>0.50013613765347986</v>
      </c>
      <c r="Z12" s="21">
        <f t="shared" si="7"/>
        <v>44.140668956572313</v>
      </c>
      <c r="AE12" s="26">
        <f>VLOOKUP('Summary_Min Cost'!B12, A:D, 4, FALSE)</f>
        <v>84.711156867525418</v>
      </c>
      <c r="AF12" s="26">
        <f>VLOOKUP('Summary_Min Cost'!E12, A:D, 4, FALSE)</f>
        <v>84.711156867525418</v>
      </c>
      <c r="AG12" s="27">
        <f t="shared" si="8"/>
        <v>84.711156867525418</v>
      </c>
      <c r="AH12" s="27">
        <f>IF('Min Cost'!H12=0,1,'Min Cost'!H12)</f>
        <v>54.672973799171423</v>
      </c>
      <c r="AI12" s="26">
        <f t="shared" si="9"/>
        <v>0.34364192561335533</v>
      </c>
      <c r="AJ12" s="26">
        <f t="shared" si="10"/>
        <v>0.65635807438664462</v>
      </c>
      <c r="AK12" s="26">
        <f t="shared" si="11"/>
        <v>55.600851800633968</v>
      </c>
      <c r="AM12" s="28"/>
      <c r="AN12" s="26"/>
      <c r="AO12" s="26"/>
      <c r="AP12" s="26"/>
      <c r="AQ12" s="26"/>
      <c r="AR12" s="29"/>
      <c r="AS12" s="26"/>
      <c r="AY12" s="31">
        <f>VLOOKUP('Summary_Min Time&amp;Cost'!B12, A:D, 4, FALSE)</f>
        <v>84.711156867525418</v>
      </c>
      <c r="AZ12" s="31">
        <f>VLOOKUP('Summary_Min Time&amp;Cost'!E12, A:D, 4, FALSE)</f>
        <v>84.711156867525418</v>
      </c>
      <c r="BA12" s="32">
        <f t="shared" si="13"/>
        <v>84.711156867525418</v>
      </c>
      <c r="BB12" s="32">
        <f>IF('Min Time&amp;Cost'!H12=0,1,'Min Time&amp;Cost'!H12)</f>
        <v>7.2186728483299998</v>
      </c>
      <c r="BC12" s="31">
        <f t="shared" si="14"/>
        <v>6.3050167604897345E-2</v>
      </c>
      <c r="BD12" s="31">
        <f t="shared" si="15"/>
        <v>0.93694983239510266</v>
      </c>
      <c r="BE12" s="31">
        <f t="shared" si="16"/>
        <v>79.370104229023184</v>
      </c>
      <c r="BG12" s="33"/>
      <c r="BH12" s="31"/>
      <c r="BI12" s="31"/>
      <c r="BJ12" s="31"/>
      <c r="BK12" s="34"/>
      <c r="BL12" s="35"/>
      <c r="BM12" s="31"/>
    </row>
    <row r="13" spans="1:69" ht="15.6">
      <c r="K13" s="21">
        <f>VLOOKUP('Summary_Min Time'!B13, A:D, 4, FALSE)</f>
        <v>91.803458387712311</v>
      </c>
      <c r="L13" s="21">
        <f>VLOOKUP('Summary_Min Time'!E13, A:D, 4, FALSE)</f>
        <v>95.731374129708314</v>
      </c>
      <c r="M13" s="22">
        <f t="shared" si="2"/>
        <v>93.767416258710313</v>
      </c>
      <c r="N13" s="22">
        <f>IF('Min Time'!H13=0,1,'Min Time'!H13)</f>
        <v>9.8060764038400006</v>
      </c>
      <c r="O13" s="40">
        <f t="shared" si="3"/>
        <v>8.6833118801795325E-2</v>
      </c>
      <c r="P13" s="40">
        <f t="shared" si="0"/>
        <v>0.91316688119820466</v>
      </c>
      <c r="Q13" s="40">
        <f t="shared" si="1"/>
        <v>85.625299062980318</v>
      </c>
      <c r="S13" s="12" t="s">
        <v>43</v>
      </c>
      <c r="T13" s="21">
        <f>VLOOKUP('Summary_Min Time'!E16, A:D, 4, FALSE)</f>
        <v>84.711156867525418</v>
      </c>
      <c r="U13" s="21">
        <v>79.101456423858892</v>
      </c>
      <c r="V13" s="21">
        <f t="shared" si="4"/>
        <v>81.906306645692155</v>
      </c>
      <c r="W13" s="21">
        <f>'Min Time'!Q13</f>
        <v>6.1810999999999998</v>
      </c>
      <c r="X13" s="24">
        <f t="shared" si="5"/>
        <v>3.4445954342530609E-2</v>
      </c>
      <c r="Y13" s="21">
        <f t="shared" si="6"/>
        <v>0.96555404565746938</v>
      </c>
      <c r="Z13" s="21">
        <f t="shared" si="7"/>
        <v>79.084965746609328</v>
      </c>
      <c r="AE13" s="26">
        <f>VLOOKUP('Summary_Min Cost'!B13, A:D, 4, FALSE)</f>
        <v>91.803458387712311</v>
      </c>
      <c r="AF13" s="26">
        <f>VLOOKUP('Summary_Min Cost'!E13, A:D, 4, FALSE)</f>
        <v>79.101456423858892</v>
      </c>
      <c r="AG13" s="27">
        <f t="shared" si="8"/>
        <v>85.452457405785594</v>
      </c>
      <c r="AH13" s="27">
        <f>IF('Min Cost'!H13=0,1,'Min Cost'!H13)</f>
        <v>41.046882180290467</v>
      </c>
      <c r="AI13" s="26">
        <f t="shared" si="9"/>
        <v>0.25640069355461409</v>
      </c>
      <c r="AJ13" s="26">
        <f t="shared" si="10"/>
        <v>0.74359930644538585</v>
      </c>
      <c r="AK13" s="26">
        <f t="shared" si="11"/>
        <v>63.542388060996046</v>
      </c>
      <c r="AM13" s="28"/>
      <c r="AN13" s="26"/>
      <c r="AO13" s="26"/>
      <c r="AP13" s="26"/>
      <c r="AQ13" s="26"/>
      <c r="AR13" s="29"/>
      <c r="AS13" s="26"/>
      <c r="AY13" s="31">
        <f>VLOOKUP('Summary_Min Time&amp;Cost'!B13, A:D, 4, FALSE)</f>
        <v>91.803458387712311</v>
      </c>
      <c r="AZ13" s="31">
        <f>VLOOKUP('Summary_Min Time&amp;Cost'!E13, A:D, 4, FALSE)</f>
        <v>95.731374129708314</v>
      </c>
      <c r="BA13" s="32">
        <f t="shared" si="13"/>
        <v>93.767416258710313</v>
      </c>
      <c r="BB13" s="32">
        <f>IF('Min Time&amp;Cost'!H13=0,1,'Min Time&amp;Cost'!H13)</f>
        <v>9.8060764038400006</v>
      </c>
      <c r="BC13" s="31">
        <f t="shared" si="14"/>
        <v>8.6551739076667189E-2</v>
      </c>
      <c r="BD13" s="31">
        <f t="shared" si="15"/>
        <v>0.91344826092333276</v>
      </c>
      <c r="BE13" s="31">
        <f t="shared" si="16"/>
        <v>85.651683312793168</v>
      </c>
      <c r="BG13" s="33"/>
      <c r="BH13" s="31"/>
      <c r="BI13" s="31"/>
      <c r="BJ13" s="31"/>
      <c r="BK13" s="34"/>
      <c r="BL13" s="35"/>
      <c r="BM13" s="31"/>
    </row>
    <row r="14" spans="1:69" ht="15.6">
      <c r="K14" s="21">
        <f>VLOOKUP('Summary_Min Time'!B14, A:D, 4, FALSE)</f>
        <v>79.101456423858892</v>
      </c>
      <c r="L14" s="21">
        <f>VLOOKUP('Summary_Min Time'!E14, A:D, 4, FALSE)</f>
        <v>91.803458387712311</v>
      </c>
      <c r="M14" s="22">
        <f t="shared" si="2"/>
        <v>85.452457405785594</v>
      </c>
      <c r="N14" s="22">
        <f>IF('Min Time'!H14=0,1,'Min Time'!H14)</f>
        <v>2.6654649519287501</v>
      </c>
      <c r="O14" s="40">
        <f t="shared" si="3"/>
        <v>2.1994413640699501E-2</v>
      </c>
      <c r="P14" s="40">
        <f t="shared" si="0"/>
        <v>0.97800558635930046</v>
      </c>
      <c r="Q14" s="40">
        <f t="shared" si="1"/>
        <v>83.572980710988489</v>
      </c>
      <c r="S14" s="12" t="s">
        <v>37</v>
      </c>
      <c r="T14" s="21">
        <f>VLOOKUP('Summary_Min Time'!E10, A:D, 4, FALSE)</f>
        <v>84.711156867525418</v>
      </c>
      <c r="U14" s="21">
        <v>79.101456423858892</v>
      </c>
      <c r="V14" s="21">
        <f t="shared" si="4"/>
        <v>81.906306645692155</v>
      </c>
      <c r="W14" s="21">
        <f>'Min Time'!Q14</f>
        <v>60.615081905366672</v>
      </c>
      <c r="X14" s="24">
        <f t="shared" si="5"/>
        <v>0.58898566218452564</v>
      </c>
      <c r="Y14" s="21">
        <f t="shared" si="6"/>
        <v>0.41101433781547436</v>
      </c>
      <c r="Z14" s="21">
        <f t="shared" si="7"/>
        <v>33.664666388890346</v>
      </c>
      <c r="AE14" s="26">
        <f>VLOOKUP('Summary_Min Cost'!B14, A:D, 4, FALSE)</f>
        <v>79.101456423858892</v>
      </c>
      <c r="AF14" s="26">
        <f>VLOOKUP('Summary_Min Cost'!E14, A:D, 4, FALSE)</f>
        <v>84.711156867525418</v>
      </c>
      <c r="AG14" s="27">
        <f t="shared" si="8"/>
        <v>81.906306645692155</v>
      </c>
      <c r="AH14" s="27">
        <f>IF('Min Cost'!H14=0,1,'Min Cost'!H14)</f>
        <v>29.950536442342859</v>
      </c>
      <c r="AI14" s="26">
        <f t="shared" si="9"/>
        <v>0.18535619300341244</v>
      </c>
      <c r="AJ14" s="26">
        <f t="shared" si="10"/>
        <v>0.81464380699658756</v>
      </c>
      <c r="AK14" s="26">
        <f t="shared" si="11"/>
        <v>66.724465462876552</v>
      </c>
      <c r="AM14" s="28"/>
      <c r="AN14" s="26"/>
      <c r="AO14" s="26"/>
      <c r="AP14" s="26"/>
      <c r="AQ14" s="26"/>
      <c r="AR14" s="29"/>
      <c r="AS14" s="26"/>
      <c r="AY14" s="31">
        <f>VLOOKUP('Summary_Min Time&amp;Cost'!B14, A:D, 4, FALSE)</f>
        <v>79.101456423858892</v>
      </c>
      <c r="AZ14" s="31">
        <f>VLOOKUP('Summary_Min Time&amp;Cost'!E14, A:D, 4, FALSE)</f>
        <v>91.803458387712311</v>
      </c>
      <c r="BA14" s="32">
        <f t="shared" si="13"/>
        <v>85.452457405785594</v>
      </c>
      <c r="BB14" s="32">
        <f>IF('Min Time&amp;Cost'!H14=0,1,'Min Time&amp;Cost'!H14)</f>
        <v>2.6654649519287501</v>
      </c>
      <c r="BC14" s="31">
        <f t="shared" si="14"/>
        <v>2.169305476673063E-2</v>
      </c>
      <c r="BD14" s="31">
        <f t="shared" si="15"/>
        <v>0.97830694523326933</v>
      </c>
      <c r="BE14" s="31">
        <f t="shared" si="16"/>
        <v>83.598732567330174</v>
      </c>
      <c r="BG14" s="33"/>
      <c r="BH14" s="31"/>
      <c r="BI14" s="31"/>
      <c r="BJ14" s="31"/>
      <c r="BK14" s="31"/>
      <c r="BL14" s="35"/>
      <c r="BM14" s="31"/>
    </row>
    <row r="15" spans="1:69" ht="15.6">
      <c r="A15" s="38" t="s">
        <v>380</v>
      </c>
      <c r="B15" s="39">
        <f>AB2</f>
        <v>78.878539309290062</v>
      </c>
      <c r="K15" s="21">
        <f>VLOOKUP('Summary_Min Time'!B15, A:D, 4, FALSE)</f>
        <v>97.16593973375204</v>
      </c>
      <c r="L15" s="21">
        <f>VLOOKUP('Summary_Min Time'!E15, A:D, 4, FALSE)</f>
        <v>79.101456423858892</v>
      </c>
      <c r="M15" s="22">
        <f t="shared" si="2"/>
        <v>88.133698078805466</v>
      </c>
      <c r="N15" s="22">
        <f>IF('Min Time'!H15=0,1,'Min Time'!H15)</f>
        <v>4.5851831643237499</v>
      </c>
      <c r="O15" s="40">
        <f t="shared" si="3"/>
        <v>3.9425980111460104E-2</v>
      </c>
      <c r="P15" s="40">
        <f t="shared" si="0"/>
        <v>0.96057401988853985</v>
      </c>
      <c r="Q15" s="40">
        <f t="shared" si="1"/>
        <v>84.65894065120105</v>
      </c>
      <c r="S15" s="12" t="s">
        <v>21</v>
      </c>
      <c r="T15" s="21">
        <f>VLOOKUP('Summary_Min Time'!E4, A:D, 4, FALSE)</f>
        <v>87.860941194963118</v>
      </c>
      <c r="U15" s="21">
        <v>79.101456423858892</v>
      </c>
      <c r="V15" s="21">
        <f t="shared" si="4"/>
        <v>83.481198809411012</v>
      </c>
      <c r="W15" s="21">
        <f>'Min Time'!Q15</f>
        <v>99.71941398969048</v>
      </c>
      <c r="X15" s="24">
        <f t="shared" si="5"/>
        <v>0.98735638816037696</v>
      </c>
      <c r="Y15" s="21">
        <f t="shared" si="6"/>
        <v>1.2643611839623037E-2</v>
      </c>
      <c r="Z15" s="21">
        <f>V15*Y15</f>
        <v>1.0555038736525937</v>
      </c>
      <c r="AE15" s="26">
        <f>VLOOKUP('Summary_Min Cost'!B15, A:D, 4, FALSE)</f>
        <v>97.16593973375204</v>
      </c>
      <c r="AF15" s="26">
        <f>VLOOKUP('Summary_Min Cost'!E15, A:D, 4, FALSE)</f>
        <v>84.711156867525418</v>
      </c>
      <c r="AG15" s="27">
        <f t="shared" si="8"/>
        <v>90.938548300638729</v>
      </c>
      <c r="AH15" s="27">
        <f>IF('Min Cost'!H15=0,1,'Min Cost'!H15)</f>
        <v>29.3419668135381</v>
      </c>
      <c r="AI15" s="26">
        <f t="shared" si="9"/>
        <v>0.18145981789487503</v>
      </c>
      <c r="AJ15" s="26">
        <f t="shared" si="10"/>
        <v>0.81854018210512502</v>
      </c>
      <c r="AK15" s="26">
        <f t="shared" si="11"/>
        <v>74.436855886380528</v>
      </c>
      <c r="AM15" s="28"/>
      <c r="AN15" s="26"/>
      <c r="AO15" s="26"/>
      <c r="AP15" s="26"/>
      <c r="AQ15" s="26"/>
      <c r="AR15" s="29"/>
      <c r="AS15" s="26"/>
      <c r="AY15" s="31">
        <f>VLOOKUP('Summary_Min Time&amp;Cost'!B15, A:D, 4, FALSE)</f>
        <v>97.16593973375204</v>
      </c>
      <c r="AZ15" s="31">
        <f>VLOOKUP('Summary_Min Time&amp;Cost'!E15, A:D, 4, FALSE)</f>
        <v>79.101456423858892</v>
      </c>
      <c r="BA15" s="32">
        <f t="shared" si="13"/>
        <v>88.133698078805466</v>
      </c>
      <c r="BB15" s="32">
        <f>IF('Min Time&amp;Cost'!H15=0,1,'Min Time&amp;Cost'!H15)</f>
        <v>4.5851831643237499</v>
      </c>
      <c r="BC15" s="31">
        <f t="shared" si="14"/>
        <v>3.9129992533234743E-2</v>
      </c>
      <c r="BD15" s="31">
        <f t="shared" si="15"/>
        <v>0.96087000746676521</v>
      </c>
      <c r="BE15" s="31">
        <f t="shared" si="16"/>
        <v>84.685027131055435</v>
      </c>
      <c r="BG15" s="33"/>
      <c r="BH15" s="31"/>
      <c r="BI15" s="31"/>
      <c r="BJ15" s="31"/>
      <c r="BK15" s="31"/>
      <c r="BL15" s="35"/>
      <c r="BM15" s="31"/>
    </row>
    <row r="16" spans="1:69" ht="15.6">
      <c r="A16" s="38" t="s">
        <v>389</v>
      </c>
      <c r="B16" s="39">
        <f>AV2</f>
        <v>59.77181965183933</v>
      </c>
      <c r="K16" s="21">
        <f>VLOOKUP('Summary_Min Time'!B16, A:D, 4, FALSE)</f>
        <v>91.803458387712311</v>
      </c>
      <c r="L16" s="21">
        <f>VLOOKUP('Summary_Min Time'!E16, A:D, 4, FALSE)</f>
        <v>84.711156867525418</v>
      </c>
      <c r="M16" s="22">
        <f t="shared" si="2"/>
        <v>88.257307627618871</v>
      </c>
      <c r="N16" s="22">
        <f>IF('Min Time'!H16=0,1,'Min Time'!H16)</f>
        <v>16.22738437292875</v>
      </c>
      <c r="O16" s="40">
        <f t="shared" si="3"/>
        <v>0.14514035158714744</v>
      </c>
      <c r="P16" s="40">
        <f t="shared" si="0"/>
        <v>0.85485964841285256</v>
      </c>
      <c r="Q16" s="40">
        <f t="shared" si="1"/>
        <v>75.44761096841124</v>
      </c>
      <c r="S16" s="12" t="s">
        <v>47</v>
      </c>
      <c r="T16" s="21">
        <f>VLOOKUP('Summary_Min Time'!E65, A:D, 4, FALSE)</f>
        <v>95.731374129708314</v>
      </c>
      <c r="U16" s="21">
        <v>79.101456423858892</v>
      </c>
      <c r="V16" s="21">
        <f t="shared" si="4"/>
        <v>87.416415276783596</v>
      </c>
      <c r="W16" s="21">
        <f>'Min Time'!Q16</f>
        <v>99.960519231323815</v>
      </c>
      <c r="X16" s="24">
        <f t="shared" si="5"/>
        <v>0.98981261909507079</v>
      </c>
      <c r="Y16" s="21">
        <f t="shared" si="6"/>
        <v>1.0187380904929211E-2</v>
      </c>
      <c r="Z16" s="21">
        <f t="shared" si="7"/>
        <v>0.89054431976806736</v>
      </c>
      <c r="AE16" s="26">
        <f>VLOOKUP('Summary_Min Cost'!B16, A:D, 4, FALSE)</f>
        <v>91.803458387712311</v>
      </c>
      <c r="AF16" s="26">
        <f>VLOOKUP('Summary_Min Cost'!E16, A:D, 4, FALSE)</f>
        <v>84.711156867525418</v>
      </c>
      <c r="AG16" s="27">
        <f t="shared" si="8"/>
        <v>88.257307627618871</v>
      </c>
      <c r="AH16" s="27">
        <f>IF('Min Cost'!H16=0,1,'Min Cost'!H16)</f>
        <v>52.752219284680947</v>
      </c>
      <c r="AI16" s="26">
        <f t="shared" si="9"/>
        <v>0.33134426939516676</v>
      </c>
      <c r="AJ16" s="26">
        <f t="shared" si="10"/>
        <v>0.6686557306048333</v>
      </c>
      <c r="AK16" s="26">
        <f t="shared" si="11"/>
        <v>59.013754512961022</v>
      </c>
      <c r="AM16" s="28"/>
      <c r="AN16" s="26"/>
      <c r="AO16" s="26"/>
      <c r="AP16" s="26"/>
      <c r="AQ16" s="26"/>
      <c r="AR16" s="29"/>
      <c r="AS16" s="26"/>
      <c r="AY16" s="31">
        <f>VLOOKUP('Summary_Min Time&amp;Cost'!B16, A:D, 4, FALSE)</f>
        <v>91.803458387712311</v>
      </c>
      <c r="AZ16" s="31">
        <f>VLOOKUP('Summary_Min Time&amp;Cost'!E16, A:D, 4, FALSE)</f>
        <v>95.731374129708314</v>
      </c>
      <c r="BA16" s="32">
        <f t="shared" si="13"/>
        <v>93.767416258710313</v>
      </c>
      <c r="BB16" s="32">
        <f>IF('Min Time&amp;Cost'!H16=0,1,'Min Time&amp;Cost'!H16)</f>
        <v>16.672497957215</v>
      </c>
      <c r="BC16" s="31">
        <f t="shared" si="14"/>
        <v>0.14891993693598249</v>
      </c>
      <c r="BD16" s="31">
        <f t="shared" si="15"/>
        <v>0.85108006306401751</v>
      </c>
      <c r="BE16" s="31">
        <f t="shared" si="16"/>
        <v>79.803578542813156</v>
      </c>
      <c r="BG16" s="33"/>
      <c r="BH16" s="31"/>
      <c r="BI16" s="31"/>
      <c r="BJ16" s="31"/>
      <c r="BK16" s="31"/>
      <c r="BL16" s="35"/>
      <c r="BM16" s="31"/>
    </row>
    <row r="17" spans="1:65" ht="15.6">
      <c r="A17" s="38" t="s">
        <v>390</v>
      </c>
      <c r="B17" s="39">
        <f>BP2</f>
        <v>78.791228265363188</v>
      </c>
      <c r="K17" s="21">
        <f>VLOOKUP('Summary_Min Time'!B17, A:D, 4, FALSE)</f>
        <v>91.803458387712311</v>
      </c>
      <c r="L17" s="21">
        <f>VLOOKUP('Summary_Min Time'!E17, A:D, 4, FALSE)</f>
        <v>84.711156867525418</v>
      </c>
      <c r="M17" s="22">
        <f t="shared" si="2"/>
        <v>88.257307627618871</v>
      </c>
      <c r="N17" s="22">
        <f>IF('Min Time'!H17=0,1,'Min Time'!H17)</f>
        <v>0.85931309124374999</v>
      </c>
      <c r="O17" s="40">
        <f t="shared" si="3"/>
        <v>5.5940607073699401E-3</v>
      </c>
      <c r="P17" s="40">
        <f t="shared" si="0"/>
        <v>0.9944059392926301</v>
      </c>
      <c r="Q17" s="40">
        <f t="shared" si="1"/>
        <v>87.763590890880948</v>
      </c>
      <c r="S17" s="12" t="s">
        <v>49</v>
      </c>
      <c r="T17" s="21">
        <f>VLOOKUP('Summary_Min Time'!E137, A:D, 4, FALSE)</f>
        <v>84.711156867525418</v>
      </c>
      <c r="U17" s="21">
        <v>91.803458387712311</v>
      </c>
      <c r="V17" s="21">
        <f t="shared" si="4"/>
        <v>88.257307627618871</v>
      </c>
      <c r="W17" s="21">
        <f>'Min Time'!Q17</f>
        <v>7.4381750000000002</v>
      </c>
      <c r="X17" s="24">
        <f t="shared" si="5"/>
        <v>4.7252256193594501E-2</v>
      </c>
      <c r="Y17" s="21">
        <f t="shared" si="6"/>
        <v>0.95274774380640548</v>
      </c>
      <c r="Z17" s="21">
        <f t="shared" si="7"/>
        <v>84.086950716641738</v>
      </c>
      <c r="AE17" s="26">
        <f>VLOOKUP('Summary_Min Cost'!B17, A:D, 4, FALSE)</f>
        <v>91.803458387712311</v>
      </c>
      <c r="AF17" s="26">
        <f>VLOOKUP('Summary_Min Cost'!E17, A:D, 4, FALSE)</f>
        <v>79.101456423858892</v>
      </c>
      <c r="AG17" s="27">
        <f t="shared" si="8"/>
        <v>85.452457405785594</v>
      </c>
      <c r="AH17" s="27">
        <f>IF('Min Cost'!H17=0,1,'Min Cost'!H17)</f>
        <v>67.63015664058571</v>
      </c>
      <c r="AI17" s="26">
        <f t="shared" si="9"/>
        <v>0.42660046036509797</v>
      </c>
      <c r="AJ17" s="26">
        <f t="shared" si="10"/>
        <v>0.57339953963490209</v>
      </c>
      <c r="AK17" s="26">
        <f t="shared" si="11"/>
        <v>48.998399737148539</v>
      </c>
      <c r="AM17" s="28"/>
      <c r="AN17" s="26"/>
      <c r="AO17" s="26"/>
      <c r="AP17" s="26"/>
      <c r="AQ17" s="26"/>
      <c r="AR17" s="29"/>
      <c r="AS17" s="26"/>
      <c r="AY17" s="31">
        <f>VLOOKUP('Summary_Min Time&amp;Cost'!B17, A:D, 4, FALSE)</f>
        <v>91.803458387712311</v>
      </c>
      <c r="AZ17" s="31">
        <f>VLOOKUP('Summary_Min Time&amp;Cost'!E17, A:D, 4, FALSE)</f>
        <v>84.711156867525418</v>
      </c>
      <c r="BA17" s="32">
        <f t="shared" si="13"/>
        <v>88.257307627618871</v>
      </c>
      <c r="BB17" s="32">
        <f>IF('Min Time&amp;Cost'!H17=0,1,'Min Time&amp;Cost'!H17)</f>
        <v>3.2647965566387498</v>
      </c>
      <c r="BC17" s="31">
        <f t="shared" si="14"/>
        <v>2.7136826579360087E-2</v>
      </c>
      <c r="BD17" s="31">
        <f t="shared" si="15"/>
        <v>0.97286317342063988</v>
      </c>
      <c r="BE17" s="31">
        <f t="shared" si="16"/>
        <v>85.86228437616694</v>
      </c>
      <c r="BG17" s="33"/>
      <c r="BH17" s="31"/>
      <c r="BI17" s="31"/>
      <c r="BJ17" s="31"/>
      <c r="BK17" s="31"/>
      <c r="BL17" s="35"/>
      <c r="BM17" s="31"/>
    </row>
    <row r="18" spans="1:65" ht="15.6">
      <c r="K18" s="21">
        <f>VLOOKUP('Summary_Min Time'!B18, A:D, 4, FALSE)</f>
        <v>79.101456423858892</v>
      </c>
      <c r="L18" s="21">
        <f>VLOOKUP('Summary_Min Time'!E18, A:D, 4, FALSE)</f>
        <v>91.803458387712311</v>
      </c>
      <c r="M18" s="22">
        <f t="shared" si="2"/>
        <v>85.452457405785594</v>
      </c>
      <c r="N18" s="22">
        <f>IF('Min Time'!H18=0,1,'Min Time'!H18)</f>
        <v>6.0032609144649998</v>
      </c>
      <c r="O18" s="40">
        <f t="shared" si="3"/>
        <v>5.2302513970799047E-2</v>
      </c>
      <c r="P18" s="40">
        <f t="shared" si="0"/>
        <v>0.9476974860292009</v>
      </c>
      <c r="Q18" s="40">
        <f t="shared" si="1"/>
        <v>80.983079058480385</v>
      </c>
      <c r="S18" s="12" t="s">
        <v>16</v>
      </c>
      <c r="T18" s="21">
        <f>VLOOKUP('Summary_Min Time'!E3, A:D, 4, FALSE)</f>
        <v>84.711156867525418</v>
      </c>
      <c r="U18" s="21">
        <v>91.803458387712311</v>
      </c>
      <c r="V18" s="21">
        <f t="shared" si="4"/>
        <v>88.257307627618871</v>
      </c>
      <c r="W18" s="21">
        <f>'Min Time'!Q18</f>
        <v>7.2071500000000004</v>
      </c>
      <c r="X18" s="24">
        <f t="shared" si="5"/>
        <v>4.4898716520033244E-2</v>
      </c>
      <c r="Y18" s="21">
        <f t="shared" si="6"/>
        <v>0.95510128347996681</v>
      </c>
      <c r="Z18" s="21">
        <f t="shared" si="7"/>
        <v>84.294667791625045</v>
      </c>
      <c r="AE18" s="26">
        <f>VLOOKUP('Summary_Min Cost'!B18, A:D, 4, FALSE)</f>
        <v>79.101456423858892</v>
      </c>
      <c r="AF18" s="26">
        <f>VLOOKUP('Summary_Min Cost'!E18, A:D, 4, FALSE)</f>
        <v>84.711156867525418</v>
      </c>
      <c r="AG18" s="27">
        <f t="shared" si="8"/>
        <v>81.906306645692155</v>
      </c>
      <c r="AH18" s="27">
        <f>IF('Min Cost'!H18=0,1,'Min Cost'!H18)</f>
        <v>39.174658920052387</v>
      </c>
      <c r="AI18" s="26">
        <f t="shared" si="9"/>
        <v>0.24441375933454185</v>
      </c>
      <c r="AJ18" s="26">
        <f t="shared" si="10"/>
        <v>0.7555862406654581</v>
      </c>
      <c r="AK18" s="26">
        <f t="shared" si="11"/>
        <v>61.887278325210765</v>
      </c>
      <c r="AM18" s="28"/>
      <c r="AN18" s="26"/>
      <c r="AO18" s="26"/>
      <c r="AP18" s="26"/>
      <c r="AQ18" s="26"/>
      <c r="AR18" s="29"/>
      <c r="AS18" s="26"/>
      <c r="AY18" s="31">
        <f>VLOOKUP('Summary_Min Time&amp;Cost'!B18, A:D, 4, FALSE)</f>
        <v>79.101456423858892</v>
      </c>
      <c r="AZ18" s="31">
        <f>VLOOKUP('Summary_Min Time&amp;Cost'!E18, A:D, 4, FALSE)</f>
        <v>91.803458387712311</v>
      </c>
      <c r="BA18" s="32">
        <f t="shared" si="13"/>
        <v>85.452457405785594</v>
      </c>
      <c r="BB18" s="32">
        <f>IF('Min Time&amp;Cost'!H18=0,1,'Min Time&amp;Cost'!H18)</f>
        <v>6.0032609144649998</v>
      </c>
      <c r="BC18" s="31">
        <f t="shared" si="14"/>
        <v>5.2010494118114918E-2</v>
      </c>
      <c r="BD18" s="31">
        <f t="shared" si="15"/>
        <v>0.94798950588188513</v>
      </c>
      <c r="BE18" s="31">
        <f t="shared" si="16"/>
        <v>81.00803287250352</v>
      </c>
      <c r="BG18" s="33"/>
      <c r="BH18" s="31"/>
      <c r="BI18" s="31"/>
      <c r="BJ18" s="31"/>
      <c r="BK18" s="31"/>
      <c r="BL18" s="35"/>
      <c r="BM18" s="31"/>
    </row>
    <row r="19" spans="1:65" ht="15.6">
      <c r="K19" s="21">
        <f>VLOOKUP('Summary_Min Time'!B19, A:D, 4, FALSE)</f>
        <v>84.711156867525418</v>
      </c>
      <c r="L19" s="21">
        <f>VLOOKUP('Summary_Min Time'!E19, A:D, 4, FALSE)</f>
        <v>84.711156867525418</v>
      </c>
      <c r="M19" s="22">
        <f t="shared" si="2"/>
        <v>84.711156867525418</v>
      </c>
      <c r="N19" s="22">
        <f>IF('Min Time'!H19=0,1,'Min Time'!H19)</f>
        <v>8.8512745844714278</v>
      </c>
      <c r="O19" s="40">
        <f t="shared" si="3"/>
        <v>7.8163257114145804E-2</v>
      </c>
      <c r="P19" s="40">
        <f t="shared" si="0"/>
        <v>0.92183674288585415</v>
      </c>
      <c r="Q19" s="40">
        <f t="shared" si="1"/>
        <v>78.089856932852285</v>
      </c>
      <c r="S19" s="12" t="s">
        <v>29</v>
      </c>
      <c r="T19" s="21">
        <f>VLOOKUP('Summary_Min Time'!E7, A:D, 4, FALSE)</f>
        <v>95.731374129708314</v>
      </c>
      <c r="U19" s="21">
        <v>79.101456423858892</v>
      </c>
      <c r="V19" s="21">
        <f t="shared" si="4"/>
        <v>87.416415276783596</v>
      </c>
      <c r="W19" s="21">
        <f>'Min Time'!Q19</f>
        <v>6.7486249999999997</v>
      </c>
      <c r="X19" s="24">
        <f t="shared" si="5"/>
        <v>4.0227547690600558E-2</v>
      </c>
      <c r="Y19" s="21">
        <f t="shared" si="6"/>
        <v>0.95977245230939945</v>
      </c>
      <c r="Z19" s="21">
        <f t="shared" si="7"/>
        <v>83.899867262295444</v>
      </c>
      <c r="AE19" s="26">
        <f>VLOOKUP('Summary_Min Cost'!B19, A:D, 4, FALSE)</f>
        <v>84.711156867525418</v>
      </c>
      <c r="AF19" s="26">
        <f>VLOOKUP('Summary_Min Cost'!E19, A:D, 4, FALSE)</f>
        <v>84.711156867525418</v>
      </c>
      <c r="AG19" s="27">
        <f t="shared" si="8"/>
        <v>84.711156867525418</v>
      </c>
      <c r="AH19" s="27">
        <f>IF('Min Cost'!H19=0,1,'Min Cost'!H19)</f>
        <v>8.8512745844714278</v>
      </c>
      <c r="AI19" s="26">
        <f t="shared" si="9"/>
        <v>5.0267889512181432E-2</v>
      </c>
      <c r="AJ19" s="26">
        <f t="shared" si="10"/>
        <v>0.94973211048781858</v>
      </c>
      <c r="AK19" s="26">
        <f t="shared" si="11"/>
        <v>80.452905793659582</v>
      </c>
      <c r="AY19" s="31">
        <f>VLOOKUP('Summary_Min Time&amp;Cost'!B19, A:D, 4, FALSE)</f>
        <v>84.711156867525418</v>
      </c>
      <c r="AZ19" s="31">
        <f>VLOOKUP('Summary_Min Time&amp;Cost'!E19, A:D, 4, FALSE)</f>
        <v>84.711156867525418</v>
      </c>
      <c r="BA19" s="32">
        <f t="shared" si="13"/>
        <v>84.711156867525418</v>
      </c>
      <c r="BB19" s="32">
        <f>IF('Min Time&amp;Cost'!H19=0,1,'Min Time&amp;Cost'!H19)</f>
        <v>8.8512745844714278</v>
      </c>
      <c r="BC19" s="31">
        <f t="shared" si="14"/>
        <v>7.7879205891234746E-2</v>
      </c>
      <c r="BD19" s="31">
        <f t="shared" si="15"/>
        <v>0.92212079410876524</v>
      </c>
      <c r="BE19" s="31">
        <f t="shared" si="16"/>
        <v>78.113919240554722</v>
      </c>
    </row>
    <row r="20" spans="1:65" ht="15.6">
      <c r="K20" s="21">
        <f>VLOOKUP('Summary_Min Time'!B20, A:D, 4, FALSE)</f>
        <v>91.803458387712311</v>
      </c>
      <c r="L20" s="21">
        <f>VLOOKUP('Summary_Min Time'!E20, A:D, 4, FALSE)</f>
        <v>84.711156867525418</v>
      </c>
      <c r="M20" s="22">
        <f t="shared" si="2"/>
        <v>88.257307627618871</v>
      </c>
      <c r="N20" s="22">
        <f>IF('Min Time'!H20=0,1,'Min Time'!H20)</f>
        <v>1.3424007833437499</v>
      </c>
      <c r="O20" s="40">
        <f t="shared" si="3"/>
        <v>9.9806290910399824E-3</v>
      </c>
      <c r="P20" s="40">
        <f t="shared" si="0"/>
        <v>0.99001937090895997</v>
      </c>
      <c r="Q20" s="40">
        <f t="shared" si="1"/>
        <v>87.376444175613784</v>
      </c>
      <c r="U20" s="23"/>
      <c r="V20" s="21"/>
      <c r="AE20" s="26">
        <f>VLOOKUP('Summary_Min Cost'!B20, A:D, 4, FALSE)</f>
        <v>91.803458387712311</v>
      </c>
      <c r="AF20" s="26">
        <f>VLOOKUP('Summary_Min Cost'!E20, A:D, 4, FALSE)</f>
        <v>79.101456423858892</v>
      </c>
      <c r="AG20" s="27">
        <f t="shared" si="8"/>
        <v>85.452457405785594</v>
      </c>
      <c r="AH20" s="27">
        <f>IF('Min Cost'!H20=0,1,'Min Cost'!H20)</f>
        <v>18.964820359357141</v>
      </c>
      <c r="AI20" s="26">
        <f t="shared" si="9"/>
        <v>0.11502000028332325</v>
      </c>
      <c r="AJ20" s="26">
        <f t="shared" si="10"/>
        <v>0.88497999971667674</v>
      </c>
      <c r="AK20" s="26">
        <f t="shared" si="11"/>
        <v>75.623715730761461</v>
      </c>
      <c r="AY20" s="31">
        <f>VLOOKUP('Summary_Min Time&amp;Cost'!B20, A:D, 4, FALSE)</f>
        <v>91.803458387712311</v>
      </c>
      <c r="AZ20" s="31">
        <f>VLOOKUP('Summary_Min Time&amp;Cost'!E20, A:D, 4, FALSE)</f>
        <v>84.711156867525418</v>
      </c>
      <c r="BA20" s="32">
        <f t="shared" si="13"/>
        <v>88.257307627618871</v>
      </c>
      <c r="BB20" s="32">
        <f>IF('Min Time&amp;Cost'!H20=0,1,'Min Time&amp;Cost'!H20)</f>
        <v>1.3424007833437499</v>
      </c>
      <c r="BC20" s="31">
        <f t="shared" si="14"/>
        <v>9.6755683357787284E-3</v>
      </c>
      <c r="BD20" s="31">
        <f t="shared" si="15"/>
        <v>0.99032443166422124</v>
      </c>
      <c r="BE20" s="31">
        <f t="shared" si="16"/>
        <v>87.403368016535993</v>
      </c>
    </row>
    <row r="21" spans="1:65" ht="15.6">
      <c r="K21" s="21">
        <f>VLOOKUP('Summary_Min Time'!B21, A:D, 4, FALSE)</f>
        <v>79.101456423858892</v>
      </c>
      <c r="L21" s="21">
        <f>VLOOKUP('Summary_Min Time'!E21, A:D, 4, FALSE)</f>
        <v>91.803458387712311</v>
      </c>
      <c r="M21" s="22">
        <f t="shared" si="2"/>
        <v>85.452457405785594</v>
      </c>
      <c r="N21" s="22">
        <f>IF('Min Time'!H21=0,1,'Min Time'!H21)</f>
        <v>4.6728634248787504</v>
      </c>
      <c r="O21" s="40">
        <f t="shared" si="3"/>
        <v>4.0222140860558427E-2</v>
      </c>
      <c r="P21" s="40">
        <f t="shared" si="0"/>
        <v>0.95977785913944158</v>
      </c>
      <c r="Q21" s="40">
        <f t="shared" si="1"/>
        <v>82.015376627129214</v>
      </c>
      <c r="U21" s="23"/>
      <c r="V21" s="21"/>
      <c r="AE21" s="26">
        <f>VLOOKUP('Summary_Min Cost'!B21, A:D, 4, FALSE)</f>
        <v>79.101456423858892</v>
      </c>
      <c r="AF21" s="26">
        <f>VLOOKUP('Summary_Min Cost'!E21, A:D, 4, FALSE)</f>
        <v>84.711156867525418</v>
      </c>
      <c r="AG21" s="27">
        <f t="shared" si="8"/>
        <v>81.906306645692155</v>
      </c>
      <c r="AH21" s="27">
        <f>IF('Min Cost'!H21=0,1,'Min Cost'!H21)</f>
        <v>16.917793716661901</v>
      </c>
      <c r="AI21" s="26">
        <f t="shared" si="9"/>
        <v>0.10191388509191021</v>
      </c>
      <c r="AJ21" s="26">
        <f t="shared" si="10"/>
        <v>0.89808611490808976</v>
      </c>
      <c r="AK21" s="26">
        <f t="shared" si="11"/>
        <v>73.558916721900317</v>
      </c>
      <c r="AY21" s="31">
        <f>VLOOKUP('Summary_Min Time&amp;Cost'!B21, A:D, 4, FALSE)</f>
        <v>79.101456423858892</v>
      </c>
      <c r="AZ21" s="31">
        <f>VLOOKUP('Summary_Min Time&amp;Cost'!E21, A:D, 4, FALSE)</f>
        <v>91.803458387712311</v>
      </c>
      <c r="BA21" s="32">
        <f t="shared" si="13"/>
        <v>85.452457405785594</v>
      </c>
      <c r="BB21" s="32">
        <f>IF('Min Time&amp;Cost'!H21=0,1,'Min Time&amp;Cost'!H21)</f>
        <v>4.6728634248787504</v>
      </c>
      <c r="BC21" s="31">
        <f t="shared" si="14"/>
        <v>3.992639860823937E-2</v>
      </c>
      <c r="BD21" s="31">
        <f t="shared" si="15"/>
        <v>0.96007360139176068</v>
      </c>
      <c r="BE21" s="31">
        <f t="shared" si="16"/>
        <v>82.040648529348601</v>
      </c>
    </row>
    <row r="22" spans="1:65" ht="15.6">
      <c r="K22" s="21">
        <f>VLOOKUP('Summary_Min Time'!B22, A:D, 4, FALSE)</f>
        <v>84.711156867525418</v>
      </c>
      <c r="L22" s="21">
        <f>VLOOKUP('Summary_Min Time'!E22, A:D, 4, FALSE)</f>
        <v>84.711156867525418</v>
      </c>
      <c r="M22" s="22">
        <f t="shared" si="2"/>
        <v>84.711156867525418</v>
      </c>
      <c r="N22" s="22">
        <f>IF('Min Time'!H22=0,1,'Min Time'!H22)</f>
        <v>24.904703872261901</v>
      </c>
      <c r="O22" s="40">
        <f t="shared" si="3"/>
        <v>0.22393278615594026</v>
      </c>
      <c r="P22" s="40">
        <f t="shared" si="0"/>
        <v>0.77606721384405974</v>
      </c>
      <c r="Q22" s="40">
        <f t="shared" si="1"/>
        <v>65.741551491687545</v>
      </c>
      <c r="U22" s="23"/>
      <c r="V22" s="21"/>
      <c r="AE22" s="26">
        <f>VLOOKUP('Summary_Min Cost'!B22, A:D, 4, FALSE)</f>
        <v>84.711156867525418</v>
      </c>
      <c r="AF22" s="26">
        <f>VLOOKUP('Summary_Min Cost'!E22, A:D, 4, FALSE)</f>
        <v>84.711156867525418</v>
      </c>
      <c r="AG22" s="27">
        <f t="shared" si="8"/>
        <v>84.711156867525418</v>
      </c>
      <c r="AH22" s="27">
        <f>IF('Min Cost'!H22=0,1,'Min Cost'!H22)</f>
        <v>33.504114619266673</v>
      </c>
      <c r="AI22" s="26">
        <f t="shared" si="9"/>
        <v>0.20810802434603404</v>
      </c>
      <c r="AJ22" s="26">
        <f t="shared" si="10"/>
        <v>0.79189197565396596</v>
      </c>
      <c r="AK22" s="26">
        <f t="shared" si="11"/>
        <v>67.082085371757728</v>
      </c>
      <c r="AY22" s="31">
        <f>VLOOKUP('Summary_Min Time&amp;Cost'!B22, A:D, 4, FALSE)</f>
        <v>84.711156867525418</v>
      </c>
      <c r="AZ22" s="31">
        <f>VLOOKUP('Summary_Min Time&amp;Cost'!E22, A:D, 4, FALSE)</f>
        <v>84.711156867525418</v>
      </c>
      <c r="BA22" s="32">
        <f t="shared" si="13"/>
        <v>84.711156867525418</v>
      </c>
      <c r="BB22" s="32">
        <f>IF('Min Time&amp;Cost'!H22=0,1,'Min Time&amp;Cost'!H22)</f>
        <v>24.904703872261901</v>
      </c>
      <c r="BC22" s="31">
        <f t="shared" si="14"/>
        <v>0.22369365179418391</v>
      </c>
      <c r="BD22" s="31">
        <f t="shared" si="15"/>
        <v>0.77630634820581612</v>
      </c>
      <c r="BE22" s="31">
        <f t="shared" si="16"/>
        <v>65.761808840118704</v>
      </c>
    </row>
    <row r="23" spans="1:65" ht="15.6">
      <c r="K23" s="21">
        <f>VLOOKUP('Summary_Min Time'!B23, A:D, 4, FALSE)</f>
        <v>84.711156867525418</v>
      </c>
      <c r="L23" s="21">
        <f>VLOOKUP('Summary_Min Time'!E23, A:D, 4, FALSE)</f>
        <v>79.101456423858892</v>
      </c>
      <c r="M23" s="22">
        <f t="shared" si="2"/>
        <v>81.906306645692155</v>
      </c>
      <c r="N23" s="22">
        <f>IF('Min Time'!H23=0,1,'Min Time'!H23)</f>
        <v>2.8792194406428568</v>
      </c>
      <c r="O23" s="40">
        <f t="shared" si="3"/>
        <v>2.3935362866677218E-2</v>
      </c>
      <c r="P23" s="40">
        <f t="shared" si="0"/>
        <v>0.97606463713332281</v>
      </c>
      <c r="Q23" s="40">
        <f t="shared" si="1"/>
        <v>79.945849475058182</v>
      </c>
      <c r="U23" s="23"/>
      <c r="V23" s="21"/>
      <c r="AE23" s="26">
        <f>VLOOKUP('Summary_Min Cost'!B23, A:D, 4, FALSE)</f>
        <v>84.711156867525418</v>
      </c>
      <c r="AF23" s="26">
        <f>VLOOKUP('Summary_Min Cost'!E23, A:D, 4, FALSE)</f>
        <v>79.101456423858892</v>
      </c>
      <c r="AG23" s="27">
        <f t="shared" si="8"/>
        <v>81.906306645692155</v>
      </c>
      <c r="AH23" s="27">
        <f>IF('Min Cost'!H23=0,1,'Min Cost'!H23)</f>
        <v>20.714891155123809</v>
      </c>
      <c r="AI23" s="26">
        <f t="shared" si="9"/>
        <v>0.1262248517317861</v>
      </c>
      <c r="AJ23" s="26">
        <f t="shared" si="10"/>
        <v>0.8737751482682139</v>
      </c>
      <c r="AK23" s="26">
        <f t="shared" si="11"/>
        <v>71.567695233441455</v>
      </c>
      <c r="AY23" s="31">
        <f>VLOOKUP('Summary_Min Time&amp;Cost'!B23, A:D, 4, FALSE)</f>
        <v>84.711156867525418</v>
      </c>
      <c r="AZ23" s="31">
        <f>VLOOKUP('Summary_Min Time&amp;Cost'!E23, A:D, 4, FALSE)</f>
        <v>84.711156867525418</v>
      </c>
      <c r="BA23" s="32">
        <f t="shared" si="13"/>
        <v>84.711156867525418</v>
      </c>
      <c r="BB23" s="32">
        <f>IF('Min Time&amp;Cost'!H23=0,1,'Min Time&amp;Cost'!H23)</f>
        <v>2.9116759382874999</v>
      </c>
      <c r="BC23" s="31">
        <f t="shared" si="14"/>
        <v>2.3929406757792409E-2</v>
      </c>
      <c r="BD23" s="31">
        <f t="shared" si="15"/>
        <v>0.97607059324220757</v>
      </c>
      <c r="BE23" s="31">
        <f t="shared" si="16"/>
        <v>82.684069137919238</v>
      </c>
    </row>
    <row r="24" spans="1:65" ht="15.6">
      <c r="K24" s="21">
        <f>VLOOKUP('Summary_Min Time'!B24, A:D, 4, FALSE)</f>
        <v>79.101456423858892</v>
      </c>
      <c r="L24" s="21">
        <f>VLOOKUP('Summary_Min Time'!E24, A:D, 4, FALSE)</f>
        <v>95.731374129708314</v>
      </c>
      <c r="M24" s="22">
        <f t="shared" si="2"/>
        <v>87.416415276783596</v>
      </c>
      <c r="N24" s="22">
        <f>IF('Min Time'!H24=0,1,'Min Time'!H24)</f>
        <v>11.367076706412499</v>
      </c>
      <c r="O24" s="40">
        <f t="shared" si="3"/>
        <v>0.10100742853094169</v>
      </c>
      <c r="P24" s="40">
        <f t="shared" si="0"/>
        <v>0.89899257146905831</v>
      </c>
      <c r="Q24" s="40">
        <f t="shared" si="1"/>
        <v>78.586707958282759</v>
      </c>
      <c r="U24" s="23"/>
      <c r="V24" s="21"/>
      <c r="AE24" s="26">
        <f>VLOOKUP('Summary_Min Cost'!B24, A:D, 4, FALSE)</f>
        <v>79.101456423858892</v>
      </c>
      <c r="AF24" s="26">
        <f>VLOOKUP('Summary_Min Cost'!E24, A:D, 4, FALSE)</f>
        <v>79.101456423858892</v>
      </c>
      <c r="AG24" s="27">
        <f t="shared" si="8"/>
        <v>79.101456423858892</v>
      </c>
      <c r="AH24" s="27">
        <f>IF('Min Cost'!H24=0,1,'Min Cost'!H24)</f>
        <v>83.703627837580953</v>
      </c>
      <c r="AI24" s="26">
        <f t="shared" si="9"/>
        <v>0.52951107258669095</v>
      </c>
      <c r="AJ24" s="26">
        <f t="shared" si="10"/>
        <v>0.47048892741330905</v>
      </c>
      <c r="AK24" s="26">
        <f t="shared" si="11"/>
        <v>37.216359389691974</v>
      </c>
      <c r="AY24" s="31">
        <f>VLOOKUP('Summary_Min Time&amp;Cost'!B24, A:D, 4, FALSE)</f>
        <v>79.101456423858892</v>
      </c>
      <c r="AZ24" s="31">
        <f>VLOOKUP('Summary_Min Time&amp;Cost'!E24, A:D, 4, FALSE)</f>
        <v>95.731374129708314</v>
      </c>
      <c r="BA24" s="32">
        <f t="shared" si="13"/>
        <v>87.416415276783596</v>
      </c>
      <c r="BB24" s="32">
        <f>IF('Min Time&amp;Cost'!H24=0,1,'Min Time&amp;Cost'!H24)</f>
        <v>11.367076706412499</v>
      </c>
      <c r="BC24" s="31">
        <f t="shared" si="14"/>
        <v>0.10073041642301211</v>
      </c>
      <c r="BD24" s="31">
        <f t="shared" si="15"/>
        <v>0.89926958357698794</v>
      </c>
      <c r="BE24" s="31">
        <f t="shared" si="16"/>
        <v>78.610923363746238</v>
      </c>
    </row>
    <row r="25" spans="1:65" ht="15.6">
      <c r="K25" s="21">
        <f>VLOOKUP('Summary_Min Time'!B25, A:D, 4, FALSE)</f>
        <v>68.91572373752264</v>
      </c>
      <c r="L25" s="21">
        <f>VLOOKUP('Summary_Min Time'!E25, A:D, 4, FALSE)</f>
        <v>84.711156867525418</v>
      </c>
      <c r="M25" s="22">
        <f t="shared" si="2"/>
        <v>76.813440302524029</v>
      </c>
      <c r="N25" s="22">
        <f>IF('Min Time'!H25=0,1,'Min Time'!H25)</f>
        <v>34.050578714323812</v>
      </c>
      <c r="O25" s="40">
        <f t="shared" si="3"/>
        <v>0.30697983140106594</v>
      </c>
      <c r="P25" s="40">
        <f t="shared" si="0"/>
        <v>0.69302016859893412</v>
      </c>
      <c r="Q25" s="40">
        <f t="shared" si="1"/>
        <v>53.233263349119362</v>
      </c>
      <c r="U25" s="23"/>
      <c r="V25" s="21"/>
      <c r="AE25" s="26">
        <f>VLOOKUP('Summary_Min Cost'!B25, A:D, 4, FALSE)</f>
        <v>68.91572373752264</v>
      </c>
      <c r="AF25" s="26">
        <f>VLOOKUP('Summary_Min Cost'!E25, A:D, 4, FALSE)</f>
        <v>84.711156867525418</v>
      </c>
      <c r="AG25" s="27">
        <f t="shared" si="8"/>
        <v>76.813440302524029</v>
      </c>
      <c r="AH25" s="27">
        <f>IF('Min Cost'!H25=0,1,'Min Cost'!H25)</f>
        <v>34.050578714323812</v>
      </c>
      <c r="AI25" s="26">
        <f t="shared" si="9"/>
        <v>0.21160676795220432</v>
      </c>
      <c r="AJ25" s="26">
        <f t="shared" si="10"/>
        <v>0.78839323204779566</v>
      </c>
      <c r="AK25" s="26">
        <f t="shared" si="11"/>
        <v>60.559196464817326</v>
      </c>
      <c r="AY25" s="31">
        <f>VLOOKUP('Summary_Min Time&amp;Cost'!B25, A:D, 4, FALSE)</f>
        <v>68.91572373752264</v>
      </c>
      <c r="AZ25" s="31">
        <f>VLOOKUP('Summary_Min Time&amp;Cost'!E25, A:D, 4, FALSE)</f>
        <v>84.711156867525418</v>
      </c>
      <c r="BA25" s="32">
        <f t="shared" si="13"/>
        <v>76.813440302524029</v>
      </c>
      <c r="BB25" s="32">
        <f>IF('Min Time&amp;Cost'!H25=0,1,'Min Time&amp;Cost'!H25)</f>
        <v>34.050578714323812</v>
      </c>
      <c r="BC25" s="31">
        <f t="shared" si="14"/>
        <v>0.30676628683592277</v>
      </c>
      <c r="BD25" s="31">
        <f t="shared" si="15"/>
        <v>0.69323371316407723</v>
      </c>
      <c r="BE25" s="31">
        <f t="shared" si="16"/>
        <v>53.249666441825909</v>
      </c>
    </row>
    <row r="26" spans="1:65" ht="15.6">
      <c r="K26" s="21">
        <f>VLOOKUP('Summary_Min Time'!B26, A:D, 4, FALSE)</f>
        <v>91.803458387712311</v>
      </c>
      <c r="L26" s="21">
        <f>VLOOKUP('Summary_Min Time'!E26, A:D, 4, FALSE)</f>
        <v>87.860941194963118</v>
      </c>
      <c r="M26" s="22">
        <f t="shared" si="2"/>
        <v>89.832199791337715</v>
      </c>
      <c r="N26" s="22">
        <f>IF('Min Time'!H26=0,1,'Min Time'!H26)</f>
        <v>11.6952408297325</v>
      </c>
      <c r="O26" s="40">
        <f t="shared" si="3"/>
        <v>0.10398724853370908</v>
      </c>
      <c r="P26" s="40">
        <f t="shared" si="0"/>
        <v>0.89601275146629089</v>
      </c>
      <c r="Q26" s="40">
        <f t="shared" si="1"/>
        <v>80.490796505306065</v>
      </c>
      <c r="U26" s="23"/>
      <c r="V26" s="21"/>
      <c r="AE26" s="26">
        <f>VLOOKUP('Summary_Min Cost'!B26, A:D, 4, FALSE)</f>
        <v>91.803458387712311</v>
      </c>
      <c r="AF26" s="26">
        <f>VLOOKUP('Summary_Min Cost'!E26, A:D, 4, FALSE)</f>
        <v>79.101456423858892</v>
      </c>
      <c r="AG26" s="27">
        <f t="shared" si="8"/>
        <v>85.452457405785594</v>
      </c>
      <c r="AH26" s="27">
        <f>IF('Min Cost'!H26=0,1,'Min Cost'!H26)</f>
        <v>30.514214155623812</v>
      </c>
      <c r="AI26" s="26">
        <f t="shared" si="9"/>
        <v>0.18896514702824402</v>
      </c>
      <c r="AJ26" s="26">
        <f t="shared" si="10"/>
        <v>0.81103485297175593</v>
      </c>
      <c r="AK26" s="26">
        <f t="shared" si="11"/>
        <v>69.304921228176553</v>
      </c>
      <c r="AY26" s="31">
        <f>VLOOKUP('Summary_Min Time&amp;Cost'!B26, A:D, 4, FALSE)</f>
        <v>91.803458387712311</v>
      </c>
      <c r="AZ26" s="31">
        <f>VLOOKUP('Summary_Min Time&amp;Cost'!E26, A:D, 4, FALSE)</f>
        <v>87.860941194963118</v>
      </c>
      <c r="BA26" s="32">
        <f t="shared" si="13"/>
        <v>89.832199791337715</v>
      </c>
      <c r="BB26" s="32">
        <f>IF('Min Time&amp;Cost'!H26=0,1,'Min Time&amp;Cost'!H26)</f>
        <v>11.6952408297325</v>
      </c>
      <c r="BC26" s="31">
        <f t="shared" si="14"/>
        <v>0.10371115461603647</v>
      </c>
      <c r="BD26" s="31">
        <f t="shared" si="15"/>
        <v>0.89628884538396347</v>
      </c>
      <c r="BE26" s="31">
        <f t="shared" si="16"/>
        <v>80.515598629279609</v>
      </c>
    </row>
    <row r="27" spans="1:65" ht="15.6">
      <c r="K27" s="21">
        <f>VLOOKUP('Summary_Min Time'!B27, A:D, 4, FALSE)</f>
        <v>79.101456423858892</v>
      </c>
      <c r="L27" s="21">
        <f>VLOOKUP('Summary_Min Time'!E27, A:D, 4, FALSE)</f>
        <v>91.803458387712311</v>
      </c>
      <c r="M27" s="22">
        <f t="shared" si="2"/>
        <v>85.452457405785594</v>
      </c>
      <c r="N27" s="22">
        <f>IF('Min Time'!H27=0,1,'Min Time'!H27)</f>
        <v>4.12167403587625</v>
      </c>
      <c r="O27" s="40">
        <f t="shared" si="3"/>
        <v>3.5217190441096523E-2</v>
      </c>
      <c r="P27" s="40">
        <f t="shared" si="0"/>
        <v>0.9647828095589035</v>
      </c>
      <c r="Q27" s="40">
        <f t="shared" si="1"/>
        <v>82.44306193966635</v>
      </c>
      <c r="U27" s="23"/>
      <c r="V27" s="21"/>
      <c r="AE27" s="26">
        <f>VLOOKUP('Summary_Min Cost'!B27, A:D, 4, FALSE)</f>
        <v>79.101456423858892</v>
      </c>
      <c r="AF27" s="26">
        <f>VLOOKUP('Summary_Min Cost'!E27, A:D, 4, FALSE)</f>
        <v>84.711156867525418</v>
      </c>
      <c r="AG27" s="27">
        <f t="shared" si="8"/>
        <v>81.906306645692155</v>
      </c>
      <c r="AH27" s="27">
        <f>IF('Min Cost'!H27=0,1,'Min Cost'!H27)</f>
        <v>81.444087847314293</v>
      </c>
      <c r="AI27" s="26">
        <f t="shared" si="9"/>
        <v>0.51504433787284865</v>
      </c>
      <c r="AJ27" s="26">
        <f t="shared" si="10"/>
        <v>0.48495566212715135</v>
      </c>
      <c r="AK27" s="26">
        <f t="shared" si="11"/>
        <v>39.720927171751136</v>
      </c>
      <c r="AY27" s="31">
        <f>VLOOKUP('Summary_Min Time&amp;Cost'!B27, A:D, 4, FALSE)</f>
        <v>79.101456423858892</v>
      </c>
      <c r="AZ27" s="31">
        <f>VLOOKUP('Summary_Min Time&amp;Cost'!E27, A:D, 4, FALSE)</f>
        <v>91.803458387712311</v>
      </c>
      <c r="BA27" s="32">
        <f t="shared" si="13"/>
        <v>85.452457405785594</v>
      </c>
      <c r="BB27" s="32">
        <f>IF('Min Time&amp;Cost'!H27=0,1,'Min Time&amp;Cost'!H27)</f>
        <v>4.12167403587625</v>
      </c>
      <c r="BC27" s="31">
        <f t="shared" si="14"/>
        <v>3.4919905982634974E-2</v>
      </c>
      <c r="BD27" s="31">
        <f t="shared" si="15"/>
        <v>0.96508009401736505</v>
      </c>
      <c r="BE27" s="31">
        <f t="shared" si="16"/>
        <v>82.46846562719044</v>
      </c>
    </row>
    <row r="28" spans="1:65" ht="15.6">
      <c r="K28" s="21">
        <f>VLOOKUP('Summary_Min Time'!B28, A:D, 4, FALSE)</f>
        <v>97.315091476107412</v>
      </c>
      <c r="L28" s="21">
        <f>VLOOKUP('Summary_Min Time'!E28, A:D, 4, FALSE)</f>
        <v>79.101456423858892</v>
      </c>
      <c r="M28" s="22">
        <f t="shared" si="2"/>
        <v>88.208273949983152</v>
      </c>
      <c r="N28" s="22">
        <f>IF('Min Time'!H28=0,1,'Min Time'!H28)</f>
        <v>5.0004151512500004</v>
      </c>
      <c r="O28" s="40">
        <f t="shared" si="3"/>
        <v>4.3196400131521678E-2</v>
      </c>
      <c r="P28" s="40">
        <f t="shared" si="0"/>
        <v>0.95680359986847829</v>
      </c>
      <c r="Q28" s="40">
        <f t="shared" si="1"/>
        <v>84.397994053528791</v>
      </c>
      <c r="U28" s="23"/>
      <c r="V28" s="21"/>
      <c r="AE28" s="26">
        <f>VLOOKUP('Summary_Min Cost'!B28, A:D, 4, FALSE)</f>
        <v>97.315091476107412</v>
      </c>
      <c r="AF28" s="26">
        <f>VLOOKUP('Summary_Min Cost'!E28, A:D, 4, FALSE)</f>
        <v>84.711156867525418</v>
      </c>
      <c r="AG28" s="27">
        <f t="shared" si="8"/>
        <v>91.013124171816415</v>
      </c>
      <c r="AH28" s="27">
        <f>IF('Min Cost'!H28=0,1,'Min Cost'!H28)</f>
        <v>38.880879482685707</v>
      </c>
      <c r="AI28" s="26">
        <f t="shared" si="9"/>
        <v>0.24253283259588121</v>
      </c>
      <c r="AJ28" s="26">
        <f t="shared" si="10"/>
        <v>0.75746716740411879</v>
      </c>
      <c r="AK28" s="26">
        <f t="shared" si="11"/>
        <v>68.939453363025109</v>
      </c>
      <c r="AY28" s="31">
        <f>VLOOKUP('Summary_Min Time&amp;Cost'!B28, A:D, 4, FALSE)</f>
        <v>97.315091476107412</v>
      </c>
      <c r="AZ28" s="31">
        <f>VLOOKUP('Summary_Min Time&amp;Cost'!E28, A:D, 4, FALSE)</f>
        <v>95.731374129708314</v>
      </c>
      <c r="BA28" s="32">
        <f t="shared" si="13"/>
        <v>96.52323280290787</v>
      </c>
      <c r="BB28" s="32">
        <f>IF('Min Time&amp;Cost'!H28=0,1,'Min Time&amp;Cost'!H28)</f>
        <v>15.36144954807</v>
      </c>
      <c r="BC28" s="31">
        <f t="shared" si="14"/>
        <v>0.13701159050704742</v>
      </c>
      <c r="BD28" s="31">
        <f t="shared" si="15"/>
        <v>0.86298840949295252</v>
      </c>
      <c r="BE28" s="31">
        <f t="shared" si="16"/>
        <v>83.298431155699447</v>
      </c>
    </row>
    <row r="29" spans="1:65" ht="15.6">
      <c r="K29" s="21">
        <f>VLOOKUP('Summary_Min Time'!B29, A:D, 4, FALSE)</f>
        <v>91.803458387712311</v>
      </c>
      <c r="L29" s="21">
        <f>VLOOKUP('Summary_Min Time'!E29, A:D, 4, FALSE)</f>
        <v>91.803458387712311</v>
      </c>
      <c r="M29" s="22">
        <f t="shared" si="2"/>
        <v>91.803458387712311</v>
      </c>
      <c r="N29" s="22">
        <f>IF('Min Time'!H29=0,1,'Min Time'!H29)</f>
        <v>10.402003526078749</v>
      </c>
      <c r="O29" s="40">
        <f t="shared" si="3"/>
        <v>9.2244300076193955E-2</v>
      </c>
      <c r="P29" s="40">
        <f t="shared" si="0"/>
        <v>0.907755699923806</v>
      </c>
      <c r="Q29" s="40">
        <f t="shared" si="1"/>
        <v>83.335112624163784</v>
      </c>
      <c r="U29" s="23"/>
      <c r="V29" s="21"/>
      <c r="AE29" s="26">
        <f>VLOOKUP('Summary_Min Cost'!B29, A:D, 4, FALSE)</f>
        <v>91.803458387712311</v>
      </c>
      <c r="AF29" s="26">
        <f>VLOOKUP('Summary_Min Cost'!E29, A:D, 4, FALSE)</f>
        <v>79.101456423858892</v>
      </c>
      <c r="AG29" s="27">
        <f t="shared" si="8"/>
        <v>85.452457405785594</v>
      </c>
      <c r="AH29" s="27">
        <f>IF('Min Cost'!H29=0,1,'Min Cost'!H29)</f>
        <v>53.971915626590473</v>
      </c>
      <c r="AI29" s="26">
        <f t="shared" si="9"/>
        <v>0.33915339137833933</v>
      </c>
      <c r="AJ29" s="26">
        <f t="shared" si="10"/>
        <v>0.66084660862166067</v>
      </c>
      <c r="AK29" s="26">
        <f t="shared" si="11"/>
        <v>56.470966675000319</v>
      </c>
      <c r="AY29" s="31">
        <f>VLOOKUP('Summary_Min Time&amp;Cost'!B29, A:D, 4, FALSE)</f>
        <v>91.803458387712311</v>
      </c>
      <c r="AZ29" s="31">
        <f>VLOOKUP('Summary_Min Time&amp;Cost'!E29, A:D, 4, FALSE)</f>
        <v>91.803458387712311</v>
      </c>
      <c r="BA29" s="32">
        <f t="shared" si="13"/>
        <v>91.803458387712311</v>
      </c>
      <c r="BB29" s="32">
        <f>IF('Min Time&amp;Cost'!H29=0,1,'Min Time&amp;Cost'!H29)</f>
        <v>10.402003526078749</v>
      </c>
      <c r="BC29" s="31">
        <f t="shared" si="14"/>
        <v>9.1964587731619099E-2</v>
      </c>
      <c r="BD29" s="31">
        <f t="shared" si="15"/>
        <v>0.90803541226838091</v>
      </c>
      <c r="BE29" s="31">
        <f t="shared" si="16"/>
        <v>83.360791184749502</v>
      </c>
    </row>
    <row r="30" spans="1:65" ht="15.6">
      <c r="K30" s="21">
        <f>VLOOKUP('Summary_Min Time'!B30, A:D, 4, FALSE)</f>
        <v>68.91572373752264</v>
      </c>
      <c r="L30" s="21">
        <f>VLOOKUP('Summary_Min Time'!E30, A:D, 4, FALSE)</f>
        <v>91.803458387712311</v>
      </c>
      <c r="M30" s="22">
        <f t="shared" si="2"/>
        <v>80.359591062617483</v>
      </c>
      <c r="N30" s="22">
        <f>IF('Min Time'!H30=0,1,'Min Time'!H30)</f>
        <v>4.468883693045</v>
      </c>
      <c r="O30" s="40">
        <f t="shared" si="3"/>
        <v>3.8369949100752213E-2</v>
      </c>
      <c r="P30" s="40">
        <f t="shared" si="0"/>
        <v>0.9616300508992478</v>
      </c>
      <c r="Q30" s="40">
        <f t="shared" si="1"/>
        <v>77.276197643787583</v>
      </c>
      <c r="U30" s="23"/>
      <c r="V30" s="21"/>
      <c r="AE30" s="26">
        <f>VLOOKUP('Summary_Min Cost'!B30, A:D, 4, FALSE)</f>
        <v>68.91572373752264</v>
      </c>
      <c r="AF30" s="26">
        <f>VLOOKUP('Summary_Min Cost'!E30, A:D, 4, FALSE)</f>
        <v>79.101456423858892</v>
      </c>
      <c r="AG30" s="27">
        <f t="shared" si="8"/>
        <v>74.008590080690766</v>
      </c>
      <c r="AH30" s="27">
        <f>IF('Min Cost'!H30=0,1,'Min Cost'!H30)</f>
        <v>122.5063306455714</v>
      </c>
      <c r="AI30" s="26">
        <f t="shared" si="9"/>
        <v>0.77794589123179514</v>
      </c>
      <c r="AJ30" s="26">
        <f t="shared" si="10"/>
        <v>0.22205410876820486</v>
      </c>
      <c r="AK30" s="26">
        <f t="shared" si="11"/>
        <v>16.433911511559195</v>
      </c>
      <c r="AY30" s="31">
        <f>VLOOKUP('Summary_Min Time&amp;Cost'!B30, A:D, 4, FALSE)</f>
        <v>68.91572373752264</v>
      </c>
      <c r="AZ30" s="31">
        <f>VLOOKUP('Summary_Min Time&amp;Cost'!E30, A:D, 4, FALSE)</f>
        <v>91.803458387712311</v>
      </c>
      <c r="BA30" s="32">
        <f t="shared" si="13"/>
        <v>80.359591062617483</v>
      </c>
      <c r="BB30" s="32">
        <f>IF('Min Time&amp;Cost'!H30=0,1,'Min Time&amp;Cost'!H30)</f>
        <v>4.468883693045</v>
      </c>
      <c r="BC30" s="31">
        <f t="shared" si="14"/>
        <v>3.8073636121199184E-2</v>
      </c>
      <c r="BD30" s="31">
        <f t="shared" si="15"/>
        <v>0.96192636387880082</v>
      </c>
      <c r="BE30" s="31">
        <f t="shared" si="16"/>
        <v>77.300009233651011</v>
      </c>
    </row>
    <row r="31" spans="1:65" ht="15.6">
      <c r="K31" s="21">
        <f>VLOOKUP('Summary_Min Time'!B31, A:D, 4, FALSE)</f>
        <v>95.731374129708314</v>
      </c>
      <c r="L31" s="21">
        <f>VLOOKUP('Summary_Min Time'!E31, A:D, 4, FALSE)</f>
        <v>79.101456423858892</v>
      </c>
      <c r="M31" s="22">
        <f t="shared" si="2"/>
        <v>87.416415276783596</v>
      </c>
      <c r="N31" s="22">
        <f>IF('Min Time'!H31=0,1,'Min Time'!H31)</f>
        <v>9.1333801198024993</v>
      </c>
      <c r="O31" s="40">
        <f t="shared" si="3"/>
        <v>8.0724852539527561E-2</v>
      </c>
      <c r="P31" s="40">
        <f t="shared" si="0"/>
        <v>0.91927514746047245</v>
      </c>
      <c r="Q31" s="40">
        <f t="shared" si="1"/>
        <v>80.359738044031133</v>
      </c>
      <c r="U31" s="23"/>
      <c r="V31" s="21"/>
      <c r="AE31" s="26">
        <f>VLOOKUP('Summary_Min Cost'!B31, A:D, 4, FALSE)</f>
        <v>95.731374129708314</v>
      </c>
      <c r="AF31" s="26">
        <f>VLOOKUP('Summary_Min Cost'!E31, A:D, 4, FALSE)</f>
        <v>79.101456423858892</v>
      </c>
      <c r="AG31" s="27">
        <f t="shared" si="8"/>
        <v>87.416415276783596</v>
      </c>
      <c r="AH31" s="27">
        <f>IF('Min Cost'!H31=0,1,'Min Cost'!H31)</f>
        <v>85.353236528423821</v>
      </c>
      <c r="AI31" s="26">
        <f t="shared" si="9"/>
        <v>0.54007271407782287</v>
      </c>
      <c r="AJ31" s="26">
        <f t="shared" si="10"/>
        <v>0.45992728592217713</v>
      </c>
      <c r="AK31" s="26">
        <f t="shared" si="11"/>
        <v>40.205194623297025</v>
      </c>
      <c r="AY31" s="31">
        <f>VLOOKUP('Summary_Min Time&amp;Cost'!B31, A:D, 4, FALSE)</f>
        <v>95.731374129708314</v>
      </c>
      <c r="AZ31" s="31">
        <f>VLOOKUP('Summary_Min Time&amp;Cost'!E31, A:D, 4, FALSE)</f>
        <v>87.860941194963118</v>
      </c>
      <c r="BA31" s="32">
        <f t="shared" si="13"/>
        <v>91.796157662335716</v>
      </c>
      <c r="BB31" s="32">
        <f>IF('Min Time&amp;Cost'!H31=0,1,'Min Time&amp;Cost'!H31)</f>
        <v>10.0741630342125</v>
      </c>
      <c r="BC31" s="31">
        <f t="shared" si="14"/>
        <v>8.8986789106226025E-2</v>
      </c>
      <c r="BD31" s="31">
        <f t="shared" si="15"/>
        <v>0.91101321089377396</v>
      </c>
      <c r="BE31" s="31">
        <f t="shared" si="16"/>
        <v>83.627512339675576</v>
      </c>
    </row>
    <row r="32" spans="1:65" ht="15.6">
      <c r="K32" s="21">
        <f>VLOOKUP('Summary_Min Time'!B32, A:D, 4, FALSE)</f>
        <v>79.101456423858892</v>
      </c>
      <c r="L32" s="21">
        <f>VLOOKUP('Summary_Min Time'!E32, A:D, 4, FALSE)</f>
        <v>84.711156867525418</v>
      </c>
      <c r="M32" s="22">
        <f t="shared" si="2"/>
        <v>81.906306645692155</v>
      </c>
      <c r="N32" s="22">
        <f>IF('Min Time'!H32=0,1,'Min Time'!H32)</f>
        <v>25.60045272557619</v>
      </c>
      <c r="O32" s="40">
        <f t="shared" si="3"/>
        <v>0.23025037605283083</v>
      </c>
      <c r="P32" s="40">
        <f t="shared" si="0"/>
        <v>0.76974962394716917</v>
      </c>
      <c r="Q32" s="40">
        <f t="shared" si="1"/>
        <v>63.047348739423057</v>
      </c>
      <c r="U32" s="23"/>
      <c r="V32" s="21"/>
      <c r="AE32" s="26">
        <f>VLOOKUP('Summary_Min Cost'!B32, A:D, 4, FALSE)</f>
        <v>79.101456423858892</v>
      </c>
      <c r="AF32" s="26">
        <f>VLOOKUP('Summary_Min Cost'!E32, A:D, 4, FALSE)</f>
        <v>84.711156867525418</v>
      </c>
      <c r="AG32" s="27">
        <f t="shared" si="8"/>
        <v>81.906306645692155</v>
      </c>
      <c r="AH32" s="27">
        <f>IF('Min Cost'!H32=0,1,'Min Cost'!H32)</f>
        <v>25.60045272557619</v>
      </c>
      <c r="AI32" s="26">
        <f t="shared" si="9"/>
        <v>0.15750472439274127</v>
      </c>
      <c r="AJ32" s="26">
        <f t="shared" si="10"/>
        <v>0.84249527560725879</v>
      </c>
      <c r="AK32" s="26">
        <f t="shared" si="11"/>
        <v>69.00567639143506</v>
      </c>
      <c r="AY32" s="31">
        <f>VLOOKUP('Summary_Min Time&amp;Cost'!B32, A:D, 4, FALSE)</f>
        <v>79.101456423858892</v>
      </c>
      <c r="AZ32" s="31">
        <f>VLOOKUP('Summary_Min Time&amp;Cost'!E32, A:D, 4, FALSE)</f>
        <v>84.711156867525418</v>
      </c>
      <c r="BA32" s="32">
        <f t="shared" si="13"/>
        <v>81.906306645692155</v>
      </c>
      <c r="BB32" s="32">
        <f>IF('Min Time&amp;Cost'!H32=0,1,'Min Time&amp;Cost'!H32)</f>
        <v>25.60045272557619</v>
      </c>
      <c r="BC32" s="31">
        <f t="shared" si="14"/>
        <v>0.23001318836888909</v>
      </c>
      <c r="BD32" s="31">
        <f t="shared" si="15"/>
        <v>0.76998681163111093</v>
      </c>
      <c r="BE32" s="31">
        <f t="shared" si="16"/>
        <v>63.066775906596575</v>
      </c>
    </row>
    <row r="33" spans="11:57" ht="15.6">
      <c r="K33" s="21">
        <f>VLOOKUP('Summary_Min Time'!B33, A:D, 4, FALSE)</f>
        <v>84.711156867525418</v>
      </c>
      <c r="L33" s="21">
        <f>VLOOKUP('Summary_Min Time'!E33, A:D, 4, FALSE)</f>
        <v>79.101456423858892</v>
      </c>
      <c r="M33" s="22">
        <f t="shared" si="2"/>
        <v>81.906306645692155</v>
      </c>
      <c r="N33" s="22">
        <f>IF('Min Time'!H33=0,1,'Min Time'!H33)</f>
        <v>5.4696972435666664</v>
      </c>
      <c r="O33" s="40">
        <f t="shared" si="3"/>
        <v>4.7457609892901181E-2</v>
      </c>
      <c r="P33" s="40">
        <f t="shared" si="0"/>
        <v>0.95254239010709885</v>
      </c>
      <c r="Q33" s="40">
        <f t="shared" si="1"/>
        <v>78.019229097132566</v>
      </c>
      <c r="U33" s="23"/>
      <c r="V33" s="21"/>
      <c r="AE33" s="26">
        <f>VLOOKUP('Summary_Min Cost'!B33, A:D, 4, FALSE)</f>
        <v>84.711156867525418</v>
      </c>
      <c r="AF33" s="26">
        <f>VLOOKUP('Summary_Min Cost'!E33, A:D, 4, FALSE)</f>
        <v>79.101456423858892</v>
      </c>
      <c r="AG33" s="27">
        <f t="shared" si="8"/>
        <v>81.906306645692155</v>
      </c>
      <c r="AH33" s="27">
        <f>IF('Min Cost'!H33=0,1,'Min Cost'!H33)</f>
        <v>5.4696972435666664</v>
      </c>
      <c r="AI33" s="26">
        <f t="shared" si="9"/>
        <v>2.8617295800212723E-2</v>
      </c>
      <c r="AJ33" s="26">
        <f t="shared" si="10"/>
        <v>0.97138270419978723</v>
      </c>
      <c r="AK33" s="26">
        <f t="shared" si="11"/>
        <v>79.562369640509445</v>
      </c>
      <c r="AY33" s="31">
        <f>VLOOKUP('Summary_Min Time&amp;Cost'!B33, A:D, 4, FALSE)</f>
        <v>84.711156867525418</v>
      </c>
      <c r="AZ33" s="31">
        <f>VLOOKUP('Summary_Min Time&amp;Cost'!E33, A:D, 4, FALSE)</f>
        <v>79.101456423858892</v>
      </c>
      <c r="BA33" s="32">
        <f t="shared" si="13"/>
        <v>81.906306645692155</v>
      </c>
      <c r="BB33" s="32">
        <f>IF('Min Time&amp;Cost'!H33=0,1,'Min Time&amp;Cost'!H33)</f>
        <v>5.4696972435666664</v>
      </c>
      <c r="BC33" s="31">
        <f t="shared" si="14"/>
        <v>4.7164097150137731E-2</v>
      </c>
      <c r="BD33" s="31">
        <f t="shared" si="15"/>
        <v>0.9528359028498623</v>
      </c>
      <c r="BE33" s="31">
        <f t="shared" si="16"/>
        <v>78.043269641845768</v>
      </c>
    </row>
    <row r="34" spans="11:57" ht="15.6">
      <c r="K34" s="21">
        <f>VLOOKUP('Summary_Min Time'!B34, A:D, 4, FALSE)</f>
        <v>79.101456423858892</v>
      </c>
      <c r="L34" s="21">
        <f>VLOOKUP('Summary_Min Time'!E34, A:D, 4, FALSE)</f>
        <v>95.731374129708314</v>
      </c>
      <c r="M34" s="22">
        <f t="shared" si="2"/>
        <v>87.416415276783596</v>
      </c>
      <c r="N34" s="22">
        <f>IF('Min Time'!H34=0,1,'Min Time'!H34)</f>
        <v>16.008426438095238</v>
      </c>
      <c r="O34" s="40">
        <f t="shared" si="3"/>
        <v>0.14315215364710232</v>
      </c>
      <c r="P34" s="40">
        <f t="shared" si="0"/>
        <v>0.85684784635289768</v>
      </c>
      <c r="Q34" s="40">
        <f t="shared" si="1"/>
        <v>74.902567165802566</v>
      </c>
      <c r="U34" s="23"/>
      <c r="V34" s="21"/>
      <c r="AE34" s="26">
        <f>VLOOKUP('Summary_Min Cost'!B34, A:D, 4, FALSE)</f>
        <v>79.101456423858892</v>
      </c>
      <c r="AF34" s="26">
        <f>VLOOKUP('Summary_Min Cost'!E34, A:D, 4, FALSE)</f>
        <v>79.101456423858892</v>
      </c>
      <c r="AG34" s="27">
        <f t="shared" si="8"/>
        <v>79.101456423858892</v>
      </c>
      <c r="AH34" s="27">
        <f>IF('Min Cost'!H34=0,1,'Min Cost'!H34)</f>
        <v>36.185528262980952</v>
      </c>
      <c r="AI34" s="26">
        <f t="shared" si="9"/>
        <v>0.22527581071352099</v>
      </c>
      <c r="AJ34" s="26">
        <f t="shared" si="10"/>
        <v>0.77472418928647901</v>
      </c>
      <c r="AK34" s="26">
        <f t="shared" si="11"/>
        <v>61.281811699353824</v>
      </c>
      <c r="AY34" s="31">
        <f>VLOOKUP('Summary_Min Time&amp;Cost'!B34, A:D, 4, FALSE)</f>
        <v>79.101456423858892</v>
      </c>
      <c r="AZ34" s="31">
        <f>VLOOKUP('Summary_Min Time&amp;Cost'!E34, A:D, 4, FALSE)</f>
        <v>95.731374129708314</v>
      </c>
      <c r="BA34" s="32">
        <f t="shared" si="13"/>
        <v>87.416415276783596</v>
      </c>
      <c r="BB34" s="32">
        <f>IF('Min Time&amp;Cost'!H34=0,1,'Min Time&amp;Cost'!H34)</f>
        <v>16.008426438095238</v>
      </c>
      <c r="BC34" s="31">
        <f t="shared" si="14"/>
        <v>0.14288812785242277</v>
      </c>
      <c r="BD34" s="31">
        <f t="shared" si="15"/>
        <v>0.85711187214757723</v>
      </c>
      <c r="BE34" s="31">
        <f t="shared" si="16"/>
        <v>74.925647354314052</v>
      </c>
    </row>
    <row r="35" spans="11:57" ht="15.6">
      <c r="K35" s="21">
        <f>VLOOKUP('Summary_Min Time'!B35, A:D, 4, FALSE)</f>
        <v>84.711156867525418</v>
      </c>
      <c r="L35" s="21">
        <f>VLOOKUP('Summary_Min Time'!E35, A:D, 4, FALSE)</f>
        <v>84.711156867525418</v>
      </c>
      <c r="M35" s="22">
        <f t="shared" si="2"/>
        <v>84.711156867525418</v>
      </c>
      <c r="N35" s="22">
        <f>IF('Min Time'!H35=0,1,'Min Time'!H35)</f>
        <v>41.040781957261913</v>
      </c>
      <c r="O35" s="40">
        <f t="shared" si="3"/>
        <v>0.37045278888339561</v>
      </c>
      <c r="P35" s="40">
        <f t="shared" si="0"/>
        <v>0.62954721111660439</v>
      </c>
      <c r="Q35" s="40">
        <f t="shared" si="1"/>
        <v>53.329672556411815</v>
      </c>
      <c r="U35" s="23"/>
      <c r="V35" s="21"/>
      <c r="AE35" s="26">
        <f>VLOOKUP('Summary_Min Cost'!B35, A:D, 4, FALSE)</f>
        <v>84.711156867525418</v>
      </c>
      <c r="AF35" s="26">
        <f>VLOOKUP('Summary_Min Cost'!E35, A:D, 4, FALSE)</f>
        <v>84.711156867525418</v>
      </c>
      <c r="AG35" s="27">
        <f t="shared" si="8"/>
        <v>84.711156867525418</v>
      </c>
      <c r="AH35" s="27">
        <f>IF('Min Cost'!H35=0,1,'Min Cost'!H35)</f>
        <v>41.040781957261913</v>
      </c>
      <c r="AI35" s="26">
        <f t="shared" si="9"/>
        <v>0.2563616367958802</v>
      </c>
      <c r="AJ35" s="26">
        <f t="shared" si="10"/>
        <v>0.7436383632041198</v>
      </c>
      <c r="AK35" s="26">
        <f t="shared" si="11"/>
        <v>62.994466038094032</v>
      </c>
      <c r="AY35" s="31">
        <f>VLOOKUP('Summary_Min Time&amp;Cost'!B35, A:D, 4, FALSE)</f>
        <v>84.711156867525418</v>
      </c>
      <c r="AZ35" s="31">
        <f>VLOOKUP('Summary_Min Time&amp;Cost'!E35, A:D, 4, FALSE)</f>
        <v>84.711156867525418</v>
      </c>
      <c r="BA35" s="32">
        <f t="shared" si="13"/>
        <v>84.711156867525418</v>
      </c>
      <c r="BB35" s="32">
        <f>IF('Min Time&amp;Cost'!H35=0,1,'Min Time&amp;Cost'!H35)</f>
        <v>41.040781957261913</v>
      </c>
      <c r="BC35" s="31">
        <f t="shared" si="14"/>
        <v>0.37025880263086453</v>
      </c>
      <c r="BD35" s="31">
        <f t="shared" si="15"/>
        <v>0.62974119736913547</v>
      </c>
      <c r="BE35" s="31">
        <f t="shared" si="16"/>
        <v>53.34610535628012</v>
      </c>
    </row>
    <row r="36" spans="11:57" ht="15.6">
      <c r="K36" s="21">
        <f>VLOOKUP('Summary_Min Time'!B36, A:D, 4, FALSE)</f>
        <v>91.803458387712311</v>
      </c>
      <c r="L36" s="21">
        <f>VLOOKUP('Summary_Min Time'!E36, A:D, 4, FALSE)</f>
        <v>95.731374129708314</v>
      </c>
      <c r="M36" s="22">
        <f t="shared" si="2"/>
        <v>93.767416258710313</v>
      </c>
      <c r="N36" s="22">
        <f>IF('Min Time'!H36=0,1,'Min Time'!H36)</f>
        <v>5.0119098109050002</v>
      </c>
      <c r="O36" s="40">
        <f t="shared" si="3"/>
        <v>4.3300774785333465E-2</v>
      </c>
      <c r="P36" s="40">
        <f t="shared" si="0"/>
        <v>0.95669922521466655</v>
      </c>
      <c r="Q36" s="40">
        <f t="shared" si="1"/>
        <v>89.707214485089281</v>
      </c>
      <c r="U36" s="23"/>
      <c r="V36" s="21"/>
      <c r="AE36" s="26">
        <f>VLOOKUP('Summary_Min Cost'!B36, A:D, 4, FALSE)</f>
        <v>91.803458387712311</v>
      </c>
      <c r="AF36" s="26">
        <f>VLOOKUP('Summary_Min Cost'!E36, A:D, 4, FALSE)</f>
        <v>84.711156867525418</v>
      </c>
      <c r="AG36" s="27">
        <f t="shared" si="8"/>
        <v>88.257307627618871</v>
      </c>
      <c r="AH36" s="27">
        <f>IF('Min Cost'!H36=0,1,'Min Cost'!H36)</f>
        <v>40.003599175719053</v>
      </c>
      <c r="AI36" s="26">
        <f t="shared" si="9"/>
        <v>0.24972106030023042</v>
      </c>
      <c r="AJ36" s="26">
        <f t="shared" si="10"/>
        <v>0.75027893969976955</v>
      </c>
      <c r="AK36" s="26">
        <f t="shared" si="11"/>
        <v>66.217599187606268</v>
      </c>
      <c r="AY36" s="31">
        <f>VLOOKUP('Summary_Min Time&amp;Cost'!B36, A:D, 4, FALSE)</f>
        <v>91.803458387712311</v>
      </c>
      <c r="AZ36" s="31">
        <f>VLOOKUP('Summary_Min Time&amp;Cost'!E36, A:D, 4, FALSE)</f>
        <v>95.731374129708314</v>
      </c>
      <c r="BA36" s="32">
        <f t="shared" si="13"/>
        <v>93.767416258710313</v>
      </c>
      <c r="BB36" s="32">
        <f>IF('Min Time&amp;Cost'!H36=0,1,'Min Time&amp;Cost'!H36)</f>
        <v>5.0119098109050002</v>
      </c>
      <c r="BC36" s="31">
        <f t="shared" si="14"/>
        <v>4.3005981171412667E-2</v>
      </c>
      <c r="BD36" s="31">
        <f t="shared" si="15"/>
        <v>0.95699401882858737</v>
      </c>
      <c r="BE36" s="31">
        <f t="shared" si="16"/>
        <v>89.73485652059621</v>
      </c>
    </row>
    <row r="37" spans="11:57" ht="15.6">
      <c r="K37" s="21">
        <f>VLOOKUP('Summary_Min Time'!B37, A:D, 4, FALSE)</f>
        <v>91.803458387712311</v>
      </c>
      <c r="L37" s="21">
        <f>VLOOKUP('Summary_Min Time'!E37, A:D, 4, FALSE)</f>
        <v>91.803458387712311</v>
      </c>
      <c r="M37" s="22">
        <f t="shared" si="2"/>
        <v>91.803458387712311</v>
      </c>
      <c r="N37" s="22">
        <f>IF('Min Time'!H37=0,1,'Min Time'!H37)</f>
        <v>5.5392725108087504</v>
      </c>
      <c r="O37" s="40">
        <f t="shared" si="3"/>
        <v>4.808937235044345E-2</v>
      </c>
      <c r="P37" s="40">
        <f t="shared" si="0"/>
        <v>0.95191062764955658</v>
      </c>
      <c r="Q37" s="40">
        <f t="shared" si="1"/>
        <v>87.388687694247182</v>
      </c>
      <c r="AE37" s="26">
        <f>VLOOKUP('Summary_Min Cost'!B37, A:D, 4, FALSE)</f>
        <v>91.803458387712311</v>
      </c>
      <c r="AF37" s="26">
        <f>VLOOKUP('Summary_Min Cost'!E37, A:D, 4, FALSE)</f>
        <v>84.711156867525418</v>
      </c>
      <c r="AG37" s="27">
        <f t="shared" si="8"/>
        <v>88.257307627618871</v>
      </c>
      <c r="AH37" s="27">
        <f>IF('Min Cost'!H37=0,1,'Min Cost'!H37)</f>
        <v>33.902199614690481</v>
      </c>
      <c r="AI37" s="26">
        <f t="shared" si="9"/>
        <v>0.21065676880161577</v>
      </c>
      <c r="AJ37" s="26">
        <f t="shared" si="10"/>
        <v>0.78934323119838423</v>
      </c>
      <c r="AK37" s="26">
        <f t="shared" si="11"/>
        <v>69.665308379654476</v>
      </c>
      <c r="AY37" s="31">
        <f>VLOOKUP('Summary_Min Time&amp;Cost'!B37, A:D, 4, FALSE)</f>
        <v>91.803458387712311</v>
      </c>
      <c r="AZ37" s="31">
        <f>VLOOKUP('Summary_Min Time&amp;Cost'!E37, A:D, 4, FALSE)</f>
        <v>91.803458387712311</v>
      </c>
      <c r="BA37" s="32">
        <f t="shared" si="13"/>
        <v>91.803458387712311</v>
      </c>
      <c r="BB37" s="32">
        <f>IF('Min Time&amp;Cost'!H37=0,1,'Min Time&amp;Cost'!H37)</f>
        <v>5.5392725108087504</v>
      </c>
      <c r="BC37" s="31">
        <f t="shared" si="14"/>
        <v>4.7796054276530033E-2</v>
      </c>
      <c r="BD37" s="31">
        <f t="shared" si="15"/>
        <v>0.95220394572347</v>
      </c>
      <c r="BE37" s="31">
        <f t="shared" si="16"/>
        <v>87.415615307840056</v>
      </c>
    </row>
    <row r="38" spans="11:57" ht="15.6">
      <c r="K38" s="21">
        <f>VLOOKUP('Summary_Min Time'!B38, A:D, 4, FALSE)</f>
        <v>91.803458387712311</v>
      </c>
      <c r="L38" s="21">
        <f>VLOOKUP('Summary_Min Time'!E38, A:D, 4, FALSE)</f>
        <v>91.803458387712311</v>
      </c>
      <c r="M38" s="22">
        <f t="shared" si="2"/>
        <v>91.803458387712311</v>
      </c>
      <c r="N38" s="22">
        <f>IF('Min Time'!H38=0,1,'Min Time'!H38)</f>
        <v>5.0296967071775001</v>
      </c>
      <c r="O38" s="40">
        <f t="shared" si="3"/>
        <v>4.3462284668753168E-2</v>
      </c>
      <c r="P38" s="40">
        <f t="shared" si="0"/>
        <v>0.95653771533124687</v>
      </c>
      <c r="Q38" s="40">
        <f t="shared" si="1"/>
        <v>87.813470345689524</v>
      </c>
      <c r="AE38" s="26">
        <f>VLOOKUP('Summary_Min Cost'!B38, A:D, 4, FALSE)</f>
        <v>91.803458387712311</v>
      </c>
      <c r="AF38" s="26">
        <f>VLOOKUP('Summary_Min Cost'!E38, A:D, 4, FALSE)</f>
        <v>84.711156867525418</v>
      </c>
      <c r="AG38" s="27">
        <f t="shared" si="8"/>
        <v>88.257307627618871</v>
      </c>
      <c r="AH38" s="27">
        <f>IF('Min Cost'!H38=0,1,'Min Cost'!H38)</f>
        <v>16.74493335848571</v>
      </c>
      <c r="AI38" s="26">
        <f t="shared" si="9"/>
        <v>0.10080714435926243</v>
      </c>
      <c r="AJ38" s="26">
        <f t="shared" si="10"/>
        <v>0.89919285564073759</v>
      </c>
      <c r="AK38" s="26">
        <f t="shared" si="11"/>
        <v>79.360340476841671</v>
      </c>
      <c r="AY38" s="31">
        <f>VLOOKUP('Summary_Min Time&amp;Cost'!B38, A:D, 4, FALSE)</f>
        <v>91.803458387712311</v>
      </c>
      <c r="AZ38" s="31">
        <f>VLOOKUP('Summary_Min Time&amp;Cost'!E38, A:D, 4, FALSE)</f>
        <v>91.803458387712311</v>
      </c>
      <c r="BA38" s="32">
        <f t="shared" si="13"/>
        <v>91.803458387712311</v>
      </c>
      <c r="BB38" s="32">
        <f>IF('Min Time&amp;Cost'!H38=0,1,'Min Time&amp;Cost'!H38)</f>
        <v>5.0296967071775001</v>
      </c>
      <c r="BC38" s="31">
        <f t="shared" si="14"/>
        <v>4.3167540821865691E-2</v>
      </c>
      <c r="BD38" s="31">
        <f t="shared" si="15"/>
        <v>0.95683245917813431</v>
      </c>
      <c r="BE38" s="31">
        <f t="shared" si="16"/>
        <v>87.840528850172291</v>
      </c>
    </row>
    <row r="39" spans="11:57" ht="15.6">
      <c r="K39" s="21">
        <f>VLOOKUP('Summary_Min Time'!B39, A:D, 4, FALSE)</f>
        <v>84.711156867525418</v>
      </c>
      <c r="L39" s="21">
        <f>VLOOKUP('Summary_Min Time'!E39, A:D, 4, FALSE)</f>
        <v>91.803458387712311</v>
      </c>
      <c r="M39" s="22">
        <f t="shared" si="2"/>
        <v>88.257307627618871</v>
      </c>
      <c r="N39" s="22">
        <f>IF('Min Time'!H39=0,1,'Min Time'!H39)</f>
        <v>3.8337879360412499</v>
      </c>
      <c r="O39" s="40">
        <f t="shared" si="3"/>
        <v>3.2603105908856192E-2</v>
      </c>
      <c r="P39" s="40">
        <f t="shared" si="0"/>
        <v>0.96739689409114382</v>
      </c>
      <c r="Q39" s="40">
        <f t="shared" si="1"/>
        <v>85.37984527980511</v>
      </c>
      <c r="AE39" s="26">
        <f>VLOOKUP('Summary_Min Cost'!B39, A:D, 4, FALSE)</f>
        <v>84.711156867525418</v>
      </c>
      <c r="AF39" s="26">
        <f>VLOOKUP('Summary_Min Cost'!E39, A:D, 4, FALSE)</f>
        <v>84.711156867525418</v>
      </c>
      <c r="AG39" s="27">
        <f t="shared" si="8"/>
        <v>84.711156867525418</v>
      </c>
      <c r="AH39" s="27">
        <f>IF('Min Cost'!H39=0,1,'Min Cost'!H39)</f>
        <v>25.984184141676192</v>
      </c>
      <c r="AI39" s="26">
        <f t="shared" si="9"/>
        <v>0.15996156986659835</v>
      </c>
      <c r="AJ39" s="26">
        <f t="shared" si="10"/>
        <v>0.84003843013340163</v>
      </c>
      <c r="AK39" s="26">
        <f t="shared" si="11"/>
        <v>71.160627229780374</v>
      </c>
      <c r="AY39" s="31">
        <f>VLOOKUP('Summary_Min Time&amp;Cost'!B39, A:D, 4, FALSE)</f>
        <v>84.711156867525418</v>
      </c>
      <c r="AZ39" s="31">
        <f>VLOOKUP('Summary_Min Time&amp;Cost'!E39, A:D, 4, FALSE)</f>
        <v>91.803458387712311</v>
      </c>
      <c r="BA39" s="32">
        <f t="shared" si="13"/>
        <v>88.257307627618871</v>
      </c>
      <c r="BB39" s="32">
        <f>IF('Min Time&amp;Cost'!H39=0,1,'Min Time&amp;Cost'!H39)</f>
        <v>3.8337879360412499</v>
      </c>
      <c r="BC39" s="31">
        <f t="shared" si="14"/>
        <v>3.2305015956456691E-2</v>
      </c>
      <c r="BD39" s="31">
        <f t="shared" si="15"/>
        <v>0.96769498404354326</v>
      </c>
      <c r="BE39" s="31">
        <f t="shared" si="16"/>
        <v>85.406153896434731</v>
      </c>
    </row>
    <row r="40" spans="11:57" ht="15.6">
      <c r="K40" s="21">
        <f>VLOOKUP('Summary_Min Time'!B40, A:D, 4, FALSE)</f>
        <v>84.711156867525418</v>
      </c>
      <c r="L40" s="21">
        <f>VLOOKUP('Summary_Min Time'!E40, A:D, 4, FALSE)</f>
        <v>84.711156867525418</v>
      </c>
      <c r="M40" s="22">
        <f t="shared" si="2"/>
        <v>84.711156867525418</v>
      </c>
      <c r="N40" s="22">
        <f>IF('Min Time'!H40=0,1,'Min Time'!H40)</f>
        <v>0.58381257242125006</v>
      </c>
      <c r="O40" s="40">
        <f t="shared" si="3"/>
        <v>3.0924406385619977E-3</v>
      </c>
      <c r="P40" s="40">
        <f t="shared" si="0"/>
        <v>0.99690755936143804</v>
      </c>
      <c r="Q40" s="40">
        <f t="shared" si="1"/>
        <v>84.449192643488686</v>
      </c>
      <c r="AE40" s="26">
        <f>VLOOKUP('Summary_Min Cost'!B40, A:D, 4, FALSE)</f>
        <v>84.711156867525418</v>
      </c>
      <c r="AF40" s="26">
        <f>VLOOKUP('Summary_Min Cost'!E40, A:D, 4, FALSE)</f>
        <v>84.711156867525418</v>
      </c>
      <c r="AG40" s="27">
        <f t="shared" si="8"/>
        <v>84.711156867525418</v>
      </c>
      <c r="AH40" s="27">
        <f>IF('Min Cost'!H40=0,1,'Min Cost'!H40)</f>
        <v>71.481916221847612</v>
      </c>
      <c r="AI40" s="26">
        <f t="shared" si="9"/>
        <v>0.45126140209821586</v>
      </c>
      <c r="AJ40" s="26">
        <f t="shared" si="10"/>
        <v>0.54873859790178414</v>
      </c>
      <c r="AK40" s="26">
        <f t="shared" si="11"/>
        <v>46.484281446123994</v>
      </c>
      <c r="AY40" s="31">
        <f>VLOOKUP('Summary_Min Time&amp;Cost'!B40, A:D, 4, FALSE)</f>
        <v>84.711156867525418</v>
      </c>
      <c r="AZ40" s="31">
        <f>VLOOKUP('Summary_Min Time&amp;Cost'!E40, A:D, 4, FALSE)</f>
        <v>84.711156867525418</v>
      </c>
      <c r="BA40" s="32">
        <f t="shared" si="13"/>
        <v>84.711156867525418</v>
      </c>
      <c r="BB40" s="32">
        <f>IF('Min Time&amp;Cost'!H40=0,1,'Min Time&amp;Cost'!H40)</f>
        <v>0.58381257242125006</v>
      </c>
      <c r="BC40" s="31">
        <f t="shared" si="14"/>
        <v>2.7852573834452428E-3</v>
      </c>
      <c r="BD40" s="31">
        <f t="shared" si="15"/>
        <v>0.99721474261655474</v>
      </c>
      <c r="BE40" s="31">
        <f t="shared" si="16"/>
        <v>84.475214492399957</v>
      </c>
    </row>
    <row r="41" spans="11:57" ht="15.6">
      <c r="K41" s="21">
        <f>VLOOKUP('Summary_Min Time'!B41, A:D, 4, FALSE)</f>
        <v>84.711156867525418</v>
      </c>
      <c r="L41" s="21">
        <f>VLOOKUP('Summary_Min Time'!E41, A:D, 4, FALSE)</f>
        <v>84.711156867525418</v>
      </c>
      <c r="M41" s="22">
        <f t="shared" si="2"/>
        <v>84.711156867525418</v>
      </c>
      <c r="N41" s="22">
        <f>IF('Min Time'!H41=0,1,'Min Time'!H41)</f>
        <v>0.43039065719125003</v>
      </c>
      <c r="O41" s="40">
        <f t="shared" si="3"/>
        <v>1.6993276826419521E-3</v>
      </c>
      <c r="P41" s="40">
        <f t="shared" si="0"/>
        <v>0.99830067231735808</v>
      </c>
      <c r="Q41" s="40">
        <f t="shared" si="1"/>
        <v>84.567204853631807</v>
      </c>
      <c r="AE41" s="26">
        <f>VLOOKUP('Summary_Min Cost'!B41, A:D, 4, FALSE)</f>
        <v>84.711156867525418</v>
      </c>
      <c r="AF41" s="26">
        <f>VLOOKUP('Summary_Min Cost'!E41, A:D, 4, FALSE)</f>
        <v>84.711156867525418</v>
      </c>
      <c r="AG41" s="27">
        <f t="shared" si="8"/>
        <v>84.711156867525418</v>
      </c>
      <c r="AH41" s="27">
        <f>IF('Min Cost'!H41=0,1,'Min Cost'!H41)</f>
        <v>16.223574996452381</v>
      </c>
      <c r="AI41" s="26">
        <f t="shared" si="9"/>
        <v>9.746914054128647E-2</v>
      </c>
      <c r="AJ41" s="26">
        <f t="shared" si="10"/>
        <v>0.90253085945871359</v>
      </c>
      <c r="AK41" s="26">
        <f t="shared" si="11"/>
        <v>76.454433213389621</v>
      </c>
      <c r="AY41" s="31">
        <f>VLOOKUP('Summary_Min Time&amp;Cost'!B41, A:D, 4, FALSE)</f>
        <v>84.711156867525418</v>
      </c>
      <c r="AZ41" s="31">
        <f>VLOOKUP('Summary_Min Time&amp;Cost'!E41, A:D, 4, FALSE)</f>
        <v>84.711156867525418</v>
      </c>
      <c r="BA41" s="32">
        <f t="shared" si="13"/>
        <v>84.711156867525418</v>
      </c>
      <c r="BB41" s="32">
        <f>IF('Min Time&amp;Cost'!H41=0,1,'Min Time&amp;Cost'!H41)</f>
        <v>16.223574996452381</v>
      </c>
      <c r="BC41" s="31">
        <f t="shared" si="14"/>
        <v>0.14484233758924986</v>
      </c>
      <c r="BD41" s="31">
        <f t="shared" si="15"/>
        <v>0.8551576624107502</v>
      </c>
      <c r="BE41" s="31">
        <f t="shared" si="16"/>
        <v>72.441394886943399</v>
      </c>
    </row>
    <row r="42" spans="11:57" ht="15.6">
      <c r="K42" s="21">
        <f>VLOOKUP('Summary_Min Time'!B42, A:D, 4, FALSE)</f>
        <v>84.711156867525418</v>
      </c>
      <c r="L42" s="21">
        <f>VLOOKUP('Summary_Min Time'!E42, A:D, 4, FALSE)</f>
        <v>95.731374129708314</v>
      </c>
      <c r="M42" s="22">
        <f t="shared" si="2"/>
        <v>90.221265498616873</v>
      </c>
      <c r="N42" s="22">
        <f>IF('Min Time'!H42=0,1,'Min Time'!H42)</f>
        <v>16.790363258013748</v>
      </c>
      <c r="O42" s="40">
        <f t="shared" si="3"/>
        <v>0.15025235385582969</v>
      </c>
      <c r="P42" s="40">
        <f t="shared" si="0"/>
        <v>0.84974764614417031</v>
      </c>
      <c r="Q42" s="40">
        <f t="shared" si="1"/>
        <v>76.665307989597935</v>
      </c>
      <c r="AE42" s="26">
        <f>VLOOKUP('Summary_Min Cost'!B42, A:D, 4, FALSE)</f>
        <v>84.711156867525418</v>
      </c>
      <c r="AF42" s="26">
        <f>VLOOKUP('Summary_Min Cost'!E42, A:D, 4, FALSE)</f>
        <v>79.101456423858892</v>
      </c>
      <c r="AG42" s="27">
        <f t="shared" si="8"/>
        <v>81.906306645692155</v>
      </c>
      <c r="AH42" s="27">
        <f>IF('Min Cost'!H42=0,1,'Min Cost'!H42)</f>
        <v>33.137388706738093</v>
      </c>
      <c r="AI42" s="26">
        <f t="shared" si="9"/>
        <v>0.20576005683401999</v>
      </c>
      <c r="AJ42" s="26">
        <f t="shared" si="10"/>
        <v>0.79423994316598001</v>
      </c>
      <c r="AK42" s="26">
        <f t="shared" si="11"/>
        <v>65.05326033520987</v>
      </c>
      <c r="AY42" s="31">
        <f>VLOOKUP('Summary_Min Time&amp;Cost'!B42, A:D, 4, FALSE)</f>
        <v>84.711156867525418</v>
      </c>
      <c r="AZ42" s="31">
        <f>VLOOKUP('Summary_Min Time&amp;Cost'!E42, A:D, 4, FALSE)</f>
        <v>95.731374129708314</v>
      </c>
      <c r="BA42" s="32">
        <f t="shared" si="13"/>
        <v>90.221265498616873</v>
      </c>
      <c r="BB42" s="32">
        <f>IF('Min Time&amp;Cost'!H42=0,1,'Min Time&amp;Cost'!H42)</f>
        <v>16.790363258013748</v>
      </c>
      <c r="BC42" s="31">
        <f t="shared" si="14"/>
        <v>0.1499905158894915</v>
      </c>
      <c r="BD42" s="31">
        <f t="shared" si="15"/>
        <v>0.85000948411050847</v>
      </c>
      <c r="BE42" s="31">
        <f t="shared" si="16"/>
        <v>76.688931342276547</v>
      </c>
    </row>
    <row r="43" spans="11:57" ht="15.6">
      <c r="K43" s="21">
        <f>VLOOKUP('Summary_Min Time'!B43, A:D, 4, FALSE)</f>
        <v>79.101456423858892</v>
      </c>
      <c r="L43" s="21">
        <f>VLOOKUP('Summary_Min Time'!E43, A:D, 4, FALSE)</f>
        <v>84.711156867525418</v>
      </c>
      <c r="M43" s="22">
        <f t="shared" si="2"/>
        <v>81.906306645692155</v>
      </c>
      <c r="N43" s="22">
        <f>IF('Min Time'!H43=0,1,'Min Time'!H43)</f>
        <v>10.378123847052381</v>
      </c>
      <c r="O43" s="40">
        <f t="shared" si="3"/>
        <v>9.202746605880488E-2</v>
      </c>
      <c r="P43" s="40">
        <f t="shared" si="0"/>
        <v>0.90797253394119515</v>
      </c>
      <c r="Q43" s="40">
        <f t="shared" si="1"/>
        <v>74.368676790853655</v>
      </c>
      <c r="AE43" s="26">
        <f>VLOOKUP('Summary_Min Cost'!B43, A:D, 4, FALSE)</f>
        <v>79.101456423858892</v>
      </c>
      <c r="AF43" s="26">
        <f>VLOOKUP('Summary_Min Cost'!E43, A:D, 4, FALSE)</f>
        <v>79.101456423858892</v>
      </c>
      <c r="AG43" s="27">
        <f t="shared" si="8"/>
        <v>79.101456423858892</v>
      </c>
      <c r="AH43" s="27">
        <f>IF('Min Cost'!H43=0,1,'Min Cost'!H43)</f>
        <v>15.30712876860952</v>
      </c>
      <c r="AI43" s="26">
        <f t="shared" si="9"/>
        <v>9.1601581429779241E-2</v>
      </c>
      <c r="AJ43" s="26">
        <f t="shared" si="10"/>
        <v>0.90839841857022074</v>
      </c>
      <c r="AK43" s="26">
        <f t="shared" si="11"/>
        <v>71.855637922034646</v>
      </c>
      <c r="AY43" s="31">
        <f>VLOOKUP('Summary_Min Time&amp;Cost'!B43, A:D, 4, FALSE)</f>
        <v>79.101456423858892</v>
      </c>
      <c r="AZ43" s="31">
        <f>VLOOKUP('Summary_Min Time&amp;Cost'!E43, A:D, 4, FALSE)</f>
        <v>95.731374129708314</v>
      </c>
      <c r="BA43" s="32">
        <f t="shared" si="13"/>
        <v>87.416415276783596</v>
      </c>
      <c r="BB43" s="32">
        <f>IF('Min Time&amp;Cost'!H43=0,1,'Min Time&amp;Cost'!H43)</f>
        <v>11.191162748195239</v>
      </c>
      <c r="BC43" s="31">
        <f t="shared" si="14"/>
        <v>9.9132577364191635E-2</v>
      </c>
      <c r="BD43" s="31">
        <f t="shared" si="15"/>
        <v>0.90086742263580832</v>
      </c>
      <c r="BE43" s="31">
        <f t="shared" si="16"/>
        <v>78.750600726457535</v>
      </c>
    </row>
    <row r="44" spans="11:57" ht="15.6">
      <c r="K44" s="21">
        <f>VLOOKUP('Summary_Min Time'!B44, A:D, 4, FALSE)</f>
        <v>79.101456423858892</v>
      </c>
      <c r="L44" s="21">
        <f>VLOOKUP('Summary_Min Time'!E44, A:D, 4, FALSE)</f>
        <v>84.711156867525418</v>
      </c>
      <c r="M44" s="22">
        <f t="shared" si="2"/>
        <v>81.906306645692155</v>
      </c>
      <c r="N44" s="22">
        <f>IF('Min Time'!H44=0,1,'Min Time'!H44)</f>
        <v>37.575956329147623</v>
      </c>
      <c r="O44" s="40">
        <f t="shared" si="3"/>
        <v>0.33899122444331115</v>
      </c>
      <c r="P44" s="40">
        <f t="shared" si="0"/>
        <v>0.66100877555668891</v>
      </c>
      <c r="Q44" s="40">
        <f t="shared" si="1"/>
        <v>54.140787466239665</v>
      </c>
      <c r="AE44" s="26">
        <f>VLOOKUP('Summary_Min Cost'!B44, A:D, 4, FALSE)</f>
        <v>79.101456423858892</v>
      </c>
      <c r="AF44" s="26">
        <f>VLOOKUP('Summary_Min Cost'!E44, A:D, 4, FALSE)</f>
        <v>84.711156867525418</v>
      </c>
      <c r="AG44" s="27">
        <f t="shared" si="8"/>
        <v>81.906306645692155</v>
      </c>
      <c r="AH44" s="27">
        <f>IF('Min Cost'!H44=0,1,'Min Cost'!H44)</f>
        <v>37.575956329147623</v>
      </c>
      <c r="AI44" s="26">
        <f t="shared" si="9"/>
        <v>0.23417804482248225</v>
      </c>
      <c r="AJ44" s="26">
        <f t="shared" si="10"/>
        <v>0.76582195517751772</v>
      </c>
      <c r="AK44" s="26">
        <f t="shared" si="11"/>
        <v>62.725647896773282</v>
      </c>
      <c r="AY44" s="31">
        <f>VLOOKUP('Summary_Min Time&amp;Cost'!B44, A:D, 4, FALSE)</f>
        <v>79.101456423858892</v>
      </c>
      <c r="AZ44" s="31">
        <f>VLOOKUP('Summary_Min Time&amp;Cost'!E44, A:D, 4, FALSE)</f>
        <v>84.711156867525418</v>
      </c>
      <c r="BA44" s="32">
        <f t="shared" si="13"/>
        <v>81.906306645692155</v>
      </c>
      <c r="BB44" s="32">
        <f>IF('Min Time&amp;Cost'!H44=0,1,'Min Time&amp;Cost'!H44)</f>
        <v>37.575956329147623</v>
      </c>
      <c r="BC44" s="31">
        <f t="shared" si="14"/>
        <v>0.33878754374550774</v>
      </c>
      <c r="BD44" s="31">
        <f t="shared" si="15"/>
        <v>0.66121245625449232</v>
      </c>
      <c r="BE44" s="31">
        <f t="shared" si="16"/>
        <v>54.157470199931758</v>
      </c>
    </row>
    <row r="45" spans="11:57" ht="15.6">
      <c r="K45" s="21">
        <f>VLOOKUP('Summary_Min Time'!B45, A:D, 4, FALSE)</f>
        <v>91.803458387712311</v>
      </c>
      <c r="L45" s="21">
        <f>VLOOKUP('Summary_Min Time'!E45, A:D, 4, FALSE)</f>
        <v>95.731374129708314</v>
      </c>
      <c r="M45" s="22">
        <f t="shared" si="2"/>
        <v>93.767416258710313</v>
      </c>
      <c r="N45" s="22">
        <f>IF('Min Time'!H45=0,1,'Min Time'!H45)</f>
        <v>10.492486906342499</v>
      </c>
      <c r="O45" s="40">
        <f t="shared" si="3"/>
        <v>9.3065913918987525E-2</v>
      </c>
      <c r="P45" s="40">
        <f t="shared" si="0"/>
        <v>0.90693408608101245</v>
      </c>
      <c r="Q45" s="40">
        <f t="shared" si="1"/>
        <v>85.0408659687713</v>
      </c>
      <c r="AE45" s="26">
        <f>VLOOKUP('Summary_Min Cost'!B45, A:D, 4, FALSE)</f>
        <v>91.803458387712311</v>
      </c>
      <c r="AF45" s="26">
        <f>VLOOKUP('Summary_Min Cost'!E45, A:D, 4, FALSE)</f>
        <v>79.101456423858892</v>
      </c>
      <c r="AG45" s="27">
        <f t="shared" si="8"/>
        <v>85.452457405785594</v>
      </c>
      <c r="AH45" s="27">
        <f>IF('Min Cost'!H45=0,1,'Min Cost'!H45)</f>
        <v>30.79093920494762</v>
      </c>
      <c r="AI45" s="26">
        <f t="shared" si="9"/>
        <v>0.19073688282158574</v>
      </c>
      <c r="AJ45" s="26">
        <f t="shared" si="10"/>
        <v>0.80926311717841426</v>
      </c>
      <c r="AK45" s="26">
        <f t="shared" si="11"/>
        <v>69.153522050761723</v>
      </c>
      <c r="AY45" s="31">
        <f>VLOOKUP('Summary_Min Time&amp;Cost'!B45, A:D, 4, FALSE)</f>
        <v>91.803458387712311</v>
      </c>
      <c r="AZ45" s="31">
        <f>VLOOKUP('Summary_Min Time&amp;Cost'!E45, A:D, 4, FALSE)</f>
        <v>95.731374129708314</v>
      </c>
      <c r="BA45" s="32">
        <f t="shared" si="13"/>
        <v>93.767416258710313</v>
      </c>
      <c r="BB45" s="32">
        <f>IF('Min Time&amp;Cost'!H45=0,1,'Min Time&amp;Cost'!H45)</f>
        <v>10.492486906342499</v>
      </c>
      <c r="BC45" s="31">
        <f t="shared" si="14"/>
        <v>9.2786454743337229E-2</v>
      </c>
      <c r="BD45" s="31">
        <f t="shared" si="15"/>
        <v>0.90721354525666276</v>
      </c>
      <c r="BE45" s="31">
        <f t="shared" si="16"/>
        <v>85.067070133621826</v>
      </c>
    </row>
    <row r="46" spans="11:57" ht="15.6">
      <c r="K46" s="21">
        <f>VLOOKUP('Summary_Min Time'!B46, A:D, 4, FALSE)</f>
        <v>84.711156867525418</v>
      </c>
      <c r="L46" s="21">
        <f>VLOOKUP('Summary_Min Time'!E46, A:D, 4, FALSE)</f>
        <v>91.803458387712311</v>
      </c>
      <c r="M46" s="22">
        <f t="shared" si="2"/>
        <v>88.257307627618871</v>
      </c>
      <c r="N46" s="22">
        <f>IF('Min Time'!H46=0,1,'Min Time'!H46)</f>
        <v>1.6664125312337501</v>
      </c>
      <c r="O46" s="40">
        <f t="shared" si="3"/>
        <v>1.2922744389100056E-2</v>
      </c>
      <c r="P46" s="40">
        <f t="shared" si="0"/>
        <v>0.98707725561089998</v>
      </c>
      <c r="Q46" s="40">
        <f t="shared" si="1"/>
        <v>87.11678100067698</v>
      </c>
      <c r="AE46" s="26">
        <f>VLOOKUP('Summary_Min Cost'!B46, A:D, 4, FALSE)</f>
        <v>84.711156867525418</v>
      </c>
      <c r="AF46" s="26">
        <f>VLOOKUP('Summary_Min Cost'!E46, A:D, 4, FALSE)</f>
        <v>84.711156867525418</v>
      </c>
      <c r="AG46" s="27">
        <f t="shared" si="8"/>
        <v>84.711156867525418</v>
      </c>
      <c r="AH46" s="27">
        <f>IF('Min Cost'!H46=0,1,'Min Cost'!H46)</f>
        <v>16.552946163276189</v>
      </c>
      <c r="AI46" s="26">
        <f t="shared" si="9"/>
        <v>9.9577943799186039E-2</v>
      </c>
      <c r="AJ46" s="26">
        <f t="shared" si="10"/>
        <v>0.90042205620081395</v>
      </c>
      <c r="AK46" s="26">
        <f t="shared" si="11"/>
        <v>76.275794049806933</v>
      </c>
      <c r="AY46" s="31">
        <f>VLOOKUP('Summary_Min Time&amp;Cost'!B46, A:D, 4, FALSE)</f>
        <v>84.711156867525418</v>
      </c>
      <c r="AZ46" s="31">
        <f>VLOOKUP('Summary_Min Time&amp;Cost'!E46, A:D, 4, FALSE)</f>
        <v>91.803458387712311</v>
      </c>
      <c r="BA46" s="32">
        <f t="shared" si="13"/>
        <v>88.257307627618871</v>
      </c>
      <c r="BB46" s="32">
        <f>IF('Min Time&amp;Cost'!H46=0,1,'Min Time&amp;Cost'!H46)</f>
        <v>1.6664125312337501</v>
      </c>
      <c r="BC46" s="31">
        <f t="shared" si="14"/>
        <v>1.2618590205913313E-2</v>
      </c>
      <c r="BD46" s="31">
        <f t="shared" si="15"/>
        <v>0.98738140979408673</v>
      </c>
      <c r="BE46" s="31">
        <f t="shared" si="16"/>
        <v>87.143624829988724</v>
      </c>
    </row>
    <row r="47" spans="11:57" ht="15.6">
      <c r="K47" s="21">
        <f>VLOOKUP('Summary_Min Time'!B47, A:D, 4, FALSE)</f>
        <v>84.711156867525418</v>
      </c>
      <c r="L47" s="21">
        <f>VLOOKUP('Summary_Min Time'!E47, A:D, 4, FALSE)</f>
        <v>84.711156867525418</v>
      </c>
      <c r="M47" s="22">
        <f t="shared" si="2"/>
        <v>84.711156867525418</v>
      </c>
      <c r="N47" s="22">
        <f>IF('Min Time'!H47=0,1,'Min Time'!H47)</f>
        <v>3.1435882223724998</v>
      </c>
      <c r="O47" s="40">
        <f t="shared" si="3"/>
        <v>2.6335903717808164E-2</v>
      </c>
      <c r="P47" s="40">
        <f t="shared" si="0"/>
        <v>0.97366409628219186</v>
      </c>
      <c r="Q47" s="40">
        <f t="shared" si="1"/>
        <v>82.480211996438129</v>
      </c>
      <c r="AE47" s="26">
        <f>VLOOKUP('Summary_Min Cost'!B47, A:D, 4, FALSE)</f>
        <v>84.711156867525418</v>
      </c>
      <c r="AF47" s="26">
        <f>VLOOKUP('Summary_Min Cost'!E47, A:D, 4, FALSE)</f>
        <v>84.711156867525418</v>
      </c>
      <c r="AG47" s="27">
        <f t="shared" si="8"/>
        <v>84.711156867525418</v>
      </c>
      <c r="AH47" s="27">
        <f>IF('Min Cost'!H47=0,1,'Min Cost'!H47)</f>
        <v>17.524209896780949</v>
      </c>
      <c r="AI47" s="26">
        <f t="shared" si="9"/>
        <v>0.10579647271671631</v>
      </c>
      <c r="AJ47" s="26">
        <f t="shared" si="10"/>
        <v>0.89420352728328367</v>
      </c>
      <c r="AK47" s="26">
        <f t="shared" si="11"/>
        <v>75.749015271188782</v>
      </c>
      <c r="AY47" s="31">
        <f>VLOOKUP('Summary_Min Time&amp;Cost'!B47, A:D, 4, FALSE)</f>
        <v>84.711156867525418</v>
      </c>
      <c r="AZ47" s="31">
        <f>VLOOKUP('Summary_Min Time&amp;Cost'!E47, A:D, 4, FALSE)</f>
        <v>84.711156867525418</v>
      </c>
      <c r="BA47" s="32">
        <f t="shared" si="13"/>
        <v>84.711156867525418</v>
      </c>
      <c r="BB47" s="32">
        <f>IF('Min Time&amp;Cost'!H47=0,1,'Min Time&amp;Cost'!H47)</f>
        <v>3.1435882223724998</v>
      </c>
      <c r="BC47" s="31">
        <f t="shared" si="14"/>
        <v>2.6035882613867637E-2</v>
      </c>
      <c r="BD47" s="31">
        <f t="shared" si="15"/>
        <v>0.97396411738613231</v>
      </c>
      <c r="BE47" s="31">
        <f t="shared" si="16"/>
        <v>82.505627131237588</v>
      </c>
    </row>
    <row r="48" spans="11:57" ht="15.6">
      <c r="K48" s="21">
        <f>VLOOKUP('Summary_Min Time'!B48, A:D, 4, FALSE)</f>
        <v>84.711156867525418</v>
      </c>
      <c r="L48" s="21">
        <f>VLOOKUP('Summary_Min Time'!E48, A:D, 4, FALSE)</f>
        <v>95.731374129708314</v>
      </c>
      <c r="M48" s="22">
        <f t="shared" si="2"/>
        <v>90.221265498616873</v>
      </c>
      <c r="N48" s="22">
        <f>IF('Min Time'!H48=0,1,'Min Time'!H48)</f>
        <v>3.36720487217625</v>
      </c>
      <c r="O48" s="40">
        <f t="shared" si="3"/>
        <v>2.8366404064085454E-2</v>
      </c>
      <c r="P48" s="40">
        <f t="shared" si="0"/>
        <v>0.97163359593591458</v>
      </c>
      <c r="Q48" s="40">
        <f t="shared" si="1"/>
        <v>87.662012626309973</v>
      </c>
      <c r="AE48" s="26">
        <f>VLOOKUP('Summary_Min Cost'!B48, A:D, 4, FALSE)</f>
        <v>84.711156867525418</v>
      </c>
      <c r="AF48" s="26">
        <f>VLOOKUP('Summary_Min Cost'!E48, A:D, 4, FALSE)</f>
        <v>79.101456423858892</v>
      </c>
      <c r="AG48" s="27">
        <f t="shared" si="8"/>
        <v>81.906306645692155</v>
      </c>
      <c r="AH48" s="27">
        <f>IF('Min Cost'!H48=0,1,'Min Cost'!H48)</f>
        <v>83.591246605980956</v>
      </c>
      <c r="AI48" s="26">
        <f t="shared" si="9"/>
        <v>0.52879155026295455</v>
      </c>
      <c r="AJ48" s="26">
        <f t="shared" si="10"/>
        <v>0.47120844973704545</v>
      </c>
      <c r="AK48" s="26">
        <f t="shared" si="11"/>
        <v>38.594943778203664</v>
      </c>
      <c r="AY48" s="31">
        <f>VLOOKUP('Summary_Min Time&amp;Cost'!B48, A:D, 4, FALSE)</f>
        <v>84.711156867525418</v>
      </c>
      <c r="AZ48" s="31">
        <f>VLOOKUP('Summary_Min Time&amp;Cost'!E48, A:D, 4, FALSE)</f>
        <v>95.731374129708314</v>
      </c>
      <c r="BA48" s="32">
        <f t="shared" si="13"/>
        <v>90.221265498616873</v>
      </c>
      <c r="BB48" s="32">
        <f>IF('Min Time&amp;Cost'!H48=0,1,'Min Time&amp;Cost'!H48)</f>
        <v>3.36720487217625</v>
      </c>
      <c r="BC48" s="31">
        <f t="shared" si="14"/>
        <v>2.8067008630699865E-2</v>
      </c>
      <c r="BD48" s="31">
        <f t="shared" si="15"/>
        <v>0.97193299136930011</v>
      </c>
      <c r="BE48" s="31">
        <f t="shared" si="16"/>
        <v>87.689024461194521</v>
      </c>
    </row>
    <row r="49" spans="11:57" ht="15.6">
      <c r="K49" s="21">
        <f>VLOOKUP('Summary_Min Time'!B49, A:D, 4, FALSE)</f>
        <v>79.101456423858892</v>
      </c>
      <c r="L49" s="21">
        <f>VLOOKUP('Summary_Min Time'!E49, A:D, 4, FALSE)</f>
        <v>79.101456423858892</v>
      </c>
      <c r="M49" s="22">
        <f t="shared" si="2"/>
        <v>79.101456423858892</v>
      </c>
      <c r="N49" s="22">
        <f>IF('Min Time'!H49=0,1,'Min Time'!H49)</f>
        <v>1</v>
      </c>
      <c r="O49" s="40">
        <f t="shared" si="3"/>
        <v>6.8715363210907938E-3</v>
      </c>
      <c r="P49" s="40">
        <f t="shared" si="0"/>
        <v>0.99312846367890917</v>
      </c>
      <c r="Q49" s="40">
        <f t="shared" si="1"/>
        <v>78.557907892991167</v>
      </c>
      <c r="AE49" s="26">
        <f>VLOOKUP('Summary_Min Cost'!B49, A:D, 4, FALSE)</f>
        <v>79.101456423858892</v>
      </c>
      <c r="AF49" s="26">
        <f>VLOOKUP('Summary_Min Cost'!E49, A:D, 4, FALSE)</f>
        <v>79.101456423858892</v>
      </c>
      <c r="AG49" s="27">
        <f t="shared" si="8"/>
        <v>79.101456423858892</v>
      </c>
      <c r="AH49" s="27">
        <f>IF('Min Cost'!H49=0,1,'Min Cost'!H49)</f>
        <v>20.842612211128571</v>
      </c>
      <c r="AI49" s="26">
        <f t="shared" si="9"/>
        <v>0.12704258748444017</v>
      </c>
      <c r="AJ49" s="26">
        <f t="shared" si="10"/>
        <v>0.87295741251555981</v>
      </c>
      <c r="AK49" s="26">
        <f t="shared" si="11"/>
        <v>69.052202725984159</v>
      </c>
      <c r="AY49" s="31">
        <f>VLOOKUP('Summary_Min Time&amp;Cost'!B49, A:D, 4, FALSE)</f>
        <v>79.101456423858892</v>
      </c>
      <c r="AZ49" s="31">
        <f>VLOOKUP('Summary_Min Time&amp;Cost'!E49, A:D, 4, FALSE)</f>
        <v>84.711156867525418</v>
      </c>
      <c r="BA49" s="32">
        <f t="shared" si="13"/>
        <v>81.906306645692155</v>
      </c>
      <c r="BB49" s="32">
        <f>IF('Min Time&amp;Cost'!H49=0,1,'Min Time&amp;Cost'!H49)</f>
        <v>3.0645551781374998</v>
      </c>
      <c r="BC49" s="31">
        <f t="shared" si="14"/>
        <v>2.5318019822899072E-2</v>
      </c>
      <c r="BD49" s="31">
        <f t="shared" si="15"/>
        <v>0.97468198017710095</v>
      </c>
      <c r="BE49" s="31">
        <f t="shared" si="16"/>
        <v>79.832601150416068</v>
      </c>
    </row>
    <row r="50" spans="11:57" ht="15.6">
      <c r="K50" s="21">
        <f>VLOOKUP('Summary_Min Time'!B50, A:D, 4, FALSE)</f>
        <v>79.101456423858892</v>
      </c>
      <c r="L50" s="21">
        <f>VLOOKUP('Summary_Min Time'!E50, A:D, 4, FALSE)</f>
        <v>91.803458387712311</v>
      </c>
      <c r="M50" s="22">
        <f t="shared" si="2"/>
        <v>85.452457405785594</v>
      </c>
      <c r="N50" s="22">
        <f>IF('Min Time'!H50=0,1,'Min Time'!H50)</f>
        <v>8.3179233478587502</v>
      </c>
      <c r="O50" s="40">
        <f t="shared" si="3"/>
        <v>7.3320281997669032E-2</v>
      </c>
      <c r="P50" s="40">
        <f t="shared" si="0"/>
        <v>0.92667971800233095</v>
      </c>
      <c r="Q50" s="40">
        <f t="shared" si="1"/>
        <v>79.187059131399593</v>
      </c>
      <c r="AE50" s="26">
        <f>VLOOKUP('Summary_Min Cost'!B50, A:D, 4, FALSE)</f>
        <v>79.101456423858892</v>
      </c>
      <c r="AF50" s="26">
        <f>VLOOKUP('Summary_Min Cost'!E50, A:D, 4, FALSE)</f>
        <v>84.711156867525418</v>
      </c>
      <c r="AG50" s="27">
        <f t="shared" si="8"/>
        <v>81.906306645692155</v>
      </c>
      <c r="AH50" s="27">
        <f>IF('Min Cost'!H50=0,1,'Min Cost'!H50)</f>
        <v>27.966995239971428</v>
      </c>
      <c r="AI50" s="26">
        <f t="shared" si="9"/>
        <v>0.17265654418449661</v>
      </c>
      <c r="AJ50" s="26">
        <f t="shared" si="10"/>
        <v>0.82734345581550339</v>
      </c>
      <c r="AK50" s="26">
        <f t="shared" si="11"/>
        <v>67.764646793331281</v>
      </c>
      <c r="AY50" s="31">
        <f>VLOOKUP('Summary_Min Time&amp;Cost'!B50, A:D, 4, FALSE)</f>
        <v>79.101456423858892</v>
      </c>
      <c r="AZ50" s="31">
        <f>VLOOKUP('Summary_Min Time&amp;Cost'!E50, A:D, 4, FALSE)</f>
        <v>84.711156867525418</v>
      </c>
      <c r="BA50" s="32">
        <f t="shared" si="13"/>
        <v>81.906306645692155</v>
      </c>
      <c r="BB50" s="32">
        <f>IF('Min Time&amp;Cost'!H50=0,1,'Min Time&amp;Cost'!H50)</f>
        <v>13.360243794984999</v>
      </c>
      <c r="BC50" s="31">
        <f t="shared" si="14"/>
        <v>0.1188344955827986</v>
      </c>
      <c r="BD50" s="31">
        <f t="shared" si="15"/>
        <v>0.88116550441720143</v>
      </c>
      <c r="BE50" s="31">
        <f t="shared" si="16"/>
        <v>72.173012010401308</v>
      </c>
    </row>
    <row r="51" spans="11:57" ht="15.6">
      <c r="K51" s="21">
        <f>VLOOKUP('Summary_Min Time'!B51, A:D, 4, FALSE)</f>
        <v>91.803458387712311</v>
      </c>
      <c r="L51" s="21">
        <f>VLOOKUP('Summary_Min Time'!E51, A:D, 4, FALSE)</f>
        <v>79.101456423858892</v>
      </c>
      <c r="M51" s="22">
        <f t="shared" si="2"/>
        <v>85.452457405785594</v>
      </c>
      <c r="N51" s="22">
        <f>IF('Min Time'!H51=0,1,'Min Time'!H51)</f>
        <v>1</v>
      </c>
      <c r="O51" s="40">
        <f t="shared" si="3"/>
        <v>6.8715363210907938E-3</v>
      </c>
      <c r="P51" s="40">
        <f t="shared" si="0"/>
        <v>0.99312846367890917</v>
      </c>
      <c r="Q51" s="40">
        <f t="shared" si="1"/>
        <v>84.865267740995264</v>
      </c>
      <c r="AE51" s="26">
        <f>VLOOKUP('Summary_Min Cost'!B51, A:D, 4, FALSE)</f>
        <v>91.803458387712311</v>
      </c>
      <c r="AF51" s="26">
        <f>VLOOKUP('Summary_Min Cost'!E51, A:D, 4, FALSE)</f>
        <v>79.101456423858892</v>
      </c>
      <c r="AG51" s="27">
        <f t="shared" si="8"/>
        <v>85.452457405785594</v>
      </c>
      <c r="AH51" s="27">
        <f>IF('Min Cost'!H51=0,1,'Min Cost'!H51)</f>
        <v>17.991239503466669</v>
      </c>
      <c r="AI51" s="26">
        <f t="shared" si="9"/>
        <v>0.10878663595902965</v>
      </c>
      <c r="AJ51" s="26">
        <f t="shared" si="10"/>
        <v>0.89121336404097029</v>
      </c>
      <c r="AK51" s="26">
        <f t="shared" si="11"/>
        <v>76.156372030177906</v>
      </c>
      <c r="AY51" s="31">
        <f>VLOOKUP('Summary_Min Time&amp;Cost'!B51, A:D, 4, FALSE)</f>
        <v>91.803458387712311</v>
      </c>
      <c r="AZ51" s="31">
        <f>VLOOKUP('Summary_Min Time&amp;Cost'!E51, A:D, 4, FALSE)</f>
        <v>79.101456423858892</v>
      </c>
      <c r="BA51" s="32">
        <f t="shared" si="13"/>
        <v>85.452457405785594</v>
      </c>
      <c r="BB51" s="32">
        <f>IF('Min Time&amp;Cost'!H51=0,1,'Min Time&amp;Cost'!H51)</f>
        <v>8.3454230303437509</v>
      </c>
      <c r="BC51" s="31">
        <f t="shared" si="14"/>
        <v>7.3284520061063133E-2</v>
      </c>
      <c r="BD51" s="31">
        <f t="shared" si="15"/>
        <v>0.92671547993893688</v>
      </c>
      <c r="BE51" s="31">
        <f t="shared" si="16"/>
        <v>79.190115076764158</v>
      </c>
    </row>
    <row r="52" spans="11:57" ht="15.6">
      <c r="K52" s="21">
        <f>VLOOKUP('Summary_Min Time'!B52, A:D, 4, FALSE)</f>
        <v>79.101456423858892</v>
      </c>
      <c r="L52" s="21">
        <f>VLOOKUP('Summary_Min Time'!E52, A:D, 4, FALSE)</f>
        <v>84.711156867525418</v>
      </c>
      <c r="M52" s="22">
        <f t="shared" si="2"/>
        <v>81.906306645692155</v>
      </c>
      <c r="N52" s="22">
        <f>IF('Min Time'!H52=0,1,'Min Time'!H52)</f>
        <v>2.0352938712099999</v>
      </c>
      <c r="O52" s="40">
        <f t="shared" si="3"/>
        <v>1.6272287856522332E-2</v>
      </c>
      <c r="P52" s="40">
        <f t="shared" si="0"/>
        <v>0.98372771214347765</v>
      </c>
      <c r="Q52" s="40">
        <f t="shared" si="1"/>
        <v>80.573503646688863</v>
      </c>
      <c r="AE52" s="26">
        <f>VLOOKUP('Summary_Min Cost'!B52, A:D, 4, FALSE)</f>
        <v>79.101456423858892</v>
      </c>
      <c r="AF52" s="26">
        <f>VLOOKUP('Summary_Min Cost'!E52, A:D, 4, FALSE)</f>
        <v>79.101456423858892</v>
      </c>
      <c r="AG52" s="27">
        <f t="shared" si="8"/>
        <v>79.101456423858892</v>
      </c>
      <c r="AH52" s="27">
        <f>IF('Min Cost'!H52=0,1,'Min Cost'!H52)</f>
        <v>98.85392276615714</v>
      </c>
      <c r="AI52" s="26">
        <f t="shared" si="9"/>
        <v>0.62651103652285245</v>
      </c>
      <c r="AJ52" s="26">
        <f t="shared" si="10"/>
        <v>0.37348896347714755</v>
      </c>
      <c r="AK52" s="26">
        <f t="shared" si="11"/>
        <v>29.543520969279811</v>
      </c>
      <c r="AY52" s="31">
        <f>VLOOKUP('Summary_Min Time&amp;Cost'!B52, A:D, 4, FALSE)</f>
        <v>79.101456423858892</v>
      </c>
      <c r="AZ52" s="31">
        <f>VLOOKUP('Summary_Min Time&amp;Cost'!E52, A:D, 4, FALSE)</f>
        <v>84.711156867525418</v>
      </c>
      <c r="BA52" s="32">
        <f t="shared" si="13"/>
        <v>81.906306645692155</v>
      </c>
      <c r="BB52" s="32">
        <f>IF('Min Time&amp;Cost'!H52=0,1,'Min Time&amp;Cost'!H52)</f>
        <v>2.0352938712099999</v>
      </c>
      <c r="BC52" s="31">
        <f t="shared" si="14"/>
        <v>1.5969165788756737E-2</v>
      </c>
      <c r="BD52" s="31">
        <f t="shared" si="15"/>
        <v>0.98403083421124327</v>
      </c>
      <c r="BE52" s="31">
        <f t="shared" si="16"/>
        <v>80.598331255722343</v>
      </c>
    </row>
    <row r="53" spans="11:57" ht="15.6">
      <c r="K53" s="21">
        <f>VLOOKUP('Summary_Min Time'!B53, A:D, 4, FALSE)</f>
        <v>79.101456423858892</v>
      </c>
      <c r="L53" s="21">
        <f>VLOOKUP('Summary_Min Time'!E53, A:D, 4, FALSE)</f>
        <v>84.711156867525418</v>
      </c>
      <c r="M53" s="22">
        <f t="shared" si="2"/>
        <v>81.906306645692155</v>
      </c>
      <c r="N53" s="22">
        <f>IF('Min Time'!H53=0,1,'Min Time'!H53)</f>
        <v>34.019856881800003</v>
      </c>
      <c r="O53" s="40">
        <f t="shared" si="3"/>
        <v>0.30670086875837982</v>
      </c>
      <c r="P53" s="40">
        <f t="shared" si="0"/>
        <v>0.69329913124162013</v>
      </c>
      <c r="Q53" s="40">
        <f t="shared" si="1"/>
        <v>56.785571240668105</v>
      </c>
      <c r="AE53" s="26">
        <f>VLOOKUP('Summary_Min Cost'!B53, A:D, 4, FALSE)</f>
        <v>79.101456423858892</v>
      </c>
      <c r="AF53" s="26">
        <f>VLOOKUP('Summary_Min Cost'!E53, A:D, 4, FALSE)</f>
        <v>84.711156867525418</v>
      </c>
      <c r="AG53" s="27">
        <f t="shared" si="8"/>
        <v>81.906306645692155</v>
      </c>
      <c r="AH53" s="27">
        <f>IF('Min Cost'!H53=0,1,'Min Cost'!H53)</f>
        <v>42.619267628804756</v>
      </c>
      <c r="AI53" s="26">
        <f t="shared" si="9"/>
        <v>0.26646791221396499</v>
      </c>
      <c r="AJ53" s="26">
        <f t="shared" si="10"/>
        <v>0.73353208778603496</v>
      </c>
      <c r="AK53" s="26">
        <f t="shared" si="11"/>
        <v>60.080904116657756</v>
      </c>
      <c r="AY53" s="31">
        <f>VLOOKUP('Summary_Min Time&amp;Cost'!B53, A:D, 4, FALSE)</f>
        <v>79.101456423858892</v>
      </c>
      <c r="AZ53" s="31">
        <f>VLOOKUP('Summary_Min Time&amp;Cost'!E53, A:D, 4, FALSE)</f>
        <v>84.711156867525418</v>
      </c>
      <c r="BA53" s="32">
        <f t="shared" si="13"/>
        <v>81.906306645692155</v>
      </c>
      <c r="BB53" s="32">
        <f>IF('Min Time&amp;Cost'!H53=0,1,'Min Time&amp;Cost'!H53)</f>
        <v>34.019856881800003</v>
      </c>
      <c r="BC53" s="31">
        <f t="shared" si="14"/>
        <v>0.30648723823476254</v>
      </c>
      <c r="BD53" s="31">
        <f t="shared" si="15"/>
        <v>0.69351276176523746</v>
      </c>
      <c r="BE53" s="31">
        <f t="shared" si="16"/>
        <v>56.803068927844386</v>
      </c>
    </row>
    <row r="54" spans="11:57" ht="15.6">
      <c r="K54" s="21">
        <f>VLOOKUP('Summary_Min Time'!B54, A:D, 4, FALSE)</f>
        <v>84.711156867525418</v>
      </c>
      <c r="L54" s="21">
        <f>VLOOKUP('Summary_Min Time'!E54, A:D, 4, FALSE)</f>
        <v>91.803458387712311</v>
      </c>
      <c r="M54" s="22">
        <f t="shared" si="2"/>
        <v>88.257307627618871</v>
      </c>
      <c r="N54" s="22">
        <f>IF('Min Time'!H54=0,1,'Min Time'!H54)</f>
        <v>4.3193271876199999</v>
      </c>
      <c r="O54" s="40">
        <f t="shared" si="3"/>
        <v>3.7011935123170511E-2</v>
      </c>
      <c r="P54" s="40">
        <f t="shared" si="0"/>
        <v>0.96298806487682953</v>
      </c>
      <c r="Q54" s="40">
        <f t="shared" si="1"/>
        <v>84.990733883559741</v>
      </c>
      <c r="AE54" s="26">
        <f>VLOOKUP('Summary_Min Cost'!B54, A:D, 4, FALSE)</f>
        <v>84.711156867525418</v>
      </c>
      <c r="AF54" s="26">
        <f>VLOOKUP('Summary_Min Cost'!E54, A:D, 4, FALSE)</f>
        <v>84.711156867525418</v>
      </c>
      <c r="AG54" s="27">
        <f t="shared" si="8"/>
        <v>84.711156867525418</v>
      </c>
      <c r="AH54" s="27">
        <f>IF('Min Cost'!H54=0,1,'Min Cost'!H54)</f>
        <v>22.281313784442851</v>
      </c>
      <c r="AI54" s="26">
        <f t="shared" si="9"/>
        <v>0.1362538933622657</v>
      </c>
      <c r="AJ54" s="26">
        <f t="shared" si="10"/>
        <v>0.86374610663773432</v>
      </c>
      <c r="AK54" s="26">
        <f t="shared" si="11"/>
        <v>73.168931933103451</v>
      </c>
      <c r="AY54" s="31">
        <f>VLOOKUP('Summary_Min Time&amp;Cost'!B54, A:D, 4, FALSE)</f>
        <v>84.711156867525418</v>
      </c>
      <c r="AZ54" s="31">
        <f>VLOOKUP('Summary_Min Time&amp;Cost'!E54, A:D, 4, FALSE)</f>
        <v>84.711156867525418</v>
      </c>
      <c r="BA54" s="32">
        <f t="shared" si="13"/>
        <v>84.711156867525418</v>
      </c>
      <c r="BB54" s="32">
        <f>IF('Min Time&amp;Cost'!H54=0,1,'Min Time&amp;Cost'!H54)</f>
        <v>9.3205061672900005</v>
      </c>
      <c r="BC54" s="31">
        <f t="shared" si="14"/>
        <v>8.2141269903993175E-2</v>
      </c>
      <c r="BD54" s="31">
        <f t="shared" si="15"/>
        <v>0.91785873009600683</v>
      </c>
      <c r="BE54" s="31">
        <f t="shared" si="16"/>
        <v>77.752874867390503</v>
      </c>
    </row>
    <row r="55" spans="11:57" ht="15.6">
      <c r="K55" s="21">
        <f>VLOOKUP('Summary_Min Time'!B55, A:D, 4, FALSE)</f>
        <v>84.711156867525418</v>
      </c>
      <c r="L55" s="21">
        <f>VLOOKUP('Summary_Min Time'!E55, A:D, 4, FALSE)</f>
        <v>84.711156867525418</v>
      </c>
      <c r="M55" s="22">
        <f t="shared" si="2"/>
        <v>84.711156867525418</v>
      </c>
      <c r="N55" s="22">
        <f>IF('Min Time'!H55=0,1,'Min Time'!H55)</f>
        <v>6.6576038341537496</v>
      </c>
      <c r="O55" s="40">
        <f t="shared" si="3"/>
        <v>5.824412666456822E-2</v>
      </c>
      <c r="P55" s="40">
        <f t="shared" si="0"/>
        <v>0.94175587333543176</v>
      </c>
      <c r="Q55" s="40">
        <f t="shared" si="1"/>
        <v>79.777229517031159</v>
      </c>
      <c r="AE55" s="26">
        <f>VLOOKUP('Summary_Min Cost'!B55, A:D, 4, FALSE)</f>
        <v>84.711156867525418</v>
      </c>
      <c r="AF55" s="26">
        <f>VLOOKUP('Summary_Min Cost'!E55, A:D, 4, FALSE)</f>
        <v>79.101456423858892</v>
      </c>
      <c r="AG55" s="27">
        <f t="shared" si="8"/>
        <v>81.906306645692155</v>
      </c>
      <c r="AH55" s="27">
        <f>IF('Min Cost'!H55=0,1,'Min Cost'!H55)</f>
        <v>10.12945224734286</v>
      </c>
      <c r="AI55" s="26">
        <f t="shared" si="9"/>
        <v>5.8451438927360239E-2</v>
      </c>
      <c r="AJ55" s="26">
        <f t="shared" si="10"/>
        <v>0.94154856107263973</v>
      </c>
      <c r="AK55" s="26">
        <f t="shared" si="11"/>
        <v>77.118765165025835</v>
      </c>
      <c r="AY55" s="31">
        <f>VLOOKUP('Summary_Min Time&amp;Cost'!B55, A:D, 4, FALSE)</f>
        <v>84.711156867525418</v>
      </c>
      <c r="AZ55" s="31">
        <f>VLOOKUP('Summary_Min Time&amp;Cost'!E55, A:D, 4, FALSE)</f>
        <v>84.711156867525418</v>
      </c>
      <c r="BA55" s="32">
        <f t="shared" si="13"/>
        <v>84.711156867525418</v>
      </c>
      <c r="BB55" s="32">
        <f>IF('Min Time&amp;Cost'!H55=0,1,'Min Time&amp;Cost'!H55)</f>
        <v>6.6576038341537496</v>
      </c>
      <c r="BC55" s="31">
        <f t="shared" si="14"/>
        <v>5.795393763753165E-2</v>
      </c>
      <c r="BD55" s="31">
        <f t="shared" si="15"/>
        <v>0.94204606236246835</v>
      </c>
      <c r="BE55" s="31">
        <f t="shared" si="16"/>
        <v>79.801811765221686</v>
      </c>
    </row>
    <row r="56" spans="11:57" ht="15.6">
      <c r="K56" s="21">
        <f>VLOOKUP('Summary_Min Time'!B56, A:D, 4, FALSE)</f>
        <v>79.101456423858892</v>
      </c>
      <c r="L56" s="21">
        <f>VLOOKUP('Summary_Min Time'!E56, A:D, 4, FALSE)</f>
        <v>84.711156867525418</v>
      </c>
      <c r="M56" s="22">
        <f t="shared" si="2"/>
        <v>81.906306645692155</v>
      </c>
      <c r="N56" s="22">
        <f>IF('Min Time'!H56=0,1,'Min Time'!H56)</f>
        <v>0.50287054061500003</v>
      </c>
      <c r="O56" s="40">
        <f t="shared" si="3"/>
        <v>2.3574648496159731E-3</v>
      </c>
      <c r="P56" s="40">
        <f t="shared" si="0"/>
        <v>0.99764253515038404</v>
      </c>
      <c r="Q56" s="40">
        <f t="shared" si="1"/>
        <v>81.713215406813063</v>
      </c>
      <c r="AE56" s="26">
        <f>VLOOKUP('Summary_Min Cost'!B56, A:D, 4, FALSE)</f>
        <v>79.101456423858892</v>
      </c>
      <c r="AF56" s="26">
        <f>VLOOKUP('Summary_Min Cost'!E56, A:D, 4, FALSE)</f>
        <v>84.711156867525418</v>
      </c>
      <c r="AG56" s="27">
        <f t="shared" si="8"/>
        <v>81.906306645692155</v>
      </c>
      <c r="AH56" s="27">
        <f>IF('Min Cost'!H56=0,1,'Min Cost'!H56)</f>
        <v>24.941750873723809</v>
      </c>
      <c r="AI56" s="26">
        <f t="shared" si="9"/>
        <v>0.15328737706217227</v>
      </c>
      <c r="AJ56" s="26">
        <f t="shared" si="10"/>
        <v>0.84671262293782767</v>
      </c>
      <c r="AK56" s="26">
        <f t="shared" si="11"/>
        <v>69.351103735124028</v>
      </c>
      <c r="AY56" s="31">
        <f>VLOOKUP('Summary_Min Time&amp;Cost'!B56, A:D, 4, FALSE)</f>
        <v>79.101456423858892</v>
      </c>
      <c r="AZ56" s="31">
        <f>VLOOKUP('Summary_Min Time&amp;Cost'!E56, A:D, 4, FALSE)</f>
        <v>84.711156867525418</v>
      </c>
      <c r="BA56" s="32">
        <f t="shared" si="13"/>
        <v>81.906306645692155</v>
      </c>
      <c r="BB56" s="32">
        <f>IF('Min Time&amp;Cost'!H56=0,1,'Min Time&amp;Cost'!H56)</f>
        <v>0.50287054061500003</v>
      </c>
      <c r="BC56" s="31">
        <f t="shared" si="14"/>
        <v>2.0500551218908406E-3</v>
      </c>
      <c r="BD56" s="31">
        <f t="shared" si="15"/>
        <v>0.99794994487810917</v>
      </c>
      <c r="BE56" s="31">
        <f t="shared" si="16"/>
        <v>81.738394202237998</v>
      </c>
    </row>
    <row r="57" spans="11:57" ht="15.6">
      <c r="K57" s="21">
        <f>VLOOKUP('Summary_Min Time'!B57, A:D, 4, FALSE)</f>
        <v>84.711156867525418</v>
      </c>
      <c r="L57" s="21">
        <f>VLOOKUP('Summary_Min Time'!E57, A:D, 4, FALSE)</f>
        <v>79.101456423858892</v>
      </c>
      <c r="M57" s="22">
        <f t="shared" si="2"/>
        <v>81.906306645692155</v>
      </c>
      <c r="N57" s="22">
        <f>IF('Min Time'!H57=0,1,'Min Time'!H57)</f>
        <v>2.6569731220512498</v>
      </c>
      <c r="O57" s="40">
        <f t="shared" si="3"/>
        <v>2.1917305502634092E-2</v>
      </c>
      <c r="P57" s="40">
        <f t="shared" si="0"/>
        <v>0.97808269449736596</v>
      </c>
      <c r="Q57" s="40">
        <f t="shared" si="1"/>
        <v>80.111141100346089</v>
      </c>
      <c r="AE57" s="26">
        <f>VLOOKUP('Summary_Min Cost'!B57, A:D, 4, FALSE)</f>
        <v>84.711156867525418</v>
      </c>
      <c r="AF57" s="26">
        <f>VLOOKUP('Summary_Min Cost'!E57, A:D, 4, FALSE)</f>
        <v>84.711156867525418</v>
      </c>
      <c r="AG57" s="27">
        <f t="shared" si="8"/>
        <v>84.711156867525418</v>
      </c>
      <c r="AH57" s="27">
        <f>IF('Min Cost'!H57=0,1,'Min Cost'!H57)</f>
        <v>37.832875506500002</v>
      </c>
      <c r="AI57" s="26">
        <f t="shared" si="9"/>
        <v>0.23582297325821081</v>
      </c>
      <c r="AJ57" s="26">
        <f t="shared" si="10"/>
        <v>0.76417702674178922</v>
      </c>
      <c r="AK57" s="26">
        <f t="shared" si="11"/>
        <v>64.734319986882866</v>
      </c>
      <c r="AY57" s="31">
        <f>VLOOKUP('Summary_Min Time&amp;Cost'!B57, A:D, 4, FALSE)</f>
        <v>84.711156867525418</v>
      </c>
      <c r="AZ57" s="31">
        <f>VLOOKUP('Summary_Min Time&amp;Cost'!E57, A:D, 4, FALSE)</f>
        <v>79.101456423858892</v>
      </c>
      <c r="BA57" s="32">
        <f t="shared" si="13"/>
        <v>81.906306645692155</v>
      </c>
      <c r="BB57" s="32">
        <f>IF('Min Time&amp;Cost'!H57=0,1,'Min Time&amp;Cost'!H57)</f>
        <v>9.2420310613974994</v>
      </c>
      <c r="BC57" s="31">
        <f t="shared" si="14"/>
        <v>8.142847490687731E-2</v>
      </c>
      <c r="BD57" s="31">
        <f t="shared" si="15"/>
        <v>0.91857152509312268</v>
      </c>
      <c r="BE57" s="31">
        <f t="shared" si="16"/>
        <v>75.236801010278413</v>
      </c>
    </row>
    <row r="58" spans="11:57" ht="15.6">
      <c r="K58" s="21">
        <f>VLOOKUP('Summary_Min Time'!B58, A:D, 4, FALSE)</f>
        <v>84.711156867525418</v>
      </c>
      <c r="L58" s="21">
        <f>VLOOKUP('Summary_Min Time'!E58, A:D, 4, FALSE)</f>
        <v>84.711156867525418</v>
      </c>
      <c r="M58" s="22">
        <f t="shared" si="2"/>
        <v>84.711156867525418</v>
      </c>
      <c r="N58" s="22">
        <f>IF('Min Time'!H58=0,1,'Min Time'!H58)</f>
        <v>1.6145552765</v>
      </c>
      <c r="O58" s="40">
        <f t="shared" si="3"/>
        <v>1.2451866331557029E-2</v>
      </c>
      <c r="P58" s="40">
        <f t="shared" si="0"/>
        <v>0.98754813366844296</v>
      </c>
      <c r="Q58" s="40">
        <f t="shared" si="1"/>
        <v>83.656344865419427</v>
      </c>
      <c r="AE58" s="26">
        <f>VLOOKUP('Summary_Min Cost'!B58, A:D, 4, FALSE)</f>
        <v>84.711156867525418</v>
      </c>
      <c r="AF58" s="26">
        <f>VLOOKUP('Summary_Min Cost'!E58, A:D, 4, FALSE)</f>
        <v>79.101456423858892</v>
      </c>
      <c r="AG58" s="27">
        <f t="shared" si="8"/>
        <v>81.906306645692155</v>
      </c>
      <c r="AH58" s="27">
        <f>IF('Min Cost'!H58=0,1,'Min Cost'!H58)</f>
        <v>117.32843840893329</v>
      </c>
      <c r="AI58" s="26">
        <f t="shared" si="9"/>
        <v>0.74479436760885354</v>
      </c>
      <c r="AJ58" s="26">
        <f t="shared" si="10"/>
        <v>0.25520563239114646</v>
      </c>
      <c r="AK58" s="26">
        <f t="shared" si="11"/>
        <v>20.90295078433703</v>
      </c>
      <c r="AY58" s="31">
        <f>VLOOKUP('Summary_Min Time&amp;Cost'!B58, A:D, 4, FALSE)</f>
        <v>84.711156867525418</v>
      </c>
      <c r="AZ58" s="31">
        <f>VLOOKUP('Summary_Min Time&amp;Cost'!E58, A:D, 4, FALSE)</f>
        <v>84.711156867525418</v>
      </c>
      <c r="BA58" s="32">
        <f t="shared" si="13"/>
        <v>84.711156867525418</v>
      </c>
      <c r="BB58" s="32">
        <f>IF('Min Time&amp;Cost'!H58=0,1,'Min Time&amp;Cost'!H58)</f>
        <v>1.6145552765</v>
      </c>
      <c r="BC58" s="31">
        <f t="shared" si="14"/>
        <v>1.2147567053819521E-2</v>
      </c>
      <c r="BD58" s="31">
        <f t="shared" si="15"/>
        <v>0.98785243294618053</v>
      </c>
      <c r="BE58" s="31">
        <f t="shared" si="16"/>
        <v>83.682122409270534</v>
      </c>
    </row>
    <row r="59" spans="11:57" ht="15.6">
      <c r="K59" s="21">
        <f>VLOOKUP('Summary_Min Time'!B59, A:D, 4, FALSE)</f>
        <v>95.731374129708314</v>
      </c>
      <c r="L59" s="21">
        <f>VLOOKUP('Summary_Min Time'!E59, A:D, 4, FALSE)</f>
        <v>95.731374129708314</v>
      </c>
      <c r="M59" s="22">
        <f t="shared" si="2"/>
        <v>95.731374129708314</v>
      </c>
      <c r="N59" s="22">
        <f>IF('Min Time'!H59=0,1,'Min Time'!H59)</f>
        <v>9.1404176103212507</v>
      </c>
      <c r="O59" s="40">
        <f t="shared" si="3"/>
        <v>8.0788754878408808E-2</v>
      </c>
      <c r="P59" s="40">
        <f t="shared" si="0"/>
        <v>0.91921124512159125</v>
      </c>
      <c r="Q59" s="40">
        <f t="shared" si="1"/>
        <v>87.997355610970061</v>
      </c>
      <c r="AE59" s="26">
        <f>VLOOKUP('Summary_Min Cost'!B59, A:D, 4, FALSE)</f>
        <v>95.731374129708314</v>
      </c>
      <c r="AF59" s="26">
        <f>VLOOKUP('Summary_Min Cost'!E59, A:D, 4, FALSE)</f>
        <v>79.101456423858892</v>
      </c>
      <c r="AG59" s="27">
        <f t="shared" si="8"/>
        <v>87.416415276783596</v>
      </c>
      <c r="AH59" s="27">
        <f>IF('Min Cost'!H59=0,1,'Min Cost'!H59)</f>
        <v>101.7586984896905</v>
      </c>
      <c r="AI59" s="26">
        <f t="shared" si="9"/>
        <v>0.64510890156466871</v>
      </c>
      <c r="AJ59" s="26">
        <f t="shared" si="10"/>
        <v>0.35489109843533129</v>
      </c>
      <c r="AK59" s="26">
        <f t="shared" si="11"/>
        <v>31.023307638856807</v>
      </c>
      <c r="AY59" s="31">
        <f>VLOOKUP('Summary_Min Time&amp;Cost'!B59, A:D, 4, FALSE)</f>
        <v>95.731374129708314</v>
      </c>
      <c r="AZ59" s="31">
        <f>VLOOKUP('Summary_Min Time&amp;Cost'!E59, A:D, 4, FALSE)</f>
        <v>95.731374129708314</v>
      </c>
      <c r="BA59" s="32">
        <f t="shared" si="13"/>
        <v>95.731374129708314</v>
      </c>
      <c r="BB59" s="32">
        <f>IF('Min Time&amp;Cost'!H59=0,1,'Min Time&amp;Cost'!H59)</f>
        <v>9.1404176103212507</v>
      </c>
      <c r="BC59" s="31">
        <f t="shared" si="14"/>
        <v>8.0505512666265044E-2</v>
      </c>
      <c r="BD59" s="31">
        <f t="shared" si="15"/>
        <v>0.91949448733373496</v>
      </c>
      <c r="BE59" s="31">
        <f t="shared" si="16"/>
        <v>88.024470777150128</v>
      </c>
    </row>
    <row r="60" spans="11:57" ht="15.6">
      <c r="K60" s="21">
        <f>VLOOKUP('Summary_Min Time'!B60, A:D, 4, FALSE)</f>
        <v>68.91572373752264</v>
      </c>
      <c r="L60" s="21">
        <f>VLOOKUP('Summary_Min Time'!E60, A:D, 4, FALSE)</f>
        <v>84.711156867525418</v>
      </c>
      <c r="M60" s="22">
        <f t="shared" si="2"/>
        <v>76.813440302524029</v>
      </c>
      <c r="N60" s="22">
        <f>IF('Min Time'!H60=0,1,'Min Time'!H60)</f>
        <v>36.746228114847618</v>
      </c>
      <c r="O60" s="40">
        <f t="shared" si="3"/>
        <v>0.33145706530117758</v>
      </c>
      <c r="P60" s="40">
        <f t="shared" si="0"/>
        <v>0.66854293469882242</v>
      </c>
      <c r="Q60" s="40">
        <f t="shared" si="1"/>
        <v>51.353082804162213</v>
      </c>
      <c r="AE60" s="26">
        <f>VLOOKUP('Summary_Min Cost'!B60, A:D, 4, FALSE)</f>
        <v>68.91572373752264</v>
      </c>
      <c r="AF60" s="26">
        <f>VLOOKUP('Summary_Min Cost'!E60, A:D, 4, FALSE)</f>
        <v>84.711156867525418</v>
      </c>
      <c r="AG60" s="27">
        <f t="shared" si="8"/>
        <v>76.813440302524029</v>
      </c>
      <c r="AH60" s="27">
        <f>IF('Min Cost'!H60=0,1,'Min Cost'!H60)</f>
        <v>45.345638861857147</v>
      </c>
      <c r="AI60" s="26">
        <f t="shared" si="9"/>
        <v>0.28392354014262361</v>
      </c>
      <c r="AJ60" s="26">
        <f t="shared" si="10"/>
        <v>0.71607645985737634</v>
      </c>
      <c r="AK60" s="26">
        <f t="shared" si="11"/>
        <v>55.004296401297324</v>
      </c>
      <c r="AY60" s="31">
        <f>VLOOKUP('Summary_Min Time&amp;Cost'!B60, A:D, 4, FALSE)</f>
        <v>68.91572373752264</v>
      </c>
      <c r="AZ60" s="31">
        <f>VLOOKUP('Summary_Min Time&amp;Cost'!E60, A:D, 4, FALSE)</f>
        <v>84.711156867525418</v>
      </c>
      <c r="BA60" s="32">
        <f t="shared" si="13"/>
        <v>76.813440302524029</v>
      </c>
      <c r="BB60" s="32">
        <f>IF('Min Time&amp;Cost'!H60=0,1,'Min Time&amp;Cost'!H60)</f>
        <v>36.746228114847618</v>
      </c>
      <c r="BC60" s="31">
        <f t="shared" si="14"/>
        <v>0.33125106305659879</v>
      </c>
      <c r="BD60" s="31">
        <f t="shared" si="15"/>
        <v>0.66874893694340121</v>
      </c>
      <c r="BE60" s="31">
        <f t="shared" si="16"/>
        <v>51.368906545278357</v>
      </c>
    </row>
    <row r="61" spans="11:57" ht="15.6">
      <c r="K61" s="21">
        <f>VLOOKUP('Summary_Min Time'!B61, A:D, 4, FALSE)</f>
        <v>84.711156867525418</v>
      </c>
      <c r="L61" s="21">
        <f>VLOOKUP('Summary_Min Time'!E61, A:D, 4, FALSE)</f>
        <v>87.860941194963118</v>
      </c>
      <c r="M61" s="22">
        <f t="shared" si="2"/>
        <v>86.286049031244261</v>
      </c>
      <c r="N61" s="22">
        <f>IF('Min Time'!H61=0,1,'Min Time'!H61)</f>
        <v>5.0643424249424998</v>
      </c>
      <c r="O61" s="40">
        <f t="shared" si="3"/>
        <v>4.377687726273307E-2</v>
      </c>
      <c r="P61" s="40">
        <f t="shared" si="0"/>
        <v>0.95622312273726695</v>
      </c>
      <c r="Q61" s="40">
        <f t="shared" si="1"/>
        <v>82.50871525331732</v>
      </c>
      <c r="AE61" s="26">
        <f>VLOOKUP('Summary_Min Cost'!B61, A:D, 4, FALSE)</f>
        <v>84.711156867525418</v>
      </c>
      <c r="AF61" s="26">
        <f>VLOOKUP('Summary_Min Cost'!E61, A:D, 4, FALSE)</f>
        <v>84.711156867525418</v>
      </c>
      <c r="AG61" s="27">
        <f t="shared" si="8"/>
        <v>84.711156867525418</v>
      </c>
      <c r="AH61" s="27">
        <f>IF('Min Cost'!H61=0,1,'Min Cost'!H61)</f>
        <v>33.297165099123809</v>
      </c>
      <c r="AI61" s="26">
        <f t="shared" si="9"/>
        <v>0.20678302730240553</v>
      </c>
      <c r="AJ61" s="26">
        <f t="shared" si="10"/>
        <v>0.7932169726975945</v>
      </c>
      <c r="AK61" s="26">
        <f t="shared" si="11"/>
        <v>67.194327404169556</v>
      </c>
      <c r="AY61" s="31">
        <f>VLOOKUP('Summary_Min Time&amp;Cost'!B61, A:D, 4, FALSE)</f>
        <v>84.711156867525418</v>
      </c>
      <c r="AZ61" s="31">
        <f>VLOOKUP('Summary_Min Time&amp;Cost'!E61, A:D, 4, FALSE)</f>
        <v>87.860941194963118</v>
      </c>
      <c r="BA61" s="32">
        <f t="shared" si="13"/>
        <v>86.286049031244261</v>
      </c>
      <c r="BB61" s="32">
        <f>IF('Min Time&amp;Cost'!H61=0,1,'Min Time&amp;Cost'!H61)</f>
        <v>5.0643424249424998</v>
      </c>
      <c r="BC61" s="31">
        <f t="shared" si="14"/>
        <v>4.348223035319565E-2</v>
      </c>
      <c r="BD61" s="31">
        <f t="shared" si="15"/>
        <v>0.95651776964680435</v>
      </c>
      <c r="BE61" s="31">
        <f t="shared" si="16"/>
        <v>82.534139171000561</v>
      </c>
    </row>
    <row r="62" spans="11:57" ht="15.6">
      <c r="K62" s="21">
        <f>VLOOKUP('Summary_Min Time'!B62, A:D, 4, FALSE)</f>
        <v>84.711156867525418</v>
      </c>
      <c r="L62" s="21">
        <f>VLOOKUP('Summary_Min Time'!E62, A:D, 4, FALSE)</f>
        <v>84.711156867525418</v>
      </c>
      <c r="M62" s="22">
        <f t="shared" si="2"/>
        <v>84.711156867525418</v>
      </c>
      <c r="N62" s="22">
        <f>IF('Min Time'!H62=0,1,'Min Time'!H62)</f>
        <v>8.7293019311325004</v>
      </c>
      <c r="O62" s="40">
        <f t="shared" si="3"/>
        <v>7.7055712058541018E-2</v>
      </c>
      <c r="P62" s="40">
        <f t="shared" si="0"/>
        <v>0.922944287941459</v>
      </c>
      <c r="Q62" s="40">
        <f t="shared" si="1"/>
        <v>78.183678355795479</v>
      </c>
      <c r="AE62" s="26">
        <f>VLOOKUP('Summary_Min Cost'!B62, A:D, 4, FALSE)</f>
        <v>84.711156867525418</v>
      </c>
      <c r="AF62" s="26">
        <f>VLOOKUP('Summary_Min Cost'!E62, A:D, 4, FALSE)</f>
        <v>84.711156867525418</v>
      </c>
      <c r="AG62" s="27">
        <f t="shared" si="8"/>
        <v>84.711156867525418</v>
      </c>
      <c r="AH62" s="27">
        <f>IF('Min Cost'!H62=0,1,'Min Cost'!H62)</f>
        <v>13.98007671085238</v>
      </c>
      <c r="AI62" s="26">
        <f t="shared" si="9"/>
        <v>8.3105113054034632E-2</v>
      </c>
      <c r="AJ62" s="26">
        <f t="shared" si="10"/>
        <v>0.91689488694596533</v>
      </c>
      <c r="AK62" s="26">
        <f t="shared" si="11"/>
        <v>77.671226599111648</v>
      </c>
      <c r="AY62" s="31">
        <f>VLOOKUP('Summary_Min Time&amp;Cost'!B62, A:D, 4, FALSE)</f>
        <v>84.711156867525418</v>
      </c>
      <c r="AZ62" s="31">
        <f>VLOOKUP('Summary_Min Time&amp;Cost'!E62, A:D, 4, FALSE)</f>
        <v>84.711156867525418</v>
      </c>
      <c r="BA62" s="32">
        <f t="shared" si="13"/>
        <v>84.711156867525418</v>
      </c>
      <c r="BB62" s="32">
        <f>IF('Min Time&amp;Cost'!H62=0,1,'Min Time&amp;Cost'!H62)</f>
        <v>8.7293019311325004</v>
      </c>
      <c r="BC62" s="31">
        <f t="shared" si="14"/>
        <v>7.6771319560962933E-2</v>
      </c>
      <c r="BD62" s="31">
        <f t="shared" si="15"/>
        <v>0.92322868043903705</v>
      </c>
      <c r="BE62" s="31">
        <f t="shared" si="16"/>
        <v>78.207769573269758</v>
      </c>
    </row>
    <row r="63" spans="11:57" ht="15.6">
      <c r="K63" s="21">
        <f>VLOOKUP('Summary_Min Time'!B63, A:D, 4, FALSE)</f>
        <v>84.711156867525418</v>
      </c>
      <c r="L63" s="21">
        <f>VLOOKUP('Summary_Min Time'!E63, A:D, 4, FALSE)</f>
        <v>84.711156867525418</v>
      </c>
      <c r="M63" s="22">
        <f t="shared" si="2"/>
        <v>84.711156867525418</v>
      </c>
      <c r="N63" s="22">
        <f>IF('Min Time'!H63=0,1,'Min Time'!H63)</f>
        <v>5.8937964674537504</v>
      </c>
      <c r="O63" s="40">
        <f t="shared" si="3"/>
        <v>5.1308546850030265E-2</v>
      </c>
      <c r="P63" s="40">
        <f t="shared" si="0"/>
        <v>0.94869145314996972</v>
      </c>
      <c r="Q63" s="40">
        <f t="shared" si="1"/>
        <v>80.364750506667733</v>
      </c>
      <c r="AE63" s="26">
        <f>VLOOKUP('Summary_Min Cost'!B63, A:D, 4, FALSE)</f>
        <v>84.711156867525418</v>
      </c>
      <c r="AF63" s="26">
        <f>VLOOKUP('Summary_Min Cost'!E63, A:D, 4, FALSE)</f>
        <v>79.101456423858892</v>
      </c>
      <c r="AG63" s="27">
        <f t="shared" si="8"/>
        <v>81.906306645692155</v>
      </c>
      <c r="AH63" s="27">
        <f>IF('Min Cost'!H63=0,1,'Min Cost'!H63)</f>
        <v>107.32610610054761</v>
      </c>
      <c r="AI63" s="26">
        <f t="shared" si="9"/>
        <v>0.68075430252992919</v>
      </c>
      <c r="AJ63" s="26">
        <f t="shared" si="10"/>
        <v>0.31924569747007081</v>
      </c>
      <c r="AK63" s="26">
        <f t="shared" si="11"/>
        <v>26.148235992301487</v>
      </c>
      <c r="AY63" s="31">
        <f>VLOOKUP('Summary_Min Time&amp;Cost'!B63, A:D, 4, FALSE)</f>
        <v>84.711156867525418</v>
      </c>
      <c r="AZ63" s="31">
        <f>VLOOKUP('Summary_Min Time&amp;Cost'!E63, A:D, 4, FALSE)</f>
        <v>84.711156867525418</v>
      </c>
      <c r="BA63" s="32">
        <f t="shared" si="13"/>
        <v>84.711156867525418</v>
      </c>
      <c r="BB63" s="32">
        <f>IF('Min Time&amp;Cost'!H63=0,1,'Min Time&amp;Cost'!H63)</f>
        <v>5.8937964674537504</v>
      </c>
      <c r="BC63" s="31">
        <f t="shared" si="14"/>
        <v>5.1016220720146443E-2</v>
      </c>
      <c r="BD63" s="31">
        <f t="shared" si="15"/>
        <v>0.94898377927985356</v>
      </c>
      <c r="BE63" s="31">
        <f t="shared" si="16"/>
        <v>80.389513791312794</v>
      </c>
    </row>
    <row r="64" spans="11:57" ht="15.6">
      <c r="K64" s="21">
        <f>VLOOKUP('Summary_Min Time'!B64, A:D, 4, FALSE)</f>
        <v>95.731374129708314</v>
      </c>
      <c r="L64" s="21">
        <f>VLOOKUP('Summary_Min Time'!E64, A:D, 4, FALSE)</f>
        <v>84.711156867525418</v>
      </c>
      <c r="M64" s="22">
        <f t="shared" si="2"/>
        <v>90.221265498616873</v>
      </c>
      <c r="N64" s="22">
        <f>IF('Min Time'!H64=0,1,'Min Time'!H64)</f>
        <v>0.97503005072875004</v>
      </c>
      <c r="O64" s="40">
        <f t="shared" si="3"/>
        <v>6.6448023516556204E-3</v>
      </c>
      <c r="P64" s="40">
        <f t="shared" si="0"/>
        <v>0.99335519764834435</v>
      </c>
      <c r="Q64" s="40">
        <f t="shared" si="1"/>
        <v>89.621763021462314</v>
      </c>
      <c r="AE64" s="26">
        <f>VLOOKUP('Summary_Min Cost'!B64, A:D, 4, FALSE)</f>
        <v>95.731374129708314</v>
      </c>
      <c r="AF64" s="26">
        <f>VLOOKUP('Summary_Min Cost'!E64, A:D, 4, FALSE)</f>
        <v>84.711156867525418</v>
      </c>
      <c r="AG64" s="27">
        <f t="shared" si="8"/>
        <v>90.221265498616873</v>
      </c>
      <c r="AH64" s="27">
        <f>IF('Min Cost'!H64=0,1,'Min Cost'!H64)</f>
        <v>18.81172042579524</v>
      </c>
      <c r="AI64" s="26">
        <f t="shared" si="9"/>
        <v>0.11403977593098262</v>
      </c>
      <c r="AJ64" s="26">
        <f t="shared" si="10"/>
        <v>0.88596022406901742</v>
      </c>
      <c r="AK64" s="26">
        <f t="shared" si="11"/>
        <v>79.932452596944913</v>
      </c>
      <c r="AY64" s="31">
        <f>VLOOKUP('Summary_Min Time&amp;Cost'!B64, A:D, 4, FALSE)</f>
        <v>95.731374129708314</v>
      </c>
      <c r="AZ64" s="31">
        <f>VLOOKUP('Summary_Min Time&amp;Cost'!E64, A:D, 4, FALSE)</f>
        <v>84.711156867525418</v>
      </c>
      <c r="BA64" s="32">
        <f t="shared" si="13"/>
        <v>90.221265498616873</v>
      </c>
      <c r="BB64" s="32">
        <f>IF('Min Time&amp;Cost'!H64=0,1,'Min Time&amp;Cost'!H64)</f>
        <v>0.97503005072875004</v>
      </c>
      <c r="BC64" s="31">
        <f t="shared" si="14"/>
        <v>6.3387137075929531E-3</v>
      </c>
      <c r="BD64" s="31">
        <f t="shared" si="15"/>
        <v>0.99366128629240702</v>
      </c>
      <c r="BE64" s="31">
        <f t="shared" si="16"/>
        <v>89.649378726284411</v>
      </c>
    </row>
    <row r="65" spans="11:57" ht="15.6">
      <c r="K65" s="21">
        <f>VLOOKUP('Summary_Min Time'!B65, A:D, 4, FALSE)</f>
        <v>84.711156867525418</v>
      </c>
      <c r="L65" s="21">
        <f>VLOOKUP('Summary_Min Time'!E65, A:D, 4, FALSE)</f>
        <v>95.731374129708314</v>
      </c>
      <c r="M65" s="22">
        <f t="shared" si="2"/>
        <v>90.221265498616873</v>
      </c>
      <c r="N65" s="22">
        <f>IF('Min Time'!H65=0,1,'Min Time'!H65)</f>
        <v>1.4800424234237499</v>
      </c>
      <c r="O65" s="40">
        <f t="shared" si="3"/>
        <v>1.1230452832205463E-2</v>
      </c>
      <c r="P65" s="40">
        <f t="shared" si="0"/>
        <v>0.98876954716779453</v>
      </c>
      <c r="Q65" s="40">
        <f t="shared" si="1"/>
        <v>89.208039831972769</v>
      </c>
      <c r="AE65" s="26">
        <f>VLOOKUP('Summary_Min Cost'!B65, A:D, 4, FALSE)</f>
        <v>84.711156867525418</v>
      </c>
      <c r="AF65" s="26">
        <f>VLOOKUP('Summary_Min Cost'!E65, A:D, 4, FALSE)</f>
        <v>79.101456423858892</v>
      </c>
      <c r="AG65" s="27">
        <f t="shared" si="8"/>
        <v>81.906306645692155</v>
      </c>
      <c r="AH65" s="27">
        <f>IF('Min Cost'!H65=0,1,'Min Cost'!H65)</f>
        <v>64.348059330128578</v>
      </c>
      <c r="AI65" s="26">
        <f t="shared" si="9"/>
        <v>0.4055867888656195</v>
      </c>
      <c r="AJ65" s="26">
        <f t="shared" si="10"/>
        <v>0.5944132111343805</v>
      </c>
      <c r="AK65" s="26">
        <f t="shared" si="11"/>
        <v>48.686190745423126</v>
      </c>
      <c r="AY65" s="31">
        <f>VLOOKUP('Summary_Min Time&amp;Cost'!B65, A:D, 4, FALSE)</f>
        <v>84.711156867525418</v>
      </c>
      <c r="AZ65" s="31">
        <f>VLOOKUP('Summary_Min Time&amp;Cost'!E65, A:D, 4, FALSE)</f>
        <v>95.731374129708314</v>
      </c>
      <c r="BA65" s="32">
        <f t="shared" si="13"/>
        <v>90.221265498616873</v>
      </c>
      <c r="BB65" s="32">
        <f>IF('Min Time&amp;Cost'!H65=0,1,'Min Time&amp;Cost'!H65)</f>
        <v>1.4800424234237499</v>
      </c>
      <c r="BC65" s="31">
        <f t="shared" si="14"/>
        <v>1.0925777192817319E-2</v>
      </c>
      <c r="BD65" s="31">
        <f t="shared" si="15"/>
        <v>0.98907422280718271</v>
      </c>
      <c r="BE65" s="31">
        <f t="shared" si="16"/>
        <v>89.235528053724977</v>
      </c>
    </row>
    <row r="66" spans="11:57" ht="15.6">
      <c r="K66" s="21">
        <f>VLOOKUP('Summary_Min Time'!B66, A:D, 4, FALSE)</f>
        <v>87.860941194963118</v>
      </c>
      <c r="L66" s="21">
        <f>VLOOKUP('Summary_Min Time'!E66, A:D, 4, FALSE)</f>
        <v>84.711156867525418</v>
      </c>
      <c r="M66" s="22">
        <f t="shared" si="2"/>
        <v>86.286049031244261</v>
      </c>
      <c r="N66" s="22">
        <f>IF('Min Time'!H66=0,1,'Min Time'!H66)</f>
        <v>2.0692557411100001</v>
      </c>
      <c r="O66" s="40">
        <f t="shared" ref="O66:O129" si="21">(N66-MIN($N$2:$N$341))/(MAX($N$2:$N$341)-MIN($N$2:$N$341))</f>
        <v>1.6580670924834527E-2</v>
      </c>
      <c r="P66" s="40">
        <f t="shared" ref="P66:P129" si="22">1-O66</f>
        <v>0.98341932907516549</v>
      </c>
      <c r="Q66" s="40">
        <f t="shared" ref="Q66:Q129" si="23">M66*P66</f>
        <v>84.855368446853063</v>
      </c>
      <c r="AE66" s="26">
        <f>VLOOKUP('Summary_Min Cost'!B66, A:D, 4, FALSE)</f>
        <v>87.860941194963118</v>
      </c>
      <c r="AF66" s="26">
        <f>VLOOKUP('Summary_Min Cost'!E66, A:D, 4, FALSE)</f>
        <v>79.101456423858892</v>
      </c>
      <c r="AG66" s="27">
        <f t="shared" si="8"/>
        <v>83.481198809411012</v>
      </c>
      <c r="AH66" s="27">
        <f>IF('Min Cost'!H66=0,1,'Min Cost'!H66)</f>
        <v>17.295337688119051</v>
      </c>
      <c r="AI66" s="26">
        <f t="shared" si="9"/>
        <v>0.1043311153694927</v>
      </c>
      <c r="AJ66" s="26">
        <f t="shared" si="10"/>
        <v>0.89566888463050731</v>
      </c>
      <c r="AK66" s="26">
        <f t="shared" si="11"/>
        <v>74.771512225242802</v>
      </c>
      <c r="AY66" s="31">
        <f>VLOOKUP('Summary_Min Time&amp;Cost'!B66, A:D, 4, FALSE)</f>
        <v>87.860941194963118</v>
      </c>
      <c r="AZ66" s="31">
        <f>VLOOKUP('Summary_Min Time&amp;Cost'!E66, A:D, 4, FALSE)</f>
        <v>84.711156867525418</v>
      </c>
      <c r="BA66" s="32">
        <f t="shared" si="13"/>
        <v>86.286049031244261</v>
      </c>
      <c r="BB66" s="32">
        <f>IF('Min Time&amp;Cost'!H66=0,1,'Min Time&amp;Cost'!H66)</f>
        <v>2.0692557411100001</v>
      </c>
      <c r="BC66" s="31">
        <f t="shared" si="14"/>
        <v>1.627764388103967E-2</v>
      </c>
      <c r="BD66" s="31">
        <f t="shared" si="15"/>
        <v>0.98372235611896031</v>
      </c>
      <c r="BE66" s="31">
        <f t="shared" si="16"/>
        <v>84.881515453211733</v>
      </c>
    </row>
    <row r="67" spans="11:57" ht="15.6">
      <c r="K67" s="21">
        <f>VLOOKUP('Summary_Min Time'!B67, A:D, 4, FALSE)</f>
        <v>79.101456423858892</v>
      </c>
      <c r="L67" s="21">
        <f>VLOOKUP('Summary_Min Time'!E67, A:D, 4, FALSE)</f>
        <v>84.711156867525418</v>
      </c>
      <c r="M67" s="22">
        <f t="shared" ref="M67:M130" si="24">(K67+L67)/2</f>
        <v>81.906306645692155</v>
      </c>
      <c r="N67" s="22">
        <f>IF('Min Time'!H67=0,1,'Min Time'!H67)</f>
        <v>4.6388902448725</v>
      </c>
      <c r="O67" s="40">
        <f t="shared" si="21"/>
        <v>3.9913655093387818E-2</v>
      </c>
      <c r="P67" s="40">
        <f t="shared" si="22"/>
        <v>0.96008634490661215</v>
      </c>
      <c r="Q67" s="40">
        <f t="shared" si="23"/>
        <v>78.637126572262744</v>
      </c>
      <c r="AE67" s="26">
        <f>VLOOKUP('Summary_Min Cost'!B67, A:D, 4, FALSE)</f>
        <v>79.101456423858892</v>
      </c>
      <c r="AF67" s="26">
        <f>VLOOKUP('Summary_Min Cost'!E67, A:D, 4, FALSE)</f>
        <v>79.101456423858892</v>
      </c>
      <c r="AG67" s="27">
        <f t="shared" ref="AG67:AG130" si="25">(AE67+AF67)/2</f>
        <v>79.101456423858892</v>
      </c>
      <c r="AH67" s="27">
        <f>IF('Min Cost'!H67=0,1,'Min Cost'!H67)</f>
        <v>117.35860897259521</v>
      </c>
      <c r="AI67" s="26">
        <f t="shared" ref="AI67:AI130" si="26">(AH67-MIN($AH$2:$AH$341))/(MAX($AH$2:$AH$341)-MIN($AH$2:$AH$341))</f>
        <v>0.74498753504228865</v>
      </c>
      <c r="AJ67" s="26">
        <f t="shared" ref="AJ67:AJ130" si="27">1-AI67</f>
        <v>0.25501246495771135</v>
      </c>
      <c r="AK67" s="26">
        <f t="shared" ref="AK67:AK130" si="28">AG67*AJ67</f>
        <v>20.171857384393245</v>
      </c>
      <c r="AY67" s="31">
        <f>VLOOKUP('Summary_Min Time&amp;Cost'!B67, A:D, 4, FALSE)</f>
        <v>79.101456423858892</v>
      </c>
      <c r="AZ67" s="31">
        <f>VLOOKUP('Summary_Min Time&amp;Cost'!E67, A:D, 4, FALSE)</f>
        <v>84.711156867525418</v>
      </c>
      <c r="BA67" s="32">
        <f t="shared" ref="BA67:BA130" si="29">(AY67+AZ67)/2</f>
        <v>81.906306645692155</v>
      </c>
      <c r="BB67" s="32">
        <f>IF('Min Time&amp;Cost'!H67=0,1,'Min Time&amp;Cost'!H67)</f>
        <v>4.6388902448725</v>
      </c>
      <c r="BC67" s="31">
        <f t="shared" ref="BC67:BC130" si="30">(BB67-MIN($BB$2:$BB$341))/(MAX($BB$2:$BB$341)-MIN($BB$2:$BB$341))</f>
        <v>3.9617817785452793E-2</v>
      </c>
      <c r="BD67" s="31">
        <f t="shared" ref="BD67:BD130" si="31">1-BC67</f>
        <v>0.96038218221454719</v>
      </c>
      <c r="BE67" s="31">
        <f t="shared" ref="BE67:BE130" si="32">BA67*BD67</f>
        <v>78.661357513523697</v>
      </c>
    </row>
    <row r="68" spans="11:57" ht="15.6">
      <c r="K68" s="21">
        <f>VLOOKUP('Summary_Min Time'!B68, A:D, 4, FALSE)</f>
        <v>87.860941194963118</v>
      </c>
      <c r="L68" s="21">
        <f>VLOOKUP('Summary_Min Time'!E68, A:D, 4, FALSE)</f>
        <v>84.711156867525418</v>
      </c>
      <c r="M68" s="22">
        <f t="shared" si="24"/>
        <v>86.286049031244261</v>
      </c>
      <c r="N68" s="22">
        <f>IF('Min Time'!H68=0,1,'Min Time'!H68)</f>
        <v>17.51660564862857</v>
      </c>
      <c r="O68" s="40">
        <f t="shared" si="21"/>
        <v>0.15684683341233321</v>
      </c>
      <c r="P68" s="40">
        <f t="shared" si="22"/>
        <v>0.84315316658766681</v>
      </c>
      <c r="Q68" s="40">
        <f t="shared" si="23"/>
        <v>72.752355473032281</v>
      </c>
      <c r="AE68" s="26">
        <f>VLOOKUP('Summary_Min Cost'!B68, A:D, 4, FALSE)</f>
        <v>87.860941194963118</v>
      </c>
      <c r="AF68" s="26">
        <f>VLOOKUP('Summary_Min Cost'!E68, A:D, 4, FALSE)</f>
        <v>79.101456423858892</v>
      </c>
      <c r="AG68" s="27">
        <f t="shared" si="25"/>
        <v>83.481198809411012</v>
      </c>
      <c r="AH68" s="27">
        <f>IF('Min Cost'!H68=0,1,'Min Cost'!H68)</f>
        <v>63.25049906427143</v>
      </c>
      <c r="AI68" s="26">
        <f t="shared" si="26"/>
        <v>0.39855964472698635</v>
      </c>
      <c r="AJ68" s="26">
        <f t="shared" si="27"/>
        <v>0.60144035527301365</v>
      </c>
      <c r="AK68" s="26">
        <f t="shared" si="28"/>
        <v>50.208961870549246</v>
      </c>
      <c r="AY68" s="31">
        <f>VLOOKUP('Summary_Min Time&amp;Cost'!B68, A:D, 4, FALSE)</f>
        <v>87.860941194963118</v>
      </c>
      <c r="AZ68" s="31">
        <f>VLOOKUP('Summary_Min Time&amp;Cost'!E68, A:D, 4, FALSE)</f>
        <v>84.711156867525418</v>
      </c>
      <c r="BA68" s="32">
        <f t="shared" si="29"/>
        <v>86.286049031244261</v>
      </c>
      <c r="BB68" s="32">
        <f>IF('Min Time&amp;Cost'!H68=0,1,'Min Time&amp;Cost'!H68)</f>
        <v>17.51660564862857</v>
      </c>
      <c r="BC68" s="31">
        <f t="shared" si="30"/>
        <v>0.15658702744352274</v>
      </c>
      <c r="BD68" s="31">
        <f t="shared" si="31"/>
        <v>0.84341297255647729</v>
      </c>
      <c r="BE68" s="31">
        <f t="shared" si="32"/>
        <v>72.774773103595663</v>
      </c>
    </row>
    <row r="69" spans="11:57" ht="15.6">
      <c r="K69" s="21">
        <f>VLOOKUP('Summary_Min Time'!B69, A:D, 4, FALSE)</f>
        <v>87.860941194963118</v>
      </c>
      <c r="L69" s="21">
        <f>VLOOKUP('Summary_Min Time'!E69, A:D, 4, FALSE)</f>
        <v>87.860941194963118</v>
      </c>
      <c r="M69" s="22">
        <f t="shared" si="24"/>
        <v>87.860941194963118</v>
      </c>
      <c r="N69" s="22">
        <f>IF('Min Time'!H69=0,1,'Min Time'!H69)</f>
        <v>7.8292574434424997</v>
      </c>
      <c r="O69" s="40">
        <f t="shared" si="21"/>
        <v>6.8883061920354108E-2</v>
      </c>
      <c r="P69" s="40">
        <f t="shared" si="22"/>
        <v>0.93111693807964591</v>
      </c>
      <c r="Q69" s="40">
        <f t="shared" si="23"/>
        <v>81.808810542249887</v>
      </c>
      <c r="AE69" s="26">
        <f>VLOOKUP('Summary_Min Cost'!B69, A:D, 4, FALSE)</f>
        <v>87.860941194963118</v>
      </c>
      <c r="AF69" s="26">
        <f>VLOOKUP('Summary_Min Cost'!E69, A:D, 4, FALSE)</f>
        <v>84.711156867525418</v>
      </c>
      <c r="AG69" s="27">
        <f t="shared" si="25"/>
        <v>86.286049031244261</v>
      </c>
      <c r="AH69" s="27">
        <f>IF('Min Cost'!H69=0,1,'Min Cost'!H69)</f>
        <v>41.159070473257152</v>
      </c>
      <c r="AI69" s="26">
        <f t="shared" si="26"/>
        <v>0.25711898058619537</v>
      </c>
      <c r="AJ69" s="26">
        <f t="shared" si="27"/>
        <v>0.74288101941380469</v>
      </c>
      <c r="AK69" s="26">
        <f t="shared" si="28"/>
        <v>64.100268065520268</v>
      </c>
      <c r="AY69" s="31">
        <f>VLOOKUP('Summary_Min Time&amp;Cost'!B69, A:D, 4, FALSE)</f>
        <v>87.860941194963118</v>
      </c>
      <c r="AZ69" s="31">
        <f>VLOOKUP('Summary_Min Time&amp;Cost'!E69, A:D, 4, FALSE)</f>
        <v>87.860941194963118</v>
      </c>
      <c r="BA69" s="32">
        <f t="shared" si="29"/>
        <v>87.860941194963118</v>
      </c>
      <c r="BB69" s="32">
        <f>IF('Min Time&amp;Cost'!H69=0,1,'Min Time&amp;Cost'!H69)</f>
        <v>7.8292574434424997</v>
      </c>
      <c r="BC69" s="31">
        <f t="shared" si="30"/>
        <v>6.859615113384461E-2</v>
      </c>
      <c r="BD69" s="31">
        <f t="shared" si="31"/>
        <v>0.93140384886615535</v>
      </c>
      <c r="BE69" s="31">
        <f t="shared" si="32"/>
        <v>81.834018793991589</v>
      </c>
    </row>
    <row r="70" spans="11:57" ht="15.6">
      <c r="K70" s="21">
        <f>VLOOKUP('Summary_Min Time'!B70, A:D, 4, FALSE)</f>
        <v>84.711156867525418</v>
      </c>
      <c r="L70" s="21">
        <f>VLOOKUP('Summary_Min Time'!E70, A:D, 4, FALSE)</f>
        <v>84.711156867525418</v>
      </c>
      <c r="M70" s="22">
        <f t="shared" si="24"/>
        <v>84.711156867525418</v>
      </c>
      <c r="N70" s="22">
        <f>IF('Min Time'!H70=0,1,'Min Time'!H70)</f>
        <v>3.3822063220074998</v>
      </c>
      <c r="O70" s="40">
        <f t="shared" si="21"/>
        <v>2.8502621331912992E-2</v>
      </c>
      <c r="P70" s="40">
        <f t="shared" si="22"/>
        <v>0.97149737866808705</v>
      </c>
      <c r="Q70" s="40">
        <f t="shared" si="23"/>
        <v>82.296666840742063</v>
      </c>
      <c r="AE70" s="26">
        <f>VLOOKUP('Summary_Min Cost'!B70, A:D, 4, FALSE)</f>
        <v>84.711156867525418</v>
      </c>
      <c r="AF70" s="26">
        <f>VLOOKUP('Summary_Min Cost'!E70, A:D, 4, FALSE)</f>
        <v>84.711156867525418</v>
      </c>
      <c r="AG70" s="27">
        <f t="shared" si="25"/>
        <v>84.711156867525418</v>
      </c>
      <c r="AH70" s="27">
        <f>IF('Min Cost'!H70=0,1,'Min Cost'!H70)</f>
        <v>13.31517350800952</v>
      </c>
      <c r="AI70" s="26">
        <f t="shared" si="26"/>
        <v>7.8848061491616175E-2</v>
      </c>
      <c r="AJ70" s="26">
        <f t="shared" si="27"/>
        <v>0.92115193850838384</v>
      </c>
      <c r="AK70" s="26">
        <f t="shared" si="28"/>
        <v>78.031846361808832</v>
      </c>
      <c r="AY70" s="31">
        <f>VLOOKUP('Summary_Min Time&amp;Cost'!B70, A:D, 4, FALSE)</f>
        <v>84.711156867525418</v>
      </c>
      <c r="AZ70" s="31">
        <f>VLOOKUP('Summary_Min Time&amp;Cost'!E70, A:D, 4, FALSE)</f>
        <v>84.711156867525418</v>
      </c>
      <c r="BA70" s="32">
        <f t="shared" si="29"/>
        <v>84.711156867525418</v>
      </c>
      <c r="BB70" s="32">
        <f>IF('Min Time&amp;Cost'!H70=0,1,'Min Time&amp;Cost'!H70)</f>
        <v>3.3822063220074998</v>
      </c>
      <c r="BC70" s="31">
        <f t="shared" si="30"/>
        <v>2.820326787199158E-2</v>
      </c>
      <c r="BD70" s="31">
        <f t="shared" si="31"/>
        <v>0.97179673212800843</v>
      </c>
      <c r="BE70" s="31">
        <f t="shared" si="32"/>
        <v>82.322025418644301</v>
      </c>
    </row>
    <row r="71" spans="11:57" ht="15.6">
      <c r="K71" s="21">
        <f>VLOOKUP('Summary_Min Time'!B71, A:D, 4, FALSE)</f>
        <v>84.711156867525418</v>
      </c>
      <c r="L71" s="21">
        <f>VLOOKUP('Summary_Min Time'!E71, A:D, 4, FALSE)</f>
        <v>84.711156867525418</v>
      </c>
      <c r="M71" s="22">
        <f t="shared" si="24"/>
        <v>84.711156867525418</v>
      </c>
      <c r="N71" s="22">
        <f>IF('Min Time'!H71=0,1,'Min Time'!H71)</f>
        <v>26.71726074728571</v>
      </c>
      <c r="O71" s="40">
        <f t="shared" si="21"/>
        <v>0.24039129837143541</v>
      </c>
      <c r="P71" s="40">
        <f t="shared" si="22"/>
        <v>0.75960870162856464</v>
      </c>
      <c r="Q71" s="40">
        <f t="shared" si="23"/>
        <v>64.347331881594656</v>
      </c>
      <c r="AE71" s="26">
        <f>VLOOKUP('Summary_Min Cost'!B71, A:D, 4, FALSE)</f>
        <v>84.711156867525418</v>
      </c>
      <c r="AF71" s="26">
        <f>VLOOKUP('Summary_Min Cost'!E71, A:D, 4, FALSE)</f>
        <v>84.711156867525418</v>
      </c>
      <c r="AG71" s="27">
        <f t="shared" si="25"/>
        <v>84.711156867525418</v>
      </c>
      <c r="AH71" s="27">
        <f>IF('Min Cost'!H71=0,1,'Min Cost'!H71)</f>
        <v>26.71726074728571</v>
      </c>
      <c r="AI71" s="26">
        <f t="shared" si="26"/>
        <v>0.16465510254314339</v>
      </c>
      <c r="AJ71" s="26">
        <f t="shared" si="27"/>
        <v>0.83534489745685658</v>
      </c>
      <c r="AK71" s="26">
        <f t="shared" si="28"/>
        <v>70.763032646954713</v>
      </c>
      <c r="AY71" s="31">
        <f>VLOOKUP('Summary_Min Time&amp;Cost'!B71, A:D, 4, FALSE)</f>
        <v>84.711156867525418</v>
      </c>
      <c r="AZ71" s="31">
        <f>VLOOKUP('Summary_Min Time&amp;Cost'!E71, A:D, 4, FALSE)</f>
        <v>84.711156867525418</v>
      </c>
      <c r="BA71" s="32">
        <f t="shared" si="29"/>
        <v>84.711156867525418</v>
      </c>
      <c r="BB71" s="32">
        <f>IF('Min Time&amp;Cost'!H71=0,1,'Min Time&amp;Cost'!H71)</f>
        <v>26.71726074728571</v>
      </c>
      <c r="BC71" s="31">
        <f t="shared" si="30"/>
        <v>0.24015723547223269</v>
      </c>
      <c r="BD71" s="31">
        <f t="shared" si="31"/>
        <v>0.75984276452776733</v>
      </c>
      <c r="BE71" s="31">
        <f t="shared" si="32"/>
        <v>64.367159620565872</v>
      </c>
    </row>
    <row r="72" spans="11:57" ht="15.6">
      <c r="K72" s="21">
        <f>VLOOKUP('Summary_Min Time'!B72, A:D, 4, FALSE)</f>
        <v>91.803458387712311</v>
      </c>
      <c r="L72" s="21">
        <f>VLOOKUP('Summary_Min Time'!E72, A:D, 4, FALSE)</f>
        <v>84.711156867525418</v>
      </c>
      <c r="M72" s="22">
        <f t="shared" si="24"/>
        <v>88.257307627618871</v>
      </c>
      <c r="N72" s="22">
        <f>IF('Min Time'!H72=0,1,'Min Time'!H72)</f>
        <v>1.67486638935</v>
      </c>
      <c r="O72" s="40">
        <f t="shared" si="21"/>
        <v>1.2999507733186864E-2</v>
      </c>
      <c r="P72" s="40">
        <f t="shared" si="22"/>
        <v>0.98700049226681319</v>
      </c>
      <c r="Q72" s="40">
        <f t="shared" si="23"/>
        <v>87.11000607460339</v>
      </c>
      <c r="AE72" s="26">
        <f>VLOOKUP('Summary_Min Cost'!B72, A:D, 4, FALSE)</f>
        <v>91.803458387712311</v>
      </c>
      <c r="AF72" s="26">
        <f>VLOOKUP('Summary_Min Cost'!E72, A:D, 4, FALSE)</f>
        <v>79.101456423858892</v>
      </c>
      <c r="AG72" s="27">
        <f t="shared" si="25"/>
        <v>85.452457405785594</v>
      </c>
      <c r="AH72" s="27">
        <f>IF('Min Cost'!H72=0,1,'Min Cost'!H72)</f>
        <v>74.325990902338106</v>
      </c>
      <c r="AI72" s="26">
        <f t="shared" si="26"/>
        <v>0.46947062790800376</v>
      </c>
      <c r="AJ72" s="26">
        <f t="shared" si="27"/>
        <v>0.53052937209199624</v>
      </c>
      <c r="AK72" s="26">
        <f t="shared" si="28"/>
        <v>45.335038571209488</v>
      </c>
      <c r="AY72" s="31">
        <f>VLOOKUP('Summary_Min Time&amp;Cost'!B72, A:D, 4, FALSE)</f>
        <v>91.803458387712311</v>
      </c>
      <c r="AZ72" s="31">
        <f>VLOOKUP('Summary_Min Time&amp;Cost'!E72, A:D, 4, FALSE)</f>
        <v>84.711156867525418</v>
      </c>
      <c r="BA72" s="32">
        <f t="shared" si="29"/>
        <v>88.257307627618871</v>
      </c>
      <c r="BB72" s="32">
        <f>IF('Min Time&amp;Cost'!H72=0,1,'Min Time&amp;Cost'!H72)</f>
        <v>1.67486638935</v>
      </c>
      <c r="BC72" s="31">
        <f t="shared" si="30"/>
        <v>1.2695377203561264E-2</v>
      </c>
      <c r="BD72" s="31">
        <f t="shared" si="31"/>
        <v>0.98730462279643871</v>
      </c>
      <c r="BE72" s="31">
        <f t="shared" si="32"/>
        <v>87.136847816315509</v>
      </c>
    </row>
    <row r="73" spans="11:57" ht="15.6">
      <c r="K73" s="21">
        <f>VLOOKUP('Summary_Min Time'!B73, A:D, 4, FALSE)</f>
        <v>87.860941194963118</v>
      </c>
      <c r="L73" s="21">
        <f>VLOOKUP('Summary_Min Time'!E73, A:D, 4, FALSE)</f>
        <v>91.803458387712311</v>
      </c>
      <c r="M73" s="22">
        <f t="shared" si="24"/>
        <v>89.832199791337715</v>
      </c>
      <c r="N73" s="22">
        <f>IF('Min Time'!H73=0,1,'Min Time'!H73)</f>
        <v>5.6092924281025001</v>
      </c>
      <c r="O73" s="40">
        <f t="shared" si="21"/>
        <v>4.8725172352080369E-2</v>
      </c>
      <c r="P73" s="40">
        <f t="shared" si="22"/>
        <v>0.9512748276479196</v>
      </c>
      <c r="Q73" s="40">
        <f t="shared" si="23"/>
        <v>85.455110373738265</v>
      </c>
      <c r="AE73" s="26">
        <f>VLOOKUP('Summary_Min Cost'!B73, A:D, 4, FALSE)</f>
        <v>87.860941194963118</v>
      </c>
      <c r="AF73" s="26">
        <f>VLOOKUP('Summary_Min Cost'!E73, A:D, 4, FALSE)</f>
        <v>84.711156867525418</v>
      </c>
      <c r="AG73" s="27">
        <f t="shared" si="25"/>
        <v>86.286049031244261</v>
      </c>
      <c r="AH73" s="27">
        <f>IF('Min Cost'!H73=0,1,'Min Cost'!H73)</f>
        <v>37.474022001709521</v>
      </c>
      <c r="AI73" s="26">
        <f t="shared" si="26"/>
        <v>0.23352540894100493</v>
      </c>
      <c r="AJ73" s="26">
        <f t="shared" si="27"/>
        <v>0.76647459105899507</v>
      </c>
      <c r="AK73" s="26">
        <f t="shared" si="28"/>
        <v>66.136064145319338</v>
      </c>
      <c r="AY73" s="31">
        <f>VLOOKUP('Summary_Min Time&amp;Cost'!B73, A:D, 4, FALSE)</f>
        <v>87.860941194963118</v>
      </c>
      <c r="AZ73" s="31">
        <f>VLOOKUP('Summary_Min Time&amp;Cost'!E73, A:D, 4, FALSE)</f>
        <v>91.803458387712311</v>
      </c>
      <c r="BA73" s="32">
        <f t="shared" si="29"/>
        <v>89.832199791337715</v>
      </c>
      <c r="BB73" s="32">
        <f>IF('Min Time&amp;Cost'!H73=0,1,'Min Time&amp;Cost'!H73)</f>
        <v>5.6092924281025001</v>
      </c>
      <c r="BC73" s="31">
        <f t="shared" si="30"/>
        <v>4.8432050191130262E-2</v>
      </c>
      <c r="BD73" s="31">
        <f t="shared" si="31"/>
        <v>0.95156794980886972</v>
      </c>
      <c r="BE73" s="31">
        <f t="shared" si="32"/>
        <v>85.481442182264004</v>
      </c>
    </row>
    <row r="74" spans="11:57" ht="15.6">
      <c r="K74" s="21">
        <f>VLOOKUP('Summary_Min Time'!B74, A:D, 4, FALSE)</f>
        <v>91.803458387712311</v>
      </c>
      <c r="L74" s="21">
        <f>VLOOKUP('Summary_Min Time'!E74, A:D, 4, FALSE)</f>
        <v>84.711156867525418</v>
      </c>
      <c r="M74" s="22">
        <f t="shared" si="24"/>
        <v>88.257307627618871</v>
      </c>
      <c r="N74" s="22">
        <f>IF('Min Time'!H74=0,1,'Min Time'!H74)</f>
        <v>6.0378876458124999</v>
      </c>
      <c r="O74" s="40">
        <f t="shared" si="21"/>
        <v>5.2616934162914679E-2</v>
      </c>
      <c r="P74" s="40">
        <f t="shared" si="22"/>
        <v>0.94738306583708531</v>
      </c>
      <c r="Q74" s="40">
        <f t="shared" si="23"/>
        <v>83.61347868278034</v>
      </c>
      <c r="AE74" s="26">
        <f>VLOOKUP('Summary_Min Cost'!B74, A:D, 4, FALSE)</f>
        <v>91.803458387712311</v>
      </c>
      <c r="AF74" s="26">
        <f>VLOOKUP('Summary_Min Cost'!E74, A:D, 4, FALSE)</f>
        <v>84.711156867525418</v>
      </c>
      <c r="AG74" s="27">
        <f t="shared" si="25"/>
        <v>88.257307627618871</v>
      </c>
      <c r="AH74" s="27">
        <f>IF('Min Cost'!H74=0,1,'Min Cost'!H74)</f>
        <v>37.259624759690467</v>
      </c>
      <c r="AI74" s="26">
        <f t="shared" si="26"/>
        <v>0.23215272775942378</v>
      </c>
      <c r="AJ74" s="26">
        <f t="shared" si="27"/>
        <v>0.76784727224057625</v>
      </c>
      <c r="AK74" s="26">
        <f t="shared" si="28"/>
        <v>67.76813291716455</v>
      </c>
      <c r="AY74" s="31">
        <f>VLOOKUP('Summary_Min Time&amp;Cost'!B74, A:D, 4, FALSE)</f>
        <v>91.803458387712311</v>
      </c>
      <c r="AZ74" s="31">
        <f>VLOOKUP('Summary_Min Time&amp;Cost'!E74, A:D, 4, FALSE)</f>
        <v>84.711156867525418</v>
      </c>
      <c r="BA74" s="32">
        <f t="shared" si="29"/>
        <v>88.257307627618871</v>
      </c>
      <c r="BB74" s="32">
        <f>IF('Min Time&amp;Cost'!H74=0,1,'Min Time&amp;Cost'!H74)</f>
        <v>6.0378876458124999</v>
      </c>
      <c r="BC74" s="31">
        <f t="shared" si="30"/>
        <v>5.2325011194457365E-2</v>
      </c>
      <c r="BD74" s="31">
        <f t="shared" si="31"/>
        <v>0.94767498880554268</v>
      </c>
      <c r="BE74" s="31">
        <f t="shared" si="32"/>
        <v>83.639243018011058</v>
      </c>
    </row>
    <row r="75" spans="11:57" ht="15.6">
      <c r="K75" s="21">
        <f>VLOOKUP('Summary_Min Time'!B75, A:D, 4, FALSE)</f>
        <v>97.16593973375204</v>
      </c>
      <c r="L75" s="21">
        <f>VLOOKUP('Summary_Min Time'!E75, A:D, 4, FALSE)</f>
        <v>91.803458387712311</v>
      </c>
      <c r="M75" s="22">
        <f t="shared" si="24"/>
        <v>94.484699060732169</v>
      </c>
      <c r="N75" s="22">
        <f>IF('Min Time'!H75=0,1,'Min Time'!H75)</f>
        <v>5.1742197030887507</v>
      </c>
      <c r="O75" s="40">
        <f t="shared" si="21"/>
        <v>4.4774593003129727E-2</v>
      </c>
      <c r="P75" s="40">
        <f t="shared" si="22"/>
        <v>0.95522540699687031</v>
      </c>
      <c r="Q75" s="40">
        <f t="shared" si="23"/>
        <v>90.25418511526469</v>
      </c>
      <c r="AE75" s="26">
        <f>VLOOKUP('Summary_Min Cost'!B75, A:D, 4, FALSE)</f>
        <v>97.16593973375204</v>
      </c>
      <c r="AF75" s="26">
        <f>VLOOKUP('Summary_Min Cost'!E75, A:D, 4, FALSE)</f>
        <v>84.711156867525418</v>
      </c>
      <c r="AG75" s="27">
        <f t="shared" si="25"/>
        <v>90.938548300638729</v>
      </c>
      <c r="AH75" s="27">
        <f>IF('Min Cost'!H75=0,1,'Min Cost'!H75)</f>
        <v>25.922939657876189</v>
      </c>
      <c r="AI75" s="26">
        <f t="shared" si="26"/>
        <v>0.15956945124792488</v>
      </c>
      <c r="AJ75" s="26">
        <f t="shared" si="27"/>
        <v>0.84043054875207512</v>
      </c>
      <c r="AK75" s="26">
        <f t="shared" si="28"/>
        <v>76.427534051022889</v>
      </c>
      <c r="AY75" s="31">
        <f>VLOOKUP('Summary_Min Time&amp;Cost'!B75, A:D, 4, FALSE)</f>
        <v>97.16593973375204</v>
      </c>
      <c r="AZ75" s="31">
        <f>VLOOKUP('Summary_Min Time&amp;Cost'!E75, A:D, 4, FALSE)</f>
        <v>91.803458387712311</v>
      </c>
      <c r="BA75" s="32">
        <f t="shared" si="29"/>
        <v>94.484699060732169</v>
      </c>
      <c r="BB75" s="32">
        <f>IF('Min Time&amp;Cost'!H75=0,1,'Min Time&amp;Cost'!H75)</f>
        <v>5.1742197030887507</v>
      </c>
      <c r="BC75" s="31">
        <f t="shared" si="30"/>
        <v>4.4480253525877214E-2</v>
      </c>
      <c r="BD75" s="31">
        <f t="shared" si="31"/>
        <v>0.95551974647412274</v>
      </c>
      <c r="BE75" s="31">
        <f t="shared" si="32"/>
        <v>90.281995692194585</v>
      </c>
    </row>
    <row r="76" spans="11:57" ht="15.6">
      <c r="K76" s="21">
        <f>VLOOKUP('Summary_Min Time'!B76, A:D, 4, FALSE)</f>
        <v>84.711156867525418</v>
      </c>
      <c r="L76" s="21">
        <f>VLOOKUP('Summary_Min Time'!E76, A:D, 4, FALSE)</f>
        <v>84.711156867525418</v>
      </c>
      <c r="M76" s="22">
        <f t="shared" si="24"/>
        <v>84.711156867525418</v>
      </c>
      <c r="N76" s="22">
        <f>IF('Min Time'!H76=0,1,'Min Time'!H76)</f>
        <v>17.11487259926125</v>
      </c>
      <c r="O76" s="40">
        <f t="shared" si="21"/>
        <v>0.15319898743768301</v>
      </c>
      <c r="P76" s="40">
        <f t="shared" si="22"/>
        <v>0.84680101256231699</v>
      </c>
      <c r="Q76" s="40">
        <f t="shared" si="23"/>
        <v>71.733493410745794</v>
      </c>
      <c r="AE76" s="26">
        <f>VLOOKUP('Summary_Min Cost'!B76, A:D, 4, FALSE)</f>
        <v>84.711156867525418</v>
      </c>
      <c r="AF76" s="26">
        <f>VLOOKUP('Summary_Min Cost'!E76, A:D, 4, FALSE)</f>
        <v>84.711156867525418</v>
      </c>
      <c r="AG76" s="27">
        <f t="shared" si="25"/>
        <v>84.711156867525418</v>
      </c>
      <c r="AH76" s="27">
        <f>IF('Min Cost'!H76=0,1,'Min Cost'!H76)</f>
        <v>76.375725205080954</v>
      </c>
      <c r="AI76" s="26">
        <f t="shared" si="26"/>
        <v>0.48259407892873285</v>
      </c>
      <c r="AJ76" s="26">
        <f t="shared" si="27"/>
        <v>0.51740592107126715</v>
      </c>
      <c r="AK76" s="26">
        <f t="shared" si="28"/>
        <v>43.830054144054586</v>
      </c>
      <c r="AY76" s="31">
        <f>VLOOKUP('Summary_Min Time&amp;Cost'!B76, A:D, 4, FALSE)</f>
        <v>84.711156867525418</v>
      </c>
      <c r="AZ76" s="31">
        <f>VLOOKUP('Summary_Min Time&amp;Cost'!E76, A:D, 4, FALSE)</f>
        <v>95.731374129708314</v>
      </c>
      <c r="BA76" s="32">
        <f t="shared" si="29"/>
        <v>90.221265498616873</v>
      </c>
      <c r="BB76" s="32">
        <f>IF('Min Time&amp;Cost'!H76=0,1,'Min Time&amp;Cost'!H76)</f>
        <v>17.559986183546251</v>
      </c>
      <c r="BC76" s="31">
        <f t="shared" si="30"/>
        <v>0.15698105594351472</v>
      </c>
      <c r="BD76" s="31">
        <f t="shared" si="31"/>
        <v>0.84301894405648525</v>
      </c>
      <c r="BE76" s="31">
        <f t="shared" si="32"/>
        <v>76.058235972083807</v>
      </c>
    </row>
    <row r="77" spans="11:57" ht="15.6">
      <c r="K77" s="21">
        <f>VLOOKUP('Summary_Min Time'!B77, A:D, 4, FALSE)</f>
        <v>84.711156867525418</v>
      </c>
      <c r="L77" s="21">
        <f>VLOOKUP('Summary_Min Time'!E77, A:D, 4, FALSE)</f>
        <v>84.711156867525418</v>
      </c>
      <c r="M77" s="22">
        <f t="shared" si="24"/>
        <v>84.711156867525418</v>
      </c>
      <c r="N77" s="22">
        <f>IF('Min Time'!H77=0,1,'Min Time'!H77)</f>
        <v>7.4863360686190479</v>
      </c>
      <c r="O77" s="40">
        <f t="shared" si="21"/>
        <v>6.5769242037371375E-2</v>
      </c>
      <c r="P77" s="40">
        <f t="shared" si="22"/>
        <v>0.93423075796262867</v>
      </c>
      <c r="Q77" s="40">
        <f t="shared" si="23"/>
        <v>79.139768288239409</v>
      </c>
      <c r="AE77" s="26">
        <f>VLOOKUP('Summary_Min Cost'!B77, A:D, 4, FALSE)</f>
        <v>84.711156867525418</v>
      </c>
      <c r="AF77" s="26">
        <f>VLOOKUP('Summary_Min Cost'!E77, A:D, 4, FALSE)</f>
        <v>79.101456423858892</v>
      </c>
      <c r="AG77" s="27">
        <f t="shared" si="25"/>
        <v>81.906306645692155</v>
      </c>
      <c r="AH77" s="27">
        <f>IF('Min Cost'!H77=0,1,'Min Cost'!H77)</f>
        <v>53.2202294842619</v>
      </c>
      <c r="AI77" s="26">
        <f t="shared" si="26"/>
        <v>0.33434071089647915</v>
      </c>
      <c r="AJ77" s="26">
        <f t="shared" si="27"/>
        <v>0.6656592891035209</v>
      </c>
      <c r="AK77" s="26">
        <f t="shared" si="28"/>
        <v>54.521693854866427</v>
      </c>
      <c r="AY77" s="31">
        <f>VLOOKUP('Summary_Min Time&amp;Cost'!B77, A:D, 4, FALSE)</f>
        <v>84.711156867525418</v>
      </c>
      <c r="AZ77" s="31">
        <f>VLOOKUP('Summary_Min Time&amp;Cost'!E77, A:D, 4, FALSE)</f>
        <v>84.711156867525418</v>
      </c>
      <c r="BA77" s="32">
        <f t="shared" si="29"/>
        <v>84.711156867525418</v>
      </c>
      <c r="BB77" s="32">
        <f>IF('Min Time&amp;Cost'!H77=0,1,'Min Time&amp;Cost'!H77)</f>
        <v>7.4863360686190479</v>
      </c>
      <c r="BC77" s="31">
        <f t="shared" si="30"/>
        <v>6.5481371770398006E-2</v>
      </c>
      <c r="BD77" s="31">
        <f t="shared" si="31"/>
        <v>0.93451862822960197</v>
      </c>
      <c r="BE77" s="31">
        <f t="shared" si="32"/>
        <v>79.164154111582477</v>
      </c>
    </row>
    <row r="78" spans="11:57" ht="15.6">
      <c r="K78" s="21">
        <f>VLOOKUP('Summary_Min Time'!B78, A:D, 4, FALSE)</f>
        <v>87.860941194963118</v>
      </c>
      <c r="L78" s="21">
        <f>VLOOKUP('Summary_Min Time'!E78, A:D, 4, FALSE)</f>
        <v>91.803458387712311</v>
      </c>
      <c r="M78" s="22">
        <f t="shared" si="24"/>
        <v>89.832199791337715</v>
      </c>
      <c r="N78" s="22">
        <f>IF('Min Time'!H78=0,1,'Min Time'!H78)</f>
        <v>8.0245357722285711</v>
      </c>
      <c r="O78" s="40">
        <f t="shared" si="21"/>
        <v>7.0656242560384955E-2</v>
      </c>
      <c r="P78" s="40">
        <f t="shared" si="22"/>
        <v>0.92934375743961506</v>
      </c>
      <c r="Q78" s="40">
        <f t="shared" si="23"/>
        <v>83.484994093147989</v>
      </c>
      <c r="AE78" s="26">
        <f>VLOOKUP('Summary_Min Cost'!B78, A:D, 4, FALSE)</f>
        <v>87.860941194963118</v>
      </c>
      <c r="AF78" s="26">
        <f>VLOOKUP('Summary_Min Cost'!E78, A:D, 4, FALSE)</f>
        <v>79.101456423858892</v>
      </c>
      <c r="AG78" s="27">
        <f t="shared" si="25"/>
        <v>83.481198809411012</v>
      </c>
      <c r="AH78" s="27">
        <f>IF('Min Cost'!H78=0,1,'Min Cost'!H78)</f>
        <v>64.321727887799995</v>
      </c>
      <c r="AI78" s="26">
        <f t="shared" si="26"/>
        <v>0.40541820145736762</v>
      </c>
      <c r="AJ78" s="26">
        <f t="shared" si="27"/>
        <v>0.59458179854263238</v>
      </c>
      <c r="AK78" s="26">
        <f t="shared" si="28"/>
        <v>49.636401332594659</v>
      </c>
      <c r="AY78" s="31">
        <f>VLOOKUP('Summary_Min Time&amp;Cost'!B78, A:D, 4, FALSE)</f>
        <v>87.860941194963118</v>
      </c>
      <c r="AZ78" s="31">
        <f>VLOOKUP('Summary_Min Time&amp;Cost'!E78, A:D, 4, FALSE)</f>
        <v>91.803458387712311</v>
      </c>
      <c r="BA78" s="32">
        <f t="shared" si="29"/>
        <v>89.832199791337715</v>
      </c>
      <c r="BB78" s="32">
        <f>IF('Min Time&amp;Cost'!H78=0,1,'Min Time&amp;Cost'!H78)</f>
        <v>12.218204792262499</v>
      </c>
      <c r="BC78" s="31">
        <f t="shared" si="30"/>
        <v>0.10846127367511622</v>
      </c>
      <c r="BD78" s="31">
        <f t="shared" si="31"/>
        <v>0.89153872632488373</v>
      </c>
      <c r="BE78" s="31">
        <f t="shared" si="32"/>
        <v>80.08888498493171</v>
      </c>
    </row>
    <row r="79" spans="11:57" ht="15.6">
      <c r="K79" s="21">
        <f>VLOOKUP('Summary_Min Time'!B79, A:D, 4, FALSE)</f>
        <v>91.803458387712311</v>
      </c>
      <c r="L79" s="21">
        <f>VLOOKUP('Summary_Min Time'!E79, A:D, 4, FALSE)</f>
        <v>84.711156867525418</v>
      </c>
      <c r="M79" s="22">
        <f t="shared" si="24"/>
        <v>88.257307627618871</v>
      </c>
      <c r="N79" s="22">
        <f>IF('Min Time'!H79=0,1,'Min Time'!H79)</f>
        <v>0.350420080415</v>
      </c>
      <c r="O79" s="40">
        <f t="shared" si="21"/>
        <v>9.7317297109127826E-4</v>
      </c>
      <c r="P79" s="40">
        <f t="shared" si="22"/>
        <v>0.99902682702890877</v>
      </c>
      <c r="Q79" s="40">
        <f t="shared" si="23"/>
        <v>88.171418001334388</v>
      </c>
      <c r="AE79" s="26">
        <f>VLOOKUP('Summary_Min Cost'!B79, A:D, 4, FALSE)</f>
        <v>91.803458387712311</v>
      </c>
      <c r="AF79" s="26">
        <f>VLOOKUP('Summary_Min Cost'!E79, A:D, 4, FALSE)</f>
        <v>84.711156867525418</v>
      </c>
      <c r="AG79" s="27">
        <f t="shared" si="25"/>
        <v>88.257307627618871</v>
      </c>
      <c r="AH79" s="27">
        <f>IF('Min Cost'!H79=0,1,'Min Cost'!H79)</f>
        <v>22.797094501990479</v>
      </c>
      <c r="AI79" s="26">
        <f t="shared" si="26"/>
        <v>0.13955618623754965</v>
      </c>
      <c r="AJ79" s="26">
        <f t="shared" si="27"/>
        <v>0.86044381376245038</v>
      </c>
      <c r="AK79" s="26">
        <f t="shared" si="28"/>
        <v>75.940454367514178</v>
      </c>
      <c r="AY79" s="31">
        <f>VLOOKUP('Summary_Min Time&amp;Cost'!B79, A:D, 4, FALSE)</f>
        <v>91.803458387712311</v>
      </c>
      <c r="AZ79" s="31">
        <f>VLOOKUP('Summary_Min Time&amp;Cost'!E79, A:D, 4, FALSE)</f>
        <v>84.711156867525418</v>
      </c>
      <c r="BA79" s="32">
        <f t="shared" si="29"/>
        <v>88.257307627618871</v>
      </c>
      <c r="BB79" s="32">
        <f>IF('Min Time&amp;Cost'!H79=0,1,'Min Time&amp;Cost'!H79)</f>
        <v>0.350420080415</v>
      </c>
      <c r="BC79" s="31">
        <f t="shared" si="30"/>
        <v>6.653366929991794E-4</v>
      </c>
      <c r="BD79" s="31">
        <f t="shared" si="31"/>
        <v>0.99933466330700083</v>
      </c>
      <c r="BE79" s="31">
        <f t="shared" si="32"/>
        <v>88.198586802428906</v>
      </c>
    </row>
    <row r="80" spans="11:57" ht="15.6">
      <c r="K80" s="21">
        <f>VLOOKUP('Summary_Min Time'!B80, A:D, 4, FALSE)</f>
        <v>79.101456423858892</v>
      </c>
      <c r="L80" s="21">
        <f>VLOOKUP('Summary_Min Time'!E80, A:D, 4, FALSE)</f>
        <v>84.711156867525418</v>
      </c>
      <c r="M80" s="22">
        <f t="shared" si="24"/>
        <v>81.906306645692155</v>
      </c>
      <c r="N80" s="22">
        <f>IF('Min Time'!H80=0,1,'Min Time'!H80)</f>
        <v>0.34710310121499999</v>
      </c>
      <c r="O80" s="40">
        <f t="shared" si="21"/>
        <v>9.4305389265903514E-4</v>
      </c>
      <c r="P80" s="40">
        <f t="shared" si="22"/>
        <v>0.99905694610734097</v>
      </c>
      <c r="Q80" s="40">
        <f t="shared" si="23"/>
        <v>81.82906458437661</v>
      </c>
      <c r="AE80" s="26">
        <f>VLOOKUP('Summary_Min Cost'!B80, A:D, 4, FALSE)</f>
        <v>79.101456423858892</v>
      </c>
      <c r="AF80" s="26">
        <f>VLOOKUP('Summary_Min Cost'!E80, A:D, 4, FALSE)</f>
        <v>84.711156867525418</v>
      </c>
      <c r="AG80" s="27">
        <f t="shared" si="25"/>
        <v>81.906306645692155</v>
      </c>
      <c r="AH80" s="27">
        <f>IF('Min Cost'!H80=0,1,'Min Cost'!H80)</f>
        <v>24.078586522842858</v>
      </c>
      <c r="AI80" s="26">
        <f t="shared" si="26"/>
        <v>0.147760955873598</v>
      </c>
      <c r="AJ80" s="26">
        <f t="shared" si="27"/>
        <v>0.85223904412640206</v>
      </c>
      <c r="AK80" s="26">
        <f t="shared" si="28"/>
        <v>69.803752483648651</v>
      </c>
      <c r="AY80" s="31">
        <f>VLOOKUP('Summary_Min Time&amp;Cost'!B80, A:D, 4, FALSE)</f>
        <v>79.101456423858892</v>
      </c>
      <c r="AZ80" s="31">
        <f>VLOOKUP('Summary_Min Time&amp;Cost'!E80, A:D, 4, FALSE)</f>
        <v>84.711156867525418</v>
      </c>
      <c r="BA80" s="32">
        <f t="shared" si="29"/>
        <v>81.906306645692155</v>
      </c>
      <c r="BB80" s="32">
        <f>IF('Min Time&amp;Cost'!H80=0,1,'Min Time&amp;Cost'!H80)</f>
        <v>4.4123011675025001</v>
      </c>
      <c r="BC80" s="31">
        <f t="shared" si="30"/>
        <v>3.7559692996533348E-2</v>
      </c>
      <c r="BD80" s="31">
        <f t="shared" si="31"/>
        <v>0.96244030700346661</v>
      </c>
      <c r="BE80" s="31">
        <f t="shared" si="32"/>
        <v>78.829930913600037</v>
      </c>
    </row>
    <row r="81" spans="11:57" ht="15.6">
      <c r="K81" s="21">
        <f>VLOOKUP('Summary_Min Time'!B81, A:D, 4, FALSE)</f>
        <v>84.711156867525418</v>
      </c>
      <c r="L81" s="21">
        <f>VLOOKUP('Summary_Min Time'!E81, A:D, 4, FALSE)</f>
        <v>91.803458387712311</v>
      </c>
      <c r="M81" s="22">
        <f t="shared" si="24"/>
        <v>88.257307627618871</v>
      </c>
      <c r="N81" s="22">
        <f>IF('Min Time'!H81=0,1,'Min Time'!H81)</f>
        <v>1.16433029044875</v>
      </c>
      <c r="O81" s="40">
        <f t="shared" si="21"/>
        <v>8.3637003077745731E-3</v>
      </c>
      <c r="P81" s="40">
        <f t="shared" si="22"/>
        <v>0.99163629969222544</v>
      </c>
      <c r="Q81" s="40">
        <f t="shared" si="23"/>
        <v>87.519149956650395</v>
      </c>
      <c r="AE81" s="26">
        <f>VLOOKUP('Summary_Min Cost'!B81, A:D, 4, FALSE)</f>
        <v>84.711156867525418</v>
      </c>
      <c r="AF81" s="26">
        <f>VLOOKUP('Summary_Min Cost'!E81, A:D, 4, FALSE)</f>
        <v>79.101456423858892</v>
      </c>
      <c r="AG81" s="27">
        <f t="shared" si="25"/>
        <v>81.906306645692155</v>
      </c>
      <c r="AH81" s="27">
        <f>IF('Min Cost'!H81=0,1,'Min Cost'!H81)</f>
        <v>82.658668526771436</v>
      </c>
      <c r="AI81" s="26">
        <f t="shared" si="26"/>
        <v>0.52282070675941616</v>
      </c>
      <c r="AJ81" s="26">
        <f t="shared" si="27"/>
        <v>0.47717929324058384</v>
      </c>
      <c r="AK81" s="26">
        <f t="shared" si="28"/>
        <v>39.08399351713792</v>
      </c>
      <c r="AY81" s="31">
        <f>VLOOKUP('Summary_Min Time&amp;Cost'!B81, A:D, 4, FALSE)</f>
        <v>84.711156867525418</v>
      </c>
      <c r="AZ81" s="31">
        <f>VLOOKUP('Summary_Min Time&amp;Cost'!E81, A:D, 4, FALSE)</f>
        <v>84.711156867525418</v>
      </c>
      <c r="BA81" s="32">
        <f t="shared" si="29"/>
        <v>84.711156867525418</v>
      </c>
      <c r="BB81" s="32">
        <f>IF('Min Time&amp;Cost'!H81=0,1,'Min Time&amp;Cost'!H81)</f>
        <v>6.1950777242049986</v>
      </c>
      <c r="BC81" s="31">
        <f t="shared" si="30"/>
        <v>5.3752779914233377E-2</v>
      </c>
      <c r="BD81" s="31">
        <f t="shared" si="31"/>
        <v>0.94624722008576667</v>
      </c>
      <c r="BE81" s="31">
        <f t="shared" si="32"/>
        <v>80.157696696145223</v>
      </c>
    </row>
    <row r="82" spans="11:57" ht="15.6">
      <c r="K82" s="21">
        <f>VLOOKUP('Summary_Min Time'!B82, A:D, 4, FALSE)</f>
        <v>84.711156867525418</v>
      </c>
      <c r="L82" s="21">
        <f>VLOOKUP('Summary_Min Time'!E82, A:D, 4, FALSE)</f>
        <v>84.711156867525418</v>
      </c>
      <c r="M82" s="22">
        <f t="shared" si="24"/>
        <v>84.711156867525418</v>
      </c>
      <c r="N82" s="22">
        <f>IF('Min Time'!H82=0,1,'Min Time'!H82)</f>
        <v>0.96333437073874995</v>
      </c>
      <c r="O82" s="40">
        <f t="shared" si="21"/>
        <v>6.5386023782167679E-3</v>
      </c>
      <c r="P82" s="40">
        <f t="shared" si="22"/>
        <v>0.9934613976217832</v>
      </c>
      <c r="Q82" s="40">
        <f t="shared" si="23"/>
        <v>84.15726429576992</v>
      </c>
      <c r="AE82" s="26">
        <f>VLOOKUP('Summary_Min Cost'!B82, A:D, 4, FALSE)</f>
        <v>84.711156867525418</v>
      </c>
      <c r="AF82" s="26">
        <f>VLOOKUP('Summary_Min Cost'!E82, A:D, 4, FALSE)</f>
        <v>79.101456423858892</v>
      </c>
      <c r="AG82" s="27">
        <f t="shared" si="25"/>
        <v>81.906306645692155</v>
      </c>
      <c r="AH82" s="27">
        <f>IF('Min Cost'!H82=0,1,'Min Cost'!H82)</f>
        <v>45.289275197828573</v>
      </c>
      <c r="AI82" s="26">
        <f t="shared" si="26"/>
        <v>0.28356267103718008</v>
      </c>
      <c r="AJ82" s="26">
        <f t="shared" si="27"/>
        <v>0.71643732896281986</v>
      </c>
      <c r="AK82" s="26">
        <f t="shared" si="28"/>
        <v>58.680735558449349</v>
      </c>
      <c r="AY82" s="31">
        <f>VLOOKUP('Summary_Min Time&amp;Cost'!B82, A:D, 4, FALSE)</f>
        <v>84.711156867525418</v>
      </c>
      <c r="AZ82" s="31">
        <f>VLOOKUP('Summary_Min Time&amp;Cost'!E82, A:D, 4, FALSE)</f>
        <v>84.711156867525418</v>
      </c>
      <c r="BA82" s="32">
        <f t="shared" si="29"/>
        <v>84.711156867525418</v>
      </c>
      <c r="BB82" s="32">
        <f>IF('Min Time&amp;Cost'!H82=0,1,'Min Time&amp;Cost'!H82)</f>
        <v>0.96333437073874995</v>
      </c>
      <c r="BC82" s="31">
        <f t="shared" si="30"/>
        <v>6.2324810101033823E-3</v>
      </c>
      <c r="BD82" s="31">
        <f t="shared" si="31"/>
        <v>0.99376751898989657</v>
      </c>
      <c r="BE82" s="31">
        <f t="shared" si="32"/>
        <v>84.183196191004669</v>
      </c>
    </row>
    <row r="83" spans="11:57" ht="15.6">
      <c r="K83" s="21">
        <f>VLOOKUP('Summary_Min Time'!B83, A:D, 4, FALSE)</f>
        <v>95.731374129708314</v>
      </c>
      <c r="L83" s="21">
        <f>VLOOKUP('Summary_Min Time'!E83, A:D, 4, FALSE)</f>
        <v>84.711156867525418</v>
      </c>
      <c r="M83" s="22">
        <f t="shared" si="24"/>
        <v>90.221265498616873</v>
      </c>
      <c r="N83" s="22">
        <f>IF('Min Time'!H83=0,1,'Min Time'!H83)</f>
        <v>2.2473363586600001</v>
      </c>
      <c r="O83" s="40">
        <f t="shared" si="21"/>
        <v>1.8197691642736744E-2</v>
      </c>
      <c r="P83" s="40">
        <f t="shared" si="22"/>
        <v>0.98180230835726323</v>
      </c>
      <c r="Q83" s="40">
        <f t="shared" si="23"/>
        <v>88.579446729455555</v>
      </c>
      <c r="AE83" s="26">
        <f>VLOOKUP('Summary_Min Cost'!B83, A:D, 4, FALSE)</f>
        <v>95.731374129708314</v>
      </c>
      <c r="AF83" s="26">
        <f>VLOOKUP('Summary_Min Cost'!E83, A:D, 4, FALSE)</f>
        <v>79.101456423858892</v>
      </c>
      <c r="AG83" s="27">
        <f t="shared" si="25"/>
        <v>87.416415276783596</v>
      </c>
      <c r="AH83" s="27">
        <f>IF('Min Cost'!H83=0,1,'Min Cost'!H83)</f>
        <v>69.278212859933333</v>
      </c>
      <c r="AI83" s="26">
        <f t="shared" si="26"/>
        <v>0.43715216213692015</v>
      </c>
      <c r="AJ83" s="26">
        <f t="shared" si="27"/>
        <v>0.5628478378630799</v>
      </c>
      <c r="AK83" s="26">
        <f t="shared" si="28"/>
        <v>49.202140332278752</v>
      </c>
      <c r="AY83" s="31">
        <f>VLOOKUP('Summary_Min Time&amp;Cost'!B83, A:D, 4, FALSE)</f>
        <v>95.731374129708314</v>
      </c>
      <c r="AZ83" s="31">
        <f>VLOOKUP('Summary_Min Time&amp;Cost'!E83, A:D, 4, FALSE)</f>
        <v>84.711156867525418</v>
      </c>
      <c r="BA83" s="32">
        <f t="shared" si="29"/>
        <v>90.221265498616873</v>
      </c>
      <c r="BB83" s="32">
        <f>IF('Min Time&amp;Cost'!H83=0,1,'Min Time&amp;Cost'!H83)</f>
        <v>2.2473363586600001</v>
      </c>
      <c r="BC83" s="31">
        <f t="shared" si="30"/>
        <v>1.7895162861476917E-2</v>
      </c>
      <c r="BD83" s="31">
        <f t="shared" si="31"/>
        <v>0.98210483713852303</v>
      </c>
      <c r="BE83" s="31">
        <f t="shared" si="32"/>
        <v>88.606741258950578</v>
      </c>
    </row>
    <row r="84" spans="11:57" ht="15.6">
      <c r="K84" s="21">
        <f>VLOOKUP('Summary_Min Time'!B84, A:D, 4, FALSE)</f>
        <v>97.394858048849869</v>
      </c>
      <c r="L84" s="21">
        <f>VLOOKUP('Summary_Min Time'!E84, A:D, 4, FALSE)</f>
        <v>87.860941194963118</v>
      </c>
      <c r="M84" s="22">
        <f t="shared" si="24"/>
        <v>92.627899621906494</v>
      </c>
      <c r="N84" s="22">
        <f>IF('Min Time'!H84=0,1,'Min Time'!H84)</f>
        <v>0.99907417967000001</v>
      </c>
      <c r="O84" s="40">
        <f t="shared" si="21"/>
        <v>6.8631296192539432E-3</v>
      </c>
      <c r="P84" s="40">
        <f t="shared" si="22"/>
        <v>0.99313687038074605</v>
      </c>
      <c r="Q84" s="40">
        <f t="shared" si="23"/>
        <v>91.992182340442099</v>
      </c>
      <c r="AE84" s="26">
        <f>VLOOKUP('Summary_Min Cost'!B84, A:D, 4, FALSE)</f>
        <v>97.394858048849869</v>
      </c>
      <c r="AF84" s="26">
        <f>VLOOKUP('Summary_Min Cost'!E84, A:D, 4, FALSE)</f>
        <v>79.101456423858892</v>
      </c>
      <c r="AG84" s="27">
        <f t="shared" si="25"/>
        <v>88.248157236354388</v>
      </c>
      <c r="AH84" s="27">
        <f>IF('Min Cost'!H84=0,1,'Min Cost'!H84)</f>
        <v>15.241097252633329</v>
      </c>
      <c r="AI84" s="26">
        <f t="shared" si="26"/>
        <v>9.1178813774196552E-2</v>
      </c>
      <c r="AJ84" s="26">
        <f t="shared" si="27"/>
        <v>0.90882118622580343</v>
      </c>
      <c r="AK84" s="26">
        <f t="shared" si="28"/>
        <v>80.201794941784811</v>
      </c>
      <c r="AY84" s="31">
        <f>VLOOKUP('Summary_Min Time&amp;Cost'!B84, A:D, 4, FALSE)</f>
        <v>97.394858048849869</v>
      </c>
      <c r="AZ84" s="31">
        <f>VLOOKUP('Summary_Min Time&amp;Cost'!E84, A:D, 4, FALSE)</f>
        <v>87.860941194963118</v>
      </c>
      <c r="BA84" s="32">
        <f t="shared" si="29"/>
        <v>92.627899621906494</v>
      </c>
      <c r="BB84" s="32">
        <f>IF('Min Time&amp;Cost'!H84=0,1,'Min Time&amp;Cost'!H84)</f>
        <v>0.99907417967000001</v>
      </c>
      <c r="BC84" s="31">
        <f t="shared" si="30"/>
        <v>6.5571082497144877E-3</v>
      </c>
      <c r="BD84" s="31">
        <f t="shared" si="31"/>
        <v>0.99344289175028555</v>
      </c>
      <c r="BE84" s="31">
        <f t="shared" si="32"/>
        <v>92.020528457141964</v>
      </c>
    </row>
    <row r="85" spans="11:57" ht="15.6">
      <c r="K85" s="21">
        <f>VLOOKUP('Summary_Min Time'!B85, A:D, 4, FALSE)</f>
        <v>79.101456423858892</v>
      </c>
      <c r="L85" s="21">
        <f>VLOOKUP('Summary_Min Time'!E85, A:D, 4, FALSE)</f>
        <v>91.803458387712311</v>
      </c>
      <c r="M85" s="22">
        <f t="shared" si="24"/>
        <v>85.452457405785594</v>
      </c>
      <c r="N85" s="22">
        <f>IF('Min Time'!H85=0,1,'Min Time'!H85)</f>
        <v>25.547490909042502</v>
      </c>
      <c r="O85" s="40">
        <f t="shared" si="21"/>
        <v>0.22976946827201261</v>
      </c>
      <c r="P85" s="40">
        <f t="shared" si="22"/>
        <v>0.77023053172798739</v>
      </c>
      <c r="Q85" s="40">
        <f t="shared" si="23"/>
        <v>65.818091705121432</v>
      </c>
      <c r="AE85" s="26">
        <f>VLOOKUP('Summary_Min Cost'!B85, A:D, 4, FALSE)</f>
        <v>79.101456423858892</v>
      </c>
      <c r="AF85" s="26">
        <f>VLOOKUP('Summary_Min Cost'!E85, A:D, 4, FALSE)</f>
        <v>79.101456423858892</v>
      </c>
      <c r="AG85" s="27">
        <f t="shared" si="25"/>
        <v>79.101456423858892</v>
      </c>
      <c r="AH85" s="27">
        <f>IF('Min Cost'!H85=0,1,'Min Cost'!H85)</f>
        <v>55.278850361052378</v>
      </c>
      <c r="AI85" s="26">
        <f t="shared" si="26"/>
        <v>0.34752105832524516</v>
      </c>
      <c r="AJ85" s="26">
        <f t="shared" si="27"/>
        <v>0.65247894167475484</v>
      </c>
      <c r="AK85" s="26">
        <f t="shared" si="28"/>
        <v>51.612034572371186</v>
      </c>
      <c r="AY85" s="31">
        <f>VLOOKUP('Summary_Min Time&amp;Cost'!B85, A:D, 4, FALSE)</f>
        <v>79.101456423858892</v>
      </c>
      <c r="AZ85" s="31">
        <f>VLOOKUP('Summary_Min Time&amp;Cost'!E85, A:D, 4, FALSE)</f>
        <v>84.711156867525418</v>
      </c>
      <c r="BA85" s="32">
        <f t="shared" si="29"/>
        <v>81.906306645692155</v>
      </c>
      <c r="BB85" s="32">
        <f>IF('Min Time&amp;Cost'!H85=0,1,'Min Time&amp;Cost'!H85)</f>
        <v>30.589811356169999</v>
      </c>
      <c r="BC85" s="31">
        <f t="shared" si="30"/>
        <v>0.27533188950674836</v>
      </c>
      <c r="BD85" s="31">
        <f t="shared" si="31"/>
        <v>0.72466811049325164</v>
      </c>
      <c r="BE85" s="31">
        <f t="shared" si="32"/>
        <v>59.354888474414594</v>
      </c>
    </row>
    <row r="86" spans="11:57" ht="15.6">
      <c r="K86" s="21">
        <f>VLOOKUP('Summary_Min Time'!B86, A:D, 4, FALSE)</f>
        <v>79.101456423858892</v>
      </c>
      <c r="L86" s="21">
        <f>VLOOKUP('Summary_Min Time'!E86, A:D, 4, FALSE)</f>
        <v>91.803458387712311</v>
      </c>
      <c r="M86" s="22">
        <f t="shared" si="24"/>
        <v>85.452457405785594</v>
      </c>
      <c r="N86" s="22">
        <f>IF('Min Time'!H86=0,1,'Min Time'!H86)</f>
        <v>6.5351521870562497</v>
      </c>
      <c r="O86" s="40">
        <f t="shared" si="21"/>
        <v>5.7132232214616011E-2</v>
      </c>
      <c r="P86" s="40">
        <f t="shared" si="22"/>
        <v>0.94286776778538395</v>
      </c>
      <c r="Q86" s="40">
        <f t="shared" si="23"/>
        <v>80.570367765968669</v>
      </c>
      <c r="AE86" s="26">
        <f>VLOOKUP('Summary_Min Cost'!B86, A:D, 4, FALSE)</f>
        <v>79.101456423858892</v>
      </c>
      <c r="AF86" s="26">
        <f>VLOOKUP('Summary_Min Cost'!E86, A:D, 4, FALSE)</f>
        <v>84.711156867525418</v>
      </c>
      <c r="AG86" s="27">
        <f t="shared" si="25"/>
        <v>81.906306645692155</v>
      </c>
      <c r="AH86" s="27">
        <f>IF('Min Cost'!H86=0,1,'Min Cost'!H86)</f>
        <v>28.90615610221905</v>
      </c>
      <c r="AI86" s="26">
        <f t="shared" si="26"/>
        <v>0.1786695340436211</v>
      </c>
      <c r="AJ86" s="26">
        <f t="shared" si="27"/>
        <v>0.82133046595637893</v>
      </c>
      <c r="AK86" s="26">
        <f t="shared" si="28"/>
        <v>67.272145002072392</v>
      </c>
      <c r="AY86" s="31">
        <f>VLOOKUP('Summary_Min Time&amp;Cost'!B86, A:D, 4, FALSE)</f>
        <v>79.101456423858892</v>
      </c>
      <c r="AZ86" s="31">
        <f>VLOOKUP('Summary_Min Time&amp;Cost'!E86, A:D, 4, FALSE)</f>
        <v>84.711156867525418</v>
      </c>
      <c r="BA86" s="32">
        <f t="shared" si="29"/>
        <v>81.906306645692155</v>
      </c>
      <c r="BB86" s="32">
        <f>IF('Min Time&amp;Cost'!H86=0,1,'Min Time&amp;Cost'!H86)</f>
        <v>11.577472634183749</v>
      </c>
      <c r="BC86" s="31">
        <f t="shared" si="30"/>
        <v>0.10264145767645537</v>
      </c>
      <c r="BD86" s="31">
        <f t="shared" si="31"/>
        <v>0.89735854232354462</v>
      </c>
      <c r="BE86" s="31">
        <f t="shared" si="32"/>
        <v>73.499323938683574</v>
      </c>
    </row>
    <row r="87" spans="11:57" ht="15.6">
      <c r="K87" s="21">
        <f>VLOOKUP('Summary_Min Time'!B87, A:D, 4, FALSE)</f>
        <v>97.394858048849869</v>
      </c>
      <c r="L87" s="21">
        <f>VLOOKUP('Summary_Min Time'!E87, A:D, 4, FALSE)</f>
        <v>79.101456423858892</v>
      </c>
      <c r="M87" s="22">
        <f t="shared" si="24"/>
        <v>88.248157236354388</v>
      </c>
      <c r="N87" s="22">
        <f>IF('Min Time'!H87=0,1,'Min Time'!H87)</f>
        <v>1.6639774217600001</v>
      </c>
      <c r="O87" s="40">
        <f t="shared" si="21"/>
        <v>1.2900632929000766E-2</v>
      </c>
      <c r="P87" s="40">
        <f t="shared" si="22"/>
        <v>0.98709936707099921</v>
      </c>
      <c r="Q87" s="40">
        <f t="shared" si="23"/>
        <v>87.109700153187433</v>
      </c>
      <c r="AE87" s="26">
        <f>VLOOKUP('Summary_Min Cost'!B87, A:D, 4, FALSE)</f>
        <v>97.394858048849869</v>
      </c>
      <c r="AF87" s="26">
        <f>VLOOKUP('Summary_Min Cost'!E87, A:D, 4, FALSE)</f>
        <v>79.101456423858892</v>
      </c>
      <c r="AG87" s="27">
        <f t="shared" si="25"/>
        <v>88.248157236354388</v>
      </c>
      <c r="AH87" s="27">
        <f>IF('Min Cost'!H87=0,1,'Min Cost'!H87)</f>
        <v>94.301849414876187</v>
      </c>
      <c r="AI87" s="26">
        <f t="shared" si="26"/>
        <v>0.5973663266019803</v>
      </c>
      <c r="AJ87" s="26">
        <f t="shared" si="27"/>
        <v>0.4026336733980197</v>
      </c>
      <c r="AK87" s="26">
        <f t="shared" si="28"/>
        <v>35.531679718679399</v>
      </c>
      <c r="AY87" s="31">
        <f>VLOOKUP('Summary_Min Time&amp;Cost'!B87, A:D, 4, FALSE)</f>
        <v>97.394858048849869</v>
      </c>
      <c r="AZ87" s="31">
        <f>VLOOKUP('Summary_Min Time&amp;Cost'!E87, A:D, 4, FALSE)</f>
        <v>79.101456423858892</v>
      </c>
      <c r="BA87" s="32">
        <f t="shared" si="29"/>
        <v>88.248157236354388</v>
      </c>
      <c r="BB87" s="32">
        <f>IF('Min Time&amp;Cost'!H87=0,1,'Min Time&amp;Cost'!H87)</f>
        <v>8.2490353611062499</v>
      </c>
      <c r="BC87" s="31">
        <f t="shared" si="30"/>
        <v>7.2409023970490607E-2</v>
      </c>
      <c r="BD87" s="31">
        <f t="shared" si="31"/>
        <v>0.92759097602950935</v>
      </c>
      <c r="BE87" s="31">
        <f t="shared" si="32"/>
        <v>81.858194303675575</v>
      </c>
    </row>
    <row r="88" spans="11:57" ht="15.6">
      <c r="K88" s="21">
        <f>VLOOKUP('Summary_Min Time'!B88, A:D, 4, FALSE)</f>
        <v>91.803458387712311</v>
      </c>
      <c r="L88" s="21">
        <f>VLOOKUP('Summary_Min Time'!E88, A:D, 4, FALSE)</f>
        <v>84.711156867525418</v>
      </c>
      <c r="M88" s="22">
        <f t="shared" si="24"/>
        <v>88.257307627618871</v>
      </c>
      <c r="N88" s="22">
        <f>IF('Min Time'!H88=0,1,'Min Time'!H88)</f>
        <v>9.7788048170912507</v>
      </c>
      <c r="O88" s="40">
        <f t="shared" si="21"/>
        <v>8.6585485334495532E-2</v>
      </c>
      <c r="P88" s="40">
        <f t="shared" si="22"/>
        <v>0.9134145146655045</v>
      </c>
      <c r="Q88" s="40">
        <f t="shared" si="23"/>
        <v>80.615505812365626</v>
      </c>
      <c r="AE88" s="26">
        <f>VLOOKUP('Summary_Min Cost'!B88, A:D, 4, FALSE)</f>
        <v>91.803458387712311</v>
      </c>
      <c r="AF88" s="26">
        <f>VLOOKUP('Summary_Min Cost'!E88, A:D, 4, FALSE)</f>
        <v>79.101456423858892</v>
      </c>
      <c r="AG88" s="27">
        <f t="shared" si="25"/>
        <v>85.452457405785594</v>
      </c>
      <c r="AH88" s="27">
        <f>IF('Min Cost'!H88=0,1,'Min Cost'!H88)</f>
        <v>72.099590460142849</v>
      </c>
      <c r="AI88" s="26">
        <f t="shared" si="26"/>
        <v>0.45521606958960081</v>
      </c>
      <c r="AJ88" s="26">
        <f t="shared" si="27"/>
        <v>0.54478393041039919</v>
      </c>
      <c r="AK88" s="26">
        <f t="shared" si="28"/>
        <v>46.553125608751103</v>
      </c>
      <c r="AY88" s="31">
        <f>VLOOKUP('Summary_Min Time&amp;Cost'!B88, A:D, 4, FALSE)</f>
        <v>91.803458387712311</v>
      </c>
      <c r="AZ88" s="31">
        <f>VLOOKUP('Summary_Min Time&amp;Cost'!E88, A:D, 4, FALSE)</f>
        <v>95.731374129708314</v>
      </c>
      <c r="BA88" s="32">
        <f t="shared" si="29"/>
        <v>93.767416258710313</v>
      </c>
      <c r="BB88" s="32">
        <f>IF('Min Time&amp;Cost'!H88=0,1,'Min Time&amp;Cost'!H88)</f>
        <v>10.223918401376251</v>
      </c>
      <c r="BC88" s="31">
        <f t="shared" si="30"/>
        <v>9.0347027812393496E-2</v>
      </c>
      <c r="BD88" s="31">
        <f t="shared" si="31"/>
        <v>0.90965297218760655</v>
      </c>
      <c r="BE88" s="31">
        <f t="shared" si="32"/>
        <v>85.295808894088339</v>
      </c>
    </row>
    <row r="89" spans="11:57" ht="15.6">
      <c r="K89" s="21">
        <f>VLOOKUP('Summary_Min Time'!B89, A:D, 4, FALSE)</f>
        <v>68.91572373752264</v>
      </c>
      <c r="L89" s="21">
        <f>VLOOKUP('Summary_Min Time'!E89, A:D, 4, FALSE)</f>
        <v>84.711156867525418</v>
      </c>
      <c r="M89" s="22">
        <f t="shared" si="24"/>
        <v>76.813440302524029</v>
      </c>
      <c r="N89" s="22">
        <f>IF('Min Time'!H89=0,1,'Min Time'!H89)</f>
        <v>0.33966088112374998</v>
      </c>
      <c r="O89" s="40">
        <f t="shared" si="21"/>
        <v>8.7547649855346655E-4</v>
      </c>
      <c r="P89" s="40">
        <f t="shared" si="22"/>
        <v>0.99912452350144654</v>
      </c>
      <c r="Q89" s="40">
        <f t="shared" si="23"/>
        <v>76.746191940766124</v>
      </c>
      <c r="AE89" s="26">
        <f>VLOOKUP('Summary_Min Cost'!B89, A:D, 4, FALSE)</f>
        <v>68.91572373752264</v>
      </c>
      <c r="AF89" s="26">
        <f>VLOOKUP('Summary_Min Cost'!E89, A:D, 4, FALSE)</f>
        <v>84.711156867525418</v>
      </c>
      <c r="AG89" s="27">
        <f t="shared" si="25"/>
        <v>76.813440302524029</v>
      </c>
      <c r="AH89" s="27">
        <f>IF('Min Cost'!H89=0,1,'Min Cost'!H89)</f>
        <v>37.3374768709619</v>
      </c>
      <c r="AI89" s="26">
        <f t="shared" si="26"/>
        <v>0.23265117693294049</v>
      </c>
      <c r="AJ89" s="26">
        <f t="shared" si="27"/>
        <v>0.76734882306705954</v>
      </c>
      <c r="AK89" s="26">
        <f t="shared" si="28"/>
        <v>58.942703011873654</v>
      </c>
      <c r="AY89" s="31">
        <f>VLOOKUP('Summary_Min Time&amp;Cost'!B89, A:D, 4, FALSE)</f>
        <v>68.91572373752264</v>
      </c>
      <c r="AZ89" s="31">
        <f>VLOOKUP('Summary_Min Time&amp;Cost'!E89, A:D, 4, FALSE)</f>
        <v>84.711156867525418</v>
      </c>
      <c r="BA89" s="32">
        <f t="shared" si="29"/>
        <v>76.813440302524029</v>
      </c>
      <c r="BB89" s="32">
        <f>IF('Min Time&amp;Cost'!H89=0,1,'Min Time&amp;Cost'!H89)</f>
        <v>3.927203558775</v>
      </c>
      <c r="BC89" s="31">
        <f t="shared" si="30"/>
        <v>3.3153516736159912E-2</v>
      </c>
      <c r="BD89" s="31">
        <f t="shared" si="31"/>
        <v>0.96684648326384004</v>
      </c>
      <c r="BE89" s="31">
        <f t="shared" si="32"/>
        <v>74.26680462389227</v>
      </c>
    </row>
    <row r="90" spans="11:57" ht="15.6">
      <c r="K90" s="21">
        <f>VLOOKUP('Summary_Min Time'!B90, A:D, 4, FALSE)</f>
        <v>87.860941194963118</v>
      </c>
      <c r="L90" s="21">
        <f>VLOOKUP('Summary_Min Time'!E90, A:D, 4, FALSE)</f>
        <v>87.860941194963118</v>
      </c>
      <c r="M90" s="22">
        <f t="shared" si="24"/>
        <v>87.860941194963118</v>
      </c>
      <c r="N90" s="22">
        <f>IF('Min Time'!H90=0,1,'Min Time'!H90)</f>
        <v>7.4115658847875006</v>
      </c>
      <c r="O90" s="40">
        <f t="shared" si="21"/>
        <v>6.5090308316226669E-2</v>
      </c>
      <c r="P90" s="40">
        <f t="shared" si="22"/>
        <v>0.93490969168377336</v>
      </c>
      <c r="Q90" s="40">
        <f t="shared" si="23"/>
        <v>82.142045443629115</v>
      </c>
      <c r="AE90" s="26">
        <f>VLOOKUP('Summary_Min Cost'!B90, A:D, 4, FALSE)</f>
        <v>87.860941194963118</v>
      </c>
      <c r="AF90" s="26">
        <f>VLOOKUP('Summary_Min Cost'!E90, A:D, 4, FALSE)</f>
        <v>84.711156867525418</v>
      </c>
      <c r="AG90" s="27">
        <f t="shared" si="25"/>
        <v>86.286049031244261</v>
      </c>
      <c r="AH90" s="27">
        <f>IF('Min Cost'!H90=0,1,'Min Cost'!H90)</f>
        <v>36.066250568476192</v>
      </c>
      <c r="AI90" s="26">
        <f t="shared" si="26"/>
        <v>0.22451213369469758</v>
      </c>
      <c r="AJ90" s="26">
        <f t="shared" si="27"/>
        <v>0.77548786630530242</v>
      </c>
      <c r="AK90" s="26">
        <f t="shared" si="28"/>
        <v>66.913784055154323</v>
      </c>
      <c r="AY90" s="31">
        <f>VLOOKUP('Summary_Min Time&amp;Cost'!B90, A:D, 4, FALSE)</f>
        <v>87.860941194963118</v>
      </c>
      <c r="AZ90" s="31">
        <f>VLOOKUP('Summary_Min Time&amp;Cost'!E90, A:D, 4, FALSE)</f>
        <v>87.860941194963118</v>
      </c>
      <c r="BA90" s="32">
        <f t="shared" si="29"/>
        <v>87.860941194963118</v>
      </c>
      <c r="BB90" s="32">
        <f>IF('Min Time&amp;Cost'!H90=0,1,'Min Time&amp;Cost'!H90)</f>
        <v>7.4115658847875006</v>
      </c>
      <c r="BC90" s="31">
        <f t="shared" si="30"/>
        <v>6.4802228845231805E-2</v>
      </c>
      <c r="BD90" s="31">
        <f t="shared" si="31"/>
        <v>0.93519777115476821</v>
      </c>
      <c r="BE90" s="31">
        <f t="shared" si="32"/>
        <v>82.167356377089661</v>
      </c>
    </row>
    <row r="91" spans="11:57" ht="15.6">
      <c r="K91" s="21">
        <f>VLOOKUP('Summary_Min Time'!B91, A:D, 4, FALSE)</f>
        <v>91.803458387712311</v>
      </c>
      <c r="L91" s="21">
        <f>VLOOKUP('Summary_Min Time'!E91, A:D, 4, FALSE)</f>
        <v>84.711156867525418</v>
      </c>
      <c r="M91" s="22">
        <f t="shared" si="24"/>
        <v>88.257307627618871</v>
      </c>
      <c r="N91" s="22">
        <f>IF('Min Time'!H91=0,1,'Min Time'!H91)</f>
        <v>5.5808367784012498</v>
      </c>
      <c r="O91" s="40">
        <f t="shared" si="21"/>
        <v>4.8466787269294077E-2</v>
      </c>
      <c r="P91" s="40">
        <f t="shared" si="22"/>
        <v>0.9515332127307059</v>
      </c>
      <c r="Q91" s="40">
        <f t="shared" si="23"/>
        <v>83.979759473870416</v>
      </c>
      <c r="AE91" s="26">
        <f>VLOOKUP('Summary_Min Cost'!B91, A:D, 4, FALSE)</f>
        <v>91.803458387712311</v>
      </c>
      <c r="AF91" s="26">
        <f>VLOOKUP('Summary_Min Cost'!E91, A:D, 4, FALSE)</f>
        <v>84.711156867525418</v>
      </c>
      <c r="AG91" s="27">
        <f t="shared" si="25"/>
        <v>88.257307627618871</v>
      </c>
      <c r="AH91" s="27">
        <f>IF('Min Cost'!H91=0,1,'Min Cost'!H91)</f>
        <v>29.466477177847619</v>
      </c>
      <c r="AI91" s="26">
        <f t="shared" si="26"/>
        <v>0.18225699715142676</v>
      </c>
      <c r="AJ91" s="26">
        <f t="shared" si="27"/>
        <v>0.81774300284857326</v>
      </c>
      <c r="AK91" s="26">
        <f t="shared" si="28"/>
        <v>72.17179576273935</v>
      </c>
      <c r="AY91" s="31">
        <f>VLOOKUP('Summary_Min Time&amp;Cost'!B91, A:D, 4, FALSE)</f>
        <v>91.803458387712311</v>
      </c>
      <c r="AZ91" s="31">
        <f>VLOOKUP('Summary_Min Time&amp;Cost'!E91, A:D, 4, FALSE)</f>
        <v>84.711156867525418</v>
      </c>
      <c r="BA91" s="32">
        <f t="shared" si="29"/>
        <v>88.257307627618871</v>
      </c>
      <c r="BB91" s="32">
        <f>IF('Min Time&amp;Cost'!H91=0,1,'Min Time&amp;Cost'!H91)</f>
        <v>5.5808367784012498</v>
      </c>
      <c r="BC91" s="31">
        <f t="shared" si="30"/>
        <v>4.8173585490559903E-2</v>
      </c>
      <c r="BD91" s="31">
        <f t="shared" si="31"/>
        <v>0.95182641450944006</v>
      </c>
      <c r="BE91" s="31">
        <f t="shared" si="32"/>
        <v>84.005636673453125</v>
      </c>
    </row>
    <row r="92" spans="11:57" ht="15.6">
      <c r="K92" s="21">
        <f>VLOOKUP('Summary_Min Time'!B92, A:D, 4, FALSE)</f>
        <v>91.803458387712311</v>
      </c>
      <c r="L92" s="21">
        <f>VLOOKUP('Summary_Min Time'!E92, A:D, 4, FALSE)</f>
        <v>91.803458387712311</v>
      </c>
      <c r="M92" s="22">
        <f t="shared" si="24"/>
        <v>91.803458387712311</v>
      </c>
      <c r="N92" s="22">
        <f>IF('Min Time'!H92=0,1,'Min Time'!H92)</f>
        <v>3.2706686028187502</v>
      </c>
      <c r="O92" s="40">
        <f t="shared" si="21"/>
        <v>2.7489828332668546E-2</v>
      </c>
      <c r="P92" s="40">
        <f t="shared" si="22"/>
        <v>0.97251017166733145</v>
      </c>
      <c r="Q92" s="40">
        <f t="shared" si="23"/>
        <v>89.279797076288816</v>
      </c>
      <c r="AE92" s="26">
        <f>VLOOKUP('Summary_Min Cost'!B92, A:D, 4, FALSE)</f>
        <v>91.803458387712311</v>
      </c>
      <c r="AF92" s="26">
        <f>VLOOKUP('Summary_Min Cost'!E92, A:D, 4, FALSE)</f>
        <v>84.711156867525418</v>
      </c>
      <c r="AG92" s="27">
        <f t="shared" si="25"/>
        <v>88.257307627618871</v>
      </c>
      <c r="AH92" s="27">
        <f>IF('Min Cost'!H92=0,1,'Min Cost'!H92)</f>
        <v>30.536434355247621</v>
      </c>
      <c r="AI92" s="26">
        <f t="shared" si="26"/>
        <v>0.18910741215062779</v>
      </c>
      <c r="AJ92" s="26">
        <f t="shared" si="27"/>
        <v>0.81089258784937224</v>
      </c>
      <c r="AK92" s="26">
        <f t="shared" si="28"/>
        <v>71.56719657877801</v>
      </c>
      <c r="AY92" s="31">
        <f>VLOOKUP('Summary_Min Time&amp;Cost'!B92, A:D, 4, FALSE)</f>
        <v>91.803458387712311</v>
      </c>
      <c r="AZ92" s="31">
        <f>VLOOKUP('Summary_Min Time&amp;Cost'!E92, A:D, 4, FALSE)</f>
        <v>91.803458387712311</v>
      </c>
      <c r="BA92" s="32">
        <f t="shared" si="29"/>
        <v>91.803458387712311</v>
      </c>
      <c r="BB92" s="32">
        <f>IF('Min Time&amp;Cost'!H92=0,1,'Min Time&amp;Cost'!H92)</f>
        <v>3.2706686028187502</v>
      </c>
      <c r="BC92" s="31">
        <f t="shared" si="30"/>
        <v>2.7190162794613764E-2</v>
      </c>
      <c r="BD92" s="31">
        <f t="shared" si="31"/>
        <v>0.97280983720538627</v>
      </c>
      <c r="BE92" s="31">
        <f t="shared" si="32"/>
        <v>89.307307409041869</v>
      </c>
    </row>
    <row r="93" spans="11:57" ht="15.6">
      <c r="K93" s="21">
        <f>VLOOKUP('Summary_Min Time'!B93, A:D, 4, FALSE)</f>
        <v>91.803458387712311</v>
      </c>
      <c r="L93" s="21">
        <f>VLOOKUP('Summary_Min Time'!E93, A:D, 4, FALSE)</f>
        <v>91.803458387712311</v>
      </c>
      <c r="M93" s="22">
        <f t="shared" si="24"/>
        <v>91.803458387712311</v>
      </c>
      <c r="N93" s="22">
        <f>IF('Min Time'!H93=0,1,'Min Time'!H93)</f>
        <v>2.6650982863912498</v>
      </c>
      <c r="O93" s="40">
        <f t="shared" si="21"/>
        <v>2.1991084217324652E-2</v>
      </c>
      <c r="P93" s="40">
        <f t="shared" si="22"/>
        <v>0.97800891578267535</v>
      </c>
      <c r="Q93" s="40">
        <f t="shared" si="23"/>
        <v>89.784600802866464</v>
      </c>
      <c r="AE93" s="26">
        <f>VLOOKUP('Summary_Min Cost'!B93, A:D, 4, FALSE)</f>
        <v>91.803458387712311</v>
      </c>
      <c r="AF93" s="26">
        <f>VLOOKUP('Summary_Min Cost'!E93, A:D, 4, FALSE)</f>
        <v>84.711156867525418</v>
      </c>
      <c r="AG93" s="27">
        <f t="shared" si="25"/>
        <v>88.257307627618871</v>
      </c>
      <c r="AH93" s="27">
        <f>IF('Min Cost'!H93=0,1,'Min Cost'!H93)</f>
        <v>11.61256095072857</v>
      </c>
      <c r="AI93" s="26">
        <f t="shared" si="26"/>
        <v>6.7947062043612089E-2</v>
      </c>
      <c r="AJ93" s="26">
        <f t="shared" si="27"/>
        <v>0.93205293795638788</v>
      </c>
      <c r="AK93" s="26">
        <f t="shared" si="28"/>
        <v>82.260482870442885</v>
      </c>
      <c r="AY93" s="31">
        <f>VLOOKUP('Summary_Min Time&amp;Cost'!B93, A:D, 4, FALSE)</f>
        <v>91.803458387712311</v>
      </c>
      <c r="AZ93" s="31">
        <f>VLOOKUP('Summary_Min Time&amp;Cost'!E93, A:D, 4, FALSE)</f>
        <v>91.803458387712311</v>
      </c>
      <c r="BA93" s="32">
        <f t="shared" si="29"/>
        <v>91.803458387712311</v>
      </c>
      <c r="BB93" s="32">
        <f>IF('Min Time&amp;Cost'!H93=0,1,'Min Time&amp;Cost'!H93)</f>
        <v>2.6650982863912498</v>
      </c>
      <c r="BC93" s="31">
        <f t="shared" si="30"/>
        <v>2.1689724317440089E-2</v>
      </c>
      <c r="BD93" s="31">
        <f t="shared" si="31"/>
        <v>0.9783102756825599</v>
      </c>
      <c r="BE93" s="31">
        <f t="shared" si="32"/>
        <v>89.812266683895245</v>
      </c>
    </row>
    <row r="94" spans="11:57" ht="15.6">
      <c r="K94" s="21">
        <f>VLOOKUP('Summary_Min Time'!B94, A:D, 4, FALSE)</f>
        <v>91.803458387712311</v>
      </c>
      <c r="L94" s="21">
        <f>VLOOKUP('Summary_Min Time'!E94, A:D, 4, FALSE)</f>
        <v>91.803458387712311</v>
      </c>
      <c r="M94" s="22">
        <f t="shared" si="24"/>
        <v>91.803458387712311</v>
      </c>
      <c r="N94" s="22">
        <f>IF('Min Time'!H94=0,1,'Min Time'!H94)</f>
        <v>0.91857322045875012</v>
      </c>
      <c r="O94" s="40">
        <f t="shared" si="21"/>
        <v>6.1321588901174966E-3</v>
      </c>
      <c r="P94" s="40">
        <f t="shared" si="22"/>
        <v>0.99386784110988247</v>
      </c>
      <c r="Q94" s="40">
        <f t="shared" si="23"/>
        <v>91.240504994216565</v>
      </c>
      <c r="AE94" s="26">
        <f>VLOOKUP('Summary_Min Cost'!B94, A:D, 4, FALSE)</f>
        <v>91.803458387712311</v>
      </c>
      <c r="AF94" s="26">
        <f>VLOOKUP('Summary_Min Cost'!E94, A:D, 4, FALSE)</f>
        <v>79.101456423858892</v>
      </c>
      <c r="AG94" s="27">
        <f t="shared" si="25"/>
        <v>85.452457405785594</v>
      </c>
      <c r="AH94" s="27">
        <f>IF('Min Cost'!H94=0,1,'Min Cost'!H94)</f>
        <v>82.994190793214287</v>
      </c>
      <c r="AI94" s="26">
        <f t="shared" si="26"/>
        <v>0.52496889251409407</v>
      </c>
      <c r="AJ94" s="26">
        <f t="shared" si="27"/>
        <v>0.47503110748590593</v>
      </c>
      <c r="AK94" s="26">
        <f t="shared" si="28"/>
        <v>40.592575478862535</v>
      </c>
      <c r="AY94" s="31">
        <f>VLOOKUP('Summary_Min Time&amp;Cost'!B94, A:D, 4, FALSE)</f>
        <v>91.803458387712311</v>
      </c>
      <c r="AZ94" s="31">
        <f>VLOOKUP('Summary_Min Time&amp;Cost'!E94, A:D, 4, FALSE)</f>
        <v>91.803458387712311</v>
      </c>
      <c r="BA94" s="32">
        <f t="shared" si="29"/>
        <v>91.803458387712311</v>
      </c>
      <c r="BB94" s="32">
        <f>IF('Min Time&amp;Cost'!H94=0,1,'Min Time&amp;Cost'!H94)</f>
        <v>0.91857322045875012</v>
      </c>
      <c r="BC94" s="31">
        <f t="shared" si="30"/>
        <v>5.8259122820733637E-3</v>
      </c>
      <c r="BD94" s="31">
        <f t="shared" si="31"/>
        <v>0.99417408771792659</v>
      </c>
      <c r="BE94" s="31">
        <f t="shared" si="32"/>
        <v>91.268619491954524</v>
      </c>
    </row>
    <row r="95" spans="11:57" ht="15.6">
      <c r="K95" s="21">
        <f>VLOOKUP('Summary_Min Time'!B95, A:D, 4, FALSE)</f>
        <v>84.711156867525418</v>
      </c>
      <c r="L95" s="21">
        <f>VLOOKUP('Summary_Min Time'!E95, A:D, 4, FALSE)</f>
        <v>84.711156867525418</v>
      </c>
      <c r="M95" s="22">
        <f t="shared" si="24"/>
        <v>84.711156867525418</v>
      </c>
      <c r="N95" s="22">
        <f>IF('Min Time'!H95=0,1,'Min Time'!H95)</f>
        <v>2.7218734215887501</v>
      </c>
      <c r="O95" s="40">
        <f t="shared" si="21"/>
        <v>2.2506617974670708E-2</v>
      </c>
      <c r="P95" s="40">
        <f t="shared" si="22"/>
        <v>0.97749338202532932</v>
      </c>
      <c r="Q95" s="40">
        <f t="shared" si="23"/>
        <v>82.804595221715616</v>
      </c>
      <c r="AE95" s="26">
        <f>VLOOKUP('Summary_Min Cost'!B95, A:D, 4, FALSE)</f>
        <v>84.711156867525418</v>
      </c>
      <c r="AF95" s="26">
        <f>VLOOKUP('Summary_Min Cost'!E95, A:D, 4, FALSE)</f>
        <v>84.711156867525418</v>
      </c>
      <c r="AG95" s="27">
        <f t="shared" si="25"/>
        <v>84.711156867525418</v>
      </c>
      <c r="AH95" s="27">
        <f>IF('Min Cost'!H95=0,1,'Min Cost'!H95)</f>
        <v>46.913980038819048</v>
      </c>
      <c r="AI95" s="26">
        <f t="shared" si="26"/>
        <v>0.29396486529979654</v>
      </c>
      <c r="AJ95" s="26">
        <f t="shared" si="27"/>
        <v>0.7060351347002034</v>
      </c>
      <c r="AK95" s="26">
        <f t="shared" si="28"/>
        <v>59.809053049573372</v>
      </c>
      <c r="AY95" s="31">
        <f>VLOOKUP('Summary_Min Time&amp;Cost'!B95, A:D, 4, FALSE)</f>
        <v>84.711156867525418</v>
      </c>
      <c r="AZ95" s="31">
        <f>VLOOKUP('Summary_Min Time&amp;Cost'!E95, A:D, 4, FALSE)</f>
        <v>84.711156867525418</v>
      </c>
      <c r="BA95" s="32">
        <f t="shared" si="29"/>
        <v>84.711156867525418</v>
      </c>
      <c r="BB95" s="32">
        <f>IF('Min Time&amp;Cost'!H95=0,1,'Min Time&amp;Cost'!H95)</f>
        <v>2.7218734215887501</v>
      </c>
      <c r="BC95" s="31">
        <f t="shared" si="30"/>
        <v>2.2205416929372224E-2</v>
      </c>
      <c r="BD95" s="31">
        <f t="shared" si="31"/>
        <v>0.97779458307062783</v>
      </c>
      <c r="BE95" s="31">
        <f t="shared" si="32"/>
        <v>82.83011031071257</v>
      </c>
    </row>
    <row r="96" spans="11:57" ht="15.6">
      <c r="K96" s="21">
        <f>VLOOKUP('Summary_Min Time'!B96, A:D, 4, FALSE)</f>
        <v>87.860941194963118</v>
      </c>
      <c r="L96" s="21">
        <f>VLOOKUP('Summary_Min Time'!E96, A:D, 4, FALSE)</f>
        <v>79.101456423858892</v>
      </c>
      <c r="M96" s="22">
        <f t="shared" si="24"/>
        <v>83.481198809411012</v>
      </c>
      <c r="N96" s="22">
        <f>IF('Min Time'!H96=0,1,'Min Time'!H96)</f>
        <v>1</v>
      </c>
      <c r="O96" s="40">
        <f t="shared" si="21"/>
        <v>6.8715363210907938E-3</v>
      </c>
      <c r="P96" s="40">
        <f t="shared" si="22"/>
        <v>0.99312846367890917</v>
      </c>
      <c r="Q96" s="40">
        <f t="shared" si="23"/>
        <v>82.907554719663935</v>
      </c>
      <c r="AE96" s="26">
        <f>VLOOKUP('Summary_Min Cost'!B96, A:D, 4, FALSE)</f>
        <v>87.860941194963118</v>
      </c>
      <c r="AF96" s="26">
        <f>VLOOKUP('Summary_Min Cost'!E96, A:D, 4, FALSE)</f>
        <v>79.101456423858892</v>
      </c>
      <c r="AG96" s="27">
        <f t="shared" si="25"/>
        <v>83.481198809411012</v>
      </c>
      <c r="AH96" s="27">
        <f>IF('Min Cost'!H96=0,1,'Min Cost'!H96)</f>
        <v>30.343292409495241</v>
      </c>
      <c r="AI96" s="26">
        <f t="shared" si="26"/>
        <v>0.18787081828490682</v>
      </c>
      <c r="AJ96" s="26">
        <f t="shared" si="27"/>
        <v>0.81212918171509318</v>
      </c>
      <c r="AK96" s="26">
        <f t="shared" si="28"/>
        <v>67.797517677681981</v>
      </c>
      <c r="AY96" s="31">
        <f>VLOOKUP('Summary_Min Time&amp;Cost'!B96, A:D, 4, FALSE)</f>
        <v>87.860941194963118</v>
      </c>
      <c r="AZ96" s="31">
        <f>VLOOKUP('Summary_Min Time&amp;Cost'!E96, A:D, 4, FALSE)</f>
        <v>79.101456423858892</v>
      </c>
      <c r="BA96" s="32">
        <f t="shared" si="29"/>
        <v>83.481198809411012</v>
      </c>
      <c r="BB96" s="32">
        <f>IF('Min Time&amp;Cost'!H96=0,1,'Min Time&amp;Cost'!H96)</f>
        <v>1</v>
      </c>
      <c r="BC96" s="31">
        <f t="shared" si="30"/>
        <v>6.5655175419600583E-3</v>
      </c>
      <c r="BD96" s="31">
        <f t="shared" si="31"/>
        <v>0.99343448245803989</v>
      </c>
      <c r="BE96" s="31">
        <f t="shared" si="32"/>
        <v>82.933101534203971</v>
      </c>
    </row>
    <row r="97" spans="11:57" ht="15.6">
      <c r="K97" s="21">
        <f>VLOOKUP('Summary_Min Time'!B97, A:D, 4, FALSE)</f>
        <v>91.803458387712311</v>
      </c>
      <c r="L97" s="21">
        <f>VLOOKUP('Summary_Min Time'!E97, A:D, 4, FALSE)</f>
        <v>79.101456423858892</v>
      </c>
      <c r="M97" s="22">
        <f t="shared" si="24"/>
        <v>85.452457405785594</v>
      </c>
      <c r="N97" s="22">
        <f>IF('Min Time'!H97=0,1,'Min Time'!H97)</f>
        <v>5.723623270809524</v>
      </c>
      <c r="O97" s="40">
        <f t="shared" si="21"/>
        <v>4.976332767687628E-2</v>
      </c>
      <c r="P97" s="40">
        <f t="shared" si="22"/>
        <v>0.9502366723231237</v>
      </c>
      <c r="Q97" s="40">
        <f t="shared" si="23"/>
        <v>81.200058767107166</v>
      </c>
      <c r="AE97" s="26">
        <f>VLOOKUP('Summary_Min Cost'!B97, A:D, 4, FALSE)</f>
        <v>91.803458387712311</v>
      </c>
      <c r="AF97" s="26">
        <f>VLOOKUP('Summary_Min Cost'!E97, A:D, 4, FALSE)</f>
        <v>79.101456423858892</v>
      </c>
      <c r="AG97" s="27">
        <f t="shared" si="25"/>
        <v>85.452457405785594</v>
      </c>
      <c r="AH97" s="27">
        <f>IF('Min Cost'!H97=0,1,'Min Cost'!H97)</f>
        <v>23.559294985290471</v>
      </c>
      <c r="AI97" s="26">
        <f t="shared" si="26"/>
        <v>0.14443618492673505</v>
      </c>
      <c r="AJ97" s="26">
        <f t="shared" si="27"/>
        <v>0.85556381507326495</v>
      </c>
      <c r="AK97" s="26">
        <f t="shared" si="28"/>
        <v>73.110030465479596</v>
      </c>
      <c r="AY97" s="31">
        <f>VLOOKUP('Summary_Min Time&amp;Cost'!B97, A:D, 4, FALSE)</f>
        <v>91.803458387712311</v>
      </c>
      <c r="AZ97" s="31">
        <f>VLOOKUP('Summary_Min Time&amp;Cost'!E97, A:D, 4, FALSE)</f>
        <v>79.101456423858892</v>
      </c>
      <c r="BA97" s="32">
        <f t="shared" si="29"/>
        <v>85.452457405785594</v>
      </c>
      <c r="BB97" s="32">
        <f>IF('Min Time&amp;Cost'!H97=0,1,'Min Time&amp;Cost'!H97)</f>
        <v>7.0520085015333329</v>
      </c>
      <c r="BC97" s="31">
        <f t="shared" si="30"/>
        <v>6.1536343427877664E-2</v>
      </c>
      <c r="BD97" s="31">
        <f t="shared" si="31"/>
        <v>0.93846365657212238</v>
      </c>
      <c r="BE97" s="31">
        <f t="shared" si="32"/>
        <v>80.194025640107085</v>
      </c>
    </row>
    <row r="98" spans="11:57" ht="15.6">
      <c r="K98" s="21">
        <f>VLOOKUP('Summary_Min Time'!B98, A:D, 4, FALSE)</f>
        <v>79.101456423858892</v>
      </c>
      <c r="L98" s="21">
        <f>VLOOKUP('Summary_Min Time'!E98, A:D, 4, FALSE)</f>
        <v>84.711156867525418</v>
      </c>
      <c r="M98" s="22">
        <f t="shared" si="24"/>
        <v>81.906306645692155</v>
      </c>
      <c r="N98" s="22">
        <f>IF('Min Time'!H98=0,1,'Min Time'!H98)</f>
        <v>16.835263685533331</v>
      </c>
      <c r="O98" s="40">
        <f t="shared" si="21"/>
        <v>0.150660062019361</v>
      </c>
      <c r="P98" s="40">
        <f t="shared" si="22"/>
        <v>0.849339937980639</v>
      </c>
      <c r="Q98" s="40">
        <f t="shared" si="23"/>
        <v>69.566297406675375</v>
      </c>
      <c r="AE98" s="26">
        <f>VLOOKUP('Summary_Min Cost'!B98, A:D, 4, FALSE)</f>
        <v>79.101456423858892</v>
      </c>
      <c r="AF98" s="26">
        <f>VLOOKUP('Summary_Min Cost'!E98, A:D, 4, FALSE)</f>
        <v>84.711156867525418</v>
      </c>
      <c r="AG98" s="27">
        <f t="shared" si="25"/>
        <v>81.906306645692155</v>
      </c>
      <c r="AH98" s="27">
        <f>IF('Min Cost'!H98=0,1,'Min Cost'!H98)</f>
        <v>16.835263685533331</v>
      </c>
      <c r="AI98" s="26">
        <f t="shared" si="26"/>
        <v>0.10138548547455214</v>
      </c>
      <c r="AJ98" s="26">
        <f t="shared" si="27"/>
        <v>0.89861451452544783</v>
      </c>
      <c r="AK98" s="26">
        <f t="shared" si="28"/>
        <v>73.60219598299112</v>
      </c>
      <c r="AY98" s="31">
        <f>VLOOKUP('Summary_Min Time&amp;Cost'!B98, A:D, 4, FALSE)</f>
        <v>79.101456423858892</v>
      </c>
      <c r="AZ98" s="31">
        <f>VLOOKUP('Summary_Min Time&amp;Cost'!E98, A:D, 4, FALSE)</f>
        <v>84.711156867525418</v>
      </c>
      <c r="BA98" s="32">
        <f t="shared" si="29"/>
        <v>81.906306645692155</v>
      </c>
      <c r="BB98" s="32">
        <f>IF('Min Time&amp;Cost'!H98=0,1,'Min Time&amp;Cost'!H98)</f>
        <v>16.835263685533331</v>
      </c>
      <c r="BC98" s="31">
        <f t="shared" si="30"/>
        <v>0.15039834968264579</v>
      </c>
      <c r="BD98" s="31">
        <f t="shared" si="31"/>
        <v>0.84960165031735424</v>
      </c>
      <c r="BE98" s="31">
        <f t="shared" si="32"/>
        <v>69.587733297579334</v>
      </c>
    </row>
    <row r="99" spans="11:57" ht="15.6">
      <c r="K99" s="21">
        <f>VLOOKUP('Summary_Min Time'!B99, A:D, 4, FALSE)</f>
        <v>79.101456423858892</v>
      </c>
      <c r="L99" s="21">
        <f>VLOOKUP('Summary_Min Time'!E99, A:D, 4, FALSE)</f>
        <v>79.101456423858892</v>
      </c>
      <c r="M99" s="22">
        <f t="shared" si="24"/>
        <v>79.101456423858892</v>
      </c>
      <c r="N99" s="22">
        <f>IF('Min Time'!H99=0,1,'Min Time'!H99)</f>
        <v>1</v>
      </c>
      <c r="O99" s="40">
        <f t="shared" si="21"/>
        <v>6.8715363210907938E-3</v>
      </c>
      <c r="P99" s="40">
        <f t="shared" si="22"/>
        <v>0.99312846367890917</v>
      </c>
      <c r="Q99" s="40">
        <f t="shared" si="23"/>
        <v>78.557907892991167</v>
      </c>
      <c r="AE99" s="26">
        <f>VLOOKUP('Summary_Min Cost'!B99, A:D, 4, FALSE)</f>
        <v>79.101456423858892</v>
      </c>
      <c r="AF99" s="26">
        <f>VLOOKUP('Summary_Min Cost'!E99, A:D, 4, FALSE)</f>
        <v>79.101456423858892</v>
      </c>
      <c r="AG99" s="27">
        <f t="shared" si="25"/>
        <v>79.101456423858892</v>
      </c>
      <c r="AH99" s="27">
        <f>IF('Min Cost'!H99=0,1,'Min Cost'!H99)</f>
        <v>50.043496417552383</v>
      </c>
      <c r="AI99" s="26">
        <f t="shared" si="26"/>
        <v>0.31400163536307674</v>
      </c>
      <c r="AJ99" s="26">
        <f t="shared" si="27"/>
        <v>0.68599836463692321</v>
      </c>
      <c r="AK99" s="26">
        <f t="shared" si="28"/>
        <v>54.263469747166042</v>
      </c>
      <c r="AY99" s="31">
        <f>VLOOKUP('Summary_Min Time&amp;Cost'!B99, A:D, 4, FALSE)</f>
        <v>79.101456423858892</v>
      </c>
      <c r="AZ99" s="31">
        <f>VLOOKUP('Summary_Min Time&amp;Cost'!E99, A:D, 4, FALSE)</f>
        <v>79.101456423858892</v>
      </c>
      <c r="BA99" s="32">
        <f t="shared" si="29"/>
        <v>79.101456423858892</v>
      </c>
      <c r="BB99" s="32">
        <f>IF('Min Time&amp;Cost'!H99=0,1,'Min Time&amp;Cost'!H99)</f>
        <v>1</v>
      </c>
      <c r="BC99" s="31">
        <f t="shared" si="30"/>
        <v>6.5655175419600583E-3</v>
      </c>
      <c r="BD99" s="31">
        <f t="shared" si="31"/>
        <v>0.99343448245803989</v>
      </c>
      <c r="BE99" s="31">
        <f t="shared" si="32"/>
        <v>78.582114424113456</v>
      </c>
    </row>
    <row r="100" spans="11:57" ht="15.6">
      <c r="K100" s="21">
        <f>VLOOKUP('Summary_Min Time'!B100, A:D, 4, FALSE)</f>
        <v>84.711156867525418</v>
      </c>
      <c r="L100" s="21">
        <f>VLOOKUP('Summary_Min Time'!E100, A:D, 4, FALSE)</f>
        <v>79.101456423858892</v>
      </c>
      <c r="M100" s="22">
        <f t="shared" si="24"/>
        <v>81.906306645692155</v>
      </c>
      <c r="N100" s="22">
        <f>IF('Min Time'!H100=0,1,'Min Time'!H100)</f>
        <v>1.7139341784962501</v>
      </c>
      <c r="O100" s="40">
        <f t="shared" si="21"/>
        <v>1.33542539448816E-2</v>
      </c>
      <c r="P100" s="40">
        <f t="shared" si="22"/>
        <v>0.98664574605511834</v>
      </c>
      <c r="Q100" s="40">
        <f t="shared" si="23"/>
        <v>80.81250902705824</v>
      </c>
      <c r="AE100" s="26">
        <f>VLOOKUP('Summary_Min Cost'!B100, A:D, 4, FALSE)</f>
        <v>84.711156867525418</v>
      </c>
      <c r="AF100" s="26">
        <f>VLOOKUP('Summary_Min Cost'!E100, A:D, 4, FALSE)</f>
        <v>79.101456423858892</v>
      </c>
      <c r="AG100" s="27">
        <f t="shared" si="25"/>
        <v>81.906306645692155</v>
      </c>
      <c r="AH100" s="27">
        <f>IF('Min Cost'!H100=0,1,'Min Cost'!H100)</f>
        <v>90.068081445014286</v>
      </c>
      <c r="AI100" s="26">
        <f t="shared" si="26"/>
        <v>0.57025957110139436</v>
      </c>
      <c r="AJ100" s="26">
        <f t="shared" si="27"/>
        <v>0.42974042889860564</v>
      </c>
      <c r="AK100" s="26">
        <f t="shared" si="28"/>
        <v>35.198451347420459</v>
      </c>
      <c r="AY100" s="31">
        <f>VLOOKUP('Summary_Min Time&amp;Cost'!B100, A:D, 4, FALSE)</f>
        <v>84.711156867525418</v>
      </c>
      <c r="AZ100" s="31">
        <f>VLOOKUP('Summary_Min Time&amp;Cost'!E100, A:D, 4, FALSE)</f>
        <v>79.101456423858892</v>
      </c>
      <c r="BA100" s="32">
        <f t="shared" si="29"/>
        <v>81.906306645692155</v>
      </c>
      <c r="BB100" s="32">
        <f>IF('Min Time&amp;Cost'!H100=0,1,'Min Time&amp;Cost'!H100)</f>
        <v>1.7139341784962501</v>
      </c>
      <c r="BC100" s="31">
        <f t="shared" si="30"/>
        <v>1.3050232725387139E-2</v>
      </c>
      <c r="BD100" s="31">
        <f t="shared" si="31"/>
        <v>0.98694976727461281</v>
      </c>
      <c r="BE100" s="31">
        <f t="shared" si="32"/>
        <v>80.837410282288943</v>
      </c>
    </row>
    <row r="101" spans="11:57" ht="15.6">
      <c r="K101" s="21">
        <f>VLOOKUP('Summary_Min Time'!B101, A:D, 4, FALSE)</f>
        <v>68.91572373752264</v>
      </c>
      <c r="L101" s="21">
        <f>VLOOKUP('Summary_Min Time'!E101, A:D, 4, FALSE)</f>
        <v>95.731374129708314</v>
      </c>
      <c r="M101" s="22">
        <f t="shared" si="24"/>
        <v>82.323548933615484</v>
      </c>
      <c r="N101" s="22">
        <f>IF('Min Time'!H101=0,1,'Min Time'!H101)</f>
        <v>68.115693862242864</v>
      </c>
      <c r="O101" s="40">
        <f t="shared" si="21"/>
        <v>0.61630039480513032</v>
      </c>
      <c r="P101" s="40">
        <f t="shared" si="22"/>
        <v>0.38369960519486968</v>
      </c>
      <c r="Q101" s="40">
        <f t="shared" si="23"/>
        <v>31.587513224068797</v>
      </c>
      <c r="AE101" s="26">
        <f>VLOOKUP('Summary_Min Cost'!B101, A:D, 4, FALSE)</f>
        <v>68.91572373752264</v>
      </c>
      <c r="AF101" s="26">
        <f>VLOOKUP('Summary_Min Cost'!E101, A:D, 4, FALSE)</f>
        <v>79.101456423858892</v>
      </c>
      <c r="AG101" s="27">
        <f t="shared" si="25"/>
        <v>74.008590080690766</v>
      </c>
      <c r="AH101" s="27">
        <f>IF('Min Cost'!H101=0,1,'Min Cost'!H101)</f>
        <v>88.292795687128574</v>
      </c>
      <c r="AI101" s="26">
        <f t="shared" si="26"/>
        <v>0.55889328052400833</v>
      </c>
      <c r="AJ101" s="26">
        <f t="shared" si="27"/>
        <v>0.44110671947599167</v>
      </c>
      <c r="AK101" s="26">
        <f t="shared" si="28"/>
        <v>32.645686383536919</v>
      </c>
      <c r="AY101" s="31">
        <f>VLOOKUP('Summary_Min Time&amp;Cost'!B101, A:D, 4, FALSE)</f>
        <v>68.91572373752264</v>
      </c>
      <c r="AZ101" s="31">
        <f>VLOOKUP('Summary_Min Time&amp;Cost'!E101, A:D, 4, FALSE)</f>
        <v>95.731374129708314</v>
      </c>
      <c r="BA101" s="32">
        <f t="shared" si="29"/>
        <v>82.323548933615484</v>
      </c>
      <c r="BB101" s="32">
        <f>IF('Min Time&amp;Cost'!H101=0,1,'Min Time&amp;Cost'!H101)</f>
        <v>68.115693862242864</v>
      </c>
      <c r="BC101" s="31">
        <f t="shared" si="30"/>
        <v>0.61618216308684925</v>
      </c>
      <c r="BD101" s="31">
        <f t="shared" si="31"/>
        <v>0.38381783691315075</v>
      </c>
      <c r="BE101" s="31">
        <f t="shared" si="32"/>
        <v>31.597246478714212</v>
      </c>
    </row>
    <row r="102" spans="11:57" ht="15.6">
      <c r="K102" s="21">
        <f>VLOOKUP('Summary_Min Time'!B102, A:D, 4, FALSE)</f>
        <v>87.860941194963118</v>
      </c>
      <c r="L102" s="21">
        <f>VLOOKUP('Summary_Min Time'!E102, A:D, 4, FALSE)</f>
        <v>79.101456423858892</v>
      </c>
      <c r="M102" s="22">
        <f t="shared" si="24"/>
        <v>83.481198809411012</v>
      </c>
      <c r="N102" s="22">
        <f>IF('Min Time'!H102=0,1,'Min Time'!H102)</f>
        <v>7.9438250502200001</v>
      </c>
      <c r="O102" s="40">
        <f t="shared" si="21"/>
        <v>6.9923367127672234E-2</v>
      </c>
      <c r="P102" s="40">
        <f t="shared" si="22"/>
        <v>0.93007663287232778</v>
      </c>
      <c r="Q102" s="40">
        <f t="shared" si="23"/>
        <v>77.64391229680237</v>
      </c>
      <c r="AE102" s="26">
        <f>VLOOKUP('Summary_Min Cost'!B102, A:D, 4, FALSE)</f>
        <v>87.860941194963118</v>
      </c>
      <c r="AF102" s="26">
        <f>VLOOKUP('Summary_Min Cost'!E102, A:D, 4, FALSE)</f>
        <v>79.101456423858892</v>
      </c>
      <c r="AG102" s="27">
        <f t="shared" si="25"/>
        <v>83.481198809411012</v>
      </c>
      <c r="AH102" s="27">
        <f>IF('Min Cost'!H102=0,1,'Min Cost'!H102)</f>
        <v>138.22000600987619</v>
      </c>
      <c r="AI102" s="26">
        <f t="shared" si="26"/>
        <v>0.87855290586932222</v>
      </c>
      <c r="AJ102" s="26">
        <f t="shared" si="27"/>
        <v>0.12144709413067778</v>
      </c>
      <c r="AK102" s="26">
        <f t="shared" si="28"/>
        <v>10.138549009948365</v>
      </c>
      <c r="AY102" s="31">
        <f>VLOOKUP('Summary_Min Time&amp;Cost'!B102, A:D, 4, FALSE)</f>
        <v>87.860941194963118</v>
      </c>
      <c r="AZ102" s="31">
        <f>VLOOKUP('Summary_Min Time&amp;Cost'!E102, A:D, 4, FALSE)</f>
        <v>87.860941194963118</v>
      </c>
      <c r="BA102" s="32">
        <f t="shared" si="29"/>
        <v>87.860941194963118</v>
      </c>
      <c r="BB102" s="32">
        <f>IF('Min Time&amp;Cost'!H102=0,1,'Min Time&amp;Cost'!H102)</f>
        <v>11.254202257096249</v>
      </c>
      <c r="BC102" s="31">
        <f t="shared" si="30"/>
        <v>9.9705169730321522E-2</v>
      </c>
      <c r="BD102" s="31">
        <f t="shared" si="31"/>
        <v>0.90029483026967849</v>
      </c>
      <c r="BE102" s="31">
        <f t="shared" si="32"/>
        <v>79.100751140453525</v>
      </c>
    </row>
    <row r="103" spans="11:57" ht="15.6">
      <c r="K103" s="21">
        <f>VLOOKUP('Summary_Min Time'!B103, A:D, 4, FALSE)</f>
        <v>68.91572373752264</v>
      </c>
      <c r="L103" s="21">
        <f>VLOOKUP('Summary_Min Time'!E103, A:D, 4, FALSE)</f>
        <v>84.711156867525418</v>
      </c>
      <c r="M103" s="22">
        <f t="shared" si="24"/>
        <v>76.813440302524029</v>
      </c>
      <c r="N103" s="22">
        <f>IF('Min Time'!H103=0,1,'Min Time'!H103)</f>
        <v>71.929513273300003</v>
      </c>
      <c r="O103" s="40">
        <f t="shared" si="21"/>
        <v>0.65093091825491289</v>
      </c>
      <c r="P103" s="40">
        <f t="shared" si="22"/>
        <v>0.34906908174508711</v>
      </c>
      <c r="Q103" s="40">
        <f t="shared" si="23"/>
        <v>26.813197072083128</v>
      </c>
      <c r="AE103" s="26">
        <f>VLOOKUP('Summary_Min Cost'!B103, A:D, 4, FALSE)</f>
        <v>68.91572373752264</v>
      </c>
      <c r="AF103" s="26">
        <f>VLOOKUP('Summary_Min Cost'!E103, A:D, 4, FALSE)</f>
        <v>84.711156867525418</v>
      </c>
      <c r="AG103" s="27">
        <f t="shared" si="25"/>
        <v>76.813440302524029</v>
      </c>
      <c r="AH103" s="27">
        <f>IF('Min Cost'!H103=0,1,'Min Cost'!H103)</f>
        <v>71.929513273300003</v>
      </c>
      <c r="AI103" s="26">
        <f t="shared" si="26"/>
        <v>0.45412714814827604</v>
      </c>
      <c r="AJ103" s="26">
        <f t="shared" si="27"/>
        <v>0.54587285185172396</v>
      </c>
      <c r="AK103" s="26">
        <f t="shared" si="28"/>
        <v>41.930371718480941</v>
      </c>
      <c r="AY103" s="31">
        <f>VLOOKUP('Summary_Min Time&amp;Cost'!B103, A:D, 4, FALSE)</f>
        <v>68.91572373752264</v>
      </c>
      <c r="AZ103" s="31">
        <f>VLOOKUP('Summary_Min Time&amp;Cost'!E103, A:D, 4, FALSE)</f>
        <v>84.711156867525418</v>
      </c>
      <c r="BA103" s="32">
        <f t="shared" si="29"/>
        <v>76.813440302524029</v>
      </c>
      <c r="BB103" s="32">
        <f>IF('Min Time&amp;Cost'!H103=0,1,'Min Time&amp;Cost'!H103)</f>
        <v>71.929513273300003</v>
      </c>
      <c r="BC103" s="31">
        <f t="shared" si="30"/>
        <v>0.65082335745272601</v>
      </c>
      <c r="BD103" s="31">
        <f t="shared" si="31"/>
        <v>0.34917664254727399</v>
      </c>
      <c r="BE103" s="31">
        <f t="shared" si="32"/>
        <v>26.821459187340803</v>
      </c>
    </row>
    <row r="104" spans="11:57" ht="15.6">
      <c r="K104" s="21">
        <f>VLOOKUP('Summary_Min Time'!B104, A:D, 4, FALSE)</f>
        <v>95.731374129708314</v>
      </c>
      <c r="L104" s="21">
        <f>VLOOKUP('Summary_Min Time'!E104, A:D, 4, FALSE)</f>
        <v>87.860941194963118</v>
      </c>
      <c r="M104" s="22">
        <f t="shared" si="24"/>
        <v>91.796157662335716</v>
      </c>
      <c r="N104" s="22">
        <f>IF('Min Time'!H104=0,1,'Min Time'!H104)</f>
        <v>9.4781261626099997</v>
      </c>
      <c r="O104" s="40">
        <f t="shared" si="21"/>
        <v>8.385524090690849E-2</v>
      </c>
      <c r="P104" s="40">
        <f t="shared" si="22"/>
        <v>0.91614475909309157</v>
      </c>
      <c r="Q104" s="40">
        <f t="shared" si="23"/>
        <v>84.098568747232008</v>
      </c>
      <c r="AE104" s="26">
        <f>VLOOKUP('Summary_Min Cost'!B104, A:D, 4, FALSE)</f>
        <v>95.731374129708314</v>
      </c>
      <c r="AF104" s="26">
        <f>VLOOKUP('Summary_Min Cost'!E104, A:D, 4, FALSE)</f>
        <v>84.711156867525418</v>
      </c>
      <c r="AG104" s="27">
        <f t="shared" si="25"/>
        <v>90.221265498616873</v>
      </c>
      <c r="AH104" s="27">
        <f>IF('Min Cost'!H104=0,1,'Min Cost'!H104)</f>
        <v>78.992869819542861</v>
      </c>
      <c r="AI104" s="26">
        <f t="shared" si="26"/>
        <v>0.4993503819852293</v>
      </c>
      <c r="AJ104" s="26">
        <f t="shared" si="27"/>
        <v>0.5006496180147707</v>
      </c>
      <c r="AK104" s="26">
        <f t="shared" si="28"/>
        <v>45.169242108691748</v>
      </c>
      <c r="AY104" s="31">
        <f>VLOOKUP('Summary_Min Time&amp;Cost'!B104, A:D, 4, FALSE)</f>
        <v>95.731374129708314</v>
      </c>
      <c r="AZ104" s="31">
        <f>VLOOKUP('Summary_Min Time&amp;Cost'!E104, A:D, 4, FALSE)</f>
        <v>87.860941194963118</v>
      </c>
      <c r="BA104" s="32">
        <f t="shared" si="29"/>
        <v>91.796157662335716</v>
      </c>
      <c r="BB104" s="32">
        <f>IF('Min Time&amp;Cost'!H104=0,1,'Min Time&amp;Cost'!H104)</f>
        <v>9.4781261626099997</v>
      </c>
      <c r="BC104" s="31">
        <f t="shared" si="30"/>
        <v>8.3572943589957024E-2</v>
      </c>
      <c r="BD104" s="31">
        <f t="shared" si="31"/>
        <v>0.91642705641004296</v>
      </c>
      <c r="BE104" s="31">
        <f t="shared" si="32"/>
        <v>84.124482556246534</v>
      </c>
    </row>
    <row r="105" spans="11:57" ht="15.6">
      <c r="K105" s="21">
        <f>VLOOKUP('Summary_Min Time'!B105, A:D, 4, FALSE)</f>
        <v>84.711156867525418</v>
      </c>
      <c r="L105" s="21">
        <f>VLOOKUP('Summary_Min Time'!E105, A:D, 4, FALSE)</f>
        <v>95.731374129708314</v>
      </c>
      <c r="M105" s="22">
        <f t="shared" si="24"/>
        <v>90.221265498616873</v>
      </c>
      <c r="N105" s="22">
        <f>IF('Min Time'!H105=0,1,'Min Time'!H105)</f>
        <v>6.2007086590949996</v>
      </c>
      <c r="O105" s="40">
        <f t="shared" si="21"/>
        <v>5.4095393500094992E-2</v>
      </c>
      <c r="P105" s="40">
        <f t="shared" si="22"/>
        <v>0.94590460649990504</v>
      </c>
      <c r="Q105" s="40">
        <f t="shared" si="23"/>
        <v>85.340710639392654</v>
      </c>
      <c r="AE105" s="26">
        <f>VLOOKUP('Summary_Min Cost'!B105, A:D, 4, FALSE)</f>
        <v>84.711156867525418</v>
      </c>
      <c r="AF105" s="26">
        <f>VLOOKUP('Summary_Min Cost'!E105, A:D, 4, FALSE)</f>
        <v>84.711156867525418</v>
      </c>
      <c r="AG105" s="27">
        <f t="shared" si="25"/>
        <v>84.711156867525418</v>
      </c>
      <c r="AH105" s="27">
        <f>IF('Min Cost'!H105=0,1,'Min Cost'!H105)</f>
        <v>11.81735852059524</v>
      </c>
      <c r="AI105" s="26">
        <f t="shared" si="26"/>
        <v>6.9258281197096094E-2</v>
      </c>
      <c r="AJ105" s="26">
        <f t="shared" si="27"/>
        <v>0.93074171880290391</v>
      </c>
      <c r="AK105" s="26">
        <f t="shared" si="28"/>
        <v>78.844207744663024</v>
      </c>
      <c r="AY105" s="31">
        <f>VLOOKUP('Summary_Min Time&amp;Cost'!B105, A:D, 4, FALSE)</f>
        <v>84.711156867525418</v>
      </c>
      <c r="AZ105" s="31">
        <f>VLOOKUP('Summary_Min Time&amp;Cost'!E105, A:D, 4, FALSE)</f>
        <v>95.731374129708314</v>
      </c>
      <c r="BA105" s="32">
        <f t="shared" si="29"/>
        <v>90.221265498616873</v>
      </c>
      <c r="BB105" s="32">
        <f>IF('Min Time&amp;Cost'!H105=0,1,'Min Time&amp;Cost'!H105)</f>
        <v>6.2007086590949996</v>
      </c>
      <c r="BC105" s="31">
        <f t="shared" si="30"/>
        <v>5.3803926098402607E-2</v>
      </c>
      <c r="BD105" s="31">
        <f t="shared" si="31"/>
        <v>0.94619607390159743</v>
      </c>
      <c r="BE105" s="31">
        <f t="shared" si="32"/>
        <v>85.367007197224936</v>
      </c>
    </row>
    <row r="106" spans="11:57" ht="15.6">
      <c r="K106" s="21">
        <f>VLOOKUP('Summary_Min Time'!B106, A:D, 4, FALSE)</f>
        <v>84.711156867525418</v>
      </c>
      <c r="L106" s="21">
        <f>VLOOKUP('Summary_Min Time'!E106, A:D, 4, FALSE)</f>
        <v>91.803458387712311</v>
      </c>
      <c r="M106" s="22">
        <f t="shared" si="24"/>
        <v>88.257307627618871</v>
      </c>
      <c r="N106" s="22">
        <f>IF('Min Time'!H106=0,1,'Min Time'!H106)</f>
        <v>14.66504510333125</v>
      </c>
      <c r="O106" s="40">
        <f t="shared" si="21"/>
        <v>0.13095388367116523</v>
      </c>
      <c r="P106" s="40">
        <f t="shared" si="22"/>
        <v>0.86904611632883477</v>
      </c>
      <c r="Q106" s="40">
        <f t="shared" si="23"/>
        <v>76.699670431421424</v>
      </c>
      <c r="AE106" s="26">
        <f>VLOOKUP('Summary_Min Cost'!B106, A:D, 4, FALSE)</f>
        <v>84.711156867525418</v>
      </c>
      <c r="AF106" s="26">
        <f>VLOOKUP('Summary_Min Cost'!E106, A:D, 4, FALSE)</f>
        <v>84.711156867525418</v>
      </c>
      <c r="AG106" s="27">
        <f t="shared" si="25"/>
        <v>84.711156867525418</v>
      </c>
      <c r="AH106" s="27">
        <f>IF('Min Cost'!H106=0,1,'Min Cost'!H106)</f>
        <v>35.429342092823809</v>
      </c>
      <c r="AI106" s="26">
        <f t="shared" si="26"/>
        <v>0.22043431874388839</v>
      </c>
      <c r="AJ106" s="26">
        <f t="shared" si="27"/>
        <v>0.77956568125611159</v>
      </c>
      <c r="AK106" s="26">
        <f t="shared" si="28"/>
        <v>66.037910713425788</v>
      </c>
      <c r="AY106" s="31">
        <f>VLOOKUP('Summary_Min Time&amp;Cost'!B106, A:D, 4, FALSE)</f>
        <v>84.711156867525418</v>
      </c>
      <c r="AZ106" s="31">
        <f>VLOOKUP('Summary_Min Time&amp;Cost'!E106, A:D, 4, FALSE)</f>
        <v>91.803458387712311</v>
      </c>
      <c r="BA106" s="32">
        <f t="shared" si="29"/>
        <v>88.257307627618871</v>
      </c>
      <c r="BB106" s="32">
        <f>IF('Min Time&amp;Cost'!H106=0,1,'Min Time&amp;Cost'!H106)</f>
        <v>14.66504510333125</v>
      </c>
      <c r="BC106" s="31">
        <f t="shared" si="30"/>
        <v>0.13068609914856472</v>
      </c>
      <c r="BD106" s="31">
        <f t="shared" si="31"/>
        <v>0.86931390085143523</v>
      </c>
      <c r="BE106" s="31">
        <f t="shared" si="32"/>
        <v>76.723304372410496</v>
      </c>
    </row>
    <row r="107" spans="11:57" ht="15.6">
      <c r="K107" s="21">
        <f>VLOOKUP('Summary_Min Time'!B107, A:D, 4, FALSE)</f>
        <v>84.711156867525418</v>
      </c>
      <c r="L107" s="21">
        <f>VLOOKUP('Summary_Min Time'!E107, A:D, 4, FALSE)</f>
        <v>95.731374129708314</v>
      </c>
      <c r="M107" s="22">
        <f t="shared" si="24"/>
        <v>90.221265498616873</v>
      </c>
      <c r="N107" s="22">
        <f>IF('Min Time'!H107=0,1,'Min Time'!H107)</f>
        <v>7.2621007498619052</v>
      </c>
      <c r="O107" s="40">
        <f t="shared" si="21"/>
        <v>6.3733124007772216E-2</v>
      </c>
      <c r="P107" s="40">
        <f t="shared" si="22"/>
        <v>0.9362668759922278</v>
      </c>
      <c r="Q107" s="40">
        <f t="shared" si="23"/>
        <v>84.47118239645539</v>
      </c>
      <c r="AE107" s="26">
        <f>VLOOKUP('Summary_Min Cost'!B107, A:D, 4, FALSE)</f>
        <v>84.711156867525418</v>
      </c>
      <c r="AF107" s="26">
        <f>VLOOKUP('Summary_Min Cost'!E107, A:D, 4, FALSE)</f>
        <v>79.101456423858892</v>
      </c>
      <c r="AG107" s="27">
        <f t="shared" si="25"/>
        <v>81.906306645692155</v>
      </c>
      <c r="AH107" s="27">
        <f>IF('Min Cost'!H107=0,1,'Min Cost'!H107)</f>
        <v>27.439202574747618</v>
      </c>
      <c r="AI107" s="26">
        <f t="shared" si="26"/>
        <v>0.16927734465512537</v>
      </c>
      <c r="AJ107" s="26">
        <f t="shared" si="27"/>
        <v>0.83072265534487466</v>
      </c>
      <c r="AK107" s="26">
        <f t="shared" si="28"/>
        <v>68.041424546200943</v>
      </c>
      <c r="AY107" s="31">
        <f>VLOOKUP('Summary_Min Time&amp;Cost'!B107, A:D, 4, FALSE)</f>
        <v>84.711156867525418</v>
      </c>
      <c r="AZ107" s="31">
        <f>VLOOKUP('Summary_Min Time&amp;Cost'!E107, A:D, 4, FALSE)</f>
        <v>95.731374129708314</v>
      </c>
      <c r="BA107" s="32">
        <f t="shared" si="29"/>
        <v>90.221265498616873</v>
      </c>
      <c r="BB107" s="32">
        <f>IF('Min Time&amp;Cost'!H107=0,1,'Min Time&amp;Cost'!H107)</f>
        <v>7.2621007498619052</v>
      </c>
      <c r="BC107" s="31">
        <f t="shared" si="30"/>
        <v>6.3444626339232618E-2</v>
      </c>
      <c r="BD107" s="31">
        <f t="shared" si="31"/>
        <v>0.93655537366076735</v>
      </c>
      <c r="BE107" s="31">
        <f t="shared" si="32"/>
        <v>84.497211021204421</v>
      </c>
    </row>
    <row r="108" spans="11:57" ht="15.6">
      <c r="K108" s="21">
        <f>VLOOKUP('Summary_Min Time'!B108, A:D, 4, FALSE)</f>
        <v>84.711156867525418</v>
      </c>
      <c r="L108" s="21">
        <f>VLOOKUP('Summary_Min Time'!E108, A:D, 4, FALSE)</f>
        <v>84.711156867525418</v>
      </c>
      <c r="M108" s="22">
        <f t="shared" si="24"/>
        <v>84.711156867525418</v>
      </c>
      <c r="N108" s="22">
        <f>IF('Min Time'!H108=0,1,'Min Time'!H108)</f>
        <v>0.27716989256500002</v>
      </c>
      <c r="O108" s="40">
        <f t="shared" si="21"/>
        <v>3.0804122922485877E-4</v>
      </c>
      <c r="P108" s="40">
        <f t="shared" si="22"/>
        <v>0.9996919587707751</v>
      </c>
      <c r="Q108" s="40">
        <f t="shared" si="23"/>
        <v>84.685062338634879</v>
      </c>
      <c r="AE108" s="26">
        <f>VLOOKUP('Summary_Min Cost'!B108, A:D, 4, FALSE)</f>
        <v>84.711156867525418</v>
      </c>
      <c r="AF108" s="26">
        <f>VLOOKUP('Summary_Min Cost'!E108, A:D, 4, FALSE)</f>
        <v>84.711156867525418</v>
      </c>
      <c r="AG108" s="27">
        <f t="shared" si="25"/>
        <v>84.711156867525418</v>
      </c>
      <c r="AH108" s="27">
        <f>IF('Min Cost'!H108=0,1,'Min Cost'!H108)</f>
        <v>19.24959954260952</v>
      </c>
      <c r="AI108" s="26">
        <f t="shared" si="26"/>
        <v>0.11684330277581448</v>
      </c>
      <c r="AJ108" s="26">
        <f t="shared" si="27"/>
        <v>0.88315669722418555</v>
      </c>
      <c r="AK108" s="26">
        <f t="shared" si="28"/>
        <v>74.81322551716363</v>
      </c>
      <c r="AY108" s="31">
        <f>VLOOKUP('Summary_Min Time&amp;Cost'!B108, A:D, 4, FALSE)</f>
        <v>84.711156867525418</v>
      </c>
      <c r="AZ108" s="31">
        <f>VLOOKUP('Summary_Min Time&amp;Cost'!E108, A:D, 4, FALSE)</f>
        <v>84.711156867525418</v>
      </c>
      <c r="BA108" s="32">
        <f t="shared" si="29"/>
        <v>84.711156867525418</v>
      </c>
      <c r="BB108" s="32">
        <f>IF('Min Time&amp;Cost'!H108=0,1,'Min Time&amp;Cost'!H108)</f>
        <v>0.27716989256500002</v>
      </c>
      <c r="BC108" s="31">
        <f t="shared" si="30"/>
        <v>0</v>
      </c>
      <c r="BD108" s="31">
        <f t="shared" si="31"/>
        <v>1</v>
      </c>
      <c r="BE108" s="31">
        <f t="shared" si="32"/>
        <v>84.711156867525418</v>
      </c>
    </row>
    <row r="109" spans="11:57" ht="15.6">
      <c r="K109" s="21">
        <f>VLOOKUP('Summary_Min Time'!B109, A:D, 4, FALSE)</f>
        <v>84.711156867525418</v>
      </c>
      <c r="L109" s="21">
        <f>VLOOKUP('Summary_Min Time'!E109, A:D, 4, FALSE)</f>
        <v>95.731374129708314</v>
      </c>
      <c r="M109" s="22">
        <f t="shared" si="24"/>
        <v>90.221265498616873</v>
      </c>
      <c r="N109" s="22">
        <f>IF('Min Time'!H109=0,1,'Min Time'!H109)</f>
        <v>1.43269661954125</v>
      </c>
      <c r="O109" s="40">
        <f t="shared" si="21"/>
        <v>1.0800539982412915E-2</v>
      </c>
      <c r="P109" s="40">
        <f t="shared" si="22"/>
        <v>0.98919946001758707</v>
      </c>
      <c r="Q109" s="40">
        <f t="shared" si="23"/>
        <v>89.246827113335172</v>
      </c>
      <c r="AE109" s="26">
        <f>VLOOKUP('Summary_Min Cost'!B109, A:D, 4, FALSE)</f>
        <v>84.711156867525418</v>
      </c>
      <c r="AF109" s="26">
        <f>VLOOKUP('Summary_Min Cost'!E109, A:D, 4, FALSE)</f>
        <v>84.711156867525418</v>
      </c>
      <c r="AG109" s="27">
        <f t="shared" si="25"/>
        <v>84.711156867525418</v>
      </c>
      <c r="AH109" s="27">
        <f>IF('Min Cost'!H109=0,1,'Min Cost'!H109)</f>
        <v>23.490406342523809</v>
      </c>
      <c r="AI109" s="26">
        <f t="shared" si="26"/>
        <v>0.14399512447903554</v>
      </c>
      <c r="AJ109" s="26">
        <f t="shared" si="27"/>
        <v>0.85600487552096449</v>
      </c>
      <c r="AK109" s="26">
        <f t="shared" si="28"/>
        <v>72.513163289622995</v>
      </c>
      <c r="AY109" s="31">
        <f>VLOOKUP('Summary_Min Time&amp;Cost'!B109, A:D, 4, FALSE)</f>
        <v>84.711156867525418</v>
      </c>
      <c r="AZ109" s="31">
        <f>VLOOKUP('Summary_Min Time&amp;Cost'!E109, A:D, 4, FALSE)</f>
        <v>95.731374129708314</v>
      </c>
      <c r="BA109" s="32">
        <f t="shared" si="29"/>
        <v>90.221265498616873</v>
      </c>
      <c r="BB109" s="32">
        <f>IF('Min Time&amp;Cost'!H109=0,1,'Min Time&amp;Cost'!H109)</f>
        <v>1.43269661954125</v>
      </c>
      <c r="BC109" s="31">
        <f t="shared" si="30"/>
        <v>1.0495731871335316E-2</v>
      </c>
      <c r="BD109" s="31">
        <f t="shared" si="31"/>
        <v>0.98950426812866465</v>
      </c>
      <c r="BE109" s="31">
        <f t="shared" si="32"/>
        <v>89.274327286850834</v>
      </c>
    </row>
    <row r="110" spans="11:57" ht="15.6">
      <c r="K110" s="21">
        <f>VLOOKUP('Summary_Min Time'!B110, A:D, 4, FALSE)</f>
        <v>91.803458387712311</v>
      </c>
      <c r="L110" s="21">
        <f>VLOOKUP('Summary_Min Time'!E110, A:D, 4, FALSE)</f>
        <v>84.711156867525418</v>
      </c>
      <c r="M110" s="22">
        <f t="shared" si="24"/>
        <v>88.257307627618871</v>
      </c>
      <c r="N110" s="22">
        <f>IF('Min Time'!H110=0,1,'Min Time'!H110)</f>
        <v>0.40565240887999998</v>
      </c>
      <c r="O110" s="40">
        <f t="shared" si="21"/>
        <v>1.4746976213009454E-3</v>
      </c>
      <c r="P110" s="40">
        <f t="shared" si="22"/>
        <v>0.99852530237869908</v>
      </c>
      <c r="Q110" s="40">
        <f t="shared" si="23"/>
        <v>88.127154785998002</v>
      </c>
      <c r="AE110" s="26">
        <f>VLOOKUP('Summary_Min Cost'!B110, A:D, 4, FALSE)</f>
        <v>91.803458387712311</v>
      </c>
      <c r="AF110" s="26">
        <f>VLOOKUP('Summary_Min Cost'!E110, A:D, 4, FALSE)</f>
        <v>84.711156867525418</v>
      </c>
      <c r="AG110" s="27">
        <f t="shared" si="25"/>
        <v>88.257307627618871</v>
      </c>
      <c r="AH110" s="27">
        <f>IF('Min Cost'!H110=0,1,'Min Cost'!H110)</f>
        <v>30.59980430240476</v>
      </c>
      <c r="AI110" s="26">
        <f t="shared" si="26"/>
        <v>0.18951313907659573</v>
      </c>
      <c r="AJ110" s="26">
        <f t="shared" si="27"/>
        <v>0.81048686092340427</v>
      </c>
      <c r="AK110" s="26">
        <f t="shared" si="28"/>
        <v>71.531388212660048</v>
      </c>
      <c r="AY110" s="31">
        <f>VLOOKUP('Summary_Min Time&amp;Cost'!B110, A:D, 4, FALSE)</f>
        <v>91.803458387712311</v>
      </c>
      <c r="AZ110" s="31">
        <f>VLOOKUP('Summary_Min Time&amp;Cost'!E110, A:D, 4, FALSE)</f>
        <v>84.711156867525418</v>
      </c>
      <c r="BA110" s="32">
        <f t="shared" si="29"/>
        <v>88.257307627618871</v>
      </c>
      <c r="BB110" s="32">
        <f>IF('Min Time&amp;Cost'!H110=0,1,'Min Time&amp;Cost'!H110)</f>
        <v>2.4048210830475001</v>
      </c>
      <c r="BC110" s="31">
        <f t="shared" si="30"/>
        <v>1.9325607871890176E-2</v>
      </c>
      <c r="BD110" s="31">
        <f t="shared" si="31"/>
        <v>0.98067439212810981</v>
      </c>
      <c r="BE110" s="31">
        <f t="shared" si="32"/>
        <v>86.551681508578724</v>
      </c>
    </row>
    <row r="111" spans="11:57" ht="15.6">
      <c r="K111" s="21">
        <f>VLOOKUP('Summary_Min Time'!B111, A:D, 4, FALSE)</f>
        <v>97.16593973375204</v>
      </c>
      <c r="L111" s="21">
        <f>VLOOKUP('Summary_Min Time'!E111, A:D, 4, FALSE)</f>
        <v>91.803458387712311</v>
      </c>
      <c r="M111" s="22">
        <f t="shared" si="24"/>
        <v>94.484699060732169</v>
      </c>
      <c r="N111" s="22">
        <f>IF('Min Time'!H111=0,1,'Min Time'!H111)</f>
        <v>3.2484567269900002</v>
      </c>
      <c r="O111" s="40">
        <f t="shared" si="21"/>
        <v>2.7288138424509532E-2</v>
      </c>
      <c r="P111" s="40">
        <f t="shared" si="22"/>
        <v>0.9727118615754905</v>
      </c>
      <c r="Q111" s="40">
        <f t="shared" si="23"/>
        <v>91.906387513764784</v>
      </c>
      <c r="AE111" s="26">
        <f>VLOOKUP('Summary_Min Cost'!B111, A:D, 4, FALSE)</f>
        <v>97.16593973375204</v>
      </c>
      <c r="AF111" s="26">
        <f>VLOOKUP('Summary_Min Cost'!E111, A:D, 4, FALSE)</f>
        <v>79.101456423858892</v>
      </c>
      <c r="AG111" s="27">
        <f t="shared" si="25"/>
        <v>88.133698078805466</v>
      </c>
      <c r="AH111" s="27">
        <f>IF('Min Cost'!H111=0,1,'Min Cost'!H111)</f>
        <v>103.3891106458</v>
      </c>
      <c r="AI111" s="26">
        <f t="shared" si="26"/>
        <v>0.65554763698792462</v>
      </c>
      <c r="AJ111" s="26">
        <f t="shared" si="27"/>
        <v>0.34445236301207538</v>
      </c>
      <c r="AK111" s="26">
        <f t="shared" si="28"/>
        <v>30.357860564237352</v>
      </c>
      <c r="AY111" s="31">
        <f>VLOOKUP('Summary_Min Time&amp;Cost'!B111, A:D, 4, FALSE)</f>
        <v>97.16593973375204</v>
      </c>
      <c r="AZ111" s="31">
        <f>VLOOKUP('Summary_Min Time&amp;Cost'!E111, A:D, 4, FALSE)</f>
        <v>91.803458387712311</v>
      </c>
      <c r="BA111" s="32">
        <f t="shared" si="29"/>
        <v>94.484699060732169</v>
      </c>
      <c r="BB111" s="32">
        <f>IF('Min Time&amp;Cost'!H111=0,1,'Min Time&amp;Cost'!H111)</f>
        <v>3.2484567269900002</v>
      </c>
      <c r="BC111" s="31">
        <f t="shared" si="30"/>
        <v>2.6988410738503388E-2</v>
      </c>
      <c r="BD111" s="31">
        <f t="shared" si="31"/>
        <v>0.97301158926149656</v>
      </c>
      <c r="BE111" s="31">
        <f t="shared" si="32"/>
        <v>91.934707193977232</v>
      </c>
    </row>
    <row r="112" spans="11:57" ht="15.6">
      <c r="K112" s="21">
        <f>VLOOKUP('Summary_Min Time'!B112, A:D, 4, FALSE)</f>
        <v>79.101456423858892</v>
      </c>
      <c r="L112" s="21">
        <f>VLOOKUP('Summary_Min Time'!E112, A:D, 4, FALSE)</f>
        <v>84.711156867525418</v>
      </c>
      <c r="M112" s="22">
        <f t="shared" si="24"/>
        <v>81.906306645692155</v>
      </c>
      <c r="N112" s="22">
        <f>IF('Min Time'!H112=0,1,'Min Time'!H112)</f>
        <v>15.42096801248625</v>
      </c>
      <c r="O112" s="40">
        <f t="shared" si="21"/>
        <v>0.13781787045455199</v>
      </c>
      <c r="P112" s="40">
        <f t="shared" si="22"/>
        <v>0.86218212954544804</v>
      </c>
      <c r="Q112" s="40">
        <f t="shared" si="23"/>
        <v>70.61815388698534</v>
      </c>
      <c r="AE112" s="26">
        <f>VLOOKUP('Summary_Min Cost'!B112, A:D, 4, FALSE)</f>
        <v>79.101456423858892</v>
      </c>
      <c r="AF112" s="26">
        <f>VLOOKUP('Summary_Min Cost'!E112, A:D, 4, FALSE)</f>
        <v>79.101456423858892</v>
      </c>
      <c r="AG112" s="27">
        <f t="shared" si="25"/>
        <v>79.101456423858892</v>
      </c>
      <c r="AH112" s="27">
        <f>IF('Min Cost'!H112=0,1,'Min Cost'!H112)</f>
        <v>110.4353981082143</v>
      </c>
      <c r="AI112" s="26">
        <f t="shared" si="26"/>
        <v>0.70066158578959636</v>
      </c>
      <c r="AJ112" s="26">
        <f t="shared" si="27"/>
        <v>0.29933841421040364</v>
      </c>
      <c r="AK112" s="26">
        <f t="shared" si="28"/>
        <v>23.678104527651268</v>
      </c>
      <c r="AY112" s="31">
        <f>VLOOKUP('Summary_Min Time&amp;Cost'!B112, A:D, 4, FALSE)</f>
        <v>79.101456423858892</v>
      </c>
      <c r="AZ112" s="31">
        <f>VLOOKUP('Summary_Min Time&amp;Cost'!E112, A:D, 4, FALSE)</f>
        <v>95.731374129708314</v>
      </c>
      <c r="BA112" s="32">
        <f t="shared" si="29"/>
        <v>87.416415276783596</v>
      </c>
      <c r="BB112" s="32">
        <f>IF('Min Time&amp;Cost'!H112=0,1,'Min Time&amp;Cost'!H112)</f>
        <v>15.866081596772499</v>
      </c>
      <c r="BC112" s="31">
        <f t="shared" si="30"/>
        <v>0.14159519948225799</v>
      </c>
      <c r="BD112" s="31">
        <f t="shared" si="31"/>
        <v>0.85840480051774204</v>
      </c>
      <c r="BE112" s="31">
        <f t="shared" si="32"/>
        <v>75.038670517643524</v>
      </c>
    </row>
    <row r="113" spans="11:57" ht="15.6">
      <c r="K113" s="21">
        <f>VLOOKUP('Summary_Min Time'!B113, A:D, 4, FALSE)</f>
        <v>79.101456423858892</v>
      </c>
      <c r="L113" s="21">
        <f>VLOOKUP('Summary_Min Time'!E113, A:D, 4, FALSE)</f>
        <v>95.731374129708314</v>
      </c>
      <c r="M113" s="22">
        <f t="shared" si="24"/>
        <v>87.416415276783596</v>
      </c>
      <c r="N113" s="22">
        <f>IF('Min Time'!H113=0,1,'Min Time'!H113)</f>
        <v>4.7438623682525014</v>
      </c>
      <c r="O113" s="40">
        <f t="shared" si="21"/>
        <v>4.086683068679562E-2</v>
      </c>
      <c r="P113" s="40">
        <f t="shared" si="22"/>
        <v>0.95913316931320436</v>
      </c>
      <c r="Q113" s="40">
        <f t="shared" si="23"/>
        <v>83.843983434420664</v>
      </c>
      <c r="AE113" s="26">
        <f>VLOOKUP('Summary_Min Cost'!B113, A:D, 4, FALSE)</f>
        <v>79.101456423858892</v>
      </c>
      <c r="AF113" s="26">
        <f>VLOOKUP('Summary_Min Cost'!E113, A:D, 4, FALSE)</f>
        <v>79.101456423858892</v>
      </c>
      <c r="AG113" s="27">
        <f t="shared" si="25"/>
        <v>79.101456423858892</v>
      </c>
      <c r="AH113" s="27">
        <f>IF('Min Cost'!H113=0,1,'Min Cost'!H113)</f>
        <v>117.29415737429051</v>
      </c>
      <c r="AI113" s="26">
        <f t="shared" si="26"/>
        <v>0.74457488283052276</v>
      </c>
      <c r="AJ113" s="26">
        <f t="shared" si="27"/>
        <v>0.25542511716947724</v>
      </c>
      <c r="AK113" s="26">
        <f t="shared" si="28"/>
        <v>20.204498775340458</v>
      </c>
      <c r="AY113" s="31">
        <f>VLOOKUP('Summary_Min Time&amp;Cost'!B113, A:D, 4, FALSE)</f>
        <v>79.101456423858892</v>
      </c>
      <c r="AZ113" s="31">
        <f>VLOOKUP('Summary_Min Time&amp;Cost'!E113, A:D, 4, FALSE)</f>
        <v>95.731374129708314</v>
      </c>
      <c r="BA113" s="32">
        <f t="shared" si="29"/>
        <v>87.416415276783596</v>
      </c>
      <c r="BB113" s="32">
        <f>IF('Min Time&amp;Cost'!H113=0,1,'Min Time&amp;Cost'!H113)</f>
        <v>4.7438623682525014</v>
      </c>
      <c r="BC113" s="31">
        <f t="shared" si="30"/>
        <v>4.0571287086716187E-2</v>
      </c>
      <c r="BD113" s="31">
        <f t="shared" si="31"/>
        <v>0.9594287129132838</v>
      </c>
      <c r="BE113" s="31">
        <f t="shared" si="32"/>
        <v>83.869818796497611</v>
      </c>
    </row>
    <row r="114" spans="11:57" ht="15.6">
      <c r="K114" s="21">
        <f>VLOOKUP('Summary_Min Time'!B114, A:D, 4, FALSE)</f>
        <v>95.731374129708314</v>
      </c>
      <c r="L114" s="21">
        <f>VLOOKUP('Summary_Min Time'!E114, A:D, 4, FALSE)</f>
        <v>95.731374129708314</v>
      </c>
      <c r="M114" s="22">
        <f t="shared" si="24"/>
        <v>95.731374129708314</v>
      </c>
      <c r="N114" s="22">
        <f>IF('Min Time'!H114=0,1,'Min Time'!H114)</f>
        <v>3.7126565983112498</v>
      </c>
      <c r="O114" s="40">
        <f t="shared" si="21"/>
        <v>3.1503200229106264E-2</v>
      </c>
      <c r="P114" s="40">
        <f t="shared" si="22"/>
        <v>0.96849679977089376</v>
      </c>
      <c r="Q114" s="40">
        <f t="shared" si="23"/>
        <v>92.715529482292638</v>
      </c>
      <c r="AE114" s="26">
        <f>VLOOKUP('Summary_Min Cost'!B114, A:D, 4, FALSE)</f>
        <v>95.731374129708314</v>
      </c>
      <c r="AF114" s="26">
        <f>VLOOKUP('Summary_Min Cost'!E114, A:D, 4, FALSE)</f>
        <v>79.101456423858892</v>
      </c>
      <c r="AG114" s="27">
        <f t="shared" si="25"/>
        <v>87.416415276783596</v>
      </c>
      <c r="AH114" s="27">
        <f>IF('Min Cost'!H114=0,1,'Min Cost'!H114)</f>
        <v>77.493486600500006</v>
      </c>
      <c r="AI114" s="26">
        <f t="shared" si="26"/>
        <v>0.48975056106693704</v>
      </c>
      <c r="AJ114" s="26">
        <f t="shared" si="27"/>
        <v>0.51024943893306296</v>
      </c>
      <c r="AK114" s="26">
        <f t="shared" si="28"/>
        <v>44.604176848518463</v>
      </c>
      <c r="AY114" s="31">
        <f>VLOOKUP('Summary_Min Time&amp;Cost'!B114, A:D, 4, FALSE)</f>
        <v>95.731374129708314</v>
      </c>
      <c r="AZ114" s="31">
        <f>VLOOKUP('Summary_Min Time&amp;Cost'!E114, A:D, 4, FALSE)</f>
        <v>95.731374129708314</v>
      </c>
      <c r="BA114" s="32">
        <f t="shared" si="29"/>
        <v>95.731374129708314</v>
      </c>
      <c r="BB114" s="32">
        <f>IF('Min Time&amp;Cost'!H114=0,1,'Min Time&amp;Cost'!H114)</f>
        <v>3.7126565983112498</v>
      </c>
      <c r="BC114" s="31">
        <f t="shared" si="30"/>
        <v>3.1204771356007591E-2</v>
      </c>
      <c r="BD114" s="31">
        <f t="shared" si="31"/>
        <v>0.96879522864399237</v>
      </c>
      <c r="BE114" s="31">
        <f t="shared" si="32"/>
        <v>92.744098488394343</v>
      </c>
    </row>
    <row r="115" spans="11:57" ht="15.6">
      <c r="K115" s="21">
        <f>VLOOKUP('Summary_Min Time'!B115, A:D, 4, FALSE)</f>
        <v>87.860941194963118</v>
      </c>
      <c r="L115" s="21">
        <f>VLOOKUP('Summary_Min Time'!E115, A:D, 4, FALSE)</f>
        <v>84.711156867525418</v>
      </c>
      <c r="M115" s="22">
        <f t="shared" si="24"/>
        <v>86.286049031244261</v>
      </c>
      <c r="N115" s="22">
        <f>IF('Min Time'!H115=0,1,'Min Time'!H115)</f>
        <v>7.1055765813904763</v>
      </c>
      <c r="O115" s="40">
        <f t="shared" si="21"/>
        <v>6.231184174385794E-2</v>
      </c>
      <c r="P115" s="40">
        <f t="shared" si="22"/>
        <v>0.93768815825614205</v>
      </c>
      <c r="Q115" s="40">
        <f t="shared" si="23"/>
        <v>80.909406399306604</v>
      </c>
      <c r="AE115" s="26">
        <f>VLOOKUP('Summary_Min Cost'!B115, A:D, 4, FALSE)</f>
        <v>87.860941194963118</v>
      </c>
      <c r="AF115" s="26">
        <f>VLOOKUP('Summary_Min Cost'!E115, A:D, 4, FALSE)</f>
        <v>79.101456423858892</v>
      </c>
      <c r="AG115" s="27">
        <f t="shared" si="25"/>
        <v>83.481198809411012</v>
      </c>
      <c r="AH115" s="27">
        <f>IF('Min Cost'!H115=0,1,'Min Cost'!H115)</f>
        <v>26.511933836076189</v>
      </c>
      <c r="AI115" s="26">
        <f t="shared" si="26"/>
        <v>0.16334049427470101</v>
      </c>
      <c r="AJ115" s="26">
        <f t="shared" si="27"/>
        <v>0.83665950572529901</v>
      </c>
      <c r="AK115" s="26">
        <f t="shared" si="28"/>
        <v>69.845338533237239</v>
      </c>
      <c r="AY115" s="31">
        <f>VLOOKUP('Summary_Min Time&amp;Cost'!B115, A:D, 4, FALSE)</f>
        <v>87.860941194963118</v>
      </c>
      <c r="AZ115" s="31">
        <f>VLOOKUP('Summary_Min Time&amp;Cost'!E115, A:D, 4, FALSE)</f>
        <v>95.731374129708314</v>
      </c>
      <c r="BA115" s="32">
        <f t="shared" si="29"/>
        <v>91.796157662335716</v>
      </c>
      <c r="BB115" s="32">
        <f>IF('Min Time&amp;Cost'!H115=0,1,'Min Time&amp;Cost'!H115)</f>
        <v>9.7669524259190474</v>
      </c>
      <c r="BC115" s="31">
        <f t="shared" si="30"/>
        <v>8.6196373188183684E-2</v>
      </c>
      <c r="BD115" s="31">
        <f t="shared" si="31"/>
        <v>0.91380362681181637</v>
      </c>
      <c r="BE115" s="31">
        <f t="shared" si="32"/>
        <v>83.883661799231689</v>
      </c>
    </row>
    <row r="116" spans="11:57" ht="15.6">
      <c r="K116" s="21">
        <f>VLOOKUP('Summary_Min Time'!B116, A:D, 4, FALSE)</f>
        <v>84.711156867525418</v>
      </c>
      <c r="L116" s="21">
        <f>VLOOKUP('Summary_Min Time'!E116, A:D, 4, FALSE)</f>
        <v>84.711156867525418</v>
      </c>
      <c r="M116" s="22">
        <f t="shared" si="24"/>
        <v>84.711156867525418</v>
      </c>
      <c r="N116" s="22">
        <f>IF('Min Time'!H116=0,1,'Min Time'!H116)</f>
        <v>6.7948331453912498</v>
      </c>
      <c r="O116" s="40">
        <f t="shared" si="21"/>
        <v>5.9490206347059135E-2</v>
      </c>
      <c r="P116" s="40">
        <f t="shared" si="22"/>
        <v>0.94050979365294085</v>
      </c>
      <c r="Q116" s="40">
        <f t="shared" si="23"/>
        <v>79.671672665578228</v>
      </c>
      <c r="AE116" s="26">
        <f>VLOOKUP('Summary_Min Cost'!B116, A:D, 4, FALSE)</f>
        <v>84.711156867525418</v>
      </c>
      <c r="AF116" s="26">
        <f>VLOOKUP('Summary_Min Cost'!E116, A:D, 4, FALSE)</f>
        <v>79.101456423858892</v>
      </c>
      <c r="AG116" s="27">
        <f t="shared" si="25"/>
        <v>81.906306645692155</v>
      </c>
      <c r="AH116" s="27">
        <f>IF('Min Cost'!H116=0,1,'Min Cost'!H116)</f>
        <v>116.08634605016189</v>
      </c>
      <c r="AI116" s="26">
        <f t="shared" si="26"/>
        <v>0.73684185483110187</v>
      </c>
      <c r="AJ116" s="26">
        <f t="shared" si="27"/>
        <v>0.26315814516889813</v>
      </c>
      <c r="AK116" s="26">
        <f t="shared" si="28"/>
        <v>21.554311734515341</v>
      </c>
      <c r="AY116" s="31">
        <f>VLOOKUP('Summary_Min Time&amp;Cost'!B116, A:D, 4, FALSE)</f>
        <v>84.711156867525418</v>
      </c>
      <c r="AZ116" s="31">
        <f>VLOOKUP('Summary_Min Time&amp;Cost'!E116, A:D, 4, FALSE)</f>
        <v>84.711156867525418</v>
      </c>
      <c r="BA116" s="32">
        <f t="shared" si="29"/>
        <v>84.711156867525418</v>
      </c>
      <c r="BB116" s="32">
        <f>IF('Min Time&amp;Cost'!H116=0,1,'Min Time&amp;Cost'!H116)</f>
        <v>6.7948331453912498</v>
      </c>
      <c r="BC116" s="31">
        <f t="shared" si="30"/>
        <v>5.9200401282215855E-2</v>
      </c>
      <c r="BD116" s="31">
        <f t="shared" si="31"/>
        <v>0.94079959871778418</v>
      </c>
      <c r="BE116" s="31">
        <f t="shared" si="32"/>
        <v>79.696222387887175</v>
      </c>
    </row>
    <row r="117" spans="11:57" ht="15.6">
      <c r="K117" s="21">
        <f>VLOOKUP('Summary_Min Time'!B117, A:D, 4, FALSE)</f>
        <v>95.731374129708314</v>
      </c>
      <c r="L117" s="21">
        <f>VLOOKUP('Summary_Min Time'!E117, A:D, 4, FALSE)</f>
        <v>84.711156867525418</v>
      </c>
      <c r="M117" s="22">
        <f t="shared" si="24"/>
        <v>90.221265498616873</v>
      </c>
      <c r="N117" s="22">
        <f>IF('Min Time'!H117=0,1,'Min Time'!H117)</f>
        <v>21.705096371480948</v>
      </c>
      <c r="O117" s="40">
        <f t="shared" si="21"/>
        <v>0.19487947485739052</v>
      </c>
      <c r="P117" s="40">
        <f t="shared" si="22"/>
        <v>0.80512052514260946</v>
      </c>
      <c r="Q117" s="40">
        <f t="shared" si="23"/>
        <v>72.638992657277214</v>
      </c>
      <c r="AE117" s="26">
        <f>VLOOKUP('Summary_Min Cost'!B117, A:D, 4, FALSE)</f>
        <v>95.731374129708314</v>
      </c>
      <c r="AF117" s="26">
        <f>VLOOKUP('Summary_Min Cost'!E117, A:D, 4, FALSE)</f>
        <v>84.711156867525418</v>
      </c>
      <c r="AG117" s="27">
        <f t="shared" si="25"/>
        <v>90.221265498616873</v>
      </c>
      <c r="AH117" s="27">
        <f>IF('Min Cost'!H117=0,1,'Min Cost'!H117)</f>
        <v>21.705096371480948</v>
      </c>
      <c r="AI117" s="26">
        <f t="shared" si="26"/>
        <v>0.13256465374414655</v>
      </c>
      <c r="AJ117" s="26">
        <f t="shared" si="27"/>
        <v>0.8674353462558535</v>
      </c>
      <c r="AK117" s="26">
        <f t="shared" si="28"/>
        <v>78.261114677434023</v>
      </c>
      <c r="AY117" s="31">
        <f>VLOOKUP('Summary_Min Time&amp;Cost'!B117, A:D, 4, FALSE)</f>
        <v>95.731374129708314</v>
      </c>
      <c r="AZ117" s="31">
        <f>VLOOKUP('Summary_Min Time&amp;Cost'!E117, A:D, 4, FALSE)</f>
        <v>84.711156867525418</v>
      </c>
      <c r="BA117" s="32">
        <f t="shared" si="29"/>
        <v>90.221265498616873</v>
      </c>
      <c r="BB117" s="32">
        <f>IF('Min Time&amp;Cost'!H117=0,1,'Min Time&amp;Cost'!H117)</f>
        <v>21.705096371480948</v>
      </c>
      <c r="BC117" s="31">
        <f t="shared" si="30"/>
        <v>0.19463138812020794</v>
      </c>
      <c r="BD117" s="31">
        <f t="shared" si="31"/>
        <v>0.80536861187979203</v>
      </c>
      <c r="BE117" s="31">
        <f t="shared" si="32"/>
        <v>72.661375356659249</v>
      </c>
    </row>
    <row r="118" spans="11:57" ht="15.6">
      <c r="K118" s="21">
        <f>VLOOKUP('Summary_Min Time'!B118, A:D, 4, FALSE)</f>
        <v>97.16593973375204</v>
      </c>
      <c r="L118" s="21">
        <f>VLOOKUP('Summary_Min Time'!E118, A:D, 4, FALSE)</f>
        <v>95.731374129708314</v>
      </c>
      <c r="M118" s="22">
        <f t="shared" si="24"/>
        <v>96.44865693173017</v>
      </c>
      <c r="N118" s="22">
        <f>IF('Min Time'!H118=0,1,'Min Time'!H118)</f>
        <v>2.8091999084174999</v>
      </c>
      <c r="O118" s="40">
        <f t="shared" si="21"/>
        <v>2.3299566361566635E-2</v>
      </c>
      <c r="P118" s="40">
        <f t="shared" si="22"/>
        <v>0.9767004336384334</v>
      </c>
      <c r="Q118" s="40">
        <f t="shared" si="23"/>
        <v>94.201445049065356</v>
      </c>
      <c r="AE118" s="26">
        <f>VLOOKUP('Summary_Min Cost'!B118, A:D, 4, FALSE)</f>
        <v>97.16593973375204</v>
      </c>
      <c r="AF118" s="26">
        <f>VLOOKUP('Summary_Min Cost'!E118, A:D, 4, FALSE)</f>
        <v>79.101456423858892</v>
      </c>
      <c r="AG118" s="27">
        <f t="shared" si="25"/>
        <v>88.133698078805466</v>
      </c>
      <c r="AH118" s="27">
        <f>IF('Min Cost'!H118=0,1,'Min Cost'!H118)</f>
        <v>49.870725955014287</v>
      </c>
      <c r="AI118" s="26">
        <f t="shared" si="26"/>
        <v>0.31289547018844244</v>
      </c>
      <c r="AJ118" s="26">
        <f t="shared" si="27"/>
        <v>0.68710452981155756</v>
      </c>
      <c r="AK118" s="26">
        <f t="shared" si="28"/>
        <v>60.557063178991406</v>
      </c>
      <c r="AY118" s="31">
        <f>VLOOKUP('Summary_Min Time&amp;Cost'!B118, A:D, 4, FALSE)</f>
        <v>97.16593973375204</v>
      </c>
      <c r="AZ118" s="31">
        <f>VLOOKUP('Summary_Min Time&amp;Cost'!E118, A:D, 4, FALSE)</f>
        <v>95.731374129708314</v>
      </c>
      <c r="BA118" s="32">
        <f t="shared" si="29"/>
        <v>96.44865693173017</v>
      </c>
      <c r="BB118" s="32">
        <f>IF('Min Time&amp;Cost'!H118=0,1,'Min Time&amp;Cost'!H118)</f>
        <v>2.8091999084174999</v>
      </c>
      <c r="BC118" s="31">
        <f t="shared" si="30"/>
        <v>2.2998609652329548E-2</v>
      </c>
      <c r="BD118" s="31">
        <f t="shared" si="31"/>
        <v>0.97700139034767042</v>
      </c>
      <c r="BE118" s="31">
        <f t="shared" si="32"/>
        <v>94.230471919465856</v>
      </c>
    </row>
    <row r="119" spans="11:57" ht="15.6">
      <c r="K119" s="21">
        <f>VLOOKUP('Summary_Min Time'!B119, A:D, 4, FALSE)</f>
        <v>79.101456423858892</v>
      </c>
      <c r="L119" s="21">
        <f>VLOOKUP('Summary_Min Time'!E119, A:D, 4, FALSE)</f>
        <v>84.711156867525418</v>
      </c>
      <c r="M119" s="22">
        <f t="shared" si="24"/>
        <v>81.906306645692155</v>
      </c>
      <c r="N119" s="22">
        <f>IF('Min Time'!H119=0,1,'Min Time'!H119)</f>
        <v>15.86392730258625</v>
      </c>
      <c r="O119" s="40">
        <f t="shared" si="21"/>
        <v>0.14184006197170487</v>
      </c>
      <c r="P119" s="40">
        <f t="shared" si="22"/>
        <v>0.85815993802829516</v>
      </c>
      <c r="Q119" s="40">
        <f t="shared" si="23"/>
        <v>70.288711035193714</v>
      </c>
      <c r="AE119" s="26">
        <f>VLOOKUP('Summary_Min Cost'!B119, A:D, 4, FALSE)</f>
        <v>79.101456423858892</v>
      </c>
      <c r="AF119" s="26">
        <f>VLOOKUP('Summary_Min Cost'!E119, A:D, 4, FALSE)</f>
        <v>84.711156867525418</v>
      </c>
      <c r="AG119" s="27">
        <f t="shared" si="25"/>
        <v>81.906306645692155</v>
      </c>
      <c r="AH119" s="27">
        <f>IF('Min Cost'!H119=0,1,'Min Cost'!H119)</f>
        <v>24.552230486385721</v>
      </c>
      <c r="AI119" s="26">
        <f t="shared" si="26"/>
        <v>0.15079346762329213</v>
      </c>
      <c r="AJ119" s="26">
        <f t="shared" si="27"/>
        <v>0.84920653237670785</v>
      </c>
      <c r="AK119" s="26">
        <f t="shared" si="28"/>
        <v>69.555370646371529</v>
      </c>
      <c r="AY119" s="31">
        <f>VLOOKUP('Summary_Min Time&amp;Cost'!B119, A:D, 4, FALSE)</f>
        <v>79.101456423858892</v>
      </c>
      <c r="AZ119" s="31">
        <f>VLOOKUP('Summary_Min Time&amp;Cost'!E119, A:D, 4, FALSE)</f>
        <v>95.731374129708314</v>
      </c>
      <c r="BA119" s="32">
        <f t="shared" si="29"/>
        <v>87.416415276783596</v>
      </c>
      <c r="BB119" s="32">
        <f>IF('Min Time&amp;Cost'!H119=0,1,'Min Time&amp;Cost'!H119)</f>
        <v>16.309040886872499</v>
      </c>
      <c r="BC119" s="31">
        <f t="shared" si="30"/>
        <v>0.14561863038201095</v>
      </c>
      <c r="BD119" s="31">
        <f t="shared" si="31"/>
        <v>0.85438136961798905</v>
      </c>
      <c r="BE119" s="31">
        <f t="shared" si="32"/>
        <v>74.686956611273274</v>
      </c>
    </row>
    <row r="120" spans="11:57" ht="15.6">
      <c r="K120" s="21">
        <f>VLOOKUP('Summary_Min Time'!B120, A:D, 4, FALSE)</f>
        <v>84.711156867525418</v>
      </c>
      <c r="L120" s="21">
        <f>VLOOKUP('Summary_Min Time'!E120, A:D, 4, FALSE)</f>
        <v>79.101456423858892</v>
      </c>
      <c r="M120" s="22">
        <f t="shared" si="24"/>
        <v>81.906306645692155</v>
      </c>
      <c r="N120" s="22">
        <f>IF('Min Time'!H120=0,1,'Min Time'!H120)</f>
        <v>7.40246811977</v>
      </c>
      <c r="O120" s="40">
        <f t="shared" si="21"/>
        <v>6.5007698121348087E-2</v>
      </c>
      <c r="P120" s="40">
        <f t="shared" si="22"/>
        <v>0.9349923018786519</v>
      </c>
      <c r="Q120" s="40">
        <f t="shared" si="23"/>
        <v>76.581766189034425</v>
      </c>
      <c r="AE120" s="26">
        <f>VLOOKUP('Summary_Min Cost'!B120, A:D, 4, FALSE)</f>
        <v>84.711156867525418</v>
      </c>
      <c r="AF120" s="26">
        <f>VLOOKUP('Summary_Min Cost'!E120, A:D, 4, FALSE)</f>
        <v>84.711156867525418</v>
      </c>
      <c r="AG120" s="27">
        <f t="shared" si="25"/>
        <v>84.711156867525418</v>
      </c>
      <c r="AH120" s="27">
        <f>IF('Min Cost'!H120=0,1,'Min Cost'!H120)</f>
        <v>30.333361393647621</v>
      </c>
      <c r="AI120" s="26">
        <f t="shared" si="26"/>
        <v>0.18780723482441247</v>
      </c>
      <c r="AJ120" s="26">
        <f t="shared" si="27"/>
        <v>0.81219276517558758</v>
      </c>
      <c r="AK120" s="26">
        <f t="shared" si="28"/>
        <v>68.801788737458438</v>
      </c>
      <c r="AY120" s="31">
        <f>VLOOKUP('Summary_Min Time&amp;Cost'!B120, A:D, 4, FALSE)</f>
        <v>84.711156867525418</v>
      </c>
      <c r="AZ120" s="31">
        <f>VLOOKUP('Summary_Min Time&amp;Cost'!E120, A:D, 4, FALSE)</f>
        <v>79.101456423858892</v>
      </c>
      <c r="BA120" s="32">
        <f t="shared" si="29"/>
        <v>81.906306645692155</v>
      </c>
      <c r="BB120" s="32">
        <f>IF('Min Time&amp;Cost'!H120=0,1,'Min Time&amp;Cost'!H120)</f>
        <v>7.40246811977</v>
      </c>
      <c r="BC120" s="31">
        <f t="shared" si="30"/>
        <v>6.4719593195166E-2</v>
      </c>
      <c r="BD120" s="31">
        <f t="shared" si="31"/>
        <v>0.93528040680483404</v>
      </c>
      <c r="BE120" s="31">
        <f t="shared" si="32"/>
        <v>76.605363799464442</v>
      </c>
    </row>
    <row r="121" spans="11:57" ht="15.6">
      <c r="K121" s="21">
        <f>VLOOKUP('Summary_Min Time'!B121, A:D, 4, FALSE)</f>
        <v>91.803458387712311</v>
      </c>
      <c r="L121" s="21">
        <f>VLOOKUP('Summary_Min Time'!E121, A:D, 4, FALSE)</f>
        <v>84.711156867525418</v>
      </c>
      <c r="M121" s="22">
        <f t="shared" si="24"/>
        <v>88.257307627618871</v>
      </c>
      <c r="N121" s="22">
        <f>IF('Min Time'!H121=0,1,'Min Time'!H121)</f>
        <v>1.9855908003</v>
      </c>
      <c r="O121" s="40">
        <f t="shared" si="21"/>
        <v>1.5820970377334754E-2</v>
      </c>
      <c r="P121" s="40">
        <f t="shared" si="22"/>
        <v>0.98417902962266524</v>
      </c>
      <c r="Q121" s="40">
        <f t="shared" si="23"/>
        <v>86.860991378058998</v>
      </c>
      <c r="AE121" s="26">
        <f>VLOOKUP('Summary_Min Cost'!B121, A:D, 4, FALSE)</f>
        <v>91.803458387712311</v>
      </c>
      <c r="AF121" s="26">
        <f>VLOOKUP('Summary_Min Cost'!E121, A:D, 4, FALSE)</f>
        <v>84.711156867525418</v>
      </c>
      <c r="AG121" s="27">
        <f t="shared" si="25"/>
        <v>88.257307627618871</v>
      </c>
      <c r="AH121" s="27">
        <f>IF('Min Cost'!H121=0,1,'Min Cost'!H121)</f>
        <v>35.75768231881429</v>
      </c>
      <c r="AI121" s="26">
        <f t="shared" si="26"/>
        <v>0.22253652138944843</v>
      </c>
      <c r="AJ121" s="26">
        <f t="shared" si="27"/>
        <v>0.77746347861055154</v>
      </c>
      <c r="AK121" s="26">
        <f t="shared" si="28"/>
        <v>68.616833400970137</v>
      </c>
      <c r="AY121" s="31">
        <f>VLOOKUP('Summary_Min Time&amp;Cost'!B121, A:D, 4, FALSE)</f>
        <v>91.803458387712311</v>
      </c>
      <c r="AZ121" s="31">
        <f>VLOOKUP('Summary_Min Time&amp;Cost'!E121, A:D, 4, FALSE)</f>
        <v>84.711156867525418</v>
      </c>
      <c r="BA121" s="32">
        <f t="shared" si="29"/>
        <v>88.257307627618871</v>
      </c>
      <c r="BB121" s="32">
        <f>IF('Min Time&amp;Cost'!H121=0,1,'Min Time&amp;Cost'!H121)</f>
        <v>1.9855908003</v>
      </c>
      <c r="BC121" s="31">
        <f t="shared" si="30"/>
        <v>1.551770924233966E-2</v>
      </c>
      <c r="BD121" s="31">
        <f t="shared" si="31"/>
        <v>0.98448229075766036</v>
      </c>
      <c r="BE121" s="31">
        <f t="shared" si="32"/>
        <v>86.88775638934176</v>
      </c>
    </row>
    <row r="122" spans="11:57" ht="15.6">
      <c r="K122" s="21">
        <f>VLOOKUP('Summary_Min Time'!B122, A:D, 4, FALSE)</f>
        <v>84.711156867525418</v>
      </c>
      <c r="L122" s="21">
        <f>VLOOKUP('Summary_Min Time'!E122, A:D, 4, FALSE)</f>
        <v>84.711156867525418</v>
      </c>
      <c r="M122" s="22">
        <f t="shared" si="24"/>
        <v>84.711156867525418</v>
      </c>
      <c r="N122" s="22">
        <f>IF('Min Time'!H122=0,1,'Min Time'!H122)</f>
        <v>0.2432456690075</v>
      </c>
      <c r="O122" s="40">
        <f t="shared" si="21"/>
        <v>0</v>
      </c>
      <c r="P122" s="40">
        <f t="shared" si="22"/>
        <v>1</v>
      </c>
      <c r="Q122" s="40">
        <f t="shared" si="23"/>
        <v>84.711156867525418</v>
      </c>
      <c r="AE122" s="26">
        <f>VLOOKUP('Summary_Min Cost'!B122, A:D, 4, FALSE)</f>
        <v>84.711156867525418</v>
      </c>
      <c r="AF122" s="26">
        <f>VLOOKUP('Summary_Min Cost'!E122, A:D, 4, FALSE)</f>
        <v>84.711156867525418</v>
      </c>
      <c r="AG122" s="27">
        <f t="shared" si="25"/>
        <v>84.711156867525418</v>
      </c>
      <c r="AH122" s="27">
        <f>IF('Min Cost'!H122=0,1,'Min Cost'!H122)</f>
        <v>34.803664938304763</v>
      </c>
      <c r="AI122" s="26">
        <f t="shared" si="26"/>
        <v>0.21642841247538702</v>
      </c>
      <c r="AJ122" s="26">
        <f t="shared" si="27"/>
        <v>0.78357158752461298</v>
      </c>
      <c r="AK122" s="26">
        <f t="shared" si="28"/>
        <v>66.377255667733408</v>
      </c>
      <c r="AY122" s="31">
        <f>VLOOKUP('Summary_Min Time&amp;Cost'!B122, A:D, 4, FALSE)</f>
        <v>84.711156867525418</v>
      </c>
      <c r="AZ122" s="31">
        <f>VLOOKUP('Summary_Min Time&amp;Cost'!E122, A:D, 4, FALSE)</f>
        <v>84.711156867525418</v>
      </c>
      <c r="BA122" s="32">
        <f t="shared" si="29"/>
        <v>84.711156867525418</v>
      </c>
      <c r="BB122" s="32">
        <f>IF('Min Time&amp;Cost'!H122=0,1,'Min Time&amp;Cost'!H122)</f>
        <v>4.3084437352962501</v>
      </c>
      <c r="BC122" s="31">
        <f t="shared" si="30"/>
        <v>3.6616348514891955E-2</v>
      </c>
      <c r="BD122" s="31">
        <f t="shared" si="31"/>
        <v>0.96338365148510807</v>
      </c>
      <c r="BE122" s="31">
        <f t="shared" si="32"/>
        <v>81.609343624564431</v>
      </c>
    </row>
    <row r="123" spans="11:57" ht="15.6">
      <c r="K123" s="21">
        <f>VLOOKUP('Summary_Min Time'!B123, A:D, 4, FALSE)</f>
        <v>91.803458387712311</v>
      </c>
      <c r="L123" s="21">
        <f>VLOOKUP('Summary_Min Time'!E123, A:D, 4, FALSE)</f>
        <v>84.711156867525418</v>
      </c>
      <c r="M123" s="22">
        <f t="shared" si="24"/>
        <v>88.257307627618871</v>
      </c>
      <c r="N123" s="22">
        <f>IF('Min Time'!H123=0,1,'Min Time'!H123)</f>
        <v>4.88351836107375</v>
      </c>
      <c r="O123" s="40">
        <f t="shared" si="21"/>
        <v>4.2134945301839317E-2</v>
      </c>
      <c r="P123" s="40">
        <f t="shared" si="22"/>
        <v>0.95786505469816063</v>
      </c>
      <c r="Q123" s="40">
        <f t="shared" si="23"/>
        <v>84.538590798241543</v>
      </c>
      <c r="AE123" s="26">
        <f>VLOOKUP('Summary_Min Cost'!B123, A:D, 4, FALSE)</f>
        <v>91.803458387712311</v>
      </c>
      <c r="AF123" s="26">
        <f>VLOOKUP('Summary_Min Cost'!E123, A:D, 4, FALSE)</f>
        <v>84.711156867525418</v>
      </c>
      <c r="AG123" s="27">
        <f t="shared" si="25"/>
        <v>88.257307627618871</v>
      </c>
      <c r="AH123" s="27">
        <f>IF('Min Cost'!H123=0,1,'Min Cost'!H123)</f>
        <v>30.62881659795714</v>
      </c>
      <c r="AI123" s="26">
        <f t="shared" si="26"/>
        <v>0.1896988906831191</v>
      </c>
      <c r="AJ123" s="26">
        <f t="shared" si="27"/>
        <v>0.81030110931688093</v>
      </c>
      <c r="AK123" s="26">
        <f t="shared" si="28"/>
        <v>71.514994275980783</v>
      </c>
      <c r="AY123" s="31">
        <f>VLOOKUP('Summary_Min Time&amp;Cost'!B123, A:D, 4, FALSE)</f>
        <v>91.803458387712311</v>
      </c>
      <c r="AZ123" s="31">
        <f>VLOOKUP('Summary_Min Time&amp;Cost'!E123, A:D, 4, FALSE)</f>
        <v>84.711156867525418</v>
      </c>
      <c r="BA123" s="32">
        <f t="shared" si="29"/>
        <v>88.257307627618871</v>
      </c>
      <c r="BB123" s="32">
        <f>IF('Min Time&amp;Cost'!H123=0,1,'Min Time&amp;Cost'!H123)</f>
        <v>4.88351836107375</v>
      </c>
      <c r="BC123" s="31">
        <f t="shared" si="30"/>
        <v>4.1839792453712416E-2</v>
      </c>
      <c r="BD123" s="31">
        <f t="shared" si="31"/>
        <v>0.95816020754628761</v>
      </c>
      <c r="BE123" s="31">
        <f t="shared" si="32"/>
        <v>84.564640193955853</v>
      </c>
    </row>
    <row r="124" spans="11:57" ht="15.6">
      <c r="K124" s="21">
        <f>VLOOKUP('Summary_Min Time'!B124, A:D, 4, FALSE)</f>
        <v>91.803458387712311</v>
      </c>
      <c r="L124" s="21">
        <f>VLOOKUP('Summary_Min Time'!E124, A:D, 4, FALSE)</f>
        <v>91.803458387712311</v>
      </c>
      <c r="M124" s="22">
        <f t="shared" si="24"/>
        <v>91.803458387712311</v>
      </c>
      <c r="N124" s="22">
        <f>IF('Min Time'!H124=0,1,'Min Time'!H124)</f>
        <v>0.87469431372375006</v>
      </c>
      <c r="O124" s="40">
        <f t="shared" si="21"/>
        <v>5.7337264147276773E-3</v>
      </c>
      <c r="P124" s="40">
        <f t="shared" si="22"/>
        <v>0.99426627358527231</v>
      </c>
      <c r="Q124" s="40">
        <f t="shared" si="23"/>
        <v>91.277082473391332</v>
      </c>
      <c r="AE124" s="26">
        <f>VLOOKUP('Summary_Min Cost'!B124, A:D, 4, FALSE)</f>
        <v>91.803458387712311</v>
      </c>
      <c r="AF124" s="26">
        <f>VLOOKUP('Summary_Min Cost'!E124, A:D, 4, FALSE)</f>
        <v>79.101456423858892</v>
      </c>
      <c r="AG124" s="27">
        <f t="shared" si="25"/>
        <v>85.452457405785594</v>
      </c>
      <c r="AH124" s="27">
        <f>IF('Min Cost'!H124=0,1,'Min Cost'!H124)</f>
        <v>137.44039755426189</v>
      </c>
      <c r="AI124" s="26">
        <f t="shared" si="26"/>
        <v>0.87356145240683702</v>
      </c>
      <c r="AJ124" s="26">
        <f t="shared" si="27"/>
        <v>0.12643854759316298</v>
      </c>
      <c r="AK124" s="26">
        <f t="shared" si="28"/>
        <v>10.804484602654155</v>
      </c>
      <c r="AY124" s="31">
        <f>VLOOKUP('Summary_Min Time&amp;Cost'!B124, A:D, 4, FALSE)</f>
        <v>91.803458387712311</v>
      </c>
      <c r="AZ124" s="31">
        <f>VLOOKUP('Summary_Min Time&amp;Cost'!E124, A:D, 4, FALSE)</f>
        <v>91.803458387712311</v>
      </c>
      <c r="BA124" s="32">
        <f t="shared" si="29"/>
        <v>91.803458387712311</v>
      </c>
      <c r="BB124" s="32">
        <f>IF('Min Time&amp;Cost'!H124=0,1,'Min Time&amp;Cost'!H124)</f>
        <v>0.87469431372375006</v>
      </c>
      <c r="BC124" s="31">
        <f t="shared" si="30"/>
        <v>5.4273570352353943E-3</v>
      </c>
      <c r="BD124" s="31">
        <f t="shared" si="31"/>
        <v>0.99457264296476455</v>
      </c>
      <c r="BE124" s="31">
        <f t="shared" si="32"/>
        <v>91.305208241972821</v>
      </c>
    </row>
    <row r="125" spans="11:57" ht="15.6">
      <c r="K125" s="21">
        <f>VLOOKUP('Summary_Min Time'!B125, A:D, 4, FALSE)</f>
        <v>79.101456423858892</v>
      </c>
      <c r="L125" s="21">
        <f>VLOOKUP('Summary_Min Time'!E125, A:D, 4, FALSE)</f>
        <v>91.803458387712311</v>
      </c>
      <c r="M125" s="22">
        <f t="shared" si="24"/>
        <v>85.452457405785594</v>
      </c>
      <c r="N125" s="22">
        <f>IF('Min Time'!H125=0,1,'Min Time'!H125)</f>
        <v>0.97921112954</v>
      </c>
      <c r="O125" s="40">
        <f t="shared" si="21"/>
        <v>6.6827676909159408E-3</v>
      </c>
      <c r="P125" s="40">
        <f t="shared" si="22"/>
        <v>0.99331723230908409</v>
      </c>
      <c r="Q125" s="40">
        <f t="shared" si="23"/>
        <v>84.881398484324848</v>
      </c>
      <c r="AE125" s="26">
        <f>VLOOKUP('Summary_Min Cost'!B125, A:D, 4, FALSE)</f>
        <v>79.101456423858892</v>
      </c>
      <c r="AF125" s="26">
        <f>VLOOKUP('Summary_Min Cost'!E125, A:D, 4, FALSE)</f>
        <v>79.101456423858892</v>
      </c>
      <c r="AG125" s="27">
        <f t="shared" si="25"/>
        <v>79.101456423858892</v>
      </c>
      <c r="AH125" s="27">
        <f>IF('Min Cost'!H125=0,1,'Min Cost'!H125)</f>
        <v>73.989750077938098</v>
      </c>
      <c r="AI125" s="26">
        <f t="shared" si="26"/>
        <v>0.46731784157648837</v>
      </c>
      <c r="AJ125" s="26">
        <f t="shared" si="27"/>
        <v>0.53268215842351163</v>
      </c>
      <c r="AK125" s="26">
        <f t="shared" si="28"/>
        <v>42.135934542304504</v>
      </c>
      <c r="AY125" s="31">
        <f>VLOOKUP('Summary_Min Time&amp;Cost'!B125, A:D, 4, FALSE)</f>
        <v>79.101456423858892</v>
      </c>
      <c r="AZ125" s="31">
        <f>VLOOKUP('Summary_Min Time&amp;Cost'!E125, A:D, 4, FALSE)</f>
        <v>91.803458387712311</v>
      </c>
      <c r="BA125" s="32">
        <f t="shared" si="29"/>
        <v>85.452457405785594</v>
      </c>
      <c r="BB125" s="32">
        <f>IF('Min Time&amp;Cost'!H125=0,1,'Min Time&amp;Cost'!H125)</f>
        <v>0.97921112954</v>
      </c>
      <c r="BC125" s="31">
        <f t="shared" si="30"/>
        <v>6.3766907453466663E-3</v>
      </c>
      <c r="BD125" s="31">
        <f t="shared" si="31"/>
        <v>0.99362330925465336</v>
      </c>
      <c r="BE125" s="31">
        <f t="shared" si="32"/>
        <v>84.907553511478994</v>
      </c>
    </row>
    <row r="126" spans="11:57" ht="15.6">
      <c r="K126" s="21">
        <f>VLOOKUP('Summary_Min Time'!B126, A:D, 4, FALSE)</f>
        <v>87.860941194963118</v>
      </c>
      <c r="L126" s="21">
        <f>VLOOKUP('Summary_Min Time'!E126, A:D, 4, FALSE)</f>
        <v>95.731374129708314</v>
      </c>
      <c r="M126" s="22">
        <f t="shared" si="24"/>
        <v>91.796157662335716</v>
      </c>
      <c r="N126" s="22">
        <f>IF('Min Time'!H126=0,1,'Min Time'!H126)</f>
        <v>6.4167699333887507</v>
      </c>
      <c r="O126" s="40">
        <f t="shared" si="21"/>
        <v>5.6057288970112973E-2</v>
      </c>
      <c r="P126" s="40">
        <f t="shared" si="22"/>
        <v>0.94394271102988703</v>
      </c>
      <c r="Q126" s="40">
        <f t="shared" si="23"/>
        <v>86.650313925912116</v>
      </c>
      <c r="AE126" s="26">
        <f>VLOOKUP('Summary_Min Cost'!B126, A:D, 4, FALSE)</f>
        <v>87.860941194963118</v>
      </c>
      <c r="AF126" s="26">
        <f>VLOOKUP('Summary_Min Cost'!E126, A:D, 4, FALSE)</f>
        <v>79.101456423858892</v>
      </c>
      <c r="AG126" s="27">
        <f t="shared" si="25"/>
        <v>83.481198809411012</v>
      </c>
      <c r="AH126" s="27">
        <f>IF('Min Cost'!H126=0,1,'Min Cost'!H126)</f>
        <v>97.995790449752377</v>
      </c>
      <c r="AI126" s="26">
        <f t="shared" si="26"/>
        <v>0.62101683300165811</v>
      </c>
      <c r="AJ126" s="26">
        <f t="shared" si="27"/>
        <v>0.37898316699834189</v>
      </c>
      <c r="AK126" s="26">
        <f t="shared" si="28"/>
        <v>31.637969109608793</v>
      </c>
      <c r="AY126" s="31">
        <f>VLOOKUP('Summary_Min Time&amp;Cost'!B126, A:D, 4, FALSE)</f>
        <v>87.860941194963118</v>
      </c>
      <c r="AZ126" s="31">
        <f>VLOOKUP('Summary_Min Time&amp;Cost'!E126, A:D, 4, FALSE)</f>
        <v>95.731374129708314</v>
      </c>
      <c r="BA126" s="32">
        <f t="shared" si="29"/>
        <v>91.796157662335716</v>
      </c>
      <c r="BB126" s="32">
        <f>IF('Min Time&amp;Cost'!H126=0,1,'Min Time&amp;Cost'!H126)</f>
        <v>6.4167699333887507</v>
      </c>
      <c r="BC126" s="31">
        <f t="shared" si="30"/>
        <v>5.576642609933323E-2</v>
      </c>
      <c r="BD126" s="31">
        <f t="shared" si="31"/>
        <v>0.94423357390066676</v>
      </c>
      <c r="BE126" s="31">
        <f t="shared" si="32"/>
        <v>86.67701401985633</v>
      </c>
    </row>
    <row r="127" spans="11:57" ht="15.6">
      <c r="K127" s="21">
        <f>VLOOKUP('Summary_Min Time'!B127, A:D, 4, FALSE)</f>
        <v>68.91572373752264</v>
      </c>
      <c r="L127" s="21">
        <f>VLOOKUP('Summary_Min Time'!E127, A:D, 4, FALSE)</f>
        <v>84.711156867525418</v>
      </c>
      <c r="M127" s="22">
        <f t="shared" si="24"/>
        <v>76.813440302524029</v>
      </c>
      <c r="N127" s="22">
        <f>IF('Min Time'!H127=0,1,'Min Time'!H127)</f>
        <v>4.1630212131724997</v>
      </c>
      <c r="O127" s="40">
        <f t="shared" si="21"/>
        <v>3.5592634120676307E-2</v>
      </c>
      <c r="P127" s="40">
        <f t="shared" si="22"/>
        <v>0.96440736587932374</v>
      </c>
      <c r="Q127" s="40">
        <f t="shared" si="23"/>
        <v>74.079447626285884</v>
      </c>
      <c r="AE127" s="26">
        <f>VLOOKUP('Summary_Min Cost'!B127, A:D, 4, FALSE)</f>
        <v>68.91572373752264</v>
      </c>
      <c r="AF127" s="26">
        <f>VLOOKUP('Summary_Min Cost'!E127, A:D, 4, FALSE)</f>
        <v>84.711156867525418</v>
      </c>
      <c r="AG127" s="27">
        <f t="shared" si="25"/>
        <v>76.813440302524029</v>
      </c>
      <c r="AH127" s="27">
        <f>IF('Min Cost'!H127=0,1,'Min Cost'!H127)</f>
        <v>37.165780486528583</v>
      </c>
      <c r="AI127" s="26">
        <f t="shared" si="26"/>
        <v>0.23155188855759753</v>
      </c>
      <c r="AJ127" s="26">
        <f t="shared" si="27"/>
        <v>0.76844811144240244</v>
      </c>
      <c r="AK127" s="26">
        <f t="shared" si="28"/>
        <v>59.027143133868314</v>
      </c>
      <c r="AY127" s="31">
        <f>VLOOKUP('Summary_Min Time&amp;Cost'!B127, A:D, 4, FALSE)</f>
        <v>68.91572373752264</v>
      </c>
      <c r="AZ127" s="31">
        <f>VLOOKUP('Summary_Min Time&amp;Cost'!E127, A:D, 4, FALSE)</f>
        <v>84.711156867525418</v>
      </c>
      <c r="BA127" s="32">
        <f t="shared" si="29"/>
        <v>76.813440302524029</v>
      </c>
      <c r="BB127" s="32">
        <f>IF('Min Time&amp;Cost'!H127=0,1,'Min Time&amp;Cost'!H127)</f>
        <v>4.1630212131724997</v>
      </c>
      <c r="BC127" s="31">
        <f t="shared" si="30"/>
        <v>3.5295465349983922E-2</v>
      </c>
      <c r="BD127" s="31">
        <f t="shared" si="31"/>
        <v>0.96470453465001604</v>
      </c>
      <c r="BE127" s="31">
        <f t="shared" si="32"/>
        <v>74.102274181913231</v>
      </c>
    </row>
    <row r="128" spans="11:57" ht="15.6">
      <c r="K128" s="21">
        <f>VLOOKUP('Summary_Min Time'!B128, A:D, 4, FALSE)</f>
        <v>91.803458387712311</v>
      </c>
      <c r="L128" s="21">
        <f>VLOOKUP('Summary_Min Time'!E128, A:D, 4, FALSE)</f>
        <v>87.860941194963118</v>
      </c>
      <c r="M128" s="22">
        <f t="shared" si="24"/>
        <v>89.832199791337715</v>
      </c>
      <c r="N128" s="22">
        <f>IF('Min Time'!H128=0,1,'Min Time'!H128)</f>
        <v>12.509231860530001</v>
      </c>
      <c r="O128" s="40">
        <f t="shared" si="21"/>
        <v>0.11137850974503422</v>
      </c>
      <c r="P128" s="40">
        <f t="shared" si="22"/>
        <v>0.88862149025496584</v>
      </c>
      <c r="Q128" s="40">
        <f t="shared" si="23"/>
        <v>79.826823251460354</v>
      </c>
      <c r="AE128" s="26">
        <f>VLOOKUP('Summary_Min Cost'!B128, A:D, 4, FALSE)</f>
        <v>91.803458387712311</v>
      </c>
      <c r="AF128" s="26">
        <f>VLOOKUP('Summary_Min Cost'!E128, A:D, 4, FALSE)</f>
        <v>84.711156867525418</v>
      </c>
      <c r="AG128" s="27">
        <f t="shared" si="25"/>
        <v>88.257307627618871</v>
      </c>
      <c r="AH128" s="27">
        <f>IF('Min Cost'!H128=0,1,'Min Cost'!H128)</f>
        <v>13.81453988707143</v>
      </c>
      <c r="AI128" s="26">
        <f t="shared" si="26"/>
        <v>8.2045261347347895E-2</v>
      </c>
      <c r="AJ128" s="26">
        <f t="shared" si="27"/>
        <v>0.91795473865265209</v>
      </c>
      <c r="AK128" s="26">
        <f t="shared" si="28"/>
        <v>81.016213757497596</v>
      </c>
      <c r="AY128" s="31">
        <f>VLOOKUP('Summary_Min Time&amp;Cost'!B128, A:D, 4, FALSE)</f>
        <v>91.803458387712311</v>
      </c>
      <c r="AZ128" s="31">
        <f>VLOOKUP('Summary_Min Time&amp;Cost'!E128, A:D, 4, FALSE)</f>
        <v>87.860941194963118</v>
      </c>
      <c r="BA128" s="32">
        <f t="shared" si="29"/>
        <v>89.832199791337715</v>
      </c>
      <c r="BB128" s="32">
        <f>IF('Min Time&amp;Cost'!H128=0,1,'Min Time&amp;Cost'!H128)</f>
        <v>12.509231860530001</v>
      </c>
      <c r="BC128" s="31">
        <f t="shared" si="30"/>
        <v>0.11110469334211912</v>
      </c>
      <c r="BD128" s="31">
        <f t="shared" si="31"/>
        <v>0.88889530665788086</v>
      </c>
      <c r="BE128" s="31">
        <f t="shared" si="32"/>
        <v>79.851420781273163</v>
      </c>
    </row>
    <row r="129" spans="11:57" ht="15.6">
      <c r="K129" s="21">
        <f>VLOOKUP('Summary_Min Time'!B129, A:D, 4, FALSE)</f>
        <v>84.711156867525418</v>
      </c>
      <c r="L129" s="21">
        <f>VLOOKUP('Summary_Min Time'!E129, A:D, 4, FALSE)</f>
        <v>79.101456423858892</v>
      </c>
      <c r="M129" s="22">
        <f t="shared" si="24"/>
        <v>81.906306645692155</v>
      </c>
      <c r="N129" s="22">
        <f>IF('Min Time'!H129=0,1,'Min Time'!H129)</f>
        <v>1</v>
      </c>
      <c r="O129" s="40">
        <f t="shared" si="21"/>
        <v>6.8715363210907938E-3</v>
      </c>
      <c r="P129" s="40">
        <f t="shared" si="22"/>
        <v>0.99312846367890917</v>
      </c>
      <c r="Q129" s="40">
        <f t="shared" si="23"/>
        <v>81.343484484649878</v>
      </c>
      <c r="AE129" s="26">
        <f>VLOOKUP('Summary_Min Cost'!B129, A:D, 4, FALSE)</f>
        <v>84.711156867525418</v>
      </c>
      <c r="AF129" s="26">
        <f>VLOOKUP('Summary_Min Cost'!E129, A:D, 4, FALSE)</f>
        <v>79.101456423858892</v>
      </c>
      <c r="AG129" s="27">
        <f t="shared" si="25"/>
        <v>81.906306645692155</v>
      </c>
      <c r="AH129" s="27">
        <f>IF('Min Cost'!H129=0,1,'Min Cost'!H129)</f>
        <v>42.155725397342863</v>
      </c>
      <c r="AI129" s="26">
        <f t="shared" si="26"/>
        <v>0.26350007693771021</v>
      </c>
      <c r="AJ129" s="26">
        <f t="shared" si="27"/>
        <v>0.73649992306228973</v>
      </c>
      <c r="AK129" s="26">
        <f t="shared" si="28"/>
        <v>60.323988542868584</v>
      </c>
      <c r="AY129" s="31">
        <f>VLOOKUP('Summary_Min Time&amp;Cost'!B129, A:D, 4, FALSE)</f>
        <v>84.711156867525418</v>
      </c>
      <c r="AZ129" s="31">
        <f>VLOOKUP('Summary_Min Time&amp;Cost'!E129, A:D, 4, FALSE)</f>
        <v>91.803458387712311</v>
      </c>
      <c r="BA129" s="32">
        <f t="shared" si="29"/>
        <v>88.257307627618871</v>
      </c>
      <c r="BB129" s="32">
        <f>IF('Min Time&amp;Cost'!H129=0,1,'Min Time&amp;Cost'!H129)</f>
        <v>3.0913784082900002</v>
      </c>
      <c r="BC129" s="31">
        <f t="shared" si="30"/>
        <v>2.5561657140004197E-2</v>
      </c>
      <c r="BD129" s="31">
        <f t="shared" si="31"/>
        <v>0.97443834285999575</v>
      </c>
      <c r="BE129" s="31">
        <f t="shared" si="32"/>
        <v>86.001304589941796</v>
      </c>
    </row>
    <row r="130" spans="11:57" ht="15.6">
      <c r="K130" s="21">
        <f>VLOOKUP('Summary_Min Time'!B130, A:D, 4, FALSE)</f>
        <v>79.101456423858892</v>
      </c>
      <c r="L130" s="21">
        <f>VLOOKUP('Summary_Min Time'!E130, A:D, 4, FALSE)</f>
        <v>84.711156867525418</v>
      </c>
      <c r="M130" s="22">
        <f t="shared" si="24"/>
        <v>81.906306645692155</v>
      </c>
      <c r="N130" s="22">
        <f>IF('Min Time'!H130=0,1,'Min Time'!H130)</f>
        <v>15.853940080998751</v>
      </c>
      <c r="O130" s="40">
        <f t="shared" ref="O130:O193" si="33">(N130-MIN($N$2:$N$341))/(MAX($N$2:$N$341)-MIN($N$2:$N$341))</f>
        <v>0.14174937526787684</v>
      </c>
      <c r="P130" s="40">
        <f t="shared" ref="P130:P193" si="34">1-O130</f>
        <v>0.8582506247321231</v>
      </c>
      <c r="Q130" s="40">
        <f t="shared" ref="Q130:Q193" si="35">M130*P130</f>
        <v>70.296138848166137</v>
      </c>
      <c r="AE130" s="26">
        <f>VLOOKUP('Summary_Min Cost'!B130, A:D, 4, FALSE)</f>
        <v>79.101456423858892</v>
      </c>
      <c r="AF130" s="26">
        <f>VLOOKUP('Summary_Min Cost'!E130, A:D, 4, FALSE)</f>
        <v>84.711156867525418</v>
      </c>
      <c r="AG130" s="27">
        <f t="shared" si="25"/>
        <v>81.906306645692155</v>
      </c>
      <c r="AH130" s="27">
        <f>IF('Min Cost'!H130=0,1,'Min Cost'!H130)</f>
        <v>40.86380804902857</v>
      </c>
      <c r="AI130" s="26">
        <f t="shared" si="26"/>
        <v>0.25522855900451019</v>
      </c>
      <c r="AJ130" s="26">
        <f t="shared" si="27"/>
        <v>0.74477144099548975</v>
      </c>
      <c r="AK130" s="26">
        <f t="shared" si="28"/>
        <v>61.001478027130602</v>
      </c>
      <c r="AY130" s="31">
        <f>VLOOKUP('Summary_Min Time&amp;Cost'!B130, A:D, 4, FALSE)</f>
        <v>79.101456423858892</v>
      </c>
      <c r="AZ130" s="31">
        <f>VLOOKUP('Summary_Min Time&amp;Cost'!E130, A:D, 4, FALSE)</f>
        <v>95.731374129708314</v>
      </c>
      <c r="BA130" s="32">
        <f t="shared" si="29"/>
        <v>87.416415276783596</v>
      </c>
      <c r="BB130" s="32">
        <f>IF('Min Time&amp;Cost'!H130=0,1,'Min Time&amp;Cost'!H130)</f>
        <v>16.299053665283751</v>
      </c>
      <c r="BC130" s="31">
        <f t="shared" si="30"/>
        <v>0.14552791573432003</v>
      </c>
      <c r="BD130" s="31">
        <f t="shared" si="31"/>
        <v>0.85447208426568</v>
      </c>
      <c r="BE130" s="31">
        <f t="shared" si="32"/>
        <v>74.694886560587506</v>
      </c>
    </row>
    <row r="131" spans="11:57" ht="15.6">
      <c r="K131" s="21">
        <f>VLOOKUP('Summary_Min Time'!B131, A:D, 4, FALSE)</f>
        <v>91.803458387712311</v>
      </c>
      <c r="L131" s="21">
        <f>VLOOKUP('Summary_Min Time'!E131, A:D, 4, FALSE)</f>
        <v>79.101456423858892</v>
      </c>
      <c r="M131" s="22">
        <f t="shared" ref="M131:M194" si="36">(K131+L131)/2</f>
        <v>85.452457405785594</v>
      </c>
      <c r="N131" s="22">
        <f>IF('Min Time'!H131=0,1,'Min Time'!H131)</f>
        <v>1</v>
      </c>
      <c r="O131" s="40">
        <f t="shared" si="33"/>
        <v>6.8715363210907938E-3</v>
      </c>
      <c r="P131" s="40">
        <f t="shared" si="34"/>
        <v>0.99312846367890917</v>
      </c>
      <c r="Q131" s="40">
        <f t="shared" si="35"/>
        <v>84.865267740995264</v>
      </c>
      <c r="AE131" s="26">
        <f>VLOOKUP('Summary_Min Cost'!B131, A:D, 4, FALSE)</f>
        <v>91.803458387712311</v>
      </c>
      <c r="AF131" s="26">
        <f>VLOOKUP('Summary_Min Cost'!E131, A:D, 4, FALSE)</f>
        <v>84.711156867525418</v>
      </c>
      <c r="AG131" s="27">
        <f t="shared" ref="AG131:AG194" si="37">(AE131+AF131)/2</f>
        <v>88.257307627618871</v>
      </c>
      <c r="AH131" s="27">
        <f>IF('Min Cost'!H131=0,1,'Min Cost'!H131)</f>
        <v>37.563966251852378</v>
      </c>
      <c r="AI131" s="26">
        <f t="shared" ref="AI131:AI194" si="38">(AH131-MIN($AH$2:$AH$341))/(MAX($AH$2:$AH$341)-MIN($AH$2:$AH$341))</f>
        <v>0.23410127819379856</v>
      </c>
      <c r="AJ131" s="26">
        <f t="shared" ref="AJ131:AJ194" si="39">1-AI131</f>
        <v>0.76589872180620144</v>
      </c>
      <c r="AK131" s="26">
        <f t="shared" ref="AK131:AK194" si="40">AG131*AJ131</f>
        <v>67.596159102050009</v>
      </c>
      <c r="AY131" s="31">
        <f>VLOOKUP('Summary_Min Time&amp;Cost'!B131, A:D, 4, FALSE)</f>
        <v>91.803458387712311</v>
      </c>
      <c r="AZ131" s="31">
        <f>VLOOKUP('Summary_Min Time&amp;Cost'!E131, A:D, 4, FALSE)</f>
        <v>87.860941194963118</v>
      </c>
      <c r="BA131" s="32">
        <f t="shared" ref="BA131:BA194" si="41">(AY131+AZ131)/2</f>
        <v>89.832199791337715</v>
      </c>
      <c r="BB131" s="32">
        <f>IF('Min Time&amp;Cost'!H131=0,1,'Min Time&amp;Cost'!H131)</f>
        <v>19.195479811777499</v>
      </c>
      <c r="BC131" s="31">
        <f t="shared" ref="BC131:BC194" si="42">(BB131-MIN($BB$2:$BB$341))/(MAX($BB$2:$BB$341)-MIN($BB$2:$BB$341))</f>
        <v>0.17183636149244932</v>
      </c>
      <c r="BD131" s="31">
        <f t="shared" ref="BD131:BD194" si="43">1-BC131</f>
        <v>0.8281636385075507</v>
      </c>
      <c r="BE131" s="31">
        <f t="shared" ref="BE131:BE194" si="44">BA131*BD131</f>
        <v>74.395761434331476</v>
      </c>
    </row>
    <row r="132" spans="11:57" ht="15.6">
      <c r="K132" s="21">
        <f>VLOOKUP('Summary_Min Time'!B132, A:D, 4, FALSE)</f>
        <v>91.803458387712311</v>
      </c>
      <c r="L132" s="21">
        <f>VLOOKUP('Summary_Min Time'!E132, A:D, 4, FALSE)</f>
        <v>91.803458387712311</v>
      </c>
      <c r="M132" s="22">
        <f t="shared" si="36"/>
        <v>91.803458387712311</v>
      </c>
      <c r="N132" s="22">
        <f>IF('Min Time'!H132=0,1,'Min Time'!H132)</f>
        <v>5.6495663816662498</v>
      </c>
      <c r="O132" s="40">
        <f t="shared" si="33"/>
        <v>4.9090870866609217E-2</v>
      </c>
      <c r="P132" s="40">
        <f t="shared" si="34"/>
        <v>0.95090912913339076</v>
      </c>
      <c r="Q132" s="40">
        <f t="shared" si="35"/>
        <v>87.296746666892986</v>
      </c>
      <c r="AE132" s="26">
        <f>VLOOKUP('Summary_Min Cost'!B132, A:D, 4, FALSE)</f>
        <v>91.803458387712311</v>
      </c>
      <c r="AF132" s="26">
        <f>VLOOKUP('Summary_Min Cost'!E132, A:D, 4, FALSE)</f>
        <v>84.711156867525418</v>
      </c>
      <c r="AG132" s="27">
        <f t="shared" si="37"/>
        <v>88.257307627618871</v>
      </c>
      <c r="AH132" s="27">
        <f>IF('Min Cost'!H132=0,1,'Min Cost'!H132)</f>
        <v>20.411071182957141</v>
      </c>
      <c r="AI132" s="26">
        <f t="shared" si="38"/>
        <v>0.12427964033608808</v>
      </c>
      <c r="AJ132" s="26">
        <f t="shared" si="39"/>
        <v>0.87572035966391193</v>
      </c>
      <c r="AK132" s="26">
        <f t="shared" si="40"/>
        <v>77.288721178626915</v>
      </c>
      <c r="AY132" s="31">
        <f>VLOOKUP('Summary_Min Time&amp;Cost'!B132, A:D, 4, FALSE)</f>
        <v>91.803458387712311</v>
      </c>
      <c r="AZ132" s="31">
        <f>VLOOKUP('Summary_Min Time&amp;Cost'!E132, A:D, 4, FALSE)</f>
        <v>91.803458387712311</v>
      </c>
      <c r="BA132" s="32">
        <f t="shared" si="41"/>
        <v>91.803458387712311</v>
      </c>
      <c r="BB132" s="32">
        <f>IF('Min Time&amp;Cost'!H132=0,1,'Min Time&amp;Cost'!H132)</f>
        <v>5.6495663816662498</v>
      </c>
      <c r="BC132" s="31">
        <f t="shared" si="42"/>
        <v>4.8797861390590655E-2</v>
      </c>
      <c r="BD132" s="31">
        <f t="shared" si="43"/>
        <v>0.95120213860940939</v>
      </c>
      <c r="BE132" s="31">
        <f t="shared" si="44"/>
        <v>87.323645950131876</v>
      </c>
    </row>
    <row r="133" spans="11:57" ht="15.6">
      <c r="K133" s="21">
        <f>VLOOKUP('Summary_Min Time'!B133, A:D, 4, FALSE)</f>
        <v>84.711156867525418</v>
      </c>
      <c r="L133" s="21">
        <f>VLOOKUP('Summary_Min Time'!E133, A:D, 4, FALSE)</f>
        <v>91.803458387712311</v>
      </c>
      <c r="M133" s="22">
        <f t="shared" si="36"/>
        <v>88.257307627618871</v>
      </c>
      <c r="N133" s="22">
        <f>IF('Min Time'!H133=0,1,'Min Time'!H133)</f>
        <v>5.1537568657400001</v>
      </c>
      <c r="O133" s="40">
        <f t="shared" si="33"/>
        <v>4.4588784842785147E-2</v>
      </c>
      <c r="P133" s="40">
        <f t="shared" si="34"/>
        <v>0.95541121515721483</v>
      </c>
      <c r="Q133" s="40">
        <f t="shared" si="35"/>
        <v>84.322021527007465</v>
      </c>
      <c r="AE133" s="26">
        <f>VLOOKUP('Summary_Min Cost'!B133, A:D, 4, FALSE)</f>
        <v>84.711156867525418</v>
      </c>
      <c r="AF133" s="26">
        <f>VLOOKUP('Summary_Min Cost'!E133, A:D, 4, FALSE)</f>
        <v>84.711156867525418</v>
      </c>
      <c r="AG133" s="27">
        <f t="shared" si="37"/>
        <v>84.711156867525418</v>
      </c>
      <c r="AH133" s="27">
        <f>IF('Min Cost'!H133=0,1,'Min Cost'!H133)</f>
        <v>17.497547972319051</v>
      </c>
      <c r="AI133" s="26">
        <f t="shared" si="38"/>
        <v>0.1056257693922289</v>
      </c>
      <c r="AJ133" s="26">
        <f t="shared" si="39"/>
        <v>0.8943742306077711</v>
      </c>
      <c r="AK133" s="26">
        <f t="shared" si="40"/>
        <v>75.763475747287245</v>
      </c>
      <c r="AY133" s="31">
        <f>VLOOKUP('Summary_Min Time&amp;Cost'!B133, A:D, 4, FALSE)</f>
        <v>84.711156867525418</v>
      </c>
      <c r="AZ133" s="31">
        <f>VLOOKUP('Summary_Min Time&amp;Cost'!E133, A:D, 4, FALSE)</f>
        <v>91.803458387712311</v>
      </c>
      <c r="BA133" s="32">
        <f t="shared" si="41"/>
        <v>88.257307627618871</v>
      </c>
      <c r="BB133" s="32">
        <f>IF('Min Time&amp;Cost'!H133=0,1,'Min Time&amp;Cost'!H133)</f>
        <v>5.1537568657400001</v>
      </c>
      <c r="BC133" s="31">
        <f t="shared" si="42"/>
        <v>4.4294388111321858E-2</v>
      </c>
      <c r="BD133" s="31">
        <f t="shared" si="43"/>
        <v>0.9557056118886782</v>
      </c>
      <c r="BE133" s="31">
        <f t="shared" si="44"/>
        <v>84.348004189900806</v>
      </c>
    </row>
    <row r="134" spans="11:57" ht="15.6">
      <c r="K134" s="21">
        <f>VLOOKUP('Summary_Min Time'!B134, A:D, 4, FALSE)</f>
        <v>84.711156867525418</v>
      </c>
      <c r="L134" s="21">
        <f>VLOOKUP('Summary_Min Time'!E134, A:D, 4, FALSE)</f>
        <v>84.711156867525418</v>
      </c>
      <c r="M134" s="22">
        <f t="shared" si="36"/>
        <v>84.711156867525418</v>
      </c>
      <c r="N134" s="22">
        <f>IF('Min Time'!H134=0,1,'Min Time'!H134)</f>
        <v>0.8733630052737501</v>
      </c>
      <c r="O134" s="40">
        <f t="shared" si="33"/>
        <v>5.7216377698477046E-3</v>
      </c>
      <c r="P134" s="40">
        <f t="shared" si="34"/>
        <v>0.99427836223015231</v>
      </c>
      <c r="Q134" s="40">
        <f t="shared" si="35"/>
        <v>84.226470312864691</v>
      </c>
      <c r="AE134" s="26">
        <f>VLOOKUP('Summary_Min Cost'!B134, A:D, 4, FALSE)</f>
        <v>84.711156867525418</v>
      </c>
      <c r="AF134" s="26">
        <f>VLOOKUP('Summary_Min Cost'!E134, A:D, 4, FALSE)</f>
        <v>84.711156867525418</v>
      </c>
      <c r="AG134" s="27">
        <f t="shared" si="37"/>
        <v>84.711156867525418</v>
      </c>
      <c r="AH134" s="27">
        <f>IF('Min Cost'!H134=0,1,'Min Cost'!H134)</f>
        <v>49.028943609247619</v>
      </c>
      <c r="AI134" s="26">
        <f t="shared" si="38"/>
        <v>0.30750594757080335</v>
      </c>
      <c r="AJ134" s="26">
        <f t="shared" si="39"/>
        <v>0.6924940524291967</v>
      </c>
      <c r="AK134" s="26">
        <f t="shared" si="40"/>
        <v>58.661972305158052</v>
      </c>
      <c r="AY134" s="31">
        <f>VLOOKUP('Summary_Min Time&amp;Cost'!B134, A:D, 4, FALSE)</f>
        <v>84.711156867525418</v>
      </c>
      <c r="AZ134" s="31">
        <f>VLOOKUP('Summary_Min Time&amp;Cost'!E134, A:D, 4, FALSE)</f>
        <v>84.711156867525418</v>
      </c>
      <c r="BA134" s="32">
        <f t="shared" si="41"/>
        <v>84.711156867525418</v>
      </c>
      <c r="BB134" s="32">
        <f>IF('Min Time&amp;Cost'!H134=0,1,'Min Time&amp;Cost'!H134)</f>
        <v>0.8733630052737501</v>
      </c>
      <c r="BC134" s="31">
        <f t="shared" si="42"/>
        <v>5.4152646654069556E-3</v>
      </c>
      <c r="BD134" s="31">
        <f t="shared" si="43"/>
        <v>0.99458473533459302</v>
      </c>
      <c r="BE134" s="31">
        <f t="shared" si="44"/>
        <v>84.252423532974959</v>
      </c>
    </row>
    <row r="135" spans="11:57" ht="15.6">
      <c r="K135" s="21">
        <f>VLOOKUP('Summary_Min Time'!B135, A:D, 4, FALSE)</f>
        <v>91.803458387712311</v>
      </c>
      <c r="L135" s="21">
        <f>VLOOKUP('Summary_Min Time'!E135, A:D, 4, FALSE)</f>
        <v>84.711156867525418</v>
      </c>
      <c r="M135" s="22">
        <f t="shared" si="36"/>
        <v>88.257307627618871</v>
      </c>
      <c r="N135" s="22">
        <f>IF('Min Time'!H135=0,1,'Min Time'!H135)</f>
        <v>3.3933516487587498</v>
      </c>
      <c r="O135" s="40">
        <f t="shared" si="33"/>
        <v>2.8603823947405387E-2</v>
      </c>
      <c r="P135" s="40">
        <f t="shared" si="34"/>
        <v>0.97139617605259465</v>
      </c>
      <c r="Q135" s="40">
        <f t="shared" si="35"/>
        <v>85.732811138166468</v>
      </c>
      <c r="AE135" s="26">
        <f>VLOOKUP('Summary_Min Cost'!B135, A:D, 4, FALSE)</f>
        <v>91.803458387712311</v>
      </c>
      <c r="AF135" s="26">
        <f>VLOOKUP('Summary_Min Cost'!E135, A:D, 4, FALSE)</f>
        <v>84.711156867525418</v>
      </c>
      <c r="AG135" s="27">
        <f t="shared" si="37"/>
        <v>88.257307627618871</v>
      </c>
      <c r="AH135" s="27">
        <f>IF('Min Cost'!H135=0,1,'Min Cost'!H135)</f>
        <v>19.301897697299999</v>
      </c>
      <c r="AI135" s="26">
        <f t="shared" si="38"/>
        <v>0.11717814240387583</v>
      </c>
      <c r="AJ135" s="26">
        <f t="shared" si="39"/>
        <v>0.88282185759612419</v>
      </c>
      <c r="AK135" s="26">
        <f t="shared" si="40"/>
        <v>77.915480266247073</v>
      </c>
      <c r="AY135" s="31">
        <f>VLOOKUP('Summary_Min Time&amp;Cost'!B135, A:D, 4, FALSE)</f>
        <v>91.803458387712311</v>
      </c>
      <c r="AZ135" s="31">
        <f>VLOOKUP('Summary_Min Time&amp;Cost'!E135, A:D, 4, FALSE)</f>
        <v>84.711156867525418</v>
      </c>
      <c r="BA135" s="32">
        <f t="shared" si="41"/>
        <v>88.257307627618871</v>
      </c>
      <c r="BB135" s="32">
        <f>IF('Min Time&amp;Cost'!H135=0,1,'Min Time&amp;Cost'!H135)</f>
        <v>3.3933516487587498</v>
      </c>
      <c r="BC135" s="31">
        <f t="shared" si="42"/>
        <v>2.8304501671668068E-2</v>
      </c>
      <c r="BD135" s="31">
        <f t="shared" si="43"/>
        <v>0.97169549832833191</v>
      </c>
      <c r="BE135" s="31">
        <f t="shared" si="44"/>
        <v>85.759228516336009</v>
      </c>
    </row>
    <row r="136" spans="11:57" ht="15.6">
      <c r="K136" s="21">
        <f>VLOOKUP('Summary_Min Time'!B136, A:D, 4, FALSE)</f>
        <v>84.711156867525418</v>
      </c>
      <c r="L136" s="21">
        <f>VLOOKUP('Summary_Min Time'!E136, A:D, 4, FALSE)</f>
        <v>91.803458387712311</v>
      </c>
      <c r="M136" s="22">
        <f t="shared" si="36"/>
        <v>88.257307627618871</v>
      </c>
      <c r="N136" s="22">
        <f>IF('Min Time'!H136=0,1,'Min Time'!H136)</f>
        <v>7.3933029360187499</v>
      </c>
      <c r="O136" s="40">
        <f t="shared" si="33"/>
        <v>6.4924475745925941E-2</v>
      </c>
      <c r="P136" s="40">
        <f t="shared" si="34"/>
        <v>0.93507552425407403</v>
      </c>
      <c r="Q136" s="40">
        <f t="shared" si="35"/>
        <v>82.527248199148801</v>
      </c>
      <c r="AE136" s="26">
        <f>VLOOKUP('Summary_Min Cost'!B136, A:D, 4, FALSE)</f>
        <v>84.711156867525418</v>
      </c>
      <c r="AF136" s="26">
        <f>VLOOKUP('Summary_Min Cost'!E136, A:D, 4, FALSE)</f>
        <v>79.101456423858892</v>
      </c>
      <c r="AG136" s="27">
        <f t="shared" si="37"/>
        <v>81.906306645692155</v>
      </c>
      <c r="AH136" s="27">
        <f>IF('Min Cost'!H136=0,1,'Min Cost'!H136)</f>
        <v>127.4444398900476</v>
      </c>
      <c r="AI136" s="26">
        <f t="shared" si="38"/>
        <v>0.80956220107164822</v>
      </c>
      <c r="AJ136" s="26">
        <f t="shared" si="39"/>
        <v>0.19043779892835178</v>
      </c>
      <c r="AK136" s="26">
        <f t="shared" si="40"/>
        <v>15.598056755956245</v>
      </c>
      <c r="AY136" s="31">
        <f>VLOOKUP('Summary_Min Time&amp;Cost'!B136, A:D, 4, FALSE)</f>
        <v>84.711156867525418</v>
      </c>
      <c r="AZ136" s="31">
        <f>VLOOKUP('Summary_Min Time&amp;Cost'!E136, A:D, 4, FALSE)</f>
        <v>91.803458387712311</v>
      </c>
      <c r="BA136" s="32">
        <f t="shared" si="41"/>
        <v>88.257307627618871</v>
      </c>
      <c r="BB136" s="32">
        <f>IF('Min Time&amp;Cost'!H136=0,1,'Min Time&amp;Cost'!H136)</f>
        <v>7.3933029360187499</v>
      </c>
      <c r="BC136" s="31">
        <f t="shared" si="42"/>
        <v>6.4636345175921678E-2</v>
      </c>
      <c r="BD136" s="31">
        <f t="shared" si="43"/>
        <v>0.93536365482407835</v>
      </c>
      <c r="BE136" s="31">
        <f t="shared" si="44"/>
        <v>82.552677827502592</v>
      </c>
    </row>
    <row r="137" spans="11:57" ht="15.6">
      <c r="K137" s="21">
        <f>VLOOKUP('Summary_Min Time'!B137, A:D, 4, FALSE)</f>
        <v>79.101456423858892</v>
      </c>
      <c r="L137" s="21">
        <f>VLOOKUP('Summary_Min Time'!E137, A:D, 4, FALSE)</f>
        <v>84.711156867525418</v>
      </c>
      <c r="M137" s="22">
        <f t="shared" si="36"/>
        <v>81.906306645692155</v>
      </c>
      <c r="N137" s="22">
        <f>IF('Min Time'!H137=0,1,'Min Time'!H137)</f>
        <v>0.68046181686624996</v>
      </c>
      <c r="O137" s="40">
        <f t="shared" si="33"/>
        <v>3.970042214675582E-3</v>
      </c>
      <c r="P137" s="40">
        <f t="shared" si="34"/>
        <v>0.99602995778532444</v>
      </c>
      <c r="Q137" s="40">
        <f t="shared" si="35"/>
        <v>81.5811351506606</v>
      </c>
      <c r="AE137" s="26">
        <f>VLOOKUP('Summary_Min Cost'!B137, A:D, 4, FALSE)</f>
        <v>79.101456423858892</v>
      </c>
      <c r="AF137" s="26">
        <f>VLOOKUP('Summary_Min Cost'!E137, A:D, 4, FALSE)</f>
        <v>79.101456423858892</v>
      </c>
      <c r="AG137" s="27">
        <f t="shared" si="37"/>
        <v>79.101456423858892</v>
      </c>
      <c r="AH137" s="27">
        <f>IF('Min Cost'!H137=0,1,'Min Cost'!H137)</f>
        <v>11.34246006187619</v>
      </c>
      <c r="AI137" s="26">
        <f t="shared" si="38"/>
        <v>6.6217737525421455E-2</v>
      </c>
      <c r="AJ137" s="26">
        <f t="shared" si="39"/>
        <v>0.93378226247457852</v>
      </c>
      <c r="AK137" s="26">
        <f t="shared" si="40"/>
        <v>73.863536944505242</v>
      </c>
      <c r="AY137" s="31">
        <f>VLOOKUP('Summary_Min Time&amp;Cost'!B137, A:D, 4, FALSE)</f>
        <v>79.101456423858892</v>
      </c>
      <c r="AZ137" s="31">
        <f>VLOOKUP('Summary_Min Time&amp;Cost'!E137, A:D, 4, FALSE)</f>
        <v>84.711156867525418</v>
      </c>
      <c r="BA137" s="32">
        <f t="shared" si="41"/>
        <v>81.906306645692155</v>
      </c>
      <c r="BB137" s="32">
        <f>IF('Min Time&amp;Cost'!H137=0,1,'Min Time&amp;Cost'!H137)</f>
        <v>1.4438766878987499</v>
      </c>
      <c r="BC137" s="31">
        <f t="shared" si="42"/>
        <v>1.0597281231505098E-2</v>
      </c>
      <c r="BD137" s="31">
        <f t="shared" si="43"/>
        <v>0.98940271876849495</v>
      </c>
      <c r="BE137" s="31">
        <f t="shared" si="44"/>
        <v>81.038322479533861</v>
      </c>
    </row>
    <row r="138" spans="11:57" ht="15.6">
      <c r="K138" s="21">
        <f>VLOOKUP('Summary_Min Time'!B138, A:D, 4, FALSE)</f>
        <v>79.101456423858892</v>
      </c>
      <c r="L138" s="21">
        <f>VLOOKUP('Summary_Min Time'!E138, A:D, 4, FALSE)</f>
        <v>91.803458387712311</v>
      </c>
      <c r="M138" s="22">
        <f t="shared" si="36"/>
        <v>85.452457405785594</v>
      </c>
      <c r="N138" s="22">
        <f>IF('Min Time'!H138=0,1,'Min Time'!H138)</f>
        <v>15.930474646313749</v>
      </c>
      <c r="O138" s="40">
        <f t="shared" si="33"/>
        <v>0.14244433005550414</v>
      </c>
      <c r="P138" s="40">
        <f t="shared" si="34"/>
        <v>0.85755566994449584</v>
      </c>
      <c r="Q138" s="40">
        <f t="shared" si="35"/>
        <v>73.280239359021962</v>
      </c>
      <c r="AE138" s="26">
        <f>VLOOKUP('Summary_Min Cost'!B138, A:D, 4, FALSE)</f>
        <v>79.101456423858892</v>
      </c>
      <c r="AF138" s="26">
        <f>VLOOKUP('Summary_Min Cost'!E138, A:D, 4, FALSE)</f>
        <v>84.711156867525418</v>
      </c>
      <c r="AG138" s="27">
        <f t="shared" si="37"/>
        <v>81.906306645692155</v>
      </c>
      <c r="AH138" s="27">
        <f>IF('Min Cost'!H138=0,1,'Min Cost'!H138)</f>
        <v>22.305384196004759</v>
      </c>
      <c r="AI138" s="26">
        <f t="shared" si="38"/>
        <v>0.136408004491088</v>
      </c>
      <c r="AJ138" s="26">
        <f t="shared" si="39"/>
        <v>0.86359199550891197</v>
      </c>
      <c r="AK138" s="26">
        <f t="shared" si="40"/>
        <v>70.733630800918149</v>
      </c>
      <c r="AY138" s="31">
        <f>VLOOKUP('Summary_Min Time&amp;Cost'!B138, A:D, 4, FALSE)</f>
        <v>79.101456423858892</v>
      </c>
      <c r="AZ138" s="31">
        <f>VLOOKUP('Summary_Min Time&amp;Cost'!E138, A:D, 4, FALSE)</f>
        <v>84.711156867525418</v>
      </c>
      <c r="BA138" s="32">
        <f t="shared" si="41"/>
        <v>81.906306645692155</v>
      </c>
      <c r="BB138" s="32">
        <f>IF('Min Time&amp;Cost'!H138=0,1,'Min Time&amp;Cost'!H138)</f>
        <v>20.972795093439998</v>
      </c>
      <c r="BC138" s="31">
        <f t="shared" si="42"/>
        <v>0.18797984325852693</v>
      </c>
      <c r="BD138" s="31">
        <f t="shared" si="43"/>
        <v>0.8120201567414731</v>
      </c>
      <c r="BE138" s="31">
        <f t="shared" si="44"/>
        <v>66.509571960550105</v>
      </c>
    </row>
    <row r="139" spans="11:57" ht="15.6">
      <c r="K139" s="21">
        <f>VLOOKUP('Summary_Min Time'!B139, A:D, 4, FALSE)</f>
        <v>84.711156867525418</v>
      </c>
      <c r="L139" s="21">
        <f>VLOOKUP('Summary_Min Time'!E139, A:D, 4, FALSE)</f>
        <v>79.101456423858892</v>
      </c>
      <c r="M139" s="22">
        <f t="shared" si="36"/>
        <v>81.906306645692155</v>
      </c>
      <c r="N139" s="22">
        <f>IF('Min Time'!H139=0,1,'Min Time'!H139)</f>
        <v>1</v>
      </c>
      <c r="O139" s="40">
        <f t="shared" si="33"/>
        <v>6.8715363210907938E-3</v>
      </c>
      <c r="P139" s="40">
        <f t="shared" si="34"/>
        <v>0.99312846367890917</v>
      </c>
      <c r="Q139" s="40">
        <f t="shared" si="35"/>
        <v>81.343484484649878</v>
      </c>
      <c r="AE139" s="26">
        <f>VLOOKUP('Summary_Min Cost'!B139, A:D, 4, FALSE)</f>
        <v>84.711156867525418</v>
      </c>
      <c r="AF139" s="26">
        <f>VLOOKUP('Summary_Min Cost'!E139, A:D, 4, FALSE)</f>
        <v>79.101456423858892</v>
      </c>
      <c r="AG139" s="27">
        <f t="shared" si="37"/>
        <v>81.906306645692155</v>
      </c>
      <c r="AH139" s="27">
        <f>IF('Min Cost'!H139=0,1,'Min Cost'!H139)</f>
        <v>1</v>
      </c>
      <c r="AI139" s="26">
        <f t="shared" si="38"/>
        <v>0</v>
      </c>
      <c r="AJ139" s="26">
        <f t="shared" si="39"/>
        <v>1</v>
      </c>
      <c r="AK139" s="26">
        <f t="shared" si="40"/>
        <v>81.906306645692155</v>
      </c>
      <c r="AY139" s="31">
        <f>VLOOKUP('Summary_Min Time&amp;Cost'!B139, A:D, 4, FALSE)</f>
        <v>84.711156867525418</v>
      </c>
      <c r="AZ139" s="31">
        <f>VLOOKUP('Summary_Min Time&amp;Cost'!E139, A:D, 4, FALSE)</f>
        <v>79.101456423858892</v>
      </c>
      <c r="BA139" s="32">
        <f t="shared" si="41"/>
        <v>81.906306645692155</v>
      </c>
      <c r="BB139" s="32">
        <f>IF('Min Time&amp;Cost'!H139=0,1,'Min Time&amp;Cost'!H139)</f>
        <v>1</v>
      </c>
      <c r="BC139" s="31">
        <f t="shared" si="42"/>
        <v>6.5655175419600583E-3</v>
      </c>
      <c r="BD139" s="31">
        <f t="shared" si="43"/>
        <v>0.99343448245803989</v>
      </c>
      <c r="BE139" s="31">
        <f t="shared" si="44"/>
        <v>81.368549352612703</v>
      </c>
    </row>
    <row r="140" spans="11:57" ht="15.6">
      <c r="K140" s="21">
        <f>VLOOKUP('Summary_Min Time'!B140, A:D, 4, FALSE)</f>
        <v>79.101456423858892</v>
      </c>
      <c r="L140" s="21">
        <f>VLOOKUP('Summary_Min Time'!E140, A:D, 4, FALSE)</f>
        <v>84.711156867525418</v>
      </c>
      <c r="M140" s="22">
        <f t="shared" si="36"/>
        <v>81.906306645692155</v>
      </c>
      <c r="N140" s="22">
        <f>IF('Min Time'!H140=0,1,'Min Time'!H140)</f>
        <v>0.28310442842625</v>
      </c>
      <c r="O140" s="40">
        <f t="shared" si="33"/>
        <v>3.6192843812383134E-4</v>
      </c>
      <c r="P140" s="40">
        <f t="shared" si="34"/>
        <v>0.99963807156187612</v>
      </c>
      <c r="Q140" s="40">
        <f t="shared" si="35"/>
        <v>81.876662424055382</v>
      </c>
      <c r="AE140" s="26">
        <f>VLOOKUP('Summary_Min Cost'!B140, A:D, 4, FALSE)</f>
        <v>79.101456423858892</v>
      </c>
      <c r="AF140" s="26">
        <f>VLOOKUP('Summary_Min Cost'!E140, A:D, 4, FALSE)</f>
        <v>79.101456423858892</v>
      </c>
      <c r="AG140" s="27">
        <f t="shared" si="37"/>
        <v>79.101456423858892</v>
      </c>
      <c r="AH140" s="27">
        <f>IF('Min Cost'!H140=0,1,'Min Cost'!H140)</f>
        <v>41.617714693304762</v>
      </c>
      <c r="AI140" s="26">
        <f t="shared" si="38"/>
        <v>0.26005545627949911</v>
      </c>
      <c r="AJ140" s="26">
        <f t="shared" si="39"/>
        <v>0.73994454372050089</v>
      </c>
      <c r="AK140" s="26">
        <f t="shared" si="40"/>
        <v>58.530691081179349</v>
      </c>
      <c r="AY140" s="31">
        <f>VLOOKUP('Summary_Min Time&amp;Cost'!B140, A:D, 4, FALSE)</f>
        <v>79.101456423858892</v>
      </c>
      <c r="AZ140" s="31">
        <f>VLOOKUP('Summary_Min Time&amp;Cost'!E140, A:D, 4, FALSE)</f>
        <v>84.711156867525418</v>
      </c>
      <c r="BA140" s="32">
        <f t="shared" si="41"/>
        <v>81.906306645692155</v>
      </c>
      <c r="BB140" s="32">
        <f>IF('Min Time&amp;Cost'!H140=0,1,'Min Time&amp;Cost'!H140)</f>
        <v>0.28310442842625</v>
      </c>
      <c r="BC140" s="31">
        <f t="shared" si="42"/>
        <v>5.3903813495941754E-5</v>
      </c>
      <c r="BD140" s="31">
        <f t="shared" si="43"/>
        <v>0.9999460961865041</v>
      </c>
      <c r="BE140" s="31">
        <f t="shared" si="44"/>
        <v>81.901891583414582</v>
      </c>
    </row>
    <row r="141" spans="11:57" ht="15.6">
      <c r="K141" s="21">
        <f>VLOOKUP('Summary_Min Time'!B141, A:D, 4, FALSE)</f>
        <v>84.711156867525418</v>
      </c>
      <c r="L141" s="21">
        <f>VLOOKUP('Summary_Min Time'!E141, A:D, 4, FALSE)</f>
        <v>79.101456423858892</v>
      </c>
      <c r="M141" s="22">
        <f t="shared" si="36"/>
        <v>81.906306645692155</v>
      </c>
      <c r="N141" s="22">
        <f>IF('Min Time'!H141=0,1,'Min Time'!H141)</f>
        <v>1</v>
      </c>
      <c r="O141" s="40">
        <f t="shared" si="33"/>
        <v>6.8715363210907938E-3</v>
      </c>
      <c r="P141" s="40">
        <f t="shared" si="34"/>
        <v>0.99312846367890917</v>
      </c>
      <c r="Q141" s="40">
        <f t="shared" si="35"/>
        <v>81.343484484649878</v>
      </c>
      <c r="AE141" s="26">
        <f>VLOOKUP('Summary_Min Cost'!B141, A:D, 4, FALSE)</f>
        <v>84.711156867525418</v>
      </c>
      <c r="AF141" s="26">
        <f>VLOOKUP('Summary_Min Cost'!E141, A:D, 4, FALSE)</f>
        <v>79.101456423858892</v>
      </c>
      <c r="AG141" s="27">
        <f t="shared" si="37"/>
        <v>81.906306645692155</v>
      </c>
      <c r="AH141" s="27">
        <f>IF('Min Cost'!H141=0,1,'Min Cost'!H141)</f>
        <v>1</v>
      </c>
      <c r="AI141" s="26">
        <f t="shared" si="38"/>
        <v>0</v>
      </c>
      <c r="AJ141" s="26">
        <f t="shared" si="39"/>
        <v>1</v>
      </c>
      <c r="AK141" s="26">
        <f t="shared" si="40"/>
        <v>81.906306645692155</v>
      </c>
      <c r="AY141" s="31">
        <f>VLOOKUP('Summary_Min Time&amp;Cost'!B141, A:D, 4, FALSE)</f>
        <v>84.711156867525418</v>
      </c>
      <c r="AZ141" s="31">
        <f>VLOOKUP('Summary_Min Time&amp;Cost'!E141, A:D, 4, FALSE)</f>
        <v>79.101456423858892</v>
      </c>
      <c r="BA141" s="32">
        <f t="shared" si="41"/>
        <v>81.906306645692155</v>
      </c>
      <c r="BB141" s="32">
        <f>IF('Min Time&amp;Cost'!H141=0,1,'Min Time&amp;Cost'!H141)</f>
        <v>1</v>
      </c>
      <c r="BC141" s="31">
        <f t="shared" si="42"/>
        <v>6.5655175419600583E-3</v>
      </c>
      <c r="BD141" s="31">
        <f t="shared" si="43"/>
        <v>0.99343448245803989</v>
      </c>
      <c r="BE141" s="31">
        <f t="shared" si="44"/>
        <v>81.368549352612703</v>
      </c>
    </row>
    <row r="142" spans="11:57" ht="15.6">
      <c r="K142" s="21">
        <f>VLOOKUP('Summary_Min Time'!B142, A:D, 4, FALSE)</f>
        <v>79.101456423858892</v>
      </c>
      <c r="L142" s="21">
        <f>VLOOKUP('Summary_Min Time'!E142, A:D, 4, FALSE)</f>
        <v>95.731374129708314</v>
      </c>
      <c r="M142" s="22">
        <f t="shared" si="36"/>
        <v>87.416415276783596</v>
      </c>
      <c r="N142" s="22">
        <f>IF('Min Time'!H142=0,1,'Min Time'!H142)</f>
        <v>7.2713030034625001</v>
      </c>
      <c r="O142" s="40">
        <f t="shared" si="33"/>
        <v>6.3816682987566153E-2</v>
      </c>
      <c r="P142" s="40">
        <f t="shared" si="34"/>
        <v>0.93618331701243385</v>
      </c>
      <c r="Q142" s="40">
        <f t="shared" si="35"/>
        <v>81.837789615155657</v>
      </c>
      <c r="AE142" s="26">
        <f>VLOOKUP('Summary_Min Cost'!B142, A:D, 4, FALSE)</f>
        <v>79.101456423858892</v>
      </c>
      <c r="AF142" s="26">
        <f>VLOOKUP('Summary_Min Cost'!E142, A:D, 4, FALSE)</f>
        <v>84.711156867525418</v>
      </c>
      <c r="AG142" s="27">
        <f t="shared" si="37"/>
        <v>81.906306645692155</v>
      </c>
      <c r="AH142" s="27">
        <f>IF('Min Cost'!H142=0,1,'Min Cost'!H142)</f>
        <v>40.704205244599997</v>
      </c>
      <c r="AI142" s="26">
        <f t="shared" si="38"/>
        <v>0.2542066999353193</v>
      </c>
      <c r="AJ142" s="26">
        <f t="shared" si="39"/>
        <v>0.7457933000646807</v>
      </c>
      <c r="AK142" s="26">
        <f t="shared" si="40"/>
        <v>61.085174729400443</v>
      </c>
      <c r="AY142" s="31">
        <f>VLOOKUP('Summary_Min Time&amp;Cost'!B142, A:D, 4, FALSE)</f>
        <v>79.101456423858892</v>
      </c>
      <c r="AZ142" s="31">
        <f>VLOOKUP('Summary_Min Time&amp;Cost'!E142, A:D, 4, FALSE)</f>
        <v>95.731374129708314</v>
      </c>
      <c r="BA142" s="32">
        <f t="shared" si="41"/>
        <v>87.416415276783596</v>
      </c>
      <c r="BB142" s="32">
        <f>IF('Min Time&amp;Cost'!H142=0,1,'Min Time&amp;Cost'!H142)</f>
        <v>7.2713030034625001</v>
      </c>
      <c r="BC142" s="31">
        <f t="shared" si="42"/>
        <v>6.3528211066568696E-2</v>
      </c>
      <c r="BD142" s="31">
        <f t="shared" si="43"/>
        <v>0.9364717889334313</v>
      </c>
      <c r="BE142" s="31">
        <f t="shared" si="44"/>
        <v>81.863006796397272</v>
      </c>
    </row>
    <row r="143" spans="11:57" ht="15.6">
      <c r="K143" s="21">
        <f>VLOOKUP('Summary_Min Time'!B143, A:D, 4, FALSE)</f>
        <v>91.803458387712311</v>
      </c>
      <c r="L143" s="21">
        <f>VLOOKUP('Summary_Min Time'!E143, A:D, 4, FALSE)</f>
        <v>91.803458387712311</v>
      </c>
      <c r="M143" s="22">
        <f t="shared" si="36"/>
        <v>91.803458387712311</v>
      </c>
      <c r="N143" s="22">
        <f>IF('Min Time'!H143=0,1,'Min Time'!H143)</f>
        <v>6.1904836811437498</v>
      </c>
      <c r="O143" s="40">
        <f t="shared" si="33"/>
        <v>5.4002547903450417E-2</v>
      </c>
      <c r="P143" s="40">
        <f t="shared" si="34"/>
        <v>0.94599745209654962</v>
      </c>
      <c r="Q143" s="40">
        <f t="shared" si="35"/>
        <v>86.845837728427469</v>
      </c>
      <c r="AE143" s="26">
        <f>VLOOKUP('Summary_Min Cost'!B143, A:D, 4, FALSE)</f>
        <v>91.803458387712311</v>
      </c>
      <c r="AF143" s="26">
        <f>VLOOKUP('Summary_Min Cost'!E143, A:D, 4, FALSE)</f>
        <v>79.101456423858892</v>
      </c>
      <c r="AG143" s="27">
        <f t="shared" si="37"/>
        <v>85.452457405785594</v>
      </c>
      <c r="AH143" s="27">
        <f>IF('Min Cost'!H143=0,1,'Min Cost'!H143)</f>
        <v>11.091087362528571</v>
      </c>
      <c r="AI143" s="26">
        <f t="shared" si="38"/>
        <v>6.4608320488577925E-2</v>
      </c>
      <c r="AJ143" s="26">
        <f t="shared" si="39"/>
        <v>0.9353916795114221</v>
      </c>
      <c r="AK143" s="26">
        <f t="shared" si="40"/>
        <v>79.931517651176051</v>
      </c>
      <c r="AY143" s="31">
        <f>VLOOKUP('Summary_Min Time&amp;Cost'!B143, A:D, 4, FALSE)</f>
        <v>91.803458387712311</v>
      </c>
      <c r="AZ143" s="31">
        <f>VLOOKUP('Summary_Min Time&amp;Cost'!E143, A:D, 4, FALSE)</f>
        <v>79.101456423858892</v>
      </c>
      <c r="BA143" s="32">
        <f t="shared" si="41"/>
        <v>85.452457405785594</v>
      </c>
      <c r="BB143" s="32">
        <f>IF('Min Time&amp;Cost'!H143=0,1,'Min Time&amp;Cost'!H143)</f>
        <v>11.091087362528571</v>
      </c>
      <c r="BC143" s="31">
        <f t="shared" si="42"/>
        <v>9.8223585481653011E-2</v>
      </c>
      <c r="BD143" s="31">
        <f t="shared" si="43"/>
        <v>0.901776414518347</v>
      </c>
      <c r="BE143" s="31">
        <f t="shared" si="44"/>
        <v>77.059010651171107</v>
      </c>
    </row>
    <row r="144" spans="11:57" ht="15.6">
      <c r="K144" s="21">
        <f>VLOOKUP('Summary_Min Time'!B144, A:D, 4, FALSE)</f>
        <v>79.101456423858892</v>
      </c>
      <c r="L144" s="21">
        <f>VLOOKUP('Summary_Min Time'!E144, A:D, 4, FALSE)</f>
        <v>91.803458387712311</v>
      </c>
      <c r="M144" s="22">
        <f t="shared" si="36"/>
        <v>85.452457405785594</v>
      </c>
      <c r="N144" s="22">
        <f>IF('Min Time'!H144=0,1,'Min Time'!H144)</f>
        <v>4.6339870276437498</v>
      </c>
      <c r="O144" s="40">
        <f t="shared" si="33"/>
        <v>3.9869132539769432E-2</v>
      </c>
      <c r="P144" s="40">
        <f t="shared" si="34"/>
        <v>0.96013086746023057</v>
      </c>
      <c r="Q144" s="40">
        <f t="shared" si="35"/>
        <v>82.045542055625333</v>
      </c>
      <c r="AE144" s="26">
        <f>VLOOKUP('Summary_Min Cost'!B144, A:D, 4, FALSE)</f>
        <v>79.101456423858892</v>
      </c>
      <c r="AF144" s="26">
        <f>VLOOKUP('Summary_Min Cost'!E144, A:D, 4, FALSE)</f>
        <v>84.711156867525418</v>
      </c>
      <c r="AG144" s="27">
        <f t="shared" si="37"/>
        <v>81.906306645692155</v>
      </c>
      <c r="AH144" s="27">
        <f>IF('Min Cost'!H144=0,1,'Min Cost'!H144)</f>
        <v>18.491835691766671</v>
      </c>
      <c r="AI144" s="26">
        <f t="shared" si="38"/>
        <v>0.11199170968469628</v>
      </c>
      <c r="AJ144" s="26">
        <f t="shared" si="39"/>
        <v>0.88800829031530371</v>
      </c>
      <c r="AK144" s="26">
        <f t="shared" si="40"/>
        <v>72.733479330482083</v>
      </c>
      <c r="AY144" s="31">
        <f>VLOOKUP('Summary_Min Time&amp;Cost'!B144, A:D, 4, FALSE)</f>
        <v>79.101456423858892</v>
      </c>
      <c r="AZ144" s="31">
        <f>VLOOKUP('Summary_Min Time&amp;Cost'!E144, A:D, 4, FALSE)</f>
        <v>91.803458387712311</v>
      </c>
      <c r="BA144" s="32">
        <f t="shared" si="41"/>
        <v>85.452457405785594</v>
      </c>
      <c r="BB144" s="32">
        <f>IF('Min Time&amp;Cost'!H144=0,1,'Min Time&amp;Cost'!H144)</f>
        <v>4.6339870276437498</v>
      </c>
      <c r="BC144" s="31">
        <f t="shared" si="42"/>
        <v>3.9573281512826249E-2</v>
      </c>
      <c r="BD144" s="31">
        <f t="shared" si="43"/>
        <v>0.96042671848717376</v>
      </c>
      <c r="BE144" s="31">
        <f t="shared" si="44"/>
        <v>82.070823252903651</v>
      </c>
    </row>
    <row r="145" spans="11:57" ht="15.6">
      <c r="K145" s="21">
        <f>VLOOKUP('Summary_Min Time'!B145, A:D, 4, FALSE)</f>
        <v>68.91572373752264</v>
      </c>
      <c r="L145" s="21">
        <f>VLOOKUP('Summary_Min Time'!E145, A:D, 4, FALSE)</f>
        <v>79.101456423858892</v>
      </c>
      <c r="M145" s="22">
        <f t="shared" si="36"/>
        <v>74.008590080690766</v>
      </c>
      <c r="N145" s="22">
        <f>IF('Min Time'!H145=0,1,'Min Time'!H145)</f>
        <v>1.9298047127437501</v>
      </c>
      <c r="O145" s="40">
        <f t="shared" si="33"/>
        <v>1.5314417443106326E-2</v>
      </c>
      <c r="P145" s="40">
        <f t="shared" si="34"/>
        <v>0.98468558255689365</v>
      </c>
      <c r="Q145" s="40">
        <f t="shared" si="35"/>
        <v>72.875191637819327</v>
      </c>
      <c r="AE145" s="26">
        <f>VLOOKUP('Summary_Min Cost'!B145, A:D, 4, FALSE)</f>
        <v>68.91572373752264</v>
      </c>
      <c r="AF145" s="26">
        <f>VLOOKUP('Summary_Min Cost'!E145, A:D, 4, FALSE)</f>
        <v>79.101456423858892</v>
      </c>
      <c r="AG145" s="27">
        <f t="shared" si="37"/>
        <v>74.008590080690766</v>
      </c>
      <c r="AH145" s="27">
        <f>IF('Min Cost'!H145=0,1,'Min Cost'!H145)</f>
        <v>105.6518367286524</v>
      </c>
      <c r="AI145" s="26">
        <f t="shared" si="38"/>
        <v>0.67003477070174466</v>
      </c>
      <c r="AJ145" s="26">
        <f t="shared" si="39"/>
        <v>0.32996522929825534</v>
      </c>
      <c r="AK145" s="26">
        <f t="shared" si="40"/>
        <v>24.420261396015714</v>
      </c>
      <c r="AY145" s="31">
        <f>VLOOKUP('Summary_Min Time&amp;Cost'!B145, A:D, 4, FALSE)</f>
        <v>68.91572373752264</v>
      </c>
      <c r="AZ145" s="31">
        <f>VLOOKUP('Summary_Min Time&amp;Cost'!E145, A:D, 4, FALSE)</f>
        <v>79.101456423858892</v>
      </c>
      <c r="BA145" s="32">
        <f t="shared" si="41"/>
        <v>74.008590080690766</v>
      </c>
      <c r="BB145" s="32">
        <f>IF('Min Time&amp;Cost'!H145=0,1,'Min Time&amp;Cost'!H145)</f>
        <v>1.9298047127437501</v>
      </c>
      <c r="BC145" s="31">
        <f t="shared" si="42"/>
        <v>1.501100022084139E-2</v>
      </c>
      <c r="BD145" s="31">
        <f t="shared" si="43"/>
        <v>0.98498899977915866</v>
      </c>
      <c r="BE145" s="31">
        <f t="shared" si="44"/>
        <v>72.897647118645367</v>
      </c>
    </row>
    <row r="146" spans="11:57" ht="15.6">
      <c r="K146" s="21">
        <f>VLOOKUP('Summary_Min Time'!B146, A:D, 4, FALSE)</f>
        <v>97.16593973375204</v>
      </c>
      <c r="L146" s="21">
        <f>VLOOKUP('Summary_Min Time'!E146, A:D, 4, FALSE)</f>
        <v>87.860941194963118</v>
      </c>
      <c r="M146" s="22">
        <f t="shared" si="36"/>
        <v>92.513440464357586</v>
      </c>
      <c r="N146" s="22">
        <f>IF('Min Time'!H146=0,1,'Min Time'!H146)</f>
        <v>10.91153216889375</v>
      </c>
      <c r="O146" s="40">
        <f t="shared" si="33"/>
        <v>9.6870959524772746E-2</v>
      </c>
      <c r="P146" s="40">
        <f t="shared" si="34"/>
        <v>0.90312904047522724</v>
      </c>
      <c r="Q146" s="40">
        <f t="shared" si="35"/>
        <v>83.551574717637322</v>
      </c>
      <c r="AE146" s="26">
        <f>VLOOKUP('Summary_Min Cost'!B146, A:D, 4, FALSE)</f>
        <v>97.16593973375204</v>
      </c>
      <c r="AF146" s="26">
        <f>VLOOKUP('Summary_Min Cost'!E146, A:D, 4, FALSE)</f>
        <v>84.711156867525418</v>
      </c>
      <c r="AG146" s="27">
        <f t="shared" si="37"/>
        <v>90.938548300638729</v>
      </c>
      <c r="AH146" s="27">
        <f>IF('Min Cost'!H146=0,1,'Min Cost'!H146)</f>
        <v>39.706004795280947</v>
      </c>
      <c r="AI146" s="26">
        <f t="shared" si="38"/>
        <v>0.24781570833802849</v>
      </c>
      <c r="AJ146" s="26">
        <f t="shared" si="39"/>
        <v>0.75218429166197154</v>
      </c>
      <c r="AK146" s="26">
        <f t="shared" si="40"/>
        <v>68.402547538283926</v>
      </c>
      <c r="AY146" s="31">
        <f>VLOOKUP('Summary_Min Time&amp;Cost'!B146, A:D, 4, FALSE)</f>
        <v>97.16593973375204</v>
      </c>
      <c r="AZ146" s="31">
        <f>VLOOKUP('Summary_Min Time&amp;Cost'!E146, A:D, 4, FALSE)</f>
        <v>87.860941194963118</v>
      </c>
      <c r="BA146" s="32">
        <f t="shared" si="41"/>
        <v>92.513440464357586</v>
      </c>
      <c r="BB146" s="32">
        <f>IF('Min Time&amp;Cost'!H146=0,1,'Min Time&amp;Cost'!H146)</f>
        <v>10.91153216889375</v>
      </c>
      <c r="BC146" s="31">
        <f t="shared" si="42"/>
        <v>9.6592672821217848E-2</v>
      </c>
      <c r="BD146" s="31">
        <f t="shared" si="43"/>
        <v>0.90340732717878214</v>
      </c>
      <c r="BE146" s="31">
        <f t="shared" si="44"/>
        <v>83.577319978018679</v>
      </c>
    </row>
    <row r="147" spans="11:57" ht="15.6">
      <c r="K147" s="21">
        <f>VLOOKUP('Summary_Min Time'!B147, A:D, 4, FALSE)</f>
        <v>84.711156867525418</v>
      </c>
      <c r="L147" s="21">
        <f>VLOOKUP('Summary_Min Time'!E147, A:D, 4, FALSE)</f>
        <v>84.711156867525418</v>
      </c>
      <c r="M147" s="22">
        <f t="shared" si="36"/>
        <v>84.711156867525418</v>
      </c>
      <c r="N147" s="22">
        <f>IF('Min Time'!H147=0,1,'Min Time'!H147)</f>
        <v>15.47357395271125</v>
      </c>
      <c r="O147" s="40">
        <f t="shared" si="33"/>
        <v>0.13829554678114417</v>
      </c>
      <c r="P147" s="40">
        <f t="shared" si="34"/>
        <v>0.8617044532188558</v>
      </c>
      <c r="Q147" s="40">
        <f t="shared" si="35"/>
        <v>72.995981110067717</v>
      </c>
      <c r="AE147" s="26">
        <f>VLOOKUP('Summary_Min Cost'!B147, A:D, 4, FALSE)</f>
        <v>84.711156867525418</v>
      </c>
      <c r="AF147" s="26">
        <f>VLOOKUP('Summary_Min Cost'!E147, A:D, 4, FALSE)</f>
        <v>79.101456423858892</v>
      </c>
      <c r="AG147" s="27">
        <f t="shared" si="37"/>
        <v>81.906306645692155</v>
      </c>
      <c r="AH147" s="27">
        <f>IF('Min Cost'!H147=0,1,'Min Cost'!H147)</f>
        <v>59.993751526157141</v>
      </c>
      <c r="AI147" s="26">
        <f t="shared" si="38"/>
        <v>0.37770827548067443</v>
      </c>
      <c r="AJ147" s="26">
        <f t="shared" si="39"/>
        <v>0.62229172451932557</v>
      </c>
      <c r="AK147" s="26">
        <f t="shared" si="40"/>
        <v>50.96961681155647</v>
      </c>
      <c r="AY147" s="31">
        <f>VLOOKUP('Summary_Min Time&amp;Cost'!B147, A:D, 4, FALSE)</f>
        <v>84.711156867525418</v>
      </c>
      <c r="AZ147" s="31">
        <f>VLOOKUP('Summary_Min Time&amp;Cost'!E147, A:D, 4, FALSE)</f>
        <v>95.731374129708314</v>
      </c>
      <c r="BA147" s="32">
        <f t="shared" si="41"/>
        <v>90.221265498616873</v>
      </c>
      <c r="BB147" s="32">
        <f>IF('Min Time&amp;Cost'!H147=0,1,'Min Time&amp;Cost'!H147)</f>
        <v>15.91868753699625</v>
      </c>
      <c r="BC147" s="31">
        <f t="shared" si="42"/>
        <v>0.14207302299818203</v>
      </c>
      <c r="BD147" s="31">
        <f t="shared" si="43"/>
        <v>0.85792697700181797</v>
      </c>
      <c r="BE147" s="31">
        <f t="shared" si="44"/>
        <v>77.403257570506796</v>
      </c>
    </row>
    <row r="148" spans="11:57" ht="15.6">
      <c r="K148" s="21">
        <f>VLOOKUP('Summary_Min Time'!B148, A:D, 4, FALSE)</f>
        <v>84.711156867525418</v>
      </c>
      <c r="L148" s="21">
        <f>VLOOKUP('Summary_Min Time'!E148, A:D, 4, FALSE)</f>
        <v>84.711156867525418</v>
      </c>
      <c r="M148" s="22">
        <f t="shared" si="36"/>
        <v>84.711156867525418</v>
      </c>
      <c r="N148" s="22">
        <f>IF('Min Time'!H148=0,1,'Min Time'!H148)</f>
        <v>30.563250780633339</v>
      </c>
      <c r="O148" s="40">
        <f t="shared" si="33"/>
        <v>0.27531393987127423</v>
      </c>
      <c r="P148" s="40">
        <f t="shared" si="34"/>
        <v>0.72468606012872572</v>
      </c>
      <c r="Q148" s="40">
        <f t="shared" si="35"/>
        <v>61.388994519273439</v>
      </c>
      <c r="AE148" s="26">
        <f>VLOOKUP('Summary_Min Cost'!B148, A:D, 4, FALSE)</f>
        <v>84.711156867525418</v>
      </c>
      <c r="AF148" s="26">
        <f>VLOOKUP('Summary_Min Cost'!E148, A:D, 4, FALSE)</f>
        <v>84.711156867525418</v>
      </c>
      <c r="AG148" s="27">
        <f t="shared" si="37"/>
        <v>84.711156867525418</v>
      </c>
      <c r="AH148" s="27">
        <f>IF('Min Cost'!H148=0,1,'Min Cost'!H148)</f>
        <v>39.162661527638093</v>
      </c>
      <c r="AI148" s="26">
        <f t="shared" si="38"/>
        <v>0.24433694587071156</v>
      </c>
      <c r="AJ148" s="26">
        <f t="shared" si="39"/>
        <v>0.75566305412928847</v>
      </c>
      <c r="AK148" s="26">
        <f t="shared" si="40"/>
        <v>64.013091517339504</v>
      </c>
      <c r="AY148" s="31">
        <f>VLOOKUP('Summary_Min Time&amp;Cost'!B148, A:D, 4, FALSE)</f>
        <v>84.711156867525418</v>
      </c>
      <c r="AZ148" s="31">
        <f>VLOOKUP('Summary_Min Time&amp;Cost'!E148, A:D, 4, FALSE)</f>
        <v>84.711156867525418</v>
      </c>
      <c r="BA148" s="32">
        <f t="shared" si="41"/>
        <v>84.711156867525418</v>
      </c>
      <c r="BB148" s="32">
        <f>IF('Min Time&amp;Cost'!H148=0,1,'Min Time&amp;Cost'!H148)</f>
        <v>30.563250780633339</v>
      </c>
      <c r="BC148" s="31">
        <f t="shared" si="42"/>
        <v>0.27509063790029642</v>
      </c>
      <c r="BD148" s="31">
        <f t="shared" si="43"/>
        <v>0.72490936209970358</v>
      </c>
      <c r="BE148" s="31">
        <f t="shared" si="44"/>
        <v>61.407910687565774</v>
      </c>
    </row>
    <row r="149" spans="11:57" ht="15.6">
      <c r="K149" s="21">
        <f>VLOOKUP('Summary_Min Time'!B149, A:D, 4, FALSE)</f>
        <v>84.711156867525418</v>
      </c>
      <c r="L149" s="21">
        <f>VLOOKUP('Summary_Min Time'!E149, A:D, 4, FALSE)</f>
        <v>79.101456423858892</v>
      </c>
      <c r="M149" s="22">
        <f t="shared" si="36"/>
        <v>81.906306645692155</v>
      </c>
      <c r="N149" s="22">
        <f>IF('Min Time'!H149=0,1,'Min Time'!H149)</f>
        <v>8.4170843218774998</v>
      </c>
      <c r="O149" s="40">
        <f t="shared" si="33"/>
        <v>7.4220690765347874E-2</v>
      </c>
      <c r="P149" s="40">
        <f t="shared" si="34"/>
        <v>0.92577930923465213</v>
      </c>
      <c r="Q149" s="40">
        <f t="shared" si="35"/>
        <v>75.827163988410476</v>
      </c>
      <c r="AE149" s="26">
        <f>VLOOKUP('Summary_Min Cost'!B149, A:D, 4, FALSE)</f>
        <v>84.711156867525418</v>
      </c>
      <c r="AF149" s="26">
        <f>VLOOKUP('Summary_Min Cost'!E149, A:D, 4, FALSE)</f>
        <v>79.101456423858892</v>
      </c>
      <c r="AG149" s="27">
        <f t="shared" si="37"/>
        <v>81.906306645692155</v>
      </c>
      <c r="AH149" s="27">
        <f>IF('Min Cost'!H149=0,1,'Min Cost'!H149)</f>
        <v>61.52434547990476</v>
      </c>
      <c r="AI149" s="26">
        <f t="shared" si="38"/>
        <v>0.38750792354128011</v>
      </c>
      <c r="AJ149" s="26">
        <f t="shared" si="39"/>
        <v>0.61249207645871984</v>
      </c>
      <c r="AK149" s="26">
        <f t="shared" si="40"/>
        <v>50.166963832484633</v>
      </c>
      <c r="AY149" s="31">
        <f>VLOOKUP('Summary_Min Time&amp;Cost'!B149, A:D, 4, FALSE)</f>
        <v>84.711156867525418</v>
      </c>
      <c r="AZ149" s="31">
        <f>VLOOKUP('Summary_Min Time&amp;Cost'!E149, A:D, 4, FALSE)</f>
        <v>95.731374129708314</v>
      </c>
      <c r="BA149" s="32">
        <f t="shared" si="41"/>
        <v>90.221265498616873</v>
      </c>
      <c r="BB149" s="32">
        <f>IF('Min Time&amp;Cost'!H149=0,1,'Min Time&amp;Cost'!H149)</f>
        <v>12.111726935161251</v>
      </c>
      <c r="BC149" s="31">
        <f t="shared" si="42"/>
        <v>0.10749412768681575</v>
      </c>
      <c r="BD149" s="31">
        <f t="shared" si="43"/>
        <v>0.89250587231318423</v>
      </c>
      <c r="BE149" s="31">
        <f t="shared" si="44"/>
        <v>80.523009265042447</v>
      </c>
    </row>
    <row r="150" spans="11:57" ht="15.6">
      <c r="K150" s="21">
        <f>VLOOKUP('Summary_Min Time'!B150, A:D, 4, FALSE)</f>
        <v>79.101456423858892</v>
      </c>
      <c r="L150" s="21">
        <f>VLOOKUP('Summary_Min Time'!E150, A:D, 4, FALSE)</f>
        <v>84.711156867525418</v>
      </c>
      <c r="M150" s="22">
        <f t="shared" si="36"/>
        <v>81.906306645692155</v>
      </c>
      <c r="N150" s="22">
        <f>IF('Min Time'!H150=0,1,'Min Time'!H150)</f>
        <v>5.8639036021300006</v>
      </c>
      <c r="O150" s="40">
        <f t="shared" si="33"/>
        <v>5.1037111456268831E-2</v>
      </c>
      <c r="P150" s="40">
        <f t="shared" si="34"/>
        <v>0.94896288854373112</v>
      </c>
      <c r="Q150" s="40">
        <f t="shared" si="35"/>
        <v>77.726045344444628</v>
      </c>
      <c r="AE150" s="26">
        <f>VLOOKUP('Summary_Min Cost'!B150, A:D, 4, FALSE)</f>
        <v>79.101456423858892</v>
      </c>
      <c r="AF150" s="26">
        <f>VLOOKUP('Summary_Min Cost'!E150, A:D, 4, FALSE)</f>
        <v>79.101456423858892</v>
      </c>
      <c r="AG150" s="27">
        <f t="shared" si="37"/>
        <v>79.101456423858892</v>
      </c>
      <c r="AH150" s="27">
        <f>IF('Min Cost'!H150=0,1,'Min Cost'!H150)</f>
        <v>67.13000911615714</v>
      </c>
      <c r="AI150" s="26">
        <f t="shared" si="38"/>
        <v>0.42339825921581042</v>
      </c>
      <c r="AJ150" s="26">
        <f t="shared" si="39"/>
        <v>0.57660174078418958</v>
      </c>
      <c r="AK150" s="26">
        <f t="shared" si="40"/>
        <v>45.61003747256175</v>
      </c>
      <c r="AY150" s="31">
        <f>VLOOKUP('Summary_Min Time&amp;Cost'!B150, A:D, 4, FALSE)</f>
        <v>79.101456423858892</v>
      </c>
      <c r="AZ150" s="31">
        <f>VLOOKUP('Summary_Min Time&amp;Cost'!E150, A:D, 4, FALSE)</f>
        <v>84.711156867525418</v>
      </c>
      <c r="BA150" s="32">
        <f t="shared" si="41"/>
        <v>81.906306645692155</v>
      </c>
      <c r="BB150" s="32">
        <f>IF('Min Time&amp;Cost'!H150=0,1,'Min Time&amp;Cost'!H150)</f>
        <v>5.8639036021300006</v>
      </c>
      <c r="BC150" s="31">
        <f t="shared" si="42"/>
        <v>5.0744701687328385E-2</v>
      </c>
      <c r="BD150" s="31">
        <f t="shared" si="43"/>
        <v>0.94925529831267164</v>
      </c>
      <c r="BE150" s="31">
        <f t="shared" si="44"/>
        <v>77.749995548645671</v>
      </c>
    </row>
    <row r="151" spans="11:57" ht="15.6">
      <c r="K151" s="21">
        <f>VLOOKUP('Summary_Min Time'!B151, A:D, 4, FALSE)</f>
        <v>87.860941194963118</v>
      </c>
      <c r="L151" s="21">
        <f>VLOOKUP('Summary_Min Time'!E151, A:D, 4, FALSE)</f>
        <v>91.803458387712311</v>
      </c>
      <c r="M151" s="22">
        <f t="shared" si="36"/>
        <v>89.832199791337715</v>
      </c>
      <c r="N151" s="22">
        <f>IF('Min Time'!H151=0,1,'Min Time'!H151)</f>
        <v>15.03917383247</v>
      </c>
      <c r="O151" s="40">
        <f t="shared" si="33"/>
        <v>0.134351074867506</v>
      </c>
      <c r="P151" s="40">
        <f t="shared" si="34"/>
        <v>0.86564892513249403</v>
      </c>
      <c r="Q151" s="40">
        <f t="shared" si="35"/>
        <v>77.763147191658945</v>
      </c>
      <c r="AE151" s="26">
        <f>VLOOKUP('Summary_Min Cost'!B151, A:D, 4, FALSE)</f>
        <v>87.860941194963118</v>
      </c>
      <c r="AF151" s="26">
        <f>VLOOKUP('Summary_Min Cost'!E151, A:D, 4, FALSE)</f>
        <v>79.101456423858892</v>
      </c>
      <c r="AG151" s="27">
        <f t="shared" si="37"/>
        <v>83.481198809411012</v>
      </c>
      <c r="AH151" s="27">
        <f>IF('Min Cost'!H151=0,1,'Min Cost'!H151)</f>
        <v>68.900472885814281</v>
      </c>
      <c r="AI151" s="26">
        <f t="shared" si="38"/>
        <v>0.43473367694969889</v>
      </c>
      <c r="AJ151" s="26">
        <f t="shared" si="39"/>
        <v>0.56526632305030111</v>
      </c>
      <c r="AK151" s="26">
        <f t="shared" si="40"/>
        <v>47.189110294826939</v>
      </c>
      <c r="AY151" s="31">
        <f>VLOOKUP('Summary_Min Time&amp;Cost'!B151, A:D, 4, FALSE)</f>
        <v>87.860941194963118</v>
      </c>
      <c r="AZ151" s="31">
        <f>VLOOKUP('Summary_Min Time&amp;Cost'!E151, A:D, 4, FALSE)</f>
        <v>84.711156867525418</v>
      </c>
      <c r="BA151" s="32">
        <f t="shared" si="41"/>
        <v>86.286049031244261</v>
      </c>
      <c r="BB151" s="32">
        <f>IF('Min Time&amp;Cost'!H151=0,1,'Min Time&amp;Cost'!H151)</f>
        <v>20.0814942795975</v>
      </c>
      <c r="BC151" s="31">
        <f t="shared" si="42"/>
        <v>0.17988409424606286</v>
      </c>
      <c r="BD151" s="31">
        <f t="shared" si="43"/>
        <v>0.82011590575393711</v>
      </c>
      <c r="BE151" s="31">
        <f t="shared" si="44"/>
        <v>70.764561255187516</v>
      </c>
    </row>
    <row r="152" spans="11:57" ht="15.6">
      <c r="K152" s="21">
        <f>VLOOKUP('Summary_Min Time'!B152, A:D, 4, FALSE)</f>
        <v>87.860941194963118</v>
      </c>
      <c r="L152" s="21">
        <f>VLOOKUP('Summary_Min Time'!E152, A:D, 4, FALSE)</f>
        <v>84.711156867525418</v>
      </c>
      <c r="M152" s="22">
        <f t="shared" si="36"/>
        <v>86.286049031244261</v>
      </c>
      <c r="N152" s="22">
        <f>IF('Min Time'!H152=0,1,'Min Time'!H152)</f>
        <v>3.71258121721625</v>
      </c>
      <c r="O152" s="40">
        <f t="shared" si="33"/>
        <v>3.1502515748144604E-2</v>
      </c>
      <c r="P152" s="40">
        <f t="shared" si="34"/>
        <v>0.96849748425185544</v>
      </c>
      <c r="Q152" s="40">
        <f t="shared" si="35"/>
        <v>83.567821412792313</v>
      </c>
      <c r="AE152" s="26">
        <f>VLOOKUP('Summary_Min Cost'!B152, A:D, 4, FALSE)</f>
        <v>87.860941194963118</v>
      </c>
      <c r="AF152" s="26">
        <f>VLOOKUP('Summary_Min Cost'!E152, A:D, 4, FALSE)</f>
        <v>79.101456423858892</v>
      </c>
      <c r="AG152" s="27">
        <f t="shared" si="37"/>
        <v>83.481198809411012</v>
      </c>
      <c r="AH152" s="27">
        <f>IF('Min Cost'!H152=0,1,'Min Cost'!H152)</f>
        <v>157.1886655808143</v>
      </c>
      <c r="AI152" s="26">
        <f t="shared" si="38"/>
        <v>1</v>
      </c>
      <c r="AJ152" s="26">
        <f t="shared" si="39"/>
        <v>0</v>
      </c>
      <c r="AK152" s="26">
        <f t="shared" si="40"/>
        <v>0</v>
      </c>
      <c r="AY152" s="31">
        <f>VLOOKUP('Summary_Min Time&amp;Cost'!B152, A:D, 4, FALSE)</f>
        <v>87.860941194963118</v>
      </c>
      <c r="AZ152" s="31">
        <f>VLOOKUP('Summary_Min Time&amp;Cost'!E152, A:D, 4, FALSE)</f>
        <v>84.711156867525418</v>
      </c>
      <c r="BA152" s="32">
        <f t="shared" si="41"/>
        <v>86.286049031244261</v>
      </c>
      <c r="BB152" s="32">
        <f>IF('Min Time&amp;Cost'!H152=0,1,'Min Time&amp;Cost'!H152)</f>
        <v>3.71258121721625</v>
      </c>
      <c r="BC152" s="31">
        <f t="shared" si="42"/>
        <v>3.1204086664132609E-2</v>
      </c>
      <c r="BD152" s="31">
        <f t="shared" si="43"/>
        <v>0.96879591333586734</v>
      </c>
      <c r="BE152" s="31">
        <f t="shared" si="44"/>
        <v>83.593571679367713</v>
      </c>
    </row>
    <row r="153" spans="11:57" ht="15.6">
      <c r="K153" s="21">
        <f>VLOOKUP('Summary_Min Time'!B153, A:D, 4, FALSE)</f>
        <v>95.731374129708314</v>
      </c>
      <c r="L153" s="21">
        <f>VLOOKUP('Summary_Min Time'!E153, A:D, 4, FALSE)</f>
        <v>84.711156867525418</v>
      </c>
      <c r="M153" s="22">
        <f t="shared" si="36"/>
        <v>90.221265498616873</v>
      </c>
      <c r="N153" s="22">
        <f>IF('Min Time'!H153=0,1,'Min Time'!H153)</f>
        <v>4.7088062474262502</v>
      </c>
      <c r="O153" s="40">
        <f t="shared" si="33"/>
        <v>4.0548511520761644E-2</v>
      </c>
      <c r="P153" s="40">
        <f t="shared" si="34"/>
        <v>0.95945148847923833</v>
      </c>
      <c r="Q153" s="40">
        <f t="shared" si="35"/>
        <v>86.562927475128504</v>
      </c>
      <c r="AE153" s="26">
        <f>VLOOKUP('Summary_Min Cost'!B153, A:D, 4, FALSE)</f>
        <v>95.731374129708314</v>
      </c>
      <c r="AF153" s="26">
        <f>VLOOKUP('Summary_Min Cost'!E153, A:D, 4, FALSE)</f>
        <v>79.101456423858892</v>
      </c>
      <c r="AG153" s="27">
        <f t="shared" si="37"/>
        <v>87.416415276783596</v>
      </c>
      <c r="AH153" s="27">
        <f>IF('Min Cost'!H153=0,1,'Min Cost'!H153)</f>
        <v>96.561798879033333</v>
      </c>
      <c r="AI153" s="26">
        <f t="shared" si="38"/>
        <v>0.61183568297782953</v>
      </c>
      <c r="AJ153" s="26">
        <f t="shared" si="39"/>
        <v>0.38816431702217047</v>
      </c>
      <c r="AK153" s="26">
        <f t="shared" si="40"/>
        <v>33.931933132439134</v>
      </c>
      <c r="AY153" s="31">
        <f>VLOOKUP('Summary_Min Time&amp;Cost'!B153, A:D, 4, FALSE)</f>
        <v>95.731374129708314</v>
      </c>
      <c r="AZ153" s="31">
        <f>VLOOKUP('Summary_Min Time&amp;Cost'!E153, A:D, 4, FALSE)</f>
        <v>84.711156867525418</v>
      </c>
      <c r="BA153" s="32">
        <f t="shared" si="41"/>
        <v>90.221265498616873</v>
      </c>
      <c r="BB153" s="32">
        <f>IF('Min Time&amp;Cost'!H153=0,1,'Min Time&amp;Cost'!H153)</f>
        <v>4.7088062474262502</v>
      </c>
      <c r="BC153" s="31">
        <f t="shared" si="42"/>
        <v>4.0252869835040596E-2</v>
      </c>
      <c r="BD153" s="31">
        <f t="shared" si="43"/>
        <v>0.95974713016495938</v>
      </c>
      <c r="BE153" s="31">
        <f t="shared" si="44"/>
        <v>86.589600642148412</v>
      </c>
    </row>
    <row r="154" spans="11:57" ht="15.6">
      <c r="K154" s="21">
        <f>VLOOKUP('Summary_Min Time'!B154, A:D, 4, FALSE)</f>
        <v>68.91572373752264</v>
      </c>
      <c r="L154" s="21">
        <f>VLOOKUP('Summary_Min Time'!E154, A:D, 4, FALSE)</f>
        <v>95.731374129708314</v>
      </c>
      <c r="M154" s="22">
        <f t="shared" si="36"/>
        <v>82.323548933615484</v>
      </c>
      <c r="N154" s="22">
        <f>IF('Min Time'!H154=0,1,'Min Time'!H154)</f>
        <v>9.0015228652162502</v>
      </c>
      <c r="O154" s="40">
        <f t="shared" si="33"/>
        <v>7.952755260085341E-2</v>
      </c>
      <c r="P154" s="40">
        <f t="shared" si="34"/>
        <v>0.92047244739914658</v>
      </c>
      <c r="Q154" s="40">
        <f t="shared" si="35"/>
        <v>75.776558565508452</v>
      </c>
      <c r="AE154" s="26">
        <f>VLOOKUP('Summary_Min Cost'!B154, A:D, 4, FALSE)</f>
        <v>68.91572373752264</v>
      </c>
      <c r="AF154" s="26">
        <f>VLOOKUP('Summary_Min Cost'!E154, A:D, 4, FALSE)</f>
        <v>84.711156867525418</v>
      </c>
      <c r="AG154" s="27">
        <f t="shared" si="37"/>
        <v>76.813440302524029</v>
      </c>
      <c r="AH154" s="27">
        <f>IF('Min Cost'!H154=0,1,'Min Cost'!H154)</f>
        <v>29.290401991166672</v>
      </c>
      <c r="AI154" s="26">
        <f t="shared" si="38"/>
        <v>0.18112967343669892</v>
      </c>
      <c r="AJ154" s="26">
        <f t="shared" si="39"/>
        <v>0.81887032656330105</v>
      </c>
      <c r="AK154" s="26">
        <f t="shared" si="40"/>
        <v>62.900246944978484</v>
      </c>
      <c r="AY154" s="31">
        <f>VLOOKUP('Summary_Min Time&amp;Cost'!B154, A:D, 4, FALSE)</f>
        <v>68.91572373752264</v>
      </c>
      <c r="AZ154" s="31">
        <f>VLOOKUP('Summary_Min Time&amp;Cost'!E154, A:D, 4, FALSE)</f>
        <v>95.731374129708314</v>
      </c>
      <c r="BA154" s="32">
        <f t="shared" si="41"/>
        <v>82.323548933615484</v>
      </c>
      <c r="BB154" s="32">
        <f>IF('Min Time&amp;Cost'!H154=0,1,'Min Time&amp;Cost'!H154)</f>
        <v>9.0015228652162502</v>
      </c>
      <c r="BC154" s="31">
        <f t="shared" si="42"/>
        <v>7.9243921766698158E-2</v>
      </c>
      <c r="BD154" s="31">
        <f t="shared" si="43"/>
        <v>0.92075607823330186</v>
      </c>
      <c r="BE154" s="31">
        <f t="shared" si="44"/>
        <v>75.799908062363116</v>
      </c>
    </row>
    <row r="155" spans="11:57" ht="15.6">
      <c r="K155" s="21">
        <f>VLOOKUP('Summary_Min Time'!B155, A:D, 4, FALSE)</f>
        <v>68.91572373752264</v>
      </c>
      <c r="L155" s="21">
        <f>VLOOKUP('Summary_Min Time'!E155, A:D, 4, FALSE)</f>
        <v>87.860941194963118</v>
      </c>
      <c r="M155" s="22">
        <f t="shared" si="36"/>
        <v>78.388332466242872</v>
      </c>
      <c r="N155" s="22">
        <f>IF('Min Time'!H155=0,1,'Min Time'!H155)</f>
        <v>7.6645827742349999</v>
      </c>
      <c r="O155" s="40">
        <f t="shared" si="33"/>
        <v>6.7387770880342659E-2</v>
      </c>
      <c r="P155" s="40">
        <f t="shared" si="34"/>
        <v>0.93261222911965735</v>
      </c>
      <c r="Q155" s="40">
        <f t="shared" si="35"/>
        <v>73.105917478315575</v>
      </c>
      <c r="AE155" s="26">
        <f>VLOOKUP('Summary_Min Cost'!B155, A:D, 4, FALSE)</f>
        <v>68.91572373752264</v>
      </c>
      <c r="AF155" s="26">
        <f>VLOOKUP('Summary_Min Cost'!E155, A:D, 4, FALSE)</f>
        <v>79.101456423858892</v>
      </c>
      <c r="AG155" s="27">
        <f t="shared" si="37"/>
        <v>74.008590080690766</v>
      </c>
      <c r="AH155" s="27">
        <f>IF('Min Cost'!H155=0,1,'Min Cost'!H155)</f>
        <v>89.249126375485716</v>
      </c>
      <c r="AI155" s="26">
        <f t="shared" si="38"/>
        <v>0.56501620042220235</v>
      </c>
      <c r="AJ155" s="26">
        <f t="shared" si="39"/>
        <v>0.43498379957779765</v>
      </c>
      <c r="AK155" s="26">
        <f t="shared" si="40"/>
        <v>32.192537714694573</v>
      </c>
      <c r="AY155" s="31">
        <f>VLOOKUP('Summary_Min Time&amp;Cost'!B155, A:D, 4, FALSE)</f>
        <v>68.91572373752264</v>
      </c>
      <c r="AZ155" s="31">
        <f>VLOOKUP('Summary_Min Time&amp;Cost'!E155, A:D, 4, FALSE)</f>
        <v>87.860941194963118</v>
      </c>
      <c r="BA155" s="32">
        <f t="shared" si="41"/>
        <v>78.388332466242872</v>
      </c>
      <c r="BB155" s="32">
        <f>IF('Min Time&amp;Cost'!H155=0,1,'Min Time&amp;Cost'!H155)</f>
        <v>7.6645827742349999</v>
      </c>
      <c r="BC155" s="31">
        <f t="shared" si="42"/>
        <v>6.7100399340612155E-2</v>
      </c>
      <c r="BD155" s="31">
        <f t="shared" si="43"/>
        <v>0.93289960065938782</v>
      </c>
      <c r="BE155" s="31">
        <f t="shared" si="44"/>
        <v>73.128444054113302</v>
      </c>
    </row>
    <row r="156" spans="11:57" ht="15.6">
      <c r="K156" s="21">
        <f>VLOOKUP('Summary_Min Time'!B156, A:D, 4, FALSE)</f>
        <v>91.803458387712311</v>
      </c>
      <c r="L156" s="21">
        <f>VLOOKUP('Summary_Min Time'!E156, A:D, 4, FALSE)</f>
        <v>84.711156867525418</v>
      </c>
      <c r="M156" s="22">
        <f t="shared" si="36"/>
        <v>88.257307627618871</v>
      </c>
      <c r="N156" s="22">
        <f>IF('Min Time'!H156=0,1,'Min Time'!H156)</f>
        <v>3.302310982876191</v>
      </c>
      <c r="O156" s="40">
        <f t="shared" si="33"/>
        <v>2.7777149798758203E-2</v>
      </c>
      <c r="P156" s="40">
        <f t="shared" si="34"/>
        <v>0.97222285020124177</v>
      </c>
      <c r="Q156" s="40">
        <f t="shared" si="35"/>
        <v>85.805771172811419</v>
      </c>
      <c r="AE156" s="26">
        <f>VLOOKUP('Summary_Min Cost'!B156, A:D, 4, FALSE)</f>
        <v>91.803458387712311</v>
      </c>
      <c r="AF156" s="26">
        <f>VLOOKUP('Summary_Min Cost'!E156, A:D, 4, FALSE)</f>
        <v>79.101456423858892</v>
      </c>
      <c r="AG156" s="27">
        <f t="shared" si="37"/>
        <v>85.452457405785594</v>
      </c>
      <c r="AH156" s="27">
        <f>IF('Min Cost'!H156=0,1,'Min Cost'!H156)</f>
        <v>16.580975907614281</v>
      </c>
      <c r="AI156" s="26">
        <f t="shared" si="38"/>
        <v>9.9757404608546679E-2</v>
      </c>
      <c r="AJ156" s="26">
        <f t="shared" si="39"/>
        <v>0.90024259539145335</v>
      </c>
      <c r="AK156" s="26">
        <f t="shared" si="40"/>
        <v>76.927942037562048</v>
      </c>
      <c r="AY156" s="31">
        <f>VLOOKUP('Summary_Min Time&amp;Cost'!B156, A:D, 4, FALSE)</f>
        <v>91.803458387712311</v>
      </c>
      <c r="AZ156" s="31">
        <f>VLOOKUP('Summary_Min Time&amp;Cost'!E156, A:D, 4, FALSE)</f>
        <v>95.731374129708314</v>
      </c>
      <c r="BA156" s="32">
        <f t="shared" si="41"/>
        <v>93.767416258710313</v>
      </c>
      <c r="BB156" s="32">
        <f>IF('Min Time&amp;Cost'!H156=0,1,'Min Time&amp;Cost'!H156)</f>
        <v>4.1153498840190474</v>
      </c>
      <c r="BC156" s="31">
        <f t="shared" si="42"/>
        <v>3.4862463259193607E-2</v>
      </c>
      <c r="BD156" s="31">
        <f t="shared" si="43"/>
        <v>0.96513753674080638</v>
      </c>
      <c r="BE156" s="31">
        <f t="shared" si="44"/>
        <v>90.49845315448151</v>
      </c>
    </row>
    <row r="157" spans="11:57" ht="15.6">
      <c r="K157" s="21">
        <f>VLOOKUP('Summary_Min Time'!B157, A:D, 4, FALSE)</f>
        <v>79.101456423858892</v>
      </c>
      <c r="L157" s="21">
        <f>VLOOKUP('Summary_Min Time'!E157, A:D, 4, FALSE)</f>
        <v>84.711156867525418</v>
      </c>
      <c r="M157" s="22">
        <f t="shared" si="36"/>
        <v>81.906306645692155</v>
      </c>
      <c r="N157" s="22">
        <f>IF('Min Time'!H157=0,1,'Min Time'!H157)</f>
        <v>1.644754184175</v>
      </c>
      <c r="O157" s="40">
        <f t="shared" si="33"/>
        <v>1.2726080673579851E-2</v>
      </c>
      <c r="P157" s="40">
        <f t="shared" si="34"/>
        <v>0.98727391932642017</v>
      </c>
      <c r="Q157" s="40">
        <f t="shared" si="35"/>
        <v>80.863960379644112</v>
      </c>
      <c r="AE157" s="26">
        <f>VLOOKUP('Summary_Min Cost'!B157, A:D, 4, FALSE)</f>
        <v>79.101456423858892</v>
      </c>
      <c r="AF157" s="26">
        <f>VLOOKUP('Summary_Min Cost'!E157, A:D, 4, FALSE)</f>
        <v>79.101456423858892</v>
      </c>
      <c r="AG157" s="27">
        <f t="shared" si="37"/>
        <v>79.101456423858892</v>
      </c>
      <c r="AH157" s="27">
        <f>IF('Min Cost'!H157=0,1,'Min Cost'!H157)</f>
        <v>56.353486006261903</v>
      </c>
      <c r="AI157" s="26">
        <f t="shared" si="38"/>
        <v>0.35440142727655993</v>
      </c>
      <c r="AJ157" s="26">
        <f t="shared" si="39"/>
        <v>0.64559857272344012</v>
      </c>
      <c r="AK157" s="26">
        <f t="shared" si="40"/>
        <v>51.067787367588693</v>
      </c>
      <c r="AY157" s="31">
        <f>VLOOKUP('Summary_Min Time&amp;Cost'!B157, A:D, 4, FALSE)</f>
        <v>79.101456423858892</v>
      </c>
      <c r="AZ157" s="31">
        <f>VLOOKUP('Summary_Min Time&amp;Cost'!E157, A:D, 4, FALSE)</f>
        <v>84.711156867525418</v>
      </c>
      <c r="BA157" s="32">
        <f t="shared" si="41"/>
        <v>81.906306645692155</v>
      </c>
      <c r="BB157" s="32">
        <f>IF('Min Time&amp;Cost'!H157=0,1,'Min Time&amp;Cost'!H157)</f>
        <v>2.4332960409737501</v>
      </c>
      <c r="BC157" s="31">
        <f t="shared" si="42"/>
        <v>1.958424795044858E-2</v>
      </c>
      <c r="BD157" s="31">
        <f t="shared" si="43"/>
        <v>0.98041575204955145</v>
      </c>
      <c r="BE157" s="31">
        <f t="shared" si="44"/>
        <v>80.302233227637444</v>
      </c>
    </row>
    <row r="158" spans="11:57" ht="15.6">
      <c r="K158" s="21">
        <f>VLOOKUP('Summary_Min Time'!B158, A:D, 4, FALSE)</f>
        <v>68.91572373752264</v>
      </c>
      <c r="L158" s="21">
        <f>VLOOKUP('Summary_Min Time'!E158, A:D, 4, FALSE)</f>
        <v>79.101456423858892</v>
      </c>
      <c r="M158" s="22">
        <f t="shared" si="36"/>
        <v>74.008590080690766</v>
      </c>
      <c r="N158" s="22">
        <f>IF('Min Time'!H158=0,1,'Min Time'!H158)</f>
        <v>6.1450138463062496</v>
      </c>
      <c r="O158" s="40">
        <f t="shared" si="33"/>
        <v>5.3589669365721931E-2</v>
      </c>
      <c r="P158" s="40">
        <f t="shared" si="34"/>
        <v>0.94641033063427804</v>
      </c>
      <c r="Q158" s="40">
        <f t="shared" si="35"/>
        <v>70.042494208043294</v>
      </c>
      <c r="AE158" s="26">
        <f>VLOOKUP('Summary_Min Cost'!B158, A:D, 4, FALSE)</f>
        <v>68.91572373752264</v>
      </c>
      <c r="AF158" s="26">
        <f>VLOOKUP('Summary_Min Cost'!E158, A:D, 4, FALSE)</f>
        <v>79.101456423858892</v>
      </c>
      <c r="AG158" s="27">
        <f t="shared" si="37"/>
        <v>74.008590080690766</v>
      </c>
      <c r="AH158" s="27">
        <f>IF('Min Cost'!H158=0,1,'Min Cost'!H158)</f>
        <v>55.311905762314289</v>
      </c>
      <c r="AI158" s="26">
        <f t="shared" si="38"/>
        <v>0.34773269596962214</v>
      </c>
      <c r="AJ158" s="26">
        <f t="shared" si="39"/>
        <v>0.65226730403037791</v>
      </c>
      <c r="AK158" s="26">
        <f t="shared" si="40"/>
        <v>48.273383527021537</v>
      </c>
      <c r="AY158" s="31">
        <f>VLOOKUP('Summary_Min Time&amp;Cost'!B158, A:D, 4, FALSE)</f>
        <v>68.91572373752264</v>
      </c>
      <c r="AZ158" s="31">
        <f>VLOOKUP('Summary_Min Time&amp;Cost'!E158, A:D, 4, FALSE)</f>
        <v>79.101456423858892</v>
      </c>
      <c r="BA158" s="32">
        <f t="shared" si="41"/>
        <v>74.008590080690766</v>
      </c>
      <c r="BB158" s="32">
        <f>IF('Min Time&amp;Cost'!H158=0,1,'Min Time&amp;Cost'!H158)</f>
        <v>6.1450138463062496</v>
      </c>
      <c r="BC158" s="31">
        <f t="shared" si="42"/>
        <v>5.3298046132142902E-2</v>
      </c>
      <c r="BD158" s="31">
        <f t="shared" si="43"/>
        <v>0.94670195386785705</v>
      </c>
      <c r="BE158" s="31">
        <f t="shared" si="44"/>
        <v>70.064076832395259</v>
      </c>
    </row>
    <row r="159" spans="11:57" ht="15.6">
      <c r="K159" s="21">
        <f>VLOOKUP('Summary_Min Time'!B159, A:D, 4, FALSE)</f>
        <v>84.711156867525418</v>
      </c>
      <c r="L159" s="21">
        <f>VLOOKUP('Summary_Min Time'!E159, A:D, 4, FALSE)</f>
        <v>87.860941194963118</v>
      </c>
      <c r="M159" s="22">
        <f t="shared" si="36"/>
        <v>86.286049031244261</v>
      </c>
      <c r="N159" s="22">
        <f>IF('Min Time'!H159=0,1,'Min Time'!H159)</f>
        <v>8.7880816258337493</v>
      </c>
      <c r="O159" s="40">
        <f t="shared" si="33"/>
        <v>7.7589447764490033E-2</v>
      </c>
      <c r="P159" s="40">
        <f t="shared" si="34"/>
        <v>0.92241055223550994</v>
      </c>
      <c r="Q159" s="40">
        <f t="shared" si="35"/>
        <v>79.591162137130311</v>
      </c>
      <c r="AE159" s="26">
        <f>VLOOKUP('Summary_Min Cost'!B159, A:D, 4, FALSE)</f>
        <v>84.711156867525418</v>
      </c>
      <c r="AF159" s="26">
        <f>VLOOKUP('Summary_Min Cost'!E159, A:D, 4, FALSE)</f>
        <v>79.101456423858892</v>
      </c>
      <c r="AG159" s="27">
        <f t="shared" si="37"/>
        <v>81.906306645692155</v>
      </c>
      <c r="AH159" s="27">
        <f>IF('Min Cost'!H159=0,1,'Min Cost'!H159)</f>
        <v>95.889382276557143</v>
      </c>
      <c r="AI159" s="26">
        <f t="shared" si="38"/>
        <v>0.6075305267747485</v>
      </c>
      <c r="AJ159" s="26">
        <f t="shared" si="39"/>
        <v>0.3924694732252515</v>
      </c>
      <c r="AK159" s="26">
        <f t="shared" si="40"/>
        <v>32.145725023060713</v>
      </c>
      <c r="AY159" s="31">
        <f>VLOOKUP('Summary_Min Time&amp;Cost'!B159, A:D, 4, FALSE)</f>
        <v>84.711156867525418</v>
      </c>
      <c r="AZ159" s="31">
        <f>VLOOKUP('Summary_Min Time&amp;Cost'!E159, A:D, 4, FALSE)</f>
        <v>87.860941194963118</v>
      </c>
      <c r="BA159" s="32">
        <f t="shared" si="41"/>
        <v>86.286049031244261</v>
      </c>
      <c r="BB159" s="32">
        <f>IF('Min Time&amp;Cost'!H159=0,1,'Min Time&amp;Cost'!H159)</f>
        <v>8.7880816258337493</v>
      </c>
      <c r="BC159" s="31">
        <f t="shared" si="42"/>
        <v>7.7305219730176358E-2</v>
      </c>
      <c r="BD159" s="31">
        <f t="shared" si="43"/>
        <v>0.92269478026982366</v>
      </c>
      <c r="BE159" s="31">
        <f t="shared" si="44"/>
        <v>79.615687051235156</v>
      </c>
    </row>
    <row r="160" spans="11:57" ht="15.6">
      <c r="K160" s="21">
        <f>VLOOKUP('Summary_Min Time'!B160, A:D, 4, FALSE)</f>
        <v>79.101456423858892</v>
      </c>
      <c r="L160" s="21">
        <f>VLOOKUP('Summary_Min Time'!E160, A:D, 4, FALSE)</f>
        <v>95.731374129708314</v>
      </c>
      <c r="M160" s="22">
        <f t="shared" si="36"/>
        <v>87.416415276783596</v>
      </c>
      <c r="N160" s="22">
        <f>IF('Min Time'!H160=0,1,'Min Time'!H160)</f>
        <v>10.27962361945</v>
      </c>
      <c r="O160" s="40">
        <f t="shared" si="33"/>
        <v>9.1133057049321217E-2</v>
      </c>
      <c r="P160" s="40">
        <f t="shared" si="34"/>
        <v>0.90886694295067882</v>
      </c>
      <c r="Q160" s="40">
        <f t="shared" si="35"/>
        <v>79.44989011631732</v>
      </c>
      <c r="AE160" s="26">
        <f>VLOOKUP('Summary_Min Cost'!B160, A:D, 4, FALSE)</f>
        <v>79.101456423858892</v>
      </c>
      <c r="AF160" s="26">
        <f>VLOOKUP('Summary_Min Cost'!E160, A:D, 4, FALSE)</f>
        <v>84.711156867525418</v>
      </c>
      <c r="AG160" s="27">
        <f t="shared" si="37"/>
        <v>81.906306645692155</v>
      </c>
      <c r="AH160" s="27">
        <f>IF('Min Cost'!H160=0,1,'Min Cost'!H160)</f>
        <v>22.70543138679524</v>
      </c>
      <c r="AI160" s="26">
        <f t="shared" si="38"/>
        <v>0.13896931192849288</v>
      </c>
      <c r="AJ160" s="26">
        <f t="shared" si="39"/>
        <v>0.86103068807150707</v>
      </c>
      <c r="AK160" s="26">
        <f t="shared" si="40"/>
        <v>70.523843568536165</v>
      </c>
      <c r="AY160" s="31">
        <f>VLOOKUP('Summary_Min Time&amp;Cost'!B160, A:D, 4, FALSE)</f>
        <v>79.101456423858892</v>
      </c>
      <c r="AZ160" s="31">
        <f>VLOOKUP('Summary_Min Time&amp;Cost'!E160, A:D, 4, FALSE)</f>
        <v>95.731374129708314</v>
      </c>
      <c r="BA160" s="32">
        <f t="shared" si="41"/>
        <v>87.416415276783596</v>
      </c>
      <c r="BB160" s="32">
        <f>IF('Min Time&amp;Cost'!H160=0,1,'Min Time&amp;Cost'!H160)</f>
        <v>10.27962361945</v>
      </c>
      <c r="BC160" s="31">
        <f t="shared" si="42"/>
        <v>9.0853002290600726E-2</v>
      </c>
      <c r="BD160" s="31">
        <f t="shared" si="43"/>
        <v>0.90914699770939933</v>
      </c>
      <c r="BE160" s="31">
        <f t="shared" si="44"/>
        <v>79.474371499405876</v>
      </c>
    </row>
    <row r="161" spans="11:57" ht="15.6">
      <c r="K161" s="21">
        <f>VLOOKUP('Summary_Min Time'!B161, A:D, 4, FALSE)</f>
        <v>79.101456423858892</v>
      </c>
      <c r="L161" s="21">
        <f>VLOOKUP('Summary_Min Time'!E161, A:D, 4, FALSE)</f>
        <v>79.101456423858892</v>
      </c>
      <c r="M161" s="22">
        <f t="shared" si="36"/>
        <v>79.101456423858892</v>
      </c>
      <c r="N161" s="22">
        <f>IF('Min Time'!H161=0,1,'Min Time'!H161)</f>
        <v>7.5391535468412503</v>
      </c>
      <c r="O161" s="40">
        <f t="shared" si="33"/>
        <v>6.6248839186840325E-2</v>
      </c>
      <c r="P161" s="40">
        <f t="shared" si="34"/>
        <v>0.93375116081315968</v>
      </c>
      <c r="Q161" s="40">
        <f t="shared" si="35"/>
        <v>73.861076757789803</v>
      </c>
      <c r="AE161" s="26">
        <f>VLOOKUP('Summary_Min Cost'!B161, A:D, 4, FALSE)</f>
        <v>79.101456423858892</v>
      </c>
      <c r="AF161" s="26">
        <f>VLOOKUP('Summary_Min Cost'!E161, A:D, 4, FALSE)</f>
        <v>84.711156867525418</v>
      </c>
      <c r="AG161" s="27">
        <f t="shared" si="37"/>
        <v>81.906306645692155</v>
      </c>
      <c r="AH161" s="27">
        <f>IF('Min Cost'!H161=0,1,'Min Cost'!H161)</f>
        <v>14.50336094859524</v>
      </c>
      <c r="AI161" s="26">
        <f t="shared" si="38"/>
        <v>8.6455447316747855E-2</v>
      </c>
      <c r="AJ161" s="26">
        <f t="shared" si="39"/>
        <v>0.91354455268325219</v>
      </c>
      <c r="AK161" s="26">
        <f t="shared" si="40"/>
        <v>74.825060266576131</v>
      </c>
      <c r="AY161" s="31">
        <f>VLOOKUP('Summary_Min Time&amp;Cost'!B161, A:D, 4, FALSE)</f>
        <v>79.101456423858892</v>
      </c>
      <c r="AZ161" s="31">
        <f>VLOOKUP('Summary_Min Time&amp;Cost'!E161, A:D, 4, FALSE)</f>
        <v>79.101456423858892</v>
      </c>
      <c r="BA161" s="32">
        <f t="shared" si="41"/>
        <v>79.101456423858892</v>
      </c>
      <c r="BB161" s="32">
        <f>IF('Min Time&amp;Cost'!H161=0,1,'Min Time&amp;Cost'!H161)</f>
        <v>7.5391535468412503</v>
      </c>
      <c r="BC161" s="31">
        <f t="shared" si="42"/>
        <v>6.5961116701085121E-2</v>
      </c>
      <c r="BD161" s="31">
        <f t="shared" si="43"/>
        <v>0.93403888329891482</v>
      </c>
      <c r="BE161" s="31">
        <f t="shared" si="44"/>
        <v>73.883836025458933</v>
      </c>
    </row>
    <row r="162" spans="11:57" ht="15.6">
      <c r="K162" s="21">
        <f>VLOOKUP('Summary_Min Time'!B162, A:D, 4, FALSE)</f>
        <v>97.16593973375204</v>
      </c>
      <c r="L162" s="21">
        <f>VLOOKUP('Summary_Min Time'!E162, A:D, 4, FALSE)</f>
        <v>84.711156867525418</v>
      </c>
      <c r="M162" s="22">
        <f t="shared" si="36"/>
        <v>90.938548300638729</v>
      </c>
      <c r="N162" s="22">
        <f>IF('Min Time'!H162=0,1,'Min Time'!H162)</f>
        <v>1</v>
      </c>
      <c r="O162" s="40">
        <f t="shared" si="33"/>
        <v>6.8715363210907938E-3</v>
      </c>
      <c r="P162" s="40">
        <f t="shared" si="34"/>
        <v>0.99312846367890917</v>
      </c>
      <c r="Q162" s="40">
        <f t="shared" si="35"/>
        <v>90.313660763003611</v>
      </c>
      <c r="AE162" s="26">
        <f>VLOOKUP('Summary_Min Cost'!B162, A:D, 4, FALSE)</f>
        <v>97.16593973375204</v>
      </c>
      <c r="AF162" s="26">
        <f>VLOOKUP('Summary_Min Cost'!E162, A:D, 4, FALSE)</f>
        <v>84.711156867525418</v>
      </c>
      <c r="AG162" s="27">
        <f t="shared" si="37"/>
        <v>90.938548300638729</v>
      </c>
      <c r="AH162" s="27">
        <f>IF('Min Cost'!H162=0,1,'Min Cost'!H162)</f>
        <v>29.625728508109521</v>
      </c>
      <c r="AI162" s="26">
        <f t="shared" si="38"/>
        <v>0.18327660590261047</v>
      </c>
      <c r="AJ162" s="26">
        <f t="shared" si="39"/>
        <v>0.81672339409738948</v>
      </c>
      <c r="AK162" s="26">
        <f t="shared" si="40"/>
        <v>74.271639822387058</v>
      </c>
      <c r="AY162" s="31">
        <f>VLOOKUP('Summary_Min Time&amp;Cost'!B162, A:D, 4, FALSE)</f>
        <v>97.16593973375204</v>
      </c>
      <c r="AZ162" s="31">
        <f>VLOOKUP('Summary_Min Time&amp;Cost'!E162, A:D, 4, FALSE)</f>
        <v>84.711156867525418</v>
      </c>
      <c r="BA162" s="32">
        <f t="shared" si="41"/>
        <v>90.938548300638729</v>
      </c>
      <c r="BB162" s="32">
        <f>IF('Min Time&amp;Cost'!H162=0,1,'Min Time&amp;Cost'!H162)</f>
        <v>5.0483127860524997</v>
      </c>
      <c r="BC162" s="31">
        <f t="shared" si="42"/>
        <v>4.333663199717664E-2</v>
      </c>
      <c r="BD162" s="31">
        <f t="shared" si="43"/>
        <v>0.95666336800282337</v>
      </c>
      <c r="BE162" s="31">
        <f t="shared" si="44"/>
        <v>86.99757789857648</v>
      </c>
    </row>
    <row r="163" spans="11:57" ht="15.6">
      <c r="K163" s="21">
        <f>VLOOKUP('Summary_Min Time'!B163, A:D, 4, FALSE)</f>
        <v>84.711156867525418</v>
      </c>
      <c r="L163" s="21">
        <f>VLOOKUP('Summary_Min Time'!E163, A:D, 4, FALSE)</f>
        <v>91.803458387712311</v>
      </c>
      <c r="M163" s="22">
        <f t="shared" si="36"/>
        <v>88.257307627618871</v>
      </c>
      <c r="N163" s="22">
        <f>IF('Min Time'!H163=0,1,'Min Time'!H163)</f>
        <v>1</v>
      </c>
      <c r="O163" s="40">
        <f t="shared" si="33"/>
        <v>6.8715363210907938E-3</v>
      </c>
      <c r="P163" s="40">
        <f t="shared" si="34"/>
        <v>0.99312846367890917</v>
      </c>
      <c r="Q163" s="40">
        <f t="shared" si="35"/>
        <v>87.650844332654003</v>
      </c>
      <c r="AE163" s="26">
        <f>VLOOKUP('Summary_Min Cost'!B163, A:D, 4, FALSE)</f>
        <v>84.711156867525418</v>
      </c>
      <c r="AF163" s="26">
        <f>VLOOKUP('Summary_Min Cost'!E163, A:D, 4, FALSE)</f>
        <v>79.101456423858892</v>
      </c>
      <c r="AG163" s="27">
        <f t="shared" si="37"/>
        <v>81.906306645692155</v>
      </c>
      <c r="AH163" s="27">
        <f>IF('Min Cost'!H163=0,1,'Min Cost'!H163)</f>
        <v>71.792663455285719</v>
      </c>
      <c r="AI163" s="26">
        <f t="shared" si="38"/>
        <v>0.45325096537595144</v>
      </c>
      <c r="AJ163" s="26">
        <f t="shared" si="39"/>
        <v>0.54674903462404856</v>
      </c>
      <c r="AK163" s="26">
        <f t="shared" si="40"/>
        <v>44.782194088153481</v>
      </c>
      <c r="AY163" s="31">
        <f>VLOOKUP('Summary_Min Time&amp;Cost'!B163, A:D, 4, FALSE)</f>
        <v>84.711156867525418</v>
      </c>
      <c r="AZ163" s="31">
        <f>VLOOKUP('Summary_Min Time&amp;Cost'!E163, A:D, 4, FALSE)</f>
        <v>87.860941194963118</v>
      </c>
      <c r="BA163" s="32">
        <f t="shared" si="41"/>
        <v>86.286049031244261</v>
      </c>
      <c r="BB163" s="32">
        <f>IF('Min Time&amp;Cost'!H163=0,1,'Min Time&amp;Cost'!H163)</f>
        <v>35.347156845723809</v>
      </c>
      <c r="BC163" s="31">
        <f t="shared" si="42"/>
        <v>0.31854319869759973</v>
      </c>
      <c r="BD163" s="31">
        <f t="shared" si="43"/>
        <v>0.68145680130240027</v>
      </c>
      <c r="BE163" s="31">
        <f t="shared" si="44"/>
        <v>58.800214969853791</v>
      </c>
    </row>
    <row r="164" spans="11:57" ht="15.6">
      <c r="K164" s="21">
        <f>VLOOKUP('Summary_Min Time'!B164, A:D, 4, FALSE)</f>
        <v>91.803458387712311</v>
      </c>
      <c r="L164" s="21">
        <f>VLOOKUP('Summary_Min Time'!E164, A:D, 4, FALSE)</f>
        <v>84.711156867525418</v>
      </c>
      <c r="M164" s="22">
        <f t="shared" si="36"/>
        <v>88.257307627618871</v>
      </c>
      <c r="N164" s="22">
        <f>IF('Min Time'!H164=0,1,'Min Time'!H164)</f>
        <v>8.9776901858287506</v>
      </c>
      <c r="O164" s="40">
        <f t="shared" si="33"/>
        <v>7.931114535304111E-2</v>
      </c>
      <c r="P164" s="40">
        <f t="shared" si="34"/>
        <v>0.92068885464695893</v>
      </c>
      <c r="Q164" s="40">
        <f t="shared" si="35"/>
        <v>81.257519473896735</v>
      </c>
      <c r="AE164" s="26">
        <f>VLOOKUP('Summary_Min Cost'!B164, A:D, 4, FALSE)</f>
        <v>91.803458387712311</v>
      </c>
      <c r="AF164" s="26">
        <f>VLOOKUP('Summary_Min Cost'!E164, A:D, 4, FALSE)</f>
        <v>84.711156867525418</v>
      </c>
      <c r="AG164" s="27">
        <f t="shared" si="37"/>
        <v>88.257307627618871</v>
      </c>
      <c r="AH164" s="27">
        <f>IF('Min Cost'!H164=0,1,'Min Cost'!H164)</f>
        <v>16.081123190590478</v>
      </c>
      <c r="AI164" s="26">
        <f t="shared" si="38"/>
        <v>9.6557090967572701E-2</v>
      </c>
      <c r="AJ164" s="26">
        <f t="shared" si="39"/>
        <v>0.9034429090324273</v>
      </c>
      <c r="AK164" s="26">
        <f t="shared" si="40"/>
        <v>79.735438746465832</v>
      </c>
      <c r="AY164" s="31">
        <f>VLOOKUP('Summary_Min Time&amp;Cost'!B164, A:D, 4, FALSE)</f>
        <v>91.803458387712311</v>
      </c>
      <c r="AZ164" s="31">
        <f>VLOOKUP('Summary_Min Time&amp;Cost'!E164, A:D, 4, FALSE)</f>
        <v>84.711156867525418</v>
      </c>
      <c r="BA164" s="32">
        <f t="shared" si="41"/>
        <v>88.257307627618871</v>
      </c>
      <c r="BB164" s="32">
        <f>IF('Min Time&amp;Cost'!H164=0,1,'Min Time&amp;Cost'!H164)</f>
        <v>8.9776901858287506</v>
      </c>
      <c r="BC164" s="31">
        <f t="shared" si="42"/>
        <v>7.9027447835990167E-2</v>
      </c>
      <c r="BD164" s="31">
        <f t="shared" si="43"/>
        <v>0.92097255216400986</v>
      </c>
      <c r="BE164" s="31">
        <f t="shared" si="44"/>
        <v>81.282557852932285</v>
      </c>
    </row>
    <row r="165" spans="11:57" ht="15.6">
      <c r="K165" s="21">
        <f>VLOOKUP('Summary_Min Time'!B165, A:D, 4, FALSE)</f>
        <v>97.16593973375204</v>
      </c>
      <c r="L165" s="21">
        <f>VLOOKUP('Summary_Min Time'!E165, A:D, 4, FALSE)</f>
        <v>84.711156867525418</v>
      </c>
      <c r="M165" s="22">
        <f t="shared" si="36"/>
        <v>90.938548300638729</v>
      </c>
      <c r="N165" s="22">
        <f>IF('Min Time'!H165=0,1,'Min Time'!H165)</f>
        <v>1</v>
      </c>
      <c r="O165" s="40">
        <f t="shared" si="33"/>
        <v>6.8715363210907938E-3</v>
      </c>
      <c r="P165" s="40">
        <f t="shared" si="34"/>
        <v>0.99312846367890917</v>
      </c>
      <c r="Q165" s="40">
        <f t="shared" si="35"/>
        <v>90.313660763003611</v>
      </c>
      <c r="AE165" s="26">
        <f>VLOOKUP('Summary_Min Cost'!B165, A:D, 4, FALSE)</f>
        <v>97.16593973375204</v>
      </c>
      <c r="AF165" s="26">
        <f>VLOOKUP('Summary_Min Cost'!E165, A:D, 4, FALSE)</f>
        <v>84.711156867525418</v>
      </c>
      <c r="AG165" s="27">
        <f t="shared" si="37"/>
        <v>90.938548300638729</v>
      </c>
      <c r="AH165" s="27">
        <f>IF('Min Cost'!H165=0,1,'Min Cost'!H165)</f>
        <v>20.52483776832857</v>
      </c>
      <c r="AI165" s="26">
        <f t="shared" si="38"/>
        <v>0.12500803240569422</v>
      </c>
      <c r="AJ165" s="26">
        <f t="shared" si="39"/>
        <v>0.87499196759430575</v>
      </c>
      <c r="AK165" s="26">
        <f t="shared" si="40"/>
        <v>79.570499307745692</v>
      </c>
      <c r="AY165" s="31">
        <f>VLOOKUP('Summary_Min Time&amp;Cost'!B165, A:D, 4, FALSE)</f>
        <v>97.16593973375204</v>
      </c>
      <c r="AZ165" s="31">
        <f>VLOOKUP('Summary_Min Time&amp;Cost'!E165, A:D, 4, FALSE)</f>
        <v>84.711156867525418</v>
      </c>
      <c r="BA165" s="32">
        <f t="shared" si="41"/>
        <v>90.938548300638729</v>
      </c>
      <c r="BB165" s="32">
        <f>IF('Min Time&amp;Cost'!H165=0,1,'Min Time&amp;Cost'!H165)</f>
        <v>4.0668587420750004</v>
      </c>
      <c r="BC165" s="31">
        <f t="shared" si="42"/>
        <v>3.4422014750216764E-2</v>
      </c>
      <c r="BD165" s="31">
        <f t="shared" si="43"/>
        <v>0.96557798524978322</v>
      </c>
      <c r="BE165" s="31">
        <f t="shared" si="44"/>
        <v>87.808260249670838</v>
      </c>
    </row>
    <row r="166" spans="11:57" ht="15.6">
      <c r="K166" s="21">
        <f>VLOOKUP('Summary_Min Time'!B166, A:D, 4, FALSE)</f>
        <v>84.711156867525418</v>
      </c>
      <c r="L166" s="21">
        <f>VLOOKUP('Summary_Min Time'!E166, A:D, 4, FALSE)</f>
        <v>79.101456423858892</v>
      </c>
      <c r="M166" s="22">
        <f t="shared" si="36"/>
        <v>81.906306645692155</v>
      </c>
      <c r="N166" s="22">
        <f>IF('Min Time'!H166=0,1,'Min Time'!H166)</f>
        <v>7.4449574171523816</v>
      </c>
      <c r="O166" s="40">
        <f t="shared" si="33"/>
        <v>6.5393512563715062E-2</v>
      </c>
      <c r="P166" s="40">
        <f t="shared" si="34"/>
        <v>0.93460648743628494</v>
      </c>
      <c r="Q166" s="40">
        <f t="shared" si="35"/>
        <v>76.550165553009592</v>
      </c>
      <c r="AE166" s="26">
        <f>VLOOKUP('Summary_Min Cost'!B166, A:D, 4, FALSE)</f>
        <v>84.711156867525418</v>
      </c>
      <c r="AF166" s="26">
        <f>VLOOKUP('Summary_Min Cost'!E166, A:D, 4, FALSE)</f>
        <v>79.101456423858892</v>
      </c>
      <c r="AG166" s="27">
        <f t="shared" si="37"/>
        <v>81.906306645692155</v>
      </c>
      <c r="AH166" s="27">
        <f>IF('Min Cost'!H166=0,1,'Min Cost'!H166)</f>
        <v>13.84555498866191</v>
      </c>
      <c r="AI166" s="26">
        <f t="shared" si="38"/>
        <v>8.2243835946056096E-2</v>
      </c>
      <c r="AJ166" s="26">
        <f t="shared" si="39"/>
        <v>0.91775616405394389</v>
      </c>
      <c r="AK166" s="26">
        <f t="shared" si="40"/>
        <v>75.170017798976488</v>
      </c>
      <c r="AY166" s="31">
        <f>VLOOKUP('Summary_Min Time&amp;Cost'!B166, A:D, 4, FALSE)</f>
        <v>84.711156867525418</v>
      </c>
      <c r="AZ166" s="31">
        <f>VLOOKUP('Summary_Min Time&amp;Cost'!E166, A:D, 4, FALSE)</f>
        <v>79.101456423858892</v>
      </c>
      <c r="BA166" s="32">
        <f t="shared" si="41"/>
        <v>81.906306645692155</v>
      </c>
      <c r="BB166" s="32">
        <f>IF('Min Time&amp;Cost'!H166=0,1,'Min Time&amp;Cost'!H166)</f>
        <v>13.84555498866191</v>
      </c>
      <c r="BC166" s="31">
        <f t="shared" si="42"/>
        <v>0.12324261185053702</v>
      </c>
      <c r="BD166" s="31">
        <f t="shared" si="43"/>
        <v>0.87675738814946302</v>
      </c>
      <c r="BE166" s="31">
        <f t="shared" si="44"/>
        <v>71.811959487646064</v>
      </c>
    </row>
    <row r="167" spans="11:57" ht="15.6">
      <c r="K167" s="21">
        <f>VLOOKUP('Summary_Min Time'!B167, A:D, 4, FALSE)</f>
        <v>79.101456423858892</v>
      </c>
      <c r="L167" s="21">
        <f>VLOOKUP('Summary_Min Time'!E167, A:D, 4, FALSE)</f>
        <v>84.711156867525418</v>
      </c>
      <c r="M167" s="22">
        <f t="shared" si="36"/>
        <v>81.906306645692155</v>
      </c>
      <c r="N167" s="22">
        <f>IF('Min Time'!H167=0,1,'Min Time'!H167)</f>
        <v>1.8512037993099999</v>
      </c>
      <c r="O167" s="40">
        <f t="shared" si="33"/>
        <v>1.4600699649350771E-2</v>
      </c>
      <c r="P167" s="40">
        <f t="shared" si="34"/>
        <v>0.98539930035064927</v>
      </c>
      <c r="Q167" s="40">
        <f t="shared" si="35"/>
        <v>80.710417262970779</v>
      </c>
      <c r="AE167" s="26">
        <f>VLOOKUP('Summary_Min Cost'!B167, A:D, 4, FALSE)</f>
        <v>79.101456423858892</v>
      </c>
      <c r="AF167" s="26">
        <f>VLOOKUP('Summary_Min Cost'!E167, A:D, 4, FALSE)</f>
        <v>79.101456423858892</v>
      </c>
      <c r="AG167" s="27">
        <f t="shared" si="37"/>
        <v>79.101456423858892</v>
      </c>
      <c r="AH167" s="27">
        <f>IF('Min Cost'!H167=0,1,'Min Cost'!H167)</f>
        <v>13.536352257400001</v>
      </c>
      <c r="AI167" s="26">
        <f t="shared" si="38"/>
        <v>8.0264161363959599E-2</v>
      </c>
      <c r="AJ167" s="26">
        <f t="shared" si="39"/>
        <v>0.91973583863604036</v>
      </c>
      <c r="AK167" s="26">
        <f t="shared" si="40"/>
        <v>72.752444361330063</v>
      </c>
      <c r="AY167" s="31">
        <f>VLOOKUP('Summary_Min Time&amp;Cost'!B167, A:D, 4, FALSE)</f>
        <v>79.101456423858892</v>
      </c>
      <c r="AZ167" s="31">
        <f>VLOOKUP('Summary_Min Time&amp;Cost'!E167, A:D, 4, FALSE)</f>
        <v>84.711156867525418</v>
      </c>
      <c r="BA167" s="32">
        <f t="shared" si="41"/>
        <v>81.906306645692155</v>
      </c>
      <c r="BB167" s="32">
        <f>IF('Min Time&amp;Cost'!H167=0,1,'Min Time&amp;Cost'!H167)</f>
        <v>1.8512037993099999</v>
      </c>
      <c r="BC167" s="31">
        <f t="shared" si="42"/>
        <v>1.4297062504834207E-2</v>
      </c>
      <c r="BD167" s="31">
        <f t="shared" si="43"/>
        <v>0.9857029374951658</v>
      </c>
      <c r="BE167" s="31">
        <f t="shared" si="44"/>
        <v>80.735287060038573</v>
      </c>
    </row>
    <row r="168" spans="11:57" ht="15.6">
      <c r="K168" s="21">
        <f>VLOOKUP('Summary_Min Time'!B168, A:D, 4, FALSE)</f>
        <v>79.101456423858892</v>
      </c>
      <c r="L168" s="21">
        <f>VLOOKUP('Summary_Min Time'!E168, A:D, 4, FALSE)</f>
        <v>79.101456423858892</v>
      </c>
      <c r="M168" s="22">
        <f t="shared" si="36"/>
        <v>79.101456423858892</v>
      </c>
      <c r="N168" s="22">
        <f>IF('Min Time'!H168=0,1,'Min Time'!H168)</f>
        <v>10.27635889057143</v>
      </c>
      <c r="O168" s="40">
        <f t="shared" si="33"/>
        <v>9.1103412418099647E-2</v>
      </c>
      <c r="P168" s="40">
        <f t="shared" si="34"/>
        <v>0.90889658758190039</v>
      </c>
      <c r="Q168" s="40">
        <f t="shared" si="35"/>
        <v>71.895043816403742</v>
      </c>
      <c r="AE168" s="26">
        <f>VLOOKUP('Summary_Min Cost'!B168, A:D, 4, FALSE)</f>
        <v>79.101456423858892</v>
      </c>
      <c r="AF168" s="26">
        <f>VLOOKUP('Summary_Min Cost'!E168, A:D, 4, FALSE)</f>
        <v>79.101456423858892</v>
      </c>
      <c r="AG168" s="27">
        <f t="shared" si="37"/>
        <v>79.101456423858892</v>
      </c>
      <c r="AH168" s="27">
        <f>IF('Min Cost'!H168=0,1,'Min Cost'!H168)</f>
        <v>10.27635889057143</v>
      </c>
      <c r="AI168" s="26">
        <f t="shared" si="38"/>
        <v>5.9392010656315559E-2</v>
      </c>
      <c r="AJ168" s="26">
        <f t="shared" si="39"/>
        <v>0.94060798934368439</v>
      </c>
      <c r="AK168" s="26">
        <f t="shared" si="40"/>
        <v>74.403461881002983</v>
      </c>
      <c r="AY168" s="31">
        <f>VLOOKUP('Summary_Min Time&amp;Cost'!B168, A:D, 4, FALSE)</f>
        <v>79.101456423858892</v>
      </c>
      <c r="AZ168" s="31">
        <f>VLOOKUP('Summary_Min Time&amp;Cost'!E168, A:D, 4, FALSE)</f>
        <v>79.101456423858892</v>
      </c>
      <c r="BA168" s="32">
        <f t="shared" si="41"/>
        <v>79.101456423858892</v>
      </c>
      <c r="BB168" s="32">
        <f>IF('Min Time&amp;Cost'!H168=0,1,'Min Time&amp;Cost'!H168)</f>
        <v>10.27635889057143</v>
      </c>
      <c r="BC168" s="31">
        <f t="shared" si="42"/>
        <v>9.082334852479669E-2</v>
      </c>
      <c r="BD168" s="31">
        <f t="shared" si="43"/>
        <v>0.90917665147520332</v>
      </c>
      <c r="BE168" s="31">
        <f t="shared" si="44"/>
        <v>71.917197278255742</v>
      </c>
    </row>
    <row r="169" spans="11:57" ht="15.6">
      <c r="K169" s="21">
        <f>VLOOKUP('Summary_Min Time'!B169, A:D, 4, FALSE)</f>
        <v>79.101456423858892</v>
      </c>
      <c r="L169" s="21">
        <f>VLOOKUP('Summary_Min Time'!E169, A:D, 4, FALSE)</f>
        <v>79.101456423858892</v>
      </c>
      <c r="M169" s="22">
        <f t="shared" si="36"/>
        <v>79.101456423858892</v>
      </c>
      <c r="N169" s="22">
        <f>IF('Min Time'!H169=0,1,'Min Time'!H169)</f>
        <v>2.330758870995</v>
      </c>
      <c r="O169" s="40">
        <f t="shared" si="33"/>
        <v>1.895519087337184E-2</v>
      </c>
      <c r="P169" s="40">
        <f t="shared" si="34"/>
        <v>0.98104480912662817</v>
      </c>
      <c r="Q169" s="40">
        <f t="shared" si="35"/>
        <v>77.602073218982937</v>
      </c>
      <c r="AE169" s="26">
        <f>VLOOKUP('Summary_Min Cost'!B169, A:D, 4, FALSE)</f>
        <v>79.101456423858892</v>
      </c>
      <c r="AF169" s="26">
        <f>VLOOKUP('Summary_Min Cost'!E169, A:D, 4, FALSE)</f>
        <v>79.101456423858892</v>
      </c>
      <c r="AG169" s="27">
        <f t="shared" si="37"/>
        <v>79.101456423858892</v>
      </c>
      <c r="AH169" s="27">
        <f>IF('Min Cost'!H169=0,1,'Min Cost'!H169)</f>
        <v>24.744941014685711</v>
      </c>
      <c r="AI169" s="26">
        <f t="shared" si="38"/>
        <v>0.15202729933306031</v>
      </c>
      <c r="AJ169" s="26">
        <f t="shared" si="39"/>
        <v>0.84797270066693975</v>
      </c>
      <c r="AK169" s="26">
        <f t="shared" si="40"/>
        <v>67.075875630427873</v>
      </c>
      <c r="AY169" s="31">
        <f>VLOOKUP('Summary_Min Time&amp;Cost'!B169, A:D, 4, FALSE)</f>
        <v>79.101456423858892</v>
      </c>
      <c r="AZ169" s="31">
        <f>VLOOKUP('Summary_Min Time&amp;Cost'!E169, A:D, 4, FALSE)</f>
        <v>79.101456423858892</v>
      </c>
      <c r="BA169" s="32">
        <f t="shared" si="41"/>
        <v>79.101456423858892</v>
      </c>
      <c r="BB169" s="32">
        <f>IF('Min Time&amp;Cost'!H169=0,1,'Min Time&amp;Cost'!H169)</f>
        <v>8.9158168103412514</v>
      </c>
      <c r="BC169" s="31">
        <f t="shared" si="42"/>
        <v>7.8465447543023689E-2</v>
      </c>
      <c r="BD169" s="31">
        <f t="shared" si="43"/>
        <v>0.92153455245697635</v>
      </c>
      <c r="BE169" s="31">
        <f t="shared" si="44"/>
        <v>72.894725244255824</v>
      </c>
    </row>
    <row r="170" spans="11:57" ht="15.6">
      <c r="K170" s="21">
        <f>VLOOKUP('Summary_Min Time'!B170, A:D, 4, FALSE)</f>
        <v>95.731374129708314</v>
      </c>
      <c r="L170" s="21">
        <f>VLOOKUP('Summary_Min Time'!E170, A:D, 4, FALSE)</f>
        <v>95.731374129708314</v>
      </c>
      <c r="M170" s="22">
        <f t="shared" si="36"/>
        <v>95.731374129708314</v>
      </c>
      <c r="N170" s="22">
        <f>IF('Min Time'!H170=0,1,'Min Time'!H170)</f>
        <v>6.3177065627571416</v>
      </c>
      <c r="O170" s="40">
        <f t="shared" si="33"/>
        <v>5.5157766467886914E-2</v>
      </c>
      <c r="P170" s="40">
        <f t="shared" si="34"/>
        <v>0.94484223353211305</v>
      </c>
      <c r="Q170" s="40">
        <f t="shared" si="35"/>
        <v>90.451045351811942</v>
      </c>
      <c r="AE170" s="26">
        <f>VLOOKUP('Summary_Min Cost'!B170, A:D, 4, FALSE)</f>
        <v>95.731374129708314</v>
      </c>
      <c r="AF170" s="26">
        <f>VLOOKUP('Summary_Min Cost'!E170, A:D, 4, FALSE)</f>
        <v>79.101456423858892</v>
      </c>
      <c r="AG170" s="27">
        <f t="shared" si="37"/>
        <v>87.416415276783596</v>
      </c>
      <c r="AH170" s="27">
        <f>IF('Min Cost'!H170=0,1,'Min Cost'!H170)</f>
        <v>112.4819545553333</v>
      </c>
      <c r="AI170" s="26">
        <f t="shared" si="38"/>
        <v>0.71376469054760516</v>
      </c>
      <c r="AJ170" s="26">
        <f t="shared" si="39"/>
        <v>0.28623530945239484</v>
      </c>
      <c r="AK170" s="26">
        <f t="shared" si="40"/>
        <v>25.021664677969209</v>
      </c>
      <c r="AY170" s="31">
        <f>VLOOKUP('Summary_Min Time&amp;Cost'!B170, A:D, 4, FALSE)</f>
        <v>95.731374129708314</v>
      </c>
      <c r="AZ170" s="31">
        <f>VLOOKUP('Summary_Min Time&amp;Cost'!E170, A:D, 4, FALSE)</f>
        <v>95.731374129708314</v>
      </c>
      <c r="BA170" s="32">
        <f t="shared" si="41"/>
        <v>95.731374129708314</v>
      </c>
      <c r="BB170" s="32">
        <f>IF('Min Time&amp;Cost'!H170=0,1,'Min Time&amp;Cost'!H170)</f>
        <v>6.3177065627571416</v>
      </c>
      <c r="BC170" s="31">
        <f t="shared" si="42"/>
        <v>5.486662642170842E-2</v>
      </c>
      <c r="BD170" s="31">
        <f t="shared" si="43"/>
        <v>0.94513337357829164</v>
      </c>
      <c r="BE170" s="31">
        <f t="shared" si="44"/>
        <v>90.478916588496816</v>
      </c>
    </row>
    <row r="171" spans="11:57" ht="15.6">
      <c r="K171" s="21">
        <f>VLOOKUP('Summary_Min Time'!B171, A:D, 4, FALSE)</f>
        <v>79.101456423858892</v>
      </c>
      <c r="L171" s="21">
        <f>VLOOKUP('Summary_Min Time'!E171, A:D, 4, FALSE)</f>
        <v>95.731374129708314</v>
      </c>
      <c r="M171" s="22">
        <f t="shared" si="36"/>
        <v>87.416415276783596</v>
      </c>
      <c r="N171" s="22">
        <f>IF('Min Time'!H171=0,1,'Min Time'!H171)</f>
        <v>6.5261837979187494</v>
      </c>
      <c r="O171" s="40">
        <f t="shared" si="33"/>
        <v>5.7050796788116122E-2</v>
      </c>
      <c r="P171" s="40">
        <f t="shared" si="34"/>
        <v>0.94294920321188391</v>
      </c>
      <c r="Q171" s="40">
        <f t="shared" si="35"/>
        <v>82.429239132882245</v>
      </c>
      <c r="AE171" s="26">
        <f>VLOOKUP('Summary_Min Cost'!B171, A:D, 4, FALSE)</f>
        <v>79.101456423858892</v>
      </c>
      <c r="AF171" s="26">
        <f>VLOOKUP('Summary_Min Cost'!E171, A:D, 4, FALSE)</f>
        <v>84.711156867525418</v>
      </c>
      <c r="AG171" s="27">
        <f t="shared" si="37"/>
        <v>81.906306645692155</v>
      </c>
      <c r="AH171" s="27">
        <f>IF('Min Cost'!H171=0,1,'Min Cost'!H171)</f>
        <v>41.358196371642848</v>
      </c>
      <c r="AI171" s="26">
        <f t="shared" si="38"/>
        <v>0.25839388678790476</v>
      </c>
      <c r="AJ171" s="26">
        <f t="shared" si="39"/>
        <v>0.74160611321209524</v>
      </c>
      <c r="AK171" s="26">
        <f t="shared" si="40"/>
        <v>60.742217719069764</v>
      </c>
      <c r="AY171" s="31">
        <f>VLOOKUP('Summary_Min Time&amp;Cost'!B171, A:D, 4, FALSE)</f>
        <v>79.101456423858892</v>
      </c>
      <c r="AZ171" s="31">
        <f>VLOOKUP('Summary_Min Time&amp;Cost'!E171, A:D, 4, FALSE)</f>
        <v>95.731374129708314</v>
      </c>
      <c r="BA171" s="32">
        <f t="shared" si="41"/>
        <v>87.416415276783596</v>
      </c>
      <c r="BB171" s="32">
        <f>IF('Min Time&amp;Cost'!H171=0,1,'Min Time&amp;Cost'!H171)</f>
        <v>6.5261837979187494</v>
      </c>
      <c r="BC171" s="31">
        <f t="shared" si="42"/>
        <v>5.6760240053008289E-2</v>
      </c>
      <c r="BD171" s="31">
        <f t="shared" si="43"/>
        <v>0.94323975994699172</v>
      </c>
      <c r="BE171" s="31">
        <f t="shared" si="44"/>
        <v>82.454638561099898</v>
      </c>
    </row>
    <row r="172" spans="11:57" ht="15.6">
      <c r="K172" s="21">
        <f>VLOOKUP('Summary_Min Time'!B172, A:D, 4, FALSE)</f>
        <v>95.731374129708314</v>
      </c>
      <c r="L172" s="21">
        <f>VLOOKUP('Summary_Min Time'!E172, A:D, 4, FALSE)</f>
        <v>79.101456423858892</v>
      </c>
      <c r="M172" s="22">
        <f t="shared" si="36"/>
        <v>87.416415276783596</v>
      </c>
      <c r="N172" s="22">
        <f>IF('Min Time'!H172=0,1,'Min Time'!H172)</f>
        <v>6.7096947634787503</v>
      </c>
      <c r="O172" s="40">
        <f t="shared" si="33"/>
        <v>5.8717126551317021E-2</v>
      </c>
      <c r="P172" s="40">
        <f t="shared" si="34"/>
        <v>0.941282873448683</v>
      </c>
      <c r="Q172" s="40">
        <f t="shared" si="35"/>
        <v>82.283574558314214</v>
      </c>
      <c r="AE172" s="26">
        <f>VLOOKUP('Summary_Min Cost'!B172, A:D, 4, FALSE)</f>
        <v>95.731374129708314</v>
      </c>
      <c r="AF172" s="26">
        <f>VLOOKUP('Summary_Min Cost'!E172, A:D, 4, FALSE)</f>
        <v>84.711156867525418</v>
      </c>
      <c r="AG172" s="27">
        <f t="shared" si="37"/>
        <v>90.221265498616873</v>
      </c>
      <c r="AH172" s="27">
        <f>IF('Min Cost'!H172=0,1,'Min Cost'!H172)</f>
        <v>21.29279713428571</v>
      </c>
      <c r="AI172" s="26">
        <f t="shared" si="38"/>
        <v>0.12992490241736471</v>
      </c>
      <c r="AJ172" s="26">
        <f t="shared" si="39"/>
        <v>0.87007509758263524</v>
      </c>
      <c r="AK172" s="26">
        <f t="shared" si="40"/>
        <v>78.499276382737918</v>
      </c>
      <c r="AY172" s="31">
        <f>VLOOKUP('Summary_Min Time&amp;Cost'!B172, A:D, 4, FALSE)</f>
        <v>95.731374129708314</v>
      </c>
      <c r="AZ172" s="31">
        <f>VLOOKUP('Summary_Min Time&amp;Cost'!E172, A:D, 4, FALSE)</f>
        <v>87.860941194963118</v>
      </c>
      <c r="BA172" s="32">
        <f t="shared" si="41"/>
        <v>91.796157662335716</v>
      </c>
      <c r="BB172" s="32">
        <f>IF('Min Time&amp;Cost'!H172=0,1,'Min Time&amp;Cost'!H172)</f>
        <v>18.448232113717498</v>
      </c>
      <c r="BC172" s="31">
        <f t="shared" si="42"/>
        <v>0.16504905722919494</v>
      </c>
      <c r="BD172" s="31">
        <f t="shared" si="43"/>
        <v>0.83495094277080506</v>
      </c>
      <c r="BE172" s="31">
        <f t="shared" si="44"/>
        <v>76.645288382904667</v>
      </c>
    </row>
    <row r="173" spans="11:57" ht="15.6">
      <c r="K173" s="21">
        <f>VLOOKUP('Summary_Min Time'!B173, A:D, 4, FALSE)</f>
        <v>79.101456423858892</v>
      </c>
      <c r="L173" s="21">
        <f>VLOOKUP('Summary_Min Time'!E173, A:D, 4, FALSE)</f>
        <v>95.731374129708314</v>
      </c>
      <c r="M173" s="22">
        <f t="shared" si="36"/>
        <v>87.416415276783596</v>
      </c>
      <c r="N173" s="22">
        <f>IF('Min Time'!H173=0,1,'Min Time'!H173)</f>
        <v>1.114366660095</v>
      </c>
      <c r="O173" s="40">
        <f t="shared" si="33"/>
        <v>7.9100168775666918E-3</v>
      </c>
      <c r="P173" s="40">
        <f t="shared" si="34"/>
        <v>0.99208998312243335</v>
      </c>
      <c r="Q173" s="40">
        <f t="shared" si="35"/>
        <v>86.724949956567869</v>
      </c>
      <c r="AE173" s="26">
        <f>VLOOKUP('Summary_Min Cost'!B173, A:D, 4, FALSE)</f>
        <v>79.101456423858892</v>
      </c>
      <c r="AF173" s="26">
        <f>VLOOKUP('Summary_Min Cost'!E173, A:D, 4, FALSE)</f>
        <v>84.711156867525418</v>
      </c>
      <c r="AG173" s="27">
        <f t="shared" si="37"/>
        <v>81.906306645692155</v>
      </c>
      <c r="AH173" s="27">
        <f>IF('Min Cost'!H173=0,1,'Min Cost'!H173)</f>
        <v>30.09950375641905</v>
      </c>
      <c r="AI173" s="26">
        <f t="shared" si="38"/>
        <v>0.18630995820476193</v>
      </c>
      <c r="AJ173" s="26">
        <f t="shared" si="39"/>
        <v>0.81369004179523807</v>
      </c>
      <c r="AK173" s="26">
        <f t="shared" si="40"/>
        <v>66.646346077826834</v>
      </c>
      <c r="AY173" s="31">
        <f>VLOOKUP('Summary_Min Time&amp;Cost'!B173, A:D, 4, FALSE)</f>
        <v>79.101456423858892</v>
      </c>
      <c r="AZ173" s="31">
        <f>VLOOKUP('Summary_Min Time&amp;Cost'!E173, A:D, 4, FALSE)</f>
        <v>95.731374129708314</v>
      </c>
      <c r="BA173" s="32">
        <f t="shared" si="41"/>
        <v>87.416415276783596</v>
      </c>
      <c r="BB173" s="32">
        <f>IF('Min Time&amp;Cost'!H173=0,1,'Min Time&amp;Cost'!H173)</f>
        <v>1.114366660095</v>
      </c>
      <c r="BC173" s="31">
        <f t="shared" si="42"/>
        <v>7.6043180918342595E-3</v>
      </c>
      <c r="BD173" s="31">
        <f t="shared" si="43"/>
        <v>0.99239568190816574</v>
      </c>
      <c r="BE173" s="31">
        <f t="shared" si="44"/>
        <v>86.75167304857105</v>
      </c>
    </row>
    <row r="174" spans="11:57" ht="15.6">
      <c r="K174" s="21">
        <f>VLOOKUP('Summary_Min Time'!B174, A:D, 4, FALSE)</f>
        <v>84.711156867525418</v>
      </c>
      <c r="L174" s="21">
        <f>VLOOKUP('Summary_Min Time'!E174, A:D, 4, FALSE)</f>
        <v>84.711156867525418</v>
      </c>
      <c r="M174" s="22">
        <f t="shared" si="36"/>
        <v>84.711156867525418</v>
      </c>
      <c r="N174" s="22">
        <f>IF('Min Time'!H174=0,1,'Min Time'!H174)</f>
        <v>30.97630200308571</v>
      </c>
      <c r="O174" s="40">
        <f t="shared" si="33"/>
        <v>0.27906455795340651</v>
      </c>
      <c r="P174" s="40">
        <f t="shared" si="34"/>
        <v>0.72093544204659343</v>
      </c>
      <c r="Q174" s="40">
        <f t="shared" si="35"/>
        <v>61.071275322567757</v>
      </c>
      <c r="AE174" s="26">
        <f>VLOOKUP('Summary_Min Cost'!B174, A:D, 4, FALSE)</f>
        <v>84.711156867525418</v>
      </c>
      <c r="AF174" s="26">
        <f>VLOOKUP('Summary_Min Cost'!E174, A:D, 4, FALSE)</f>
        <v>84.711156867525418</v>
      </c>
      <c r="AG174" s="27">
        <f t="shared" si="37"/>
        <v>84.711156867525418</v>
      </c>
      <c r="AH174" s="27">
        <f>IF('Min Cost'!H174=0,1,'Min Cost'!H174)</f>
        <v>30.97630200308571</v>
      </c>
      <c r="AI174" s="26">
        <f t="shared" si="38"/>
        <v>0.19192367059167639</v>
      </c>
      <c r="AJ174" s="26">
        <f t="shared" si="39"/>
        <v>0.80807632940832363</v>
      </c>
      <c r="AK174" s="26">
        <f t="shared" si="40"/>
        <v>68.453080701442644</v>
      </c>
      <c r="AY174" s="31">
        <f>VLOOKUP('Summary_Min Time&amp;Cost'!B174, A:D, 4, FALSE)</f>
        <v>84.711156867525418</v>
      </c>
      <c r="AZ174" s="31">
        <f>VLOOKUP('Summary_Min Time&amp;Cost'!E174, A:D, 4, FALSE)</f>
        <v>84.711156867525418</v>
      </c>
      <c r="BA174" s="32">
        <f t="shared" si="41"/>
        <v>84.711156867525418</v>
      </c>
      <c r="BB174" s="32">
        <f>IF('Min Time&amp;Cost'!H174=0,1,'Min Time&amp;Cost'!H174)</f>
        <v>30.97630200308571</v>
      </c>
      <c r="BC174" s="31">
        <f t="shared" si="42"/>
        <v>0.27884241168343671</v>
      </c>
      <c r="BD174" s="31">
        <f t="shared" si="43"/>
        <v>0.72115758831656329</v>
      </c>
      <c r="BE174" s="31">
        <f t="shared" si="44"/>
        <v>61.09009359009071</v>
      </c>
    </row>
    <row r="175" spans="11:57" ht="15.6">
      <c r="K175" s="21">
        <f>VLOOKUP('Summary_Min Time'!B175, A:D, 4, FALSE)</f>
        <v>91.803458387712311</v>
      </c>
      <c r="L175" s="21">
        <f>VLOOKUP('Summary_Min Time'!E175, A:D, 4, FALSE)</f>
        <v>84.711156867525418</v>
      </c>
      <c r="M175" s="22">
        <f t="shared" si="36"/>
        <v>88.257307627618871</v>
      </c>
      <c r="N175" s="22">
        <f>IF('Min Time'!H175=0,1,'Min Time'!H175)</f>
        <v>1</v>
      </c>
      <c r="O175" s="40">
        <f t="shared" si="33"/>
        <v>6.8715363210907938E-3</v>
      </c>
      <c r="P175" s="40">
        <f t="shared" si="34"/>
        <v>0.99312846367890917</v>
      </c>
      <c r="Q175" s="40">
        <f t="shared" si="35"/>
        <v>87.650844332654003</v>
      </c>
      <c r="AE175" s="26">
        <f>VLOOKUP('Summary_Min Cost'!B175, A:D, 4, FALSE)</f>
        <v>91.803458387712311</v>
      </c>
      <c r="AF175" s="26">
        <f>VLOOKUP('Summary_Min Cost'!E175, A:D, 4, FALSE)</f>
        <v>84.711156867525418</v>
      </c>
      <c r="AG175" s="27">
        <f t="shared" si="37"/>
        <v>88.257307627618871</v>
      </c>
      <c r="AH175" s="27">
        <f>IF('Min Cost'!H175=0,1,'Min Cost'!H175)</f>
        <v>20.044884105619051</v>
      </c>
      <c r="AI175" s="26">
        <f t="shared" si="38"/>
        <v>0.12193512272351767</v>
      </c>
      <c r="AJ175" s="26">
        <f t="shared" si="39"/>
        <v>0.8780648772764823</v>
      </c>
      <c r="AK175" s="26">
        <f t="shared" si="40"/>
        <v>77.495641990797907</v>
      </c>
      <c r="AY175" s="31">
        <f>VLOOKUP('Summary_Min Time&amp;Cost'!B175, A:D, 4, FALSE)</f>
        <v>91.803458387712311</v>
      </c>
      <c r="AZ175" s="31">
        <f>VLOOKUP('Summary_Min Time&amp;Cost'!E175, A:D, 4, FALSE)</f>
        <v>84.711156867525418</v>
      </c>
      <c r="BA175" s="32">
        <f t="shared" si="41"/>
        <v>88.257307627618871</v>
      </c>
      <c r="BB175" s="32">
        <f>IF('Min Time&amp;Cost'!H175=0,1,'Min Time&amp;Cost'!H175)</f>
        <v>7.5800373647074997</v>
      </c>
      <c r="BC175" s="31">
        <f t="shared" si="42"/>
        <v>6.6332467341605167E-2</v>
      </c>
      <c r="BD175" s="31">
        <f t="shared" si="43"/>
        <v>0.93366753265839486</v>
      </c>
      <c r="BE175" s="31">
        <f t="shared" si="44"/>
        <v>82.402982651751842</v>
      </c>
    </row>
    <row r="176" spans="11:57" ht="15.6">
      <c r="K176" s="21">
        <f>VLOOKUP('Summary_Min Time'!B176, A:D, 4, FALSE)</f>
        <v>84.711156867525418</v>
      </c>
      <c r="L176" s="21">
        <f>VLOOKUP('Summary_Min Time'!E176, A:D, 4, FALSE)</f>
        <v>84.711156867525418</v>
      </c>
      <c r="M176" s="22">
        <f t="shared" si="36"/>
        <v>84.711156867525418</v>
      </c>
      <c r="N176" s="22">
        <f>IF('Min Time'!H176=0,1,'Min Time'!H176)</f>
        <v>1.367433301335</v>
      </c>
      <c r="O176" s="40">
        <f t="shared" si="33"/>
        <v>1.0207931201567235E-2</v>
      </c>
      <c r="P176" s="40">
        <f t="shared" si="34"/>
        <v>0.98979206879843273</v>
      </c>
      <c r="Q176" s="40">
        <f t="shared" si="35"/>
        <v>83.84643120621655</v>
      </c>
      <c r="AE176" s="26">
        <f>VLOOKUP('Summary_Min Cost'!B176, A:D, 4, FALSE)</f>
        <v>84.711156867525418</v>
      </c>
      <c r="AF176" s="26">
        <f>VLOOKUP('Summary_Min Cost'!E176, A:D, 4, FALSE)</f>
        <v>79.101456423858892</v>
      </c>
      <c r="AG176" s="27">
        <f t="shared" si="37"/>
        <v>81.906306645692155</v>
      </c>
      <c r="AH176" s="27">
        <f>IF('Min Cost'!H176=0,1,'Min Cost'!H176)</f>
        <v>52.94805428141904</v>
      </c>
      <c r="AI176" s="26">
        <f t="shared" si="38"/>
        <v>0.33259810555549152</v>
      </c>
      <c r="AJ176" s="26">
        <f t="shared" si="39"/>
        <v>0.66740189444450848</v>
      </c>
      <c r="AK176" s="26">
        <f t="shared" si="40"/>
        <v>54.664424222287778</v>
      </c>
      <c r="AY176" s="31">
        <f>VLOOKUP('Summary_Min Time&amp;Cost'!B176, A:D, 4, FALSE)</f>
        <v>84.711156867525418</v>
      </c>
      <c r="AZ176" s="31">
        <f>VLOOKUP('Summary_Min Time&amp;Cost'!E176, A:D, 4, FALSE)</f>
        <v>84.711156867525418</v>
      </c>
      <c r="BA176" s="32">
        <f t="shared" si="41"/>
        <v>84.711156867525418</v>
      </c>
      <c r="BB176" s="32">
        <f>IF('Min Time&amp;Cost'!H176=0,1,'Min Time&amp;Cost'!H176)</f>
        <v>2.7041468701875</v>
      </c>
      <c r="BC176" s="31">
        <f t="shared" si="42"/>
        <v>2.20444053956989E-2</v>
      </c>
      <c r="BD176" s="31">
        <f t="shared" si="43"/>
        <v>0.97795559460430115</v>
      </c>
      <c r="BE176" s="31">
        <f t="shared" si="44"/>
        <v>82.843749783999044</v>
      </c>
    </row>
    <row r="177" spans="11:57" ht="15.6">
      <c r="K177" s="21">
        <f>VLOOKUP('Summary_Min Time'!B177, A:D, 4, FALSE)</f>
        <v>91.803458387712311</v>
      </c>
      <c r="L177" s="21">
        <f>VLOOKUP('Summary_Min Time'!E177, A:D, 4, FALSE)</f>
        <v>84.711156867525418</v>
      </c>
      <c r="M177" s="22">
        <f t="shared" si="36"/>
        <v>88.257307627618871</v>
      </c>
      <c r="N177" s="22">
        <f>IF('Min Time'!H177=0,1,'Min Time'!H177)</f>
        <v>1.6268666607737501</v>
      </c>
      <c r="O177" s="40">
        <f t="shared" si="33"/>
        <v>1.2563657068306467E-2</v>
      </c>
      <c r="P177" s="40">
        <f t="shared" si="34"/>
        <v>0.98743634293169358</v>
      </c>
      <c r="Q177" s="40">
        <f t="shared" si="35"/>
        <v>87.148473080813446</v>
      </c>
      <c r="AE177" s="26">
        <f>VLOOKUP('Summary_Min Cost'!B177, A:D, 4, FALSE)</f>
        <v>91.803458387712311</v>
      </c>
      <c r="AF177" s="26">
        <f>VLOOKUP('Summary_Min Cost'!E177, A:D, 4, FALSE)</f>
        <v>79.101456423858892</v>
      </c>
      <c r="AG177" s="27">
        <f t="shared" si="37"/>
        <v>85.452457405785594</v>
      </c>
      <c r="AH177" s="27">
        <f>IF('Min Cost'!H177=0,1,'Min Cost'!H177)</f>
        <v>151.5855964346286</v>
      </c>
      <c r="AI177" s="26">
        <f t="shared" si="38"/>
        <v>0.96412627558248398</v>
      </c>
      <c r="AJ177" s="26">
        <f t="shared" si="39"/>
        <v>3.5873724417516017E-2</v>
      </c>
      <c r="AK177" s="26">
        <f t="shared" si="40"/>
        <v>3.0654979077746782</v>
      </c>
      <c r="AY177" s="31">
        <f>VLOOKUP('Summary_Min Time&amp;Cost'!B177, A:D, 4, FALSE)</f>
        <v>91.803458387712311</v>
      </c>
      <c r="AZ177" s="31">
        <f>VLOOKUP('Summary_Min Time&amp;Cost'!E177, A:D, 4, FALSE)</f>
        <v>84.711156867525418</v>
      </c>
      <c r="BA177" s="32">
        <f t="shared" si="41"/>
        <v>88.257307627618871</v>
      </c>
      <c r="BB177" s="32">
        <f>IF('Min Time&amp;Cost'!H177=0,1,'Min Time&amp;Cost'!H177)</f>
        <v>1.6268666607737501</v>
      </c>
      <c r="BC177" s="31">
        <f t="shared" si="42"/>
        <v>1.2259392237335949E-2</v>
      </c>
      <c r="BD177" s="31">
        <f t="shared" si="43"/>
        <v>0.98774060776266404</v>
      </c>
      <c r="BE177" s="31">
        <f t="shared" si="44"/>
        <v>87.175326675600672</v>
      </c>
    </row>
    <row r="178" spans="11:57" ht="15.6">
      <c r="K178" s="21">
        <f>VLOOKUP('Summary_Min Time'!B178, A:D, 4, FALSE)</f>
        <v>84.711156867525418</v>
      </c>
      <c r="L178" s="21">
        <f>VLOOKUP('Summary_Min Time'!E178, A:D, 4, FALSE)</f>
        <v>91.803458387712311</v>
      </c>
      <c r="M178" s="22">
        <f t="shared" si="36"/>
        <v>88.257307627618871</v>
      </c>
      <c r="N178" s="22">
        <f>IF('Min Time'!H178=0,1,'Min Time'!H178)</f>
        <v>0.81816057145249999</v>
      </c>
      <c r="O178" s="40">
        <f t="shared" si="33"/>
        <v>5.2203845711803936E-3</v>
      </c>
      <c r="P178" s="40">
        <f t="shared" si="34"/>
        <v>0.99477961542881965</v>
      </c>
      <c r="Q178" s="40">
        <f t="shared" si="35"/>
        <v>87.796570540585734</v>
      </c>
      <c r="AE178" s="26">
        <f>VLOOKUP('Summary_Min Cost'!B178, A:D, 4, FALSE)</f>
        <v>84.711156867525418</v>
      </c>
      <c r="AF178" s="26">
        <f>VLOOKUP('Summary_Min Cost'!E178, A:D, 4, FALSE)</f>
        <v>84.711156867525418</v>
      </c>
      <c r="AG178" s="27">
        <f t="shared" si="37"/>
        <v>84.711156867525418</v>
      </c>
      <c r="AH178" s="27">
        <f>IF('Min Cost'!H178=0,1,'Min Cost'!H178)</f>
        <v>17.081323663928568</v>
      </c>
      <c r="AI178" s="26">
        <f t="shared" si="38"/>
        <v>0.10296088774513447</v>
      </c>
      <c r="AJ178" s="26">
        <f t="shared" si="39"/>
        <v>0.89703911225486554</v>
      </c>
      <c r="AK178" s="26">
        <f t="shared" si="40"/>
        <v>75.989220954527653</v>
      </c>
      <c r="AY178" s="31">
        <f>VLOOKUP('Summary_Min Time&amp;Cost'!B178, A:D, 4, FALSE)</f>
        <v>84.711156867525418</v>
      </c>
      <c r="AZ178" s="31">
        <f>VLOOKUP('Summary_Min Time&amp;Cost'!E178, A:D, 4, FALSE)</f>
        <v>91.803458387712311</v>
      </c>
      <c r="BA178" s="32">
        <f t="shared" si="41"/>
        <v>88.257307627618871</v>
      </c>
      <c r="BB178" s="32">
        <f>IF('Min Time&amp;Cost'!H178=0,1,'Min Time&amp;Cost'!H178)</f>
        <v>0.81816057145249999</v>
      </c>
      <c r="BC178" s="31">
        <f t="shared" si="42"/>
        <v>4.9138570125099043E-3</v>
      </c>
      <c r="BD178" s="31">
        <f t="shared" si="43"/>
        <v>0.9950861429874901</v>
      </c>
      <c r="BE178" s="31">
        <f t="shared" si="44"/>
        <v>87.82362383762765</v>
      </c>
    </row>
    <row r="179" spans="11:57" ht="15.6">
      <c r="K179" s="21">
        <f>VLOOKUP('Summary_Min Time'!B179, A:D, 4, FALSE)</f>
        <v>95.731374129708314</v>
      </c>
      <c r="L179" s="21">
        <f>VLOOKUP('Summary_Min Time'!E179, A:D, 4, FALSE)</f>
        <v>84.711156867525418</v>
      </c>
      <c r="M179" s="22">
        <f t="shared" si="36"/>
        <v>90.221265498616873</v>
      </c>
      <c r="N179" s="22">
        <f>IF('Min Time'!H179=0,1,'Min Time'!H179)</f>
        <v>1</v>
      </c>
      <c r="O179" s="40">
        <f t="shared" si="33"/>
        <v>6.8715363210907938E-3</v>
      </c>
      <c r="P179" s="40">
        <f t="shared" si="34"/>
        <v>0.99312846367890917</v>
      </c>
      <c r="Q179" s="40">
        <f t="shared" si="35"/>
        <v>89.601306795808341</v>
      </c>
      <c r="AE179" s="26">
        <f>VLOOKUP('Summary_Min Cost'!B179, A:D, 4, FALSE)</f>
        <v>95.731374129708314</v>
      </c>
      <c r="AF179" s="26">
        <f>VLOOKUP('Summary_Min Cost'!E179, A:D, 4, FALSE)</f>
        <v>84.711156867525418</v>
      </c>
      <c r="AG179" s="27">
        <f t="shared" si="37"/>
        <v>90.221265498616873</v>
      </c>
      <c r="AH179" s="27">
        <f>IF('Min Cost'!H179=0,1,'Min Cost'!H179)</f>
        <v>36.823685458238103</v>
      </c>
      <c r="AI179" s="26">
        <f t="shared" si="38"/>
        <v>0.22936162060813819</v>
      </c>
      <c r="AJ179" s="26">
        <f t="shared" si="39"/>
        <v>0.77063837939186186</v>
      </c>
      <c r="AK179" s="26">
        <f t="shared" si="40"/>
        <v>69.527969830537003</v>
      </c>
      <c r="AY179" s="31">
        <f>VLOOKUP('Summary_Min Time&amp;Cost'!B179, A:D, 4, FALSE)</f>
        <v>95.731374129708314</v>
      </c>
      <c r="AZ179" s="31">
        <f>VLOOKUP('Summary_Min Time&amp;Cost'!E179, A:D, 4, FALSE)</f>
        <v>84.711156867525418</v>
      </c>
      <c r="BA179" s="32">
        <f t="shared" si="41"/>
        <v>90.221265498616873</v>
      </c>
      <c r="BB179" s="32">
        <f>IF('Min Time&amp;Cost'!H179=0,1,'Min Time&amp;Cost'!H179)</f>
        <v>2.5977929414462499</v>
      </c>
      <c r="BC179" s="31">
        <f t="shared" si="42"/>
        <v>2.1078385057552097E-2</v>
      </c>
      <c r="BD179" s="31">
        <f t="shared" si="43"/>
        <v>0.97892161494244789</v>
      </c>
      <c r="BE179" s="31">
        <f t="shared" si="44"/>
        <v>88.319546924057391</v>
      </c>
    </row>
    <row r="180" spans="11:57" ht="15.6">
      <c r="K180" s="21">
        <f>VLOOKUP('Summary_Min Time'!B180, A:D, 4, FALSE)</f>
        <v>84.711156867525418</v>
      </c>
      <c r="L180" s="21">
        <f>VLOOKUP('Summary_Min Time'!E180, A:D, 4, FALSE)</f>
        <v>95.731374129708314</v>
      </c>
      <c r="M180" s="22">
        <f t="shared" si="36"/>
        <v>90.221265498616873</v>
      </c>
      <c r="N180" s="22">
        <f>IF('Min Time'!H180=0,1,'Min Time'!H180)</f>
        <v>7.7814266565387502</v>
      </c>
      <c r="O180" s="40">
        <f t="shared" si="33"/>
        <v>6.8448745292070776E-2</v>
      </c>
      <c r="P180" s="40">
        <f t="shared" si="34"/>
        <v>0.93155125470792921</v>
      </c>
      <c r="Q180" s="40">
        <f t="shared" si="35"/>
        <v>84.045733076573754</v>
      </c>
      <c r="AE180" s="26">
        <f>VLOOKUP('Summary_Min Cost'!B180, A:D, 4, FALSE)</f>
        <v>84.711156867525418</v>
      </c>
      <c r="AF180" s="26">
        <f>VLOOKUP('Summary_Min Cost'!E180, A:D, 4, FALSE)</f>
        <v>79.101456423858892</v>
      </c>
      <c r="AG180" s="27">
        <f t="shared" si="37"/>
        <v>81.906306645692155</v>
      </c>
      <c r="AH180" s="27">
        <f>IF('Min Cost'!H180=0,1,'Min Cost'!H180)</f>
        <v>21.06012403388571</v>
      </c>
      <c r="AI180" s="26">
        <f t="shared" si="38"/>
        <v>0.12843520981044754</v>
      </c>
      <c r="AJ180" s="26">
        <f t="shared" si="39"/>
        <v>0.87156479018955246</v>
      </c>
      <c r="AK180" s="26">
        <f t="shared" si="40"/>
        <v>71.386652966853831</v>
      </c>
      <c r="AY180" s="31">
        <f>VLOOKUP('Summary_Min Time&amp;Cost'!B180, A:D, 4, FALSE)</f>
        <v>84.711156867525418</v>
      </c>
      <c r="AZ180" s="31">
        <f>VLOOKUP('Summary_Min Time&amp;Cost'!E180, A:D, 4, FALSE)</f>
        <v>95.731374129708314</v>
      </c>
      <c r="BA180" s="32">
        <f t="shared" si="41"/>
        <v>90.221265498616873</v>
      </c>
      <c r="BB180" s="32">
        <f>IF('Min Time&amp;Cost'!H180=0,1,'Min Time&amp;Cost'!H180)</f>
        <v>7.7814266565387502</v>
      </c>
      <c r="BC180" s="31">
        <f t="shared" si="42"/>
        <v>6.8161700676908493E-2</v>
      </c>
      <c r="BD180" s="31">
        <f t="shared" si="43"/>
        <v>0.93183829932309148</v>
      </c>
      <c r="BE180" s="31">
        <f t="shared" si="44"/>
        <v>84.071630605008252</v>
      </c>
    </row>
    <row r="181" spans="11:57" ht="15.6">
      <c r="K181" s="21">
        <f>VLOOKUP('Summary_Min Time'!B181, A:D, 4, FALSE)</f>
        <v>91.803458387712311</v>
      </c>
      <c r="L181" s="21">
        <f>VLOOKUP('Summary_Min Time'!E181, A:D, 4, FALSE)</f>
        <v>84.711156867525418</v>
      </c>
      <c r="M181" s="22">
        <f t="shared" si="36"/>
        <v>88.257307627618871</v>
      </c>
      <c r="N181" s="22">
        <f>IF('Min Time'!H181=0,1,'Min Time'!H181)</f>
        <v>2.9336678901287501</v>
      </c>
      <c r="O181" s="40">
        <f t="shared" si="33"/>
        <v>2.4429769681341487E-2</v>
      </c>
      <c r="P181" s="40">
        <f t="shared" si="34"/>
        <v>0.97557023031865853</v>
      </c>
      <c r="Q181" s="40">
        <f t="shared" si="35"/>
        <v>86.101201929580839</v>
      </c>
      <c r="AE181" s="26">
        <f>VLOOKUP('Summary_Min Cost'!B181, A:D, 4, FALSE)</f>
        <v>91.803458387712311</v>
      </c>
      <c r="AF181" s="26">
        <f>VLOOKUP('Summary_Min Cost'!E181, A:D, 4, FALSE)</f>
        <v>84.711156867525418</v>
      </c>
      <c r="AG181" s="27">
        <f t="shared" si="37"/>
        <v>88.257307627618871</v>
      </c>
      <c r="AH181" s="27">
        <f>IF('Min Cost'!H181=0,1,'Min Cost'!H181)</f>
        <v>15.25503008019524</v>
      </c>
      <c r="AI181" s="26">
        <f t="shared" si="38"/>
        <v>9.1268018887193061E-2</v>
      </c>
      <c r="AJ181" s="26">
        <f t="shared" si="39"/>
        <v>0.90873198111280695</v>
      </c>
      <c r="AK181" s="26">
        <f t="shared" si="40"/>
        <v>80.202238008128546</v>
      </c>
      <c r="AY181" s="31">
        <f>VLOOKUP('Summary_Min Time&amp;Cost'!B181, A:D, 4, FALSE)</f>
        <v>91.803458387712311</v>
      </c>
      <c r="AZ181" s="31">
        <f>VLOOKUP('Summary_Min Time&amp;Cost'!E181, A:D, 4, FALSE)</f>
        <v>84.711156867525418</v>
      </c>
      <c r="BA181" s="32">
        <f t="shared" si="41"/>
        <v>88.257307627618871</v>
      </c>
      <c r="BB181" s="32">
        <f>IF('Min Time&amp;Cost'!H181=0,1,'Min Time&amp;Cost'!H181)</f>
        <v>2.9336678901287501</v>
      </c>
      <c r="BC181" s="31">
        <f t="shared" si="42"/>
        <v>2.4129161228601655E-2</v>
      </c>
      <c r="BD181" s="31">
        <f t="shared" si="43"/>
        <v>0.97587083877139835</v>
      </c>
      <c r="BE181" s="31">
        <f t="shared" si="44"/>
        <v>86.127732822269763</v>
      </c>
    </row>
    <row r="182" spans="11:57" ht="15.6">
      <c r="K182" s="21">
        <f>VLOOKUP('Summary_Min Time'!B182, A:D, 4, FALSE)</f>
        <v>79.101456423858892</v>
      </c>
      <c r="L182" s="21">
        <f>VLOOKUP('Summary_Min Time'!E182, A:D, 4, FALSE)</f>
        <v>91.803458387712311</v>
      </c>
      <c r="M182" s="22">
        <f t="shared" si="36"/>
        <v>85.452457405785594</v>
      </c>
      <c r="N182" s="22">
        <f>IF('Min Time'!H182=0,1,'Min Time'!H182)</f>
        <v>5.3451707611425006</v>
      </c>
      <c r="O182" s="40">
        <f t="shared" si="33"/>
        <v>4.6326875370651305E-2</v>
      </c>
      <c r="P182" s="40">
        <f t="shared" si="34"/>
        <v>0.95367312462934872</v>
      </c>
      <c r="Q182" s="40">
        <f t="shared" si="35"/>
        <v>81.493712061431879</v>
      </c>
      <c r="AE182" s="26">
        <f>VLOOKUP('Summary_Min Cost'!B182, A:D, 4, FALSE)</f>
        <v>79.101456423858892</v>
      </c>
      <c r="AF182" s="26">
        <f>VLOOKUP('Summary_Min Cost'!E182, A:D, 4, FALSE)</f>
        <v>84.711156867525418</v>
      </c>
      <c r="AG182" s="27">
        <f t="shared" si="37"/>
        <v>81.906306645692155</v>
      </c>
      <c r="AH182" s="27">
        <f>IF('Min Cost'!H182=0,1,'Min Cost'!H182)</f>
        <v>34.928251646695237</v>
      </c>
      <c r="AI182" s="26">
        <f t="shared" si="38"/>
        <v>0.21722608052592821</v>
      </c>
      <c r="AJ182" s="26">
        <f t="shared" si="39"/>
        <v>0.78277391947407182</v>
      </c>
      <c r="AK182" s="26">
        <f t="shared" si="40"/>
        <v>64.114120682693667</v>
      </c>
      <c r="AY182" s="31">
        <f>VLOOKUP('Summary_Min Time&amp;Cost'!B182, A:D, 4, FALSE)</f>
        <v>79.101456423858892</v>
      </c>
      <c r="AZ182" s="31">
        <f>VLOOKUP('Summary_Min Time&amp;Cost'!E182, A:D, 4, FALSE)</f>
        <v>91.803458387712311</v>
      </c>
      <c r="BA182" s="32">
        <f t="shared" si="41"/>
        <v>85.452457405785594</v>
      </c>
      <c r="BB182" s="32">
        <f>IF('Min Time&amp;Cost'!H182=0,1,'Min Time&amp;Cost'!H182)</f>
        <v>5.3451707611425006</v>
      </c>
      <c r="BC182" s="31">
        <f t="shared" si="42"/>
        <v>4.603301420770791E-2</v>
      </c>
      <c r="BD182" s="31">
        <f t="shared" si="43"/>
        <v>0.95396698579229211</v>
      </c>
      <c r="BE182" s="31">
        <f t="shared" si="44"/>
        <v>81.51882321994151</v>
      </c>
    </row>
    <row r="183" spans="11:57" ht="15.6">
      <c r="K183" s="21">
        <f>VLOOKUP('Summary_Min Time'!B183, A:D, 4, FALSE)</f>
        <v>97.16593973375204</v>
      </c>
      <c r="L183" s="21">
        <f>VLOOKUP('Summary_Min Time'!E183, A:D, 4, FALSE)</f>
        <v>84.711156867525418</v>
      </c>
      <c r="M183" s="22">
        <f t="shared" si="36"/>
        <v>90.938548300638729</v>
      </c>
      <c r="N183" s="22">
        <f>IF('Min Time'!H183=0,1,'Min Time'!H183)</f>
        <v>8.8832881390047618</v>
      </c>
      <c r="O183" s="40">
        <f t="shared" si="33"/>
        <v>7.8453948946004257E-2</v>
      </c>
      <c r="P183" s="40">
        <f t="shared" si="34"/>
        <v>0.92154605105399579</v>
      </c>
      <c r="Q183" s="40">
        <f t="shared" si="35"/>
        <v>83.804060075036674</v>
      </c>
      <c r="AE183" s="26">
        <f>VLOOKUP('Summary_Min Cost'!B183, A:D, 4, FALSE)</f>
        <v>97.16593973375204</v>
      </c>
      <c r="AF183" s="26">
        <f>VLOOKUP('Summary_Min Cost'!E183, A:D, 4, FALSE)</f>
        <v>84.711156867525418</v>
      </c>
      <c r="AG183" s="27">
        <f t="shared" si="37"/>
        <v>90.938548300638729</v>
      </c>
      <c r="AH183" s="27">
        <f>IF('Min Cost'!H183=0,1,'Min Cost'!H183)</f>
        <v>14.81719405344762</v>
      </c>
      <c r="AI183" s="26">
        <f t="shared" si="38"/>
        <v>8.8464767927083687E-2</v>
      </c>
      <c r="AJ183" s="26">
        <f t="shared" si="39"/>
        <v>0.91153523207291631</v>
      </c>
      <c r="AK183" s="26">
        <f t="shared" si="40"/>
        <v>82.893690729596827</v>
      </c>
      <c r="AY183" s="31">
        <f>VLOOKUP('Summary_Min Time&amp;Cost'!B183, A:D, 4, FALSE)</f>
        <v>97.16593973375204</v>
      </c>
      <c r="AZ183" s="31">
        <f>VLOOKUP('Summary_Min Time&amp;Cost'!E183, A:D, 4, FALSE)</f>
        <v>84.711156867525418</v>
      </c>
      <c r="BA183" s="32">
        <f t="shared" si="41"/>
        <v>90.938548300638729</v>
      </c>
      <c r="BB183" s="32">
        <f>IF('Min Time&amp;Cost'!H183=0,1,'Min Time&amp;Cost'!H183)</f>
        <v>8.8832881390047618</v>
      </c>
      <c r="BC183" s="31">
        <f t="shared" si="42"/>
        <v>7.8169987295754473E-2</v>
      </c>
      <c r="BD183" s="31">
        <f t="shared" si="43"/>
        <v>0.92183001270424558</v>
      </c>
      <c r="BE183" s="31">
        <f t="shared" si="44"/>
        <v>83.829883135283453</v>
      </c>
    </row>
    <row r="184" spans="11:57" ht="15.6">
      <c r="K184" s="21">
        <f>VLOOKUP('Summary_Min Time'!B184, A:D, 4, FALSE)</f>
        <v>84.711156867525418</v>
      </c>
      <c r="L184" s="21">
        <f>VLOOKUP('Summary_Min Time'!E184, A:D, 4, FALSE)</f>
        <v>84.711156867525418</v>
      </c>
      <c r="M184" s="22">
        <f t="shared" si="36"/>
        <v>84.711156867525418</v>
      </c>
      <c r="N184" s="22">
        <f>IF('Min Time'!H184=0,1,'Min Time'!H184)</f>
        <v>15.3592379539575</v>
      </c>
      <c r="O184" s="40">
        <f t="shared" si="33"/>
        <v>0.13725734463803363</v>
      </c>
      <c r="P184" s="40">
        <f t="shared" si="34"/>
        <v>0.86274265536196637</v>
      </c>
      <c r="Q184" s="40">
        <f t="shared" si="35"/>
        <v>73.083928414672954</v>
      </c>
      <c r="AE184" s="26">
        <f>VLOOKUP('Summary_Min Cost'!B184, A:D, 4, FALSE)</f>
        <v>84.711156867525418</v>
      </c>
      <c r="AF184" s="26">
        <f>VLOOKUP('Summary_Min Cost'!E184, A:D, 4, FALSE)</f>
        <v>79.101456423858892</v>
      </c>
      <c r="AG184" s="27">
        <f t="shared" si="37"/>
        <v>81.906306645692155</v>
      </c>
      <c r="AH184" s="27">
        <f>IF('Min Cost'!H184=0,1,'Min Cost'!H184)</f>
        <v>75.737115117852383</v>
      </c>
      <c r="AI184" s="26">
        <f t="shared" si="38"/>
        <v>0.47850536938727034</v>
      </c>
      <c r="AJ184" s="26">
        <f t="shared" si="39"/>
        <v>0.52149463061272971</v>
      </c>
      <c r="AK184" s="26">
        <f t="shared" si="40"/>
        <v>42.713699129048202</v>
      </c>
      <c r="AY184" s="31">
        <f>VLOOKUP('Summary_Min Time&amp;Cost'!B184, A:D, 4, FALSE)</f>
        <v>84.711156867525418</v>
      </c>
      <c r="AZ184" s="31">
        <f>VLOOKUP('Summary_Min Time&amp;Cost'!E184, A:D, 4, FALSE)</f>
        <v>95.731374129708314</v>
      </c>
      <c r="BA184" s="32">
        <f t="shared" si="41"/>
        <v>90.221265498616873</v>
      </c>
      <c r="BB184" s="32">
        <f>IF('Min Time&amp;Cost'!H184=0,1,'Min Time&amp;Cost'!H184)</f>
        <v>15.8043515382425</v>
      </c>
      <c r="BC184" s="31">
        <f t="shared" si="42"/>
        <v>0.14103450094746242</v>
      </c>
      <c r="BD184" s="31">
        <f t="shared" si="43"/>
        <v>0.85896549905253761</v>
      </c>
      <c r="BE184" s="31">
        <f t="shared" si="44"/>
        <v>77.496954344170931</v>
      </c>
    </row>
    <row r="185" spans="11:57" ht="15.6">
      <c r="K185" s="21">
        <f>VLOOKUP('Summary_Min Time'!B185, A:D, 4, FALSE)</f>
        <v>84.711156867525418</v>
      </c>
      <c r="L185" s="21">
        <f>VLOOKUP('Summary_Min Time'!E185, A:D, 4, FALSE)</f>
        <v>95.731374129708314</v>
      </c>
      <c r="M185" s="22">
        <f t="shared" si="36"/>
        <v>90.221265498616873</v>
      </c>
      <c r="N185" s="22">
        <f>IF('Min Time'!H185=0,1,'Min Time'!H185)</f>
        <v>8.6017613886987494</v>
      </c>
      <c r="O185" s="40">
        <f t="shared" si="33"/>
        <v>7.5897609046965617E-2</v>
      </c>
      <c r="P185" s="40">
        <f t="shared" si="34"/>
        <v>0.92410239095303437</v>
      </c>
      <c r="Q185" s="40">
        <f t="shared" si="35"/>
        <v>83.373687162080358</v>
      </c>
      <c r="AE185" s="26">
        <f>VLOOKUP('Summary_Min Cost'!B185, A:D, 4, FALSE)</f>
        <v>84.711156867525418</v>
      </c>
      <c r="AF185" s="26">
        <f>VLOOKUP('Summary_Min Cost'!E185, A:D, 4, FALSE)</f>
        <v>84.711156867525418</v>
      </c>
      <c r="AG185" s="27">
        <f t="shared" si="37"/>
        <v>84.711156867525418</v>
      </c>
      <c r="AH185" s="27">
        <f>IF('Min Cost'!H185=0,1,'Min Cost'!H185)</f>
        <v>36.131213206357153</v>
      </c>
      <c r="AI185" s="26">
        <f t="shared" si="38"/>
        <v>0.22492805784411896</v>
      </c>
      <c r="AJ185" s="26">
        <f t="shared" si="39"/>
        <v>0.77507194215588104</v>
      </c>
      <c r="AK185" s="26">
        <f t="shared" si="40"/>
        <v>65.657240875584421</v>
      </c>
      <c r="AY185" s="31">
        <f>VLOOKUP('Summary_Min Time&amp;Cost'!B185, A:D, 4, FALSE)</f>
        <v>84.711156867525418</v>
      </c>
      <c r="AZ185" s="31">
        <f>VLOOKUP('Summary_Min Time&amp;Cost'!E185, A:D, 4, FALSE)</f>
        <v>95.731374129708314</v>
      </c>
      <c r="BA185" s="32">
        <f t="shared" si="41"/>
        <v>90.221265498616873</v>
      </c>
      <c r="BB185" s="32">
        <f>IF('Min Time&amp;Cost'!H185=0,1,'Min Time&amp;Cost'!H185)</f>
        <v>8.6017613886987494</v>
      </c>
      <c r="BC185" s="31">
        <f t="shared" si="42"/>
        <v>7.5612859695986717E-2</v>
      </c>
      <c r="BD185" s="31">
        <f t="shared" si="43"/>
        <v>0.92438714030401326</v>
      </c>
      <c r="BE185" s="31">
        <f t="shared" si="44"/>
        <v>83.399377608875582</v>
      </c>
    </row>
    <row r="186" spans="11:57" ht="15.6">
      <c r="K186" s="21">
        <f>VLOOKUP('Summary_Min Time'!B186, A:D, 4, FALSE)</f>
        <v>87.860941194963118</v>
      </c>
      <c r="L186" s="21">
        <f>VLOOKUP('Summary_Min Time'!E186, A:D, 4, FALSE)</f>
        <v>84.711156867525418</v>
      </c>
      <c r="M186" s="22">
        <f t="shared" si="36"/>
        <v>86.286049031244261</v>
      </c>
      <c r="N186" s="22">
        <f>IF('Min Time'!H186=0,1,'Min Time'!H186)</f>
        <v>1</v>
      </c>
      <c r="O186" s="40">
        <f t="shared" si="33"/>
        <v>6.8715363210907938E-3</v>
      </c>
      <c r="P186" s="40">
        <f t="shared" si="34"/>
        <v>0.99312846367890917</v>
      </c>
      <c r="Q186" s="40">
        <f t="shared" si="35"/>
        <v>85.693131311322645</v>
      </c>
      <c r="AE186" s="26">
        <f>VLOOKUP('Summary_Min Cost'!B186, A:D, 4, FALSE)</f>
        <v>87.860941194963118</v>
      </c>
      <c r="AF186" s="26">
        <f>VLOOKUP('Summary_Min Cost'!E186, A:D, 4, FALSE)</f>
        <v>84.711156867525418</v>
      </c>
      <c r="AG186" s="27">
        <f t="shared" si="37"/>
        <v>86.286049031244261</v>
      </c>
      <c r="AH186" s="27">
        <f>IF('Min Cost'!H186=0,1,'Min Cost'!H186)</f>
        <v>25.9912088389</v>
      </c>
      <c r="AI186" s="26">
        <f t="shared" si="38"/>
        <v>0.16000654558361141</v>
      </c>
      <c r="AJ186" s="26">
        <f t="shared" si="39"/>
        <v>0.83999345441638862</v>
      </c>
      <c r="AK186" s="26">
        <f t="shared" si="40"/>
        <v>72.479716393696748</v>
      </c>
      <c r="AY186" s="31">
        <f>VLOOKUP('Summary_Min Time&amp;Cost'!B186, A:D, 4, FALSE)</f>
        <v>87.860941194963118</v>
      </c>
      <c r="AZ186" s="31">
        <f>VLOOKUP('Summary_Min Time&amp;Cost'!E186, A:D, 4, FALSE)</f>
        <v>84.711156867525418</v>
      </c>
      <c r="BA186" s="32">
        <f t="shared" si="41"/>
        <v>86.286049031244261</v>
      </c>
      <c r="BB186" s="32">
        <f>IF('Min Time&amp;Cost'!H186=0,1,'Min Time&amp;Cost'!H186)</f>
        <v>1.4103293136674999</v>
      </c>
      <c r="BC186" s="31">
        <f t="shared" si="42"/>
        <v>1.0292568033014295E-2</v>
      </c>
      <c r="BD186" s="31">
        <f t="shared" si="43"/>
        <v>0.98970743196698574</v>
      </c>
      <c r="BE186" s="31">
        <f t="shared" si="44"/>
        <v>85.39794400129017</v>
      </c>
    </row>
    <row r="187" spans="11:57" ht="15.6">
      <c r="K187" s="21">
        <f>VLOOKUP('Summary_Min Time'!B187, A:D, 4, FALSE)</f>
        <v>91.803458387712311</v>
      </c>
      <c r="L187" s="21">
        <f>VLOOKUP('Summary_Min Time'!E187, A:D, 4, FALSE)</f>
        <v>84.711156867525418</v>
      </c>
      <c r="M187" s="22">
        <f t="shared" si="36"/>
        <v>88.257307627618871</v>
      </c>
      <c r="N187" s="22">
        <f>IF('Min Time'!H187=0,1,'Min Time'!H187)</f>
        <v>6.9493817310550003</v>
      </c>
      <c r="O187" s="40">
        <f t="shared" si="33"/>
        <v>6.0893549778696793E-2</v>
      </c>
      <c r="P187" s="40">
        <f t="shared" si="34"/>
        <v>0.93910645022130324</v>
      </c>
      <c r="Q187" s="40">
        <f t="shared" si="35"/>
        <v>82.883006872262712</v>
      </c>
      <c r="AE187" s="26">
        <f>VLOOKUP('Summary_Min Cost'!B187, A:D, 4, FALSE)</f>
        <v>91.803458387712311</v>
      </c>
      <c r="AF187" s="26">
        <f>VLOOKUP('Summary_Min Cost'!E187, A:D, 4, FALSE)</f>
        <v>84.711156867525418</v>
      </c>
      <c r="AG187" s="27">
        <f t="shared" si="37"/>
        <v>88.257307627618871</v>
      </c>
      <c r="AH187" s="27">
        <f>IF('Min Cost'!H187=0,1,'Min Cost'!H187)</f>
        <v>17.410894789876188</v>
      </c>
      <c r="AI187" s="26">
        <f t="shared" si="38"/>
        <v>0.10507097124397258</v>
      </c>
      <c r="AJ187" s="26">
        <f t="shared" si="39"/>
        <v>0.89492902875602742</v>
      </c>
      <c r="AK187" s="26">
        <f t="shared" si="40"/>
        <v>78.984026595806881</v>
      </c>
      <c r="AY187" s="31">
        <f>VLOOKUP('Summary_Min Time&amp;Cost'!B187, A:D, 4, FALSE)</f>
        <v>91.803458387712311</v>
      </c>
      <c r="AZ187" s="31">
        <f>VLOOKUP('Summary_Min Time&amp;Cost'!E187, A:D, 4, FALSE)</f>
        <v>84.711156867525418</v>
      </c>
      <c r="BA187" s="32">
        <f t="shared" si="41"/>
        <v>88.257307627618871</v>
      </c>
      <c r="BB187" s="32">
        <f>IF('Min Time&amp;Cost'!H187=0,1,'Min Time&amp;Cost'!H187)</f>
        <v>6.9493817310550003</v>
      </c>
      <c r="BC187" s="31">
        <f t="shared" si="42"/>
        <v>6.0604177134692662E-2</v>
      </c>
      <c r="BD187" s="31">
        <f t="shared" si="43"/>
        <v>0.93939582286530732</v>
      </c>
      <c r="BE187" s="31">
        <f t="shared" si="44"/>
        <v>82.908546122723592</v>
      </c>
    </row>
    <row r="188" spans="11:57" ht="15.6">
      <c r="K188" s="21">
        <f>VLOOKUP('Summary_Min Time'!B188, A:D, 4, FALSE)</f>
        <v>84.711156867525418</v>
      </c>
      <c r="L188" s="21">
        <f>VLOOKUP('Summary_Min Time'!E188, A:D, 4, FALSE)</f>
        <v>91.803458387712311</v>
      </c>
      <c r="M188" s="22">
        <f t="shared" si="36"/>
        <v>88.257307627618871</v>
      </c>
      <c r="N188" s="22">
        <f>IF('Min Time'!H188=0,1,'Min Time'!H188)</f>
        <v>2.8576641476937499</v>
      </c>
      <c r="O188" s="40">
        <f t="shared" si="33"/>
        <v>2.3739634910661056E-2</v>
      </c>
      <c r="P188" s="40">
        <f t="shared" si="34"/>
        <v>0.97626036508933889</v>
      </c>
      <c r="Q188" s="40">
        <f t="shared" si="35"/>
        <v>86.162111366341293</v>
      </c>
      <c r="AE188" s="26">
        <f>VLOOKUP('Summary_Min Cost'!B188, A:D, 4, FALSE)</f>
        <v>84.711156867525418</v>
      </c>
      <c r="AF188" s="26">
        <f>VLOOKUP('Summary_Min Cost'!E188, A:D, 4, FALSE)</f>
        <v>79.101456423858892</v>
      </c>
      <c r="AG188" s="27">
        <f t="shared" si="37"/>
        <v>81.906306645692155</v>
      </c>
      <c r="AH188" s="27">
        <f>IF('Min Cost'!H188=0,1,'Min Cost'!H188)</f>
        <v>28.9224430324381</v>
      </c>
      <c r="AI188" s="26">
        <f t="shared" si="38"/>
        <v>0.17877381133005851</v>
      </c>
      <c r="AJ188" s="26">
        <f t="shared" si="39"/>
        <v>0.82122618866994146</v>
      </c>
      <c r="AK188" s="26">
        <f t="shared" si="40"/>
        <v>67.263604034673264</v>
      </c>
      <c r="AY188" s="31">
        <f>VLOOKUP('Summary_Min Time&amp;Cost'!B188, A:D, 4, FALSE)</f>
        <v>84.711156867525418</v>
      </c>
      <c r="AZ188" s="31">
        <f>VLOOKUP('Summary_Min Time&amp;Cost'!E188, A:D, 4, FALSE)</f>
        <v>91.803458387712311</v>
      </c>
      <c r="BA188" s="32">
        <f t="shared" si="41"/>
        <v>88.257307627618871</v>
      </c>
      <c r="BB188" s="32">
        <f>IF('Min Time&amp;Cost'!H188=0,1,'Min Time&amp;Cost'!H188)</f>
        <v>2.8576641476937499</v>
      </c>
      <c r="BC188" s="31">
        <f t="shared" si="42"/>
        <v>2.343881380245148E-2</v>
      </c>
      <c r="BD188" s="31">
        <f t="shared" si="43"/>
        <v>0.9765611861975485</v>
      </c>
      <c r="BE188" s="31">
        <f t="shared" si="44"/>
        <v>86.188661027429433</v>
      </c>
    </row>
    <row r="189" spans="11:57" ht="15.6">
      <c r="K189" s="21">
        <f>VLOOKUP('Summary_Min Time'!B189, A:D, 4, FALSE)</f>
        <v>84.711156867525418</v>
      </c>
      <c r="L189" s="21">
        <f>VLOOKUP('Summary_Min Time'!E189, A:D, 4, FALSE)</f>
        <v>84.711156867525418</v>
      </c>
      <c r="M189" s="22">
        <f t="shared" si="36"/>
        <v>84.711156867525418</v>
      </c>
      <c r="N189" s="22">
        <f>IF('Min Time'!H189=0,1,'Min Time'!H189)</f>
        <v>1</v>
      </c>
      <c r="O189" s="40">
        <f t="shared" si="33"/>
        <v>6.8715363210907938E-3</v>
      </c>
      <c r="P189" s="40">
        <f t="shared" si="34"/>
        <v>0.99312846367890917</v>
      </c>
      <c r="Q189" s="40">
        <f t="shared" si="35"/>
        <v>84.129061076308588</v>
      </c>
      <c r="AE189" s="26">
        <f>VLOOKUP('Summary_Min Cost'!B189, A:D, 4, FALSE)</f>
        <v>84.711156867525418</v>
      </c>
      <c r="AF189" s="26">
        <f>VLOOKUP('Summary_Min Cost'!E189, A:D, 4, FALSE)</f>
        <v>84.711156867525418</v>
      </c>
      <c r="AG189" s="27">
        <f t="shared" si="37"/>
        <v>84.711156867525418</v>
      </c>
      <c r="AH189" s="27">
        <f>IF('Min Cost'!H189=0,1,'Min Cost'!H189)</f>
        <v>31.168236884752378</v>
      </c>
      <c r="AI189" s="26">
        <f t="shared" si="38"/>
        <v>0.19315253621360182</v>
      </c>
      <c r="AJ189" s="26">
        <f t="shared" si="39"/>
        <v>0.80684746378639816</v>
      </c>
      <c r="AK189" s="26">
        <f t="shared" si="40"/>
        <v>68.348982072974607</v>
      </c>
      <c r="AY189" s="31">
        <f>VLOOKUP('Summary_Min Time&amp;Cost'!B189, A:D, 4, FALSE)</f>
        <v>84.711156867525418</v>
      </c>
      <c r="AZ189" s="31">
        <f>VLOOKUP('Summary_Min Time&amp;Cost'!E189, A:D, 4, FALSE)</f>
        <v>95.731374129708314</v>
      </c>
      <c r="BA189" s="32">
        <f t="shared" si="41"/>
        <v>90.221265498616873</v>
      </c>
      <c r="BB189" s="32">
        <f>IF('Min Time&amp;Cost'!H189=0,1,'Min Time&amp;Cost'!H189)</f>
        <v>13.19543383262857</v>
      </c>
      <c r="BC189" s="31">
        <f t="shared" si="42"/>
        <v>0.11733751491222212</v>
      </c>
      <c r="BD189" s="31">
        <f t="shared" si="43"/>
        <v>0.88266248508777789</v>
      </c>
      <c r="BE189" s="31">
        <f t="shared" si="44"/>
        <v>79.634926412773368</v>
      </c>
    </row>
    <row r="190" spans="11:57" ht="15.6">
      <c r="K190" s="21">
        <f>VLOOKUP('Summary_Min Time'!B190, A:D, 4, FALSE)</f>
        <v>84.711156867525418</v>
      </c>
      <c r="L190" s="21">
        <f>VLOOKUP('Summary_Min Time'!E190, A:D, 4, FALSE)</f>
        <v>84.711156867525418</v>
      </c>
      <c r="M190" s="22">
        <f t="shared" si="36"/>
        <v>84.711156867525418</v>
      </c>
      <c r="N190" s="22">
        <f>IF('Min Time'!H190=0,1,'Min Time'!H190)</f>
        <v>2.8790999793675001</v>
      </c>
      <c r="O190" s="40">
        <f t="shared" si="33"/>
        <v>2.3934278125620632E-2</v>
      </c>
      <c r="P190" s="40">
        <f t="shared" si="34"/>
        <v>0.97606572187437934</v>
      </c>
      <c r="Q190" s="40">
        <f t="shared" si="35"/>
        <v>82.68365647871498</v>
      </c>
      <c r="AE190" s="26">
        <f>VLOOKUP('Summary_Min Cost'!B190, A:D, 4, FALSE)</f>
        <v>84.711156867525418</v>
      </c>
      <c r="AF190" s="26">
        <f>VLOOKUP('Summary_Min Cost'!E190, A:D, 4, FALSE)</f>
        <v>84.711156867525418</v>
      </c>
      <c r="AG190" s="27">
        <f t="shared" si="37"/>
        <v>84.711156867525418</v>
      </c>
      <c r="AH190" s="27">
        <f>IF('Min Cost'!H190=0,1,'Min Cost'!H190)</f>
        <v>36.836282541514286</v>
      </c>
      <c r="AI190" s="26">
        <f t="shared" si="38"/>
        <v>0.22944227360065425</v>
      </c>
      <c r="AJ190" s="26">
        <f t="shared" si="39"/>
        <v>0.77055772639934572</v>
      </c>
      <c r="AK190" s="26">
        <f t="shared" si="40"/>
        <v>65.274836436498703</v>
      </c>
      <c r="AY190" s="31">
        <f>VLOOKUP('Summary_Min Time&amp;Cost'!B190, A:D, 4, FALSE)</f>
        <v>84.711156867525418</v>
      </c>
      <c r="AZ190" s="31">
        <f>VLOOKUP('Summary_Min Time&amp;Cost'!E190, A:D, 4, FALSE)</f>
        <v>84.711156867525418</v>
      </c>
      <c r="BA190" s="32">
        <f t="shared" si="41"/>
        <v>84.711156867525418</v>
      </c>
      <c r="BB190" s="32">
        <f>IF('Min Time&amp;Cost'!H190=0,1,'Min Time&amp;Cost'!H190)</f>
        <v>2.8790999793675001</v>
      </c>
      <c r="BC190" s="31">
        <f t="shared" si="42"/>
        <v>2.3633516994021518E-2</v>
      </c>
      <c r="BD190" s="31">
        <f t="shared" si="43"/>
        <v>0.9763664830059785</v>
      </c>
      <c r="BE190" s="31">
        <f t="shared" si="44"/>
        <v>82.70913430211354</v>
      </c>
    </row>
    <row r="191" spans="11:57" ht="15.6">
      <c r="K191" s="21">
        <f>VLOOKUP('Summary_Min Time'!B191, A:D, 4, FALSE)</f>
        <v>91.803458387712311</v>
      </c>
      <c r="L191" s="21">
        <f>VLOOKUP('Summary_Min Time'!E191, A:D, 4, FALSE)</f>
        <v>95.731374129708314</v>
      </c>
      <c r="M191" s="22">
        <f t="shared" si="36"/>
        <v>93.767416258710313</v>
      </c>
      <c r="N191" s="22">
        <f>IF('Min Time'!H191=0,1,'Min Time'!H191)</f>
        <v>10.67148631486875</v>
      </c>
      <c r="O191" s="40">
        <f t="shared" si="33"/>
        <v>9.4691277510271801E-2</v>
      </c>
      <c r="P191" s="40">
        <f t="shared" si="34"/>
        <v>0.90530872248972816</v>
      </c>
      <c r="Q191" s="40">
        <f t="shared" si="35"/>
        <v>84.888459824335598</v>
      </c>
      <c r="AE191" s="26">
        <f>VLOOKUP('Summary_Min Cost'!B191, A:D, 4, FALSE)</f>
        <v>91.803458387712311</v>
      </c>
      <c r="AF191" s="26">
        <f>VLOOKUP('Summary_Min Cost'!E191, A:D, 4, FALSE)</f>
        <v>84.711156867525418</v>
      </c>
      <c r="AG191" s="27">
        <f t="shared" si="37"/>
        <v>88.257307627618871</v>
      </c>
      <c r="AH191" s="27">
        <f>IF('Min Cost'!H191=0,1,'Min Cost'!H191)</f>
        <v>41.140615619504757</v>
      </c>
      <c r="AI191" s="26">
        <f t="shared" si="38"/>
        <v>0.25700082314062295</v>
      </c>
      <c r="AJ191" s="26">
        <f t="shared" si="39"/>
        <v>0.74299917685937711</v>
      </c>
      <c r="AK191" s="26">
        <f t="shared" si="40"/>
        <v>65.575106919145639</v>
      </c>
      <c r="AY191" s="31">
        <f>VLOOKUP('Summary_Min Time&amp;Cost'!B191, A:D, 4, FALSE)</f>
        <v>91.803458387712311</v>
      </c>
      <c r="AZ191" s="31">
        <f>VLOOKUP('Summary_Min Time&amp;Cost'!E191, A:D, 4, FALSE)</f>
        <v>95.731374129708314</v>
      </c>
      <c r="BA191" s="32">
        <f t="shared" si="41"/>
        <v>93.767416258710313</v>
      </c>
      <c r="BB191" s="32">
        <f>IF('Min Time&amp;Cost'!H191=0,1,'Min Time&amp;Cost'!H191)</f>
        <v>10.67148631486875</v>
      </c>
      <c r="BC191" s="31">
        <f t="shared" si="42"/>
        <v>9.4412319167897399E-2</v>
      </c>
      <c r="BD191" s="31">
        <f t="shared" si="43"/>
        <v>0.90558768083210262</v>
      </c>
      <c r="BE191" s="31">
        <f t="shared" si="44"/>
        <v>84.914617027343866</v>
      </c>
    </row>
    <row r="192" spans="11:57" ht="15.6">
      <c r="K192" s="21">
        <f>VLOOKUP('Summary_Min Time'!B192, A:D, 4, FALSE)</f>
        <v>84.711156867525418</v>
      </c>
      <c r="L192" s="21">
        <f>VLOOKUP('Summary_Min Time'!E192, A:D, 4, FALSE)</f>
        <v>91.803458387712311</v>
      </c>
      <c r="M192" s="22">
        <f t="shared" si="36"/>
        <v>88.257307627618871</v>
      </c>
      <c r="N192" s="22">
        <f>IF('Min Time'!H192=0,1,'Min Time'!H192)</f>
        <v>2.0068766057687499</v>
      </c>
      <c r="O192" s="40">
        <f t="shared" si="33"/>
        <v>1.6014251313316127E-2</v>
      </c>
      <c r="P192" s="40">
        <f t="shared" si="34"/>
        <v>0.98398574868668387</v>
      </c>
      <c r="Q192" s="40">
        <f t="shared" si="35"/>
        <v>86.843932923033535</v>
      </c>
      <c r="AE192" s="26">
        <f>VLOOKUP('Summary_Min Cost'!B192, A:D, 4, FALSE)</f>
        <v>84.711156867525418</v>
      </c>
      <c r="AF192" s="26">
        <f>VLOOKUP('Summary_Min Cost'!E192, A:D, 4, FALSE)</f>
        <v>84.711156867525418</v>
      </c>
      <c r="AG192" s="27">
        <f t="shared" si="37"/>
        <v>84.711156867525418</v>
      </c>
      <c r="AH192" s="27">
        <f>IF('Min Cost'!H192=0,1,'Min Cost'!H192)</f>
        <v>14.9930136794619</v>
      </c>
      <c r="AI192" s="26">
        <f t="shared" si="38"/>
        <v>8.9590455411258443E-2</v>
      </c>
      <c r="AJ192" s="26">
        <f t="shared" si="39"/>
        <v>0.91040954458874157</v>
      </c>
      <c r="AK192" s="26">
        <f t="shared" si="40"/>
        <v>77.121845745349262</v>
      </c>
      <c r="AY192" s="31">
        <f>VLOOKUP('Summary_Min Time&amp;Cost'!B192, A:D, 4, FALSE)</f>
        <v>84.711156867525418</v>
      </c>
      <c r="AZ192" s="31">
        <f>VLOOKUP('Summary_Min Time&amp;Cost'!E192, A:D, 4, FALSE)</f>
        <v>91.803458387712311</v>
      </c>
      <c r="BA192" s="32">
        <f t="shared" si="41"/>
        <v>88.257307627618871</v>
      </c>
      <c r="BB192" s="32">
        <f>IF('Min Time&amp;Cost'!H192=0,1,'Min Time&amp;Cost'!H192)</f>
        <v>2.0068766057687499</v>
      </c>
      <c r="BC192" s="31">
        <f t="shared" si="42"/>
        <v>1.5711049735164104E-2</v>
      </c>
      <c r="BD192" s="31">
        <f t="shared" si="43"/>
        <v>0.98428895026483587</v>
      </c>
      <c r="BE192" s="31">
        <f t="shared" si="44"/>
        <v>86.870692677989666</v>
      </c>
    </row>
    <row r="193" spans="11:57" ht="15.6">
      <c r="K193" s="21">
        <f>VLOOKUP('Summary_Min Time'!B193, A:D, 4, FALSE)</f>
        <v>91.803458387712311</v>
      </c>
      <c r="L193" s="21">
        <f>VLOOKUP('Summary_Min Time'!E193, A:D, 4, FALSE)</f>
        <v>79.101456423858892</v>
      </c>
      <c r="M193" s="22">
        <f t="shared" si="36"/>
        <v>85.452457405785594</v>
      </c>
      <c r="N193" s="22">
        <f>IF('Min Time'!H193=0,1,'Min Time'!H193)</f>
        <v>110.3720866779381</v>
      </c>
      <c r="O193" s="40">
        <f t="shared" si="33"/>
        <v>1</v>
      </c>
      <c r="P193" s="40">
        <f t="shared" si="34"/>
        <v>0</v>
      </c>
      <c r="Q193" s="40">
        <f t="shared" si="35"/>
        <v>0</v>
      </c>
      <c r="AE193" s="26">
        <f>VLOOKUP('Summary_Min Cost'!B193, A:D, 4, FALSE)</f>
        <v>91.803458387712311</v>
      </c>
      <c r="AF193" s="26">
        <f>VLOOKUP('Summary_Min Cost'!E193, A:D, 4, FALSE)</f>
        <v>79.101456423858892</v>
      </c>
      <c r="AG193" s="27">
        <f t="shared" si="37"/>
        <v>85.452457405785594</v>
      </c>
      <c r="AH193" s="27">
        <f>IF('Min Cost'!H193=0,1,'Min Cost'!H193)</f>
        <v>139.89949848910001</v>
      </c>
      <c r="AI193" s="26">
        <f t="shared" si="38"/>
        <v>0.88930587871135491</v>
      </c>
      <c r="AJ193" s="26">
        <f t="shared" si="39"/>
        <v>0.11069412128864509</v>
      </c>
      <c r="AK193" s="26">
        <f t="shared" si="40"/>
        <v>9.4590846844888095</v>
      </c>
      <c r="AY193" s="31">
        <f>VLOOKUP('Summary_Min Time&amp;Cost'!B193, A:D, 4, FALSE)</f>
        <v>91.803458387712311</v>
      </c>
      <c r="AZ193" s="31">
        <f>VLOOKUP('Summary_Min Time&amp;Cost'!E193, A:D, 4, FALSE)</f>
        <v>79.101456423858892</v>
      </c>
      <c r="BA193" s="32">
        <f t="shared" si="41"/>
        <v>85.452457405785594</v>
      </c>
      <c r="BB193" s="32">
        <f>IF('Min Time&amp;Cost'!H193=0,1,'Min Time&amp;Cost'!H193)</f>
        <v>110.3720866779381</v>
      </c>
      <c r="BC193" s="31">
        <f t="shared" si="42"/>
        <v>1</v>
      </c>
      <c r="BD193" s="31">
        <f t="shared" si="43"/>
        <v>0</v>
      </c>
      <c r="BE193" s="31">
        <f t="shared" si="44"/>
        <v>0</v>
      </c>
    </row>
    <row r="194" spans="11:57" ht="15.6">
      <c r="K194" s="21">
        <f>VLOOKUP('Summary_Min Time'!B194, A:D, 4, FALSE)</f>
        <v>84.711156867525418</v>
      </c>
      <c r="L194" s="21">
        <f>VLOOKUP('Summary_Min Time'!E194, A:D, 4, FALSE)</f>
        <v>91.803458387712311</v>
      </c>
      <c r="M194" s="22">
        <f t="shared" si="36"/>
        <v>88.257307627618871</v>
      </c>
      <c r="N194" s="22">
        <f>IF('Min Time'!H194=0,1,'Min Time'!H194)</f>
        <v>5.5125683787812498</v>
      </c>
      <c r="O194" s="40">
        <f t="shared" ref="O194:O257" si="45">(N194-MIN($N$2:$N$341))/(MAX($N$2:$N$341)-MIN($N$2:$N$341))</f>
        <v>4.7846891527228985E-2</v>
      </c>
      <c r="P194" s="40">
        <f t="shared" ref="P194:P257" si="46">1-O194</f>
        <v>0.95215310847277101</v>
      </c>
      <c r="Q194" s="40">
        <f t="shared" ref="Q194:Q257" si="47">M194*P194</f>
        <v>84.034469803074913</v>
      </c>
      <c r="AE194" s="26">
        <f>VLOOKUP('Summary_Min Cost'!B194, A:D, 4, FALSE)</f>
        <v>84.711156867525418</v>
      </c>
      <c r="AF194" s="26">
        <f>VLOOKUP('Summary_Min Cost'!E194, A:D, 4, FALSE)</f>
        <v>79.101456423858892</v>
      </c>
      <c r="AG194" s="27">
        <f t="shared" si="37"/>
        <v>81.906306645692155</v>
      </c>
      <c r="AH194" s="27">
        <f>IF('Min Cost'!H194=0,1,'Min Cost'!H194)</f>
        <v>25.938963937223811</v>
      </c>
      <c r="AI194" s="26">
        <f t="shared" si="38"/>
        <v>0.15967204690867934</v>
      </c>
      <c r="AJ194" s="26">
        <f t="shared" si="39"/>
        <v>0.84032795309132069</v>
      </c>
      <c r="AK194" s="26">
        <f t="shared" si="40"/>
        <v>68.828159008844523</v>
      </c>
      <c r="AY194" s="31">
        <f>VLOOKUP('Summary_Min Time&amp;Cost'!B194, A:D, 4, FALSE)</f>
        <v>84.711156867525418</v>
      </c>
      <c r="AZ194" s="31">
        <f>VLOOKUP('Summary_Min Time&amp;Cost'!E194, A:D, 4, FALSE)</f>
        <v>91.803458387712311</v>
      </c>
      <c r="BA194" s="32">
        <f t="shared" si="41"/>
        <v>88.257307627618871</v>
      </c>
      <c r="BB194" s="32">
        <f>IF('Min Time&amp;Cost'!H194=0,1,'Min Time&amp;Cost'!H194)</f>
        <v>5.5125683787812498</v>
      </c>
      <c r="BC194" s="31">
        <f t="shared" si="42"/>
        <v>4.7553498736208767E-2</v>
      </c>
      <c r="BD194" s="31">
        <f t="shared" si="43"/>
        <v>0.95244650126379127</v>
      </c>
      <c r="BE194" s="31">
        <f t="shared" si="44"/>
        <v>84.060363860887719</v>
      </c>
    </row>
    <row r="195" spans="11:57" ht="15.6">
      <c r="K195" s="21">
        <f>VLOOKUP('Summary_Min Time'!B195, A:D, 4, FALSE)</f>
        <v>79.101456423858892</v>
      </c>
      <c r="L195" s="21">
        <f>VLOOKUP('Summary_Min Time'!E195, A:D, 4, FALSE)</f>
        <v>84.711156867525418</v>
      </c>
      <c r="M195" s="22">
        <f t="shared" ref="M195:M258" si="48">(K195+L195)/2</f>
        <v>81.906306645692155</v>
      </c>
      <c r="N195" s="22">
        <f>IF('Min Time'!H195=0,1,'Min Time'!H195)</f>
        <v>2.8908689745</v>
      </c>
      <c r="O195" s="40">
        <f t="shared" si="45"/>
        <v>2.4041143820607336E-2</v>
      </c>
      <c r="P195" s="40">
        <f t="shared" si="46"/>
        <v>0.97595885617939271</v>
      </c>
      <c r="Q195" s="40">
        <f t="shared" si="47"/>
        <v>79.93718534780831</v>
      </c>
      <c r="AE195" s="26">
        <f>VLOOKUP('Summary_Min Cost'!B195, A:D, 4, FALSE)</f>
        <v>79.101456423858892</v>
      </c>
      <c r="AF195" s="26">
        <f>VLOOKUP('Summary_Min Cost'!E195, A:D, 4, FALSE)</f>
        <v>79.101456423858892</v>
      </c>
      <c r="AG195" s="27">
        <f t="shared" ref="AG195:AG258" si="49">(AE195+AF195)/2</f>
        <v>79.101456423858892</v>
      </c>
      <c r="AH195" s="27">
        <f>IF('Min Cost'!H195=0,1,'Min Cost'!H195)</f>
        <v>84.403551098223815</v>
      </c>
      <c r="AI195" s="26">
        <f t="shared" ref="AI195:AI258" si="50">(AH195-MIN($AH$2:$AH$341))/(MAX($AH$2:$AH$341)-MIN($AH$2:$AH$341))</f>
        <v>0.53399234053299216</v>
      </c>
      <c r="AJ195" s="26">
        <f t="shared" ref="AJ195:AJ258" si="51">1-AI195</f>
        <v>0.46600765946700784</v>
      </c>
      <c r="AK195" s="26">
        <f t="shared" ref="AK195:AK258" si="52">AG195*AJ195</f>
        <v>36.861884568513993</v>
      </c>
      <c r="AY195" s="31">
        <f>VLOOKUP('Summary_Min Time&amp;Cost'!B195, A:D, 4, FALSE)</f>
        <v>79.101456423858892</v>
      </c>
      <c r="AZ195" s="31">
        <f>VLOOKUP('Summary_Min Time&amp;Cost'!E195, A:D, 4, FALSE)</f>
        <v>84.711156867525418</v>
      </c>
      <c r="BA195" s="32">
        <f t="shared" ref="BA195:BA258" si="53">(AY195+AZ195)/2</f>
        <v>81.906306645692155</v>
      </c>
      <c r="BB195" s="32">
        <f>IF('Min Time&amp;Cost'!H195=0,1,'Min Time&amp;Cost'!H195)</f>
        <v>2.8908689745</v>
      </c>
      <c r="BC195" s="31">
        <f t="shared" ref="BC195:BC258" si="54">(BB195-MIN($BB$2:$BB$341))/(MAX($BB$2:$BB$341)-MIN($BB$2:$BB$341))</f>
        <v>2.3740415618191818E-2</v>
      </c>
      <c r="BD195" s="31">
        <f t="shared" ref="BD195:BD258" si="55">1-BC195</f>
        <v>0.97625958438180815</v>
      </c>
      <c r="BE195" s="31">
        <f t="shared" ref="BE195:BE258" si="56">BA195*BD195</f>
        <v>79.96181688417235</v>
      </c>
    </row>
    <row r="196" spans="11:57" ht="15.6">
      <c r="K196" s="21">
        <f>VLOOKUP('Summary_Min Time'!B196, A:D, 4, FALSE)</f>
        <v>68.91572373752264</v>
      </c>
      <c r="L196" s="21">
        <f>VLOOKUP('Summary_Min Time'!E196, A:D, 4, FALSE)</f>
        <v>79.101456423858892</v>
      </c>
      <c r="M196" s="22">
        <f t="shared" si="48"/>
        <v>74.008590080690766</v>
      </c>
      <c r="N196" s="22">
        <f>IF('Min Time'!H196=0,1,'Min Time'!H196)</f>
        <v>32.535792907809522</v>
      </c>
      <c r="O196" s="40">
        <f t="shared" si="45"/>
        <v>0.29322516193721992</v>
      </c>
      <c r="P196" s="40">
        <f t="shared" si="46"/>
        <v>0.70677483806278008</v>
      </c>
      <c r="Q196" s="40">
        <f t="shared" si="47"/>
        <v>52.307409269534887</v>
      </c>
      <c r="AE196" s="26">
        <f>VLOOKUP('Summary_Min Cost'!B196, A:D, 4, FALSE)</f>
        <v>68.91572373752264</v>
      </c>
      <c r="AF196" s="26">
        <f>VLOOKUP('Summary_Min Cost'!E196, A:D, 4, FALSE)</f>
        <v>79.101456423858892</v>
      </c>
      <c r="AG196" s="27">
        <f t="shared" si="49"/>
        <v>74.008590080690766</v>
      </c>
      <c r="AH196" s="27">
        <f>IF('Min Cost'!H196=0,1,'Min Cost'!H196)</f>
        <v>74.481245186742868</v>
      </c>
      <c r="AI196" s="26">
        <f t="shared" si="50"/>
        <v>0.47046464552014883</v>
      </c>
      <c r="AJ196" s="26">
        <f t="shared" si="51"/>
        <v>0.52953535447985112</v>
      </c>
      <c r="AK196" s="26">
        <f t="shared" si="52"/>
        <v>39.190164982932579</v>
      </c>
      <c r="AY196" s="31">
        <f>VLOOKUP('Summary_Min Time&amp;Cost'!B196, A:D, 4, FALSE)</f>
        <v>68.91572373752264</v>
      </c>
      <c r="AZ196" s="31">
        <f>VLOOKUP('Summary_Min Time&amp;Cost'!E196, A:D, 4, FALSE)</f>
        <v>84.711156867525418</v>
      </c>
      <c r="BA196" s="32">
        <f t="shared" si="53"/>
        <v>76.813440302524029</v>
      </c>
      <c r="BB196" s="32">
        <f>IF('Min Time&amp;Cost'!H196=0,1,'Min Time&amp;Cost'!H196)</f>
        <v>37.956984775242859</v>
      </c>
      <c r="BC196" s="31">
        <f t="shared" si="54"/>
        <v>0.34224845236164342</v>
      </c>
      <c r="BD196" s="31">
        <f t="shared" si="55"/>
        <v>0.65775154763835664</v>
      </c>
      <c r="BE196" s="31">
        <f t="shared" si="56"/>
        <v>50.524159238411698</v>
      </c>
    </row>
    <row r="197" spans="11:57" ht="15.6">
      <c r="K197" s="21">
        <f>VLOOKUP('Summary_Min Time'!B197, A:D, 4, FALSE)</f>
        <v>87.860941194963118</v>
      </c>
      <c r="L197" s="21">
        <f>VLOOKUP('Summary_Min Time'!E197, A:D, 4, FALSE)</f>
        <v>87.860941194963118</v>
      </c>
      <c r="M197" s="22">
        <f t="shared" si="48"/>
        <v>87.860941194963118</v>
      </c>
      <c r="N197" s="22">
        <f>IF('Min Time'!H197=0,1,'Min Time'!H197)</f>
        <v>10.39674660927375</v>
      </c>
      <c r="O197" s="40">
        <f t="shared" si="45"/>
        <v>9.219656583367547E-2</v>
      </c>
      <c r="P197" s="40">
        <f t="shared" si="46"/>
        <v>0.90780343416632459</v>
      </c>
      <c r="Q197" s="40">
        <f t="shared" si="47"/>
        <v>79.760464145873016</v>
      </c>
      <c r="AE197" s="26">
        <f>VLOOKUP('Summary_Min Cost'!B197, A:D, 4, FALSE)</f>
        <v>87.860941194963118</v>
      </c>
      <c r="AF197" s="26">
        <f>VLOOKUP('Summary_Min Cost'!E197, A:D, 4, FALSE)</f>
        <v>84.711156867525418</v>
      </c>
      <c r="AG197" s="27">
        <f t="shared" si="49"/>
        <v>86.286049031244261</v>
      </c>
      <c r="AH197" s="27">
        <f>IF('Min Cost'!H197=0,1,'Min Cost'!H197)</f>
        <v>25.73581922477619</v>
      </c>
      <c r="AI197" s="26">
        <f t="shared" si="50"/>
        <v>0.15837141019671183</v>
      </c>
      <c r="AJ197" s="26">
        <f t="shared" si="51"/>
        <v>0.84162858980328814</v>
      </c>
      <c r="AK197" s="26">
        <f t="shared" si="52"/>
        <v>72.62080576586348</v>
      </c>
      <c r="AY197" s="31">
        <f>VLOOKUP('Summary_Min Time&amp;Cost'!B197, A:D, 4, FALSE)</f>
        <v>87.860941194963118</v>
      </c>
      <c r="AZ197" s="31">
        <f>VLOOKUP('Summary_Min Time&amp;Cost'!E197, A:D, 4, FALSE)</f>
        <v>87.860941194963118</v>
      </c>
      <c r="BA197" s="32">
        <f t="shared" si="53"/>
        <v>87.860941194963118</v>
      </c>
      <c r="BB197" s="32">
        <f>IF('Min Time&amp;Cost'!H197=0,1,'Min Time&amp;Cost'!H197)</f>
        <v>10.39674660927375</v>
      </c>
      <c r="BC197" s="31">
        <f t="shared" si="54"/>
        <v>9.1916838780455007E-2</v>
      </c>
      <c r="BD197" s="31">
        <f t="shared" si="55"/>
        <v>0.90808316121954502</v>
      </c>
      <c r="BE197" s="31">
        <f t="shared" si="56"/>
        <v>79.785041228046651</v>
      </c>
    </row>
    <row r="198" spans="11:57" ht="15.6">
      <c r="K198" s="21">
        <f>VLOOKUP('Summary_Min Time'!B198, A:D, 4, FALSE)</f>
        <v>84.711156867525418</v>
      </c>
      <c r="L198" s="21">
        <f>VLOOKUP('Summary_Min Time'!E198, A:D, 4, FALSE)</f>
        <v>84.711156867525418</v>
      </c>
      <c r="M198" s="22">
        <f t="shared" si="48"/>
        <v>84.711156867525418</v>
      </c>
      <c r="N198" s="22">
        <f>IF('Min Time'!H198=0,1,'Min Time'!H198)</f>
        <v>6.4673199703349997</v>
      </c>
      <c r="O198" s="40">
        <f t="shared" si="45"/>
        <v>5.6516297132581057E-2</v>
      </c>
      <c r="P198" s="40">
        <f t="shared" si="46"/>
        <v>0.94348370286741889</v>
      </c>
      <c r="Q198" s="40">
        <f t="shared" si="47"/>
        <v>79.923595955555669</v>
      </c>
      <c r="AE198" s="26">
        <f>VLOOKUP('Summary_Min Cost'!B198, A:D, 4, FALSE)</f>
        <v>84.711156867525418</v>
      </c>
      <c r="AF198" s="26">
        <f>VLOOKUP('Summary_Min Cost'!E198, A:D, 4, FALSE)</f>
        <v>84.711156867525418</v>
      </c>
      <c r="AG198" s="27">
        <f t="shared" si="49"/>
        <v>84.711156867525418</v>
      </c>
      <c r="AH198" s="27">
        <f>IF('Min Cost'!H198=0,1,'Min Cost'!H198)</f>
        <v>40.088913823285708</v>
      </c>
      <c r="AI198" s="26">
        <f t="shared" si="50"/>
        <v>0.25026728846121382</v>
      </c>
      <c r="AJ198" s="26">
        <f t="shared" si="51"/>
        <v>0.74973271153878618</v>
      </c>
      <c r="AK198" s="26">
        <f t="shared" si="52"/>
        <v>63.510725335877297</v>
      </c>
      <c r="AY198" s="31">
        <f>VLOOKUP('Summary_Min Time&amp;Cost'!B198, A:D, 4, FALSE)</f>
        <v>84.711156867525418</v>
      </c>
      <c r="AZ198" s="31">
        <f>VLOOKUP('Summary_Min Time&amp;Cost'!E198, A:D, 4, FALSE)</f>
        <v>84.711156867525418</v>
      </c>
      <c r="BA198" s="32">
        <f t="shared" si="53"/>
        <v>84.711156867525418</v>
      </c>
      <c r="BB198" s="32">
        <f>IF('Min Time&amp;Cost'!H198=0,1,'Min Time&amp;Cost'!H198)</f>
        <v>6.4673199703349997</v>
      </c>
      <c r="BC198" s="31">
        <f t="shared" si="54"/>
        <v>5.6225575698808331E-2</v>
      </c>
      <c r="BD198" s="31">
        <f t="shared" si="55"/>
        <v>0.94377442430119163</v>
      </c>
      <c r="BE198" s="31">
        <f t="shared" si="56"/>
        <v>79.948223304536739</v>
      </c>
    </row>
    <row r="199" spans="11:57" ht="15.6">
      <c r="K199" s="21">
        <f>VLOOKUP('Summary_Min Time'!B199, A:D, 4, FALSE)</f>
        <v>84.711156867525418</v>
      </c>
      <c r="L199" s="21">
        <f>VLOOKUP('Summary_Min Time'!E199, A:D, 4, FALSE)</f>
        <v>84.711156867525418</v>
      </c>
      <c r="M199" s="22">
        <f t="shared" si="48"/>
        <v>84.711156867525418</v>
      </c>
      <c r="N199" s="22">
        <f>IF('Min Time'!H199=0,1,'Min Time'!H199)</f>
        <v>1.50414165921625</v>
      </c>
      <c r="O199" s="40">
        <f t="shared" si="45"/>
        <v>1.1449280485086562E-2</v>
      </c>
      <c r="P199" s="40">
        <f t="shared" si="46"/>
        <v>0.98855071951491347</v>
      </c>
      <c r="Q199" s="40">
        <f t="shared" si="47"/>
        <v>83.741275072332954</v>
      </c>
      <c r="AE199" s="26">
        <f>VLOOKUP('Summary_Min Cost'!B199, A:D, 4, FALSE)</f>
        <v>84.711156867525418</v>
      </c>
      <c r="AF199" s="26">
        <f>VLOOKUP('Summary_Min Cost'!E199, A:D, 4, FALSE)</f>
        <v>79.101456423858892</v>
      </c>
      <c r="AG199" s="27">
        <f t="shared" si="49"/>
        <v>81.906306645692155</v>
      </c>
      <c r="AH199" s="27">
        <f>IF('Min Cost'!H199=0,1,'Min Cost'!H199)</f>
        <v>71.947193005133329</v>
      </c>
      <c r="AI199" s="26">
        <f t="shared" si="50"/>
        <v>0.45424034286549564</v>
      </c>
      <c r="AJ199" s="26">
        <f t="shared" si="51"/>
        <v>0.54575965713450436</v>
      </c>
      <c r="AK199" s="26">
        <f t="shared" si="52"/>
        <v>44.701157832106524</v>
      </c>
      <c r="AY199" s="31">
        <f>VLOOKUP('Summary_Min Time&amp;Cost'!B199, A:D, 4, FALSE)</f>
        <v>84.711156867525418</v>
      </c>
      <c r="AZ199" s="31">
        <f>VLOOKUP('Summary_Min Time&amp;Cost'!E199, A:D, 4, FALSE)</f>
        <v>84.711156867525418</v>
      </c>
      <c r="BA199" s="32">
        <f t="shared" si="53"/>
        <v>84.711156867525418</v>
      </c>
      <c r="BB199" s="32">
        <f>IF('Min Time&amp;Cost'!H199=0,1,'Min Time&amp;Cost'!H199)</f>
        <v>1.50414165921625</v>
      </c>
      <c r="BC199" s="31">
        <f t="shared" si="54"/>
        <v>1.1144672274408421E-2</v>
      </c>
      <c r="BD199" s="31">
        <f t="shared" si="55"/>
        <v>0.98885532772559159</v>
      </c>
      <c r="BE199" s="31">
        <f t="shared" si="56"/>
        <v>83.767078786250849</v>
      </c>
    </row>
    <row r="200" spans="11:57" ht="15.6">
      <c r="K200" s="21">
        <f>VLOOKUP('Summary_Min Time'!B200, A:D, 4, FALSE)</f>
        <v>87.860941194963118</v>
      </c>
      <c r="L200" s="21">
        <f>VLOOKUP('Summary_Min Time'!E200, A:D, 4, FALSE)</f>
        <v>84.711156867525418</v>
      </c>
      <c r="M200" s="22">
        <f t="shared" si="48"/>
        <v>86.286049031244261</v>
      </c>
      <c r="N200" s="22">
        <f>IF('Min Time'!H200=0,1,'Min Time'!H200)</f>
        <v>6.4281230096474999</v>
      </c>
      <c r="O200" s="40">
        <f t="shared" si="45"/>
        <v>5.6160378007959366E-2</v>
      </c>
      <c r="P200" s="40">
        <f t="shared" si="46"/>
        <v>0.94383962199204063</v>
      </c>
      <c r="Q200" s="40">
        <f t="shared" si="47"/>
        <v>81.440191900836268</v>
      </c>
      <c r="AE200" s="26">
        <f>VLOOKUP('Summary_Min Cost'!B200, A:D, 4, FALSE)</f>
        <v>87.860941194963118</v>
      </c>
      <c r="AF200" s="26">
        <f>VLOOKUP('Summary_Min Cost'!E200, A:D, 4, FALSE)</f>
        <v>79.101456423858892</v>
      </c>
      <c r="AG200" s="27">
        <f t="shared" si="49"/>
        <v>83.481198809411012</v>
      </c>
      <c r="AH200" s="27">
        <f>IF('Min Cost'!H200=0,1,'Min Cost'!H200)</f>
        <v>85.785127931652383</v>
      </c>
      <c r="AI200" s="26">
        <f t="shared" si="50"/>
        <v>0.54283790450711877</v>
      </c>
      <c r="AJ200" s="26">
        <f t="shared" si="51"/>
        <v>0.45716209549288123</v>
      </c>
      <c r="AK200" s="26">
        <f t="shared" si="52"/>
        <v>38.164439781968163</v>
      </c>
      <c r="AY200" s="31">
        <f>VLOOKUP('Summary_Min Time&amp;Cost'!B200, A:D, 4, FALSE)</f>
        <v>87.860941194963118</v>
      </c>
      <c r="AZ200" s="31">
        <f>VLOOKUP('Summary_Min Time&amp;Cost'!E200, A:D, 4, FALSE)</f>
        <v>84.711156867525418</v>
      </c>
      <c r="BA200" s="32">
        <f t="shared" si="53"/>
        <v>86.286049031244261</v>
      </c>
      <c r="BB200" s="32">
        <f>IF('Min Time&amp;Cost'!H200=0,1,'Min Time&amp;Cost'!H200)</f>
        <v>6.4281230096474999</v>
      </c>
      <c r="BC200" s="31">
        <f t="shared" si="54"/>
        <v>5.586954690263863E-2</v>
      </c>
      <c r="BD200" s="31">
        <f t="shared" si="55"/>
        <v>0.94413045309736132</v>
      </c>
      <c r="BE200" s="31">
        <f t="shared" si="56"/>
        <v>81.465286567849773</v>
      </c>
    </row>
    <row r="201" spans="11:57" ht="15.6">
      <c r="K201" s="21">
        <f>VLOOKUP('Summary_Min Time'!B201, A:D, 4, FALSE)</f>
        <v>68.91572373752264</v>
      </c>
      <c r="L201" s="21">
        <f>VLOOKUP('Summary_Min Time'!E201, A:D, 4, FALSE)</f>
        <v>91.803458387712311</v>
      </c>
      <c r="M201" s="22">
        <f t="shared" si="48"/>
        <v>80.359591062617483</v>
      </c>
      <c r="N201" s="22">
        <f>IF('Min Time'!H201=0,1,'Min Time'!H201)</f>
        <v>1</v>
      </c>
      <c r="O201" s="40">
        <f t="shared" si="45"/>
        <v>6.8715363210907938E-3</v>
      </c>
      <c r="P201" s="40">
        <f t="shared" si="46"/>
        <v>0.99312846367890917</v>
      </c>
      <c r="Q201" s="40">
        <f t="shared" si="47"/>
        <v>79.807397213882695</v>
      </c>
      <c r="AE201" s="26">
        <f>VLOOKUP('Summary_Min Cost'!B201, A:D, 4, FALSE)</f>
        <v>68.91572373752264</v>
      </c>
      <c r="AF201" s="26">
        <f>VLOOKUP('Summary_Min Cost'!E201, A:D, 4, FALSE)</f>
        <v>84.711156867525418</v>
      </c>
      <c r="AG201" s="27">
        <f t="shared" si="49"/>
        <v>76.813440302524029</v>
      </c>
      <c r="AH201" s="27">
        <f>IF('Min Cost'!H201=0,1,'Min Cost'!H201)</f>
        <v>32.961969387080963</v>
      </c>
      <c r="AI201" s="26">
        <f t="shared" si="50"/>
        <v>0.20463693231659869</v>
      </c>
      <c r="AJ201" s="26">
        <f t="shared" si="51"/>
        <v>0.79536306768340137</v>
      </c>
      <c r="AK201" s="26">
        <f t="shared" si="52"/>
        <v>61.09457351833133</v>
      </c>
      <c r="AY201" s="31">
        <f>VLOOKUP('Summary_Min Time&amp;Cost'!B201, A:D, 4, FALSE)</f>
        <v>68.91572373752264</v>
      </c>
      <c r="AZ201" s="31">
        <f>VLOOKUP('Summary_Min Time&amp;Cost'!E201, A:D, 4, FALSE)</f>
        <v>91.803458387712311</v>
      </c>
      <c r="BA201" s="32">
        <f t="shared" si="53"/>
        <v>80.359591062617483</v>
      </c>
      <c r="BB201" s="32">
        <f>IF('Min Time&amp;Cost'!H201=0,1,'Min Time&amp;Cost'!H201)</f>
        <v>1</v>
      </c>
      <c r="BC201" s="31">
        <f t="shared" si="54"/>
        <v>6.5655175419600583E-3</v>
      </c>
      <c r="BD201" s="31">
        <f t="shared" si="55"/>
        <v>0.99343448245803989</v>
      </c>
      <c r="BE201" s="31">
        <f t="shared" si="56"/>
        <v>79.831988757831127</v>
      </c>
    </row>
    <row r="202" spans="11:57" ht="15.6">
      <c r="K202" s="21">
        <f>VLOOKUP('Summary_Min Time'!B202, A:D, 4, FALSE)</f>
        <v>91.803458387712311</v>
      </c>
      <c r="L202" s="21">
        <f>VLOOKUP('Summary_Min Time'!E202, A:D, 4, FALSE)</f>
        <v>79.101456423858892</v>
      </c>
      <c r="M202" s="22">
        <f t="shared" si="48"/>
        <v>85.452457405785594</v>
      </c>
      <c r="N202" s="22">
        <f>IF('Min Time'!H202=0,1,'Min Time'!H202)</f>
        <v>5.993820763004762</v>
      </c>
      <c r="O202" s="40">
        <f t="shared" si="45"/>
        <v>5.2216794813367141E-2</v>
      </c>
      <c r="P202" s="40">
        <f t="shared" si="46"/>
        <v>0.94778320518663284</v>
      </c>
      <c r="Q202" s="40">
        <f t="shared" si="47"/>
        <v>80.990403971129695</v>
      </c>
      <c r="AE202" s="26">
        <f>VLOOKUP('Summary_Min Cost'!B202, A:D, 4, FALSE)</f>
        <v>91.803458387712311</v>
      </c>
      <c r="AF202" s="26">
        <f>VLOOKUP('Summary_Min Cost'!E202, A:D, 4, FALSE)</f>
        <v>79.101456423858892</v>
      </c>
      <c r="AG202" s="27">
        <f t="shared" si="49"/>
        <v>85.452457405785594</v>
      </c>
      <c r="AH202" s="27">
        <f>IF('Min Cost'!H202=0,1,'Min Cost'!H202)</f>
        <v>5.993820763004762</v>
      </c>
      <c r="AI202" s="26">
        <f t="shared" si="50"/>
        <v>3.1973003575095443E-2</v>
      </c>
      <c r="AJ202" s="26">
        <f t="shared" si="51"/>
        <v>0.96802699642490453</v>
      </c>
      <c r="AK202" s="26">
        <f t="shared" si="52"/>
        <v>82.72028567964972</v>
      </c>
      <c r="AY202" s="31">
        <f>VLOOKUP('Summary_Min Time&amp;Cost'!B202, A:D, 4, FALSE)</f>
        <v>91.803458387712311</v>
      </c>
      <c r="AZ202" s="31">
        <f>VLOOKUP('Summary_Min Time&amp;Cost'!E202, A:D, 4, FALSE)</f>
        <v>79.101456423858892</v>
      </c>
      <c r="BA202" s="32">
        <f t="shared" si="53"/>
        <v>85.452457405785594</v>
      </c>
      <c r="BB202" s="32">
        <f>IF('Min Time&amp;Cost'!H202=0,1,'Min Time&amp;Cost'!H202)</f>
        <v>5.993820763004762</v>
      </c>
      <c r="BC202" s="31">
        <f t="shared" si="54"/>
        <v>5.1924748547512049E-2</v>
      </c>
      <c r="BD202" s="31">
        <f t="shared" si="55"/>
        <v>0.94807525145248794</v>
      </c>
      <c r="BE202" s="31">
        <f t="shared" si="56"/>
        <v>81.015360042223193</v>
      </c>
    </row>
    <row r="203" spans="11:57" ht="15.6">
      <c r="K203" s="21">
        <f>VLOOKUP('Summary_Min Time'!B203, A:D, 4, FALSE)</f>
        <v>79.101456423858892</v>
      </c>
      <c r="L203" s="21">
        <f>VLOOKUP('Summary_Min Time'!E203, A:D, 4, FALSE)</f>
        <v>91.803458387712311</v>
      </c>
      <c r="M203" s="22">
        <f t="shared" si="48"/>
        <v>85.452457405785594</v>
      </c>
      <c r="N203" s="22">
        <f>IF('Min Time'!H203=0,1,'Min Time'!H203)</f>
        <v>1</v>
      </c>
      <c r="O203" s="40">
        <f t="shared" si="45"/>
        <v>6.8715363210907938E-3</v>
      </c>
      <c r="P203" s="40">
        <f t="shared" si="46"/>
        <v>0.99312846367890917</v>
      </c>
      <c r="Q203" s="40">
        <f t="shared" si="47"/>
        <v>84.865267740995264</v>
      </c>
      <c r="AE203" s="26">
        <f>VLOOKUP('Summary_Min Cost'!B203, A:D, 4, FALSE)</f>
        <v>79.101456423858892</v>
      </c>
      <c r="AF203" s="26">
        <f>VLOOKUP('Summary_Min Cost'!E203, A:D, 4, FALSE)</f>
        <v>79.101456423858892</v>
      </c>
      <c r="AG203" s="27">
        <f t="shared" si="49"/>
        <v>79.101456423858892</v>
      </c>
      <c r="AH203" s="27">
        <f>IF('Min Cost'!H203=0,1,'Min Cost'!H203)</f>
        <v>98.806204280700001</v>
      </c>
      <c r="AI203" s="26">
        <f t="shared" si="50"/>
        <v>0.62620551828771231</v>
      </c>
      <c r="AJ203" s="26">
        <f t="shared" si="51"/>
        <v>0.37379448171228769</v>
      </c>
      <c r="AK203" s="26">
        <f t="shared" si="52"/>
        <v>29.567687906643442</v>
      </c>
      <c r="AY203" s="31">
        <f>VLOOKUP('Summary_Min Time&amp;Cost'!B203, A:D, 4, FALSE)</f>
        <v>79.101456423858892</v>
      </c>
      <c r="AZ203" s="31">
        <f>VLOOKUP('Summary_Min Time&amp;Cost'!E203, A:D, 4, FALSE)</f>
        <v>91.803458387712311</v>
      </c>
      <c r="BA203" s="32">
        <f t="shared" si="53"/>
        <v>85.452457405785594</v>
      </c>
      <c r="BB203" s="32">
        <f>IF('Min Time&amp;Cost'!H203=0,1,'Min Time&amp;Cost'!H203)</f>
        <v>1</v>
      </c>
      <c r="BC203" s="31">
        <f t="shared" si="54"/>
        <v>6.5655175419600583E-3</v>
      </c>
      <c r="BD203" s="31">
        <f t="shared" si="55"/>
        <v>0.99343448245803989</v>
      </c>
      <c r="BE203" s="31">
        <f t="shared" si="56"/>
        <v>84.891417797684312</v>
      </c>
    </row>
    <row r="204" spans="11:57" ht="15.6">
      <c r="K204" s="21">
        <f>VLOOKUP('Summary_Min Time'!B204, A:D, 4, FALSE)</f>
        <v>68.91572373752264</v>
      </c>
      <c r="L204" s="21">
        <f>VLOOKUP('Summary_Min Time'!E204, A:D, 4, FALSE)</f>
        <v>84.711156867525418</v>
      </c>
      <c r="M204" s="22">
        <f t="shared" si="48"/>
        <v>76.813440302524029</v>
      </c>
      <c r="N204" s="22">
        <f>IF('Min Time'!H204=0,1,'Min Time'!H204)</f>
        <v>21.70788991400952</v>
      </c>
      <c r="O204" s="40">
        <f t="shared" si="45"/>
        <v>0.19490484098767008</v>
      </c>
      <c r="P204" s="40">
        <f t="shared" si="46"/>
        <v>0.80509515901232986</v>
      </c>
      <c r="Q204" s="40">
        <f t="shared" si="47"/>
        <v>61.842128934644691</v>
      </c>
      <c r="AE204" s="26">
        <f>VLOOKUP('Summary_Min Cost'!B204, A:D, 4, FALSE)</f>
        <v>68.91572373752264</v>
      </c>
      <c r="AF204" s="26">
        <f>VLOOKUP('Summary_Min Cost'!E204, A:D, 4, FALSE)</f>
        <v>84.711156867525418</v>
      </c>
      <c r="AG204" s="27">
        <f t="shared" si="49"/>
        <v>76.813440302524029</v>
      </c>
      <c r="AH204" s="27">
        <f>IF('Min Cost'!H204=0,1,'Min Cost'!H204)</f>
        <v>21.70788991400952</v>
      </c>
      <c r="AI204" s="26">
        <f t="shared" si="50"/>
        <v>0.13258253943718443</v>
      </c>
      <c r="AJ204" s="26">
        <f t="shared" si="51"/>
        <v>0.86741746056281555</v>
      </c>
      <c r="AK204" s="26">
        <f t="shared" si="52"/>
        <v>66.629319324308824</v>
      </c>
      <c r="AY204" s="31">
        <f>VLOOKUP('Summary_Min Time&amp;Cost'!B204, A:D, 4, FALSE)</f>
        <v>68.91572373752264</v>
      </c>
      <c r="AZ204" s="31">
        <f>VLOOKUP('Summary_Min Time&amp;Cost'!E204, A:D, 4, FALSE)</f>
        <v>84.711156867525418</v>
      </c>
      <c r="BA204" s="32">
        <f t="shared" si="53"/>
        <v>76.813440302524029</v>
      </c>
      <c r="BB204" s="32">
        <f>IF('Min Time&amp;Cost'!H204=0,1,'Min Time&amp;Cost'!H204)</f>
        <v>21.70788991400952</v>
      </c>
      <c r="BC204" s="31">
        <f t="shared" si="54"/>
        <v>0.1946567620667092</v>
      </c>
      <c r="BD204" s="31">
        <f t="shared" si="55"/>
        <v>0.80534323793329077</v>
      </c>
      <c r="BE204" s="31">
        <f t="shared" si="56"/>
        <v>61.861184730030239</v>
      </c>
    </row>
    <row r="205" spans="11:57" ht="15.6">
      <c r="K205" s="21">
        <f>VLOOKUP('Summary_Min Time'!B205, A:D, 4, FALSE)</f>
        <v>84.711156867525418</v>
      </c>
      <c r="L205" s="21">
        <f>VLOOKUP('Summary_Min Time'!E205, A:D, 4, FALSE)</f>
        <v>87.860941194963118</v>
      </c>
      <c r="M205" s="22">
        <f t="shared" si="48"/>
        <v>86.286049031244261</v>
      </c>
      <c r="N205" s="22">
        <f>IF('Min Time'!H205=0,1,'Min Time'!H205)</f>
        <v>11.15774340672</v>
      </c>
      <c r="O205" s="40">
        <f t="shared" si="45"/>
        <v>9.910662491061191E-2</v>
      </c>
      <c r="P205" s="40">
        <f t="shared" si="46"/>
        <v>0.90089337508938805</v>
      </c>
      <c r="Q205" s="40">
        <f t="shared" si="47"/>
        <v>77.734529934886069</v>
      </c>
      <c r="AE205" s="26">
        <f>VLOOKUP('Summary_Min Cost'!B205, A:D, 4, FALSE)</f>
        <v>84.711156867525418</v>
      </c>
      <c r="AF205" s="26">
        <f>VLOOKUP('Summary_Min Cost'!E205, A:D, 4, FALSE)</f>
        <v>79.101456423858892</v>
      </c>
      <c r="AG205" s="27">
        <f t="shared" si="49"/>
        <v>81.906306645692155</v>
      </c>
      <c r="AH205" s="27">
        <f>IF('Min Cost'!H205=0,1,'Min Cost'!H205)</f>
        <v>70.103260833195236</v>
      </c>
      <c r="AI205" s="26">
        <f t="shared" si="50"/>
        <v>0.44243454271296145</v>
      </c>
      <c r="AJ205" s="26">
        <f t="shared" si="51"/>
        <v>0.55756545728703855</v>
      </c>
      <c r="AK205" s="26">
        <f t="shared" si="52"/>
        <v>45.668127319597751</v>
      </c>
      <c r="AY205" s="31">
        <f>VLOOKUP('Summary_Min Time&amp;Cost'!B205, A:D, 4, FALSE)</f>
        <v>84.711156867525418</v>
      </c>
      <c r="AZ205" s="31">
        <f>VLOOKUP('Summary_Min Time&amp;Cost'!E205, A:D, 4, FALSE)</f>
        <v>87.860941194963118</v>
      </c>
      <c r="BA205" s="32">
        <f t="shared" si="53"/>
        <v>86.286049031244261</v>
      </c>
      <c r="BB205" s="32">
        <f>IF('Min Time&amp;Cost'!H205=0,1,'Min Time&amp;Cost'!H205)</f>
        <v>11.15774340672</v>
      </c>
      <c r="BC205" s="31">
        <f t="shared" si="54"/>
        <v>9.8829027096376906E-2</v>
      </c>
      <c r="BD205" s="31">
        <f t="shared" si="55"/>
        <v>0.90117097290362314</v>
      </c>
      <c r="BE205" s="31">
        <f t="shared" si="56"/>
        <v>77.758482753496125</v>
      </c>
    </row>
    <row r="206" spans="11:57" ht="15.6">
      <c r="K206" s="21">
        <f>VLOOKUP('Summary_Min Time'!B206, A:D, 4, FALSE)</f>
        <v>87.860941194963118</v>
      </c>
      <c r="L206" s="21">
        <f>VLOOKUP('Summary_Min Time'!E206, A:D, 4, FALSE)</f>
        <v>84.711156867525418</v>
      </c>
      <c r="M206" s="22">
        <f t="shared" si="48"/>
        <v>86.286049031244261</v>
      </c>
      <c r="N206" s="22">
        <f>IF('Min Time'!H206=0,1,'Min Time'!H206)</f>
        <v>1.2572222698787501</v>
      </c>
      <c r="O206" s="40">
        <f t="shared" si="45"/>
        <v>9.2071848898239508E-3</v>
      </c>
      <c r="P206" s="40">
        <f t="shared" si="46"/>
        <v>0.99079281511017603</v>
      </c>
      <c r="Q206" s="40">
        <f t="shared" si="47"/>
        <v>85.491597424401178</v>
      </c>
      <c r="AE206" s="26">
        <f>VLOOKUP('Summary_Min Cost'!B206, A:D, 4, FALSE)</f>
        <v>87.860941194963118</v>
      </c>
      <c r="AF206" s="26">
        <f>VLOOKUP('Summary_Min Cost'!E206, A:D, 4, FALSE)</f>
        <v>79.101456423858892</v>
      </c>
      <c r="AG206" s="27">
        <f t="shared" si="49"/>
        <v>83.481198809411012</v>
      </c>
      <c r="AH206" s="27">
        <f>IF('Min Cost'!H206=0,1,'Min Cost'!H206)</f>
        <v>16.37950011127619</v>
      </c>
      <c r="AI206" s="26">
        <f t="shared" si="50"/>
        <v>9.846745315407418E-2</v>
      </c>
      <c r="AJ206" s="26">
        <f t="shared" si="51"/>
        <v>0.90153254684592588</v>
      </c>
      <c r="AK206" s="26">
        <f t="shared" si="52"/>
        <v>75.261017776399385</v>
      </c>
      <c r="AY206" s="31">
        <f>VLOOKUP('Summary_Min Time&amp;Cost'!B206, A:D, 4, FALSE)</f>
        <v>87.860941194963118</v>
      </c>
      <c r="AZ206" s="31">
        <f>VLOOKUP('Summary_Min Time&amp;Cost'!E206, A:D, 4, FALSE)</f>
        <v>84.711156867525418</v>
      </c>
      <c r="BA206" s="32">
        <f t="shared" si="53"/>
        <v>86.286049031244261</v>
      </c>
      <c r="BB206" s="32">
        <f>IF('Min Time&amp;Cost'!H206=0,1,'Min Time&amp;Cost'!H206)</f>
        <v>1.2572222698787501</v>
      </c>
      <c r="BC206" s="31">
        <f t="shared" si="54"/>
        <v>8.9018858084459456E-3</v>
      </c>
      <c r="BD206" s="31">
        <f t="shared" si="55"/>
        <v>0.99109811419155402</v>
      </c>
      <c r="BE206" s="31">
        <f t="shared" si="56"/>
        <v>85.517940475906158</v>
      </c>
    </row>
    <row r="207" spans="11:57" ht="15.6">
      <c r="K207" s="21">
        <f>VLOOKUP('Summary_Min Time'!B207, A:D, 4, FALSE)</f>
        <v>79.101456423858892</v>
      </c>
      <c r="L207" s="21">
        <f>VLOOKUP('Summary_Min Time'!E207, A:D, 4, FALSE)</f>
        <v>84.711156867525418</v>
      </c>
      <c r="M207" s="22">
        <f t="shared" si="48"/>
        <v>81.906306645692155</v>
      </c>
      <c r="N207" s="22">
        <f>IF('Min Time'!H207=0,1,'Min Time'!H207)</f>
        <v>4.6520833346149999</v>
      </c>
      <c r="O207" s="40">
        <f t="shared" si="45"/>
        <v>4.0033451956967177E-2</v>
      </c>
      <c r="P207" s="40">
        <f t="shared" si="46"/>
        <v>0.95996654804303283</v>
      </c>
      <c r="Q207" s="40">
        <f t="shared" si="47"/>
        <v>78.627314453619221</v>
      </c>
      <c r="AE207" s="26">
        <f>VLOOKUP('Summary_Min Cost'!B207, A:D, 4, FALSE)</f>
        <v>79.101456423858892</v>
      </c>
      <c r="AF207" s="26">
        <f>VLOOKUP('Summary_Min Cost'!E207, A:D, 4, FALSE)</f>
        <v>79.101456423858892</v>
      </c>
      <c r="AG207" s="27">
        <f t="shared" si="49"/>
        <v>79.101456423858892</v>
      </c>
      <c r="AH207" s="27">
        <f>IF('Min Cost'!H207=0,1,'Min Cost'!H207)</f>
        <v>17.281030198857149</v>
      </c>
      <c r="AI207" s="26">
        <f t="shared" si="50"/>
        <v>0.10423951147999984</v>
      </c>
      <c r="AJ207" s="26">
        <f t="shared" si="51"/>
        <v>0.89576048852000012</v>
      </c>
      <c r="AK207" s="26">
        <f t="shared" si="52"/>
        <v>70.855959248879344</v>
      </c>
      <c r="AY207" s="31">
        <f>VLOOKUP('Summary_Min Time&amp;Cost'!B207, A:D, 4, FALSE)</f>
        <v>79.101456423858892</v>
      </c>
      <c r="AZ207" s="31">
        <f>VLOOKUP('Summary_Min Time&amp;Cost'!E207, A:D, 4, FALSE)</f>
        <v>84.711156867525418</v>
      </c>
      <c r="BA207" s="32">
        <f t="shared" si="53"/>
        <v>81.906306645692155</v>
      </c>
      <c r="BB207" s="32">
        <f>IF('Min Time&amp;Cost'!H207=0,1,'Min Time&amp;Cost'!H207)</f>
        <v>4.6520833346149999</v>
      </c>
      <c r="BC207" s="31">
        <f t="shared" si="54"/>
        <v>3.973765156277622E-2</v>
      </c>
      <c r="BD207" s="31">
        <f t="shared" si="55"/>
        <v>0.9602623484372238</v>
      </c>
      <c r="BE207" s="31">
        <f t="shared" si="56"/>
        <v>78.651542371411736</v>
      </c>
    </row>
    <row r="208" spans="11:57" ht="15.6">
      <c r="K208" s="21">
        <f>VLOOKUP('Summary_Min Time'!B208, A:D, 4, FALSE)</f>
        <v>79.101456423858892</v>
      </c>
      <c r="L208" s="21">
        <f>VLOOKUP('Summary_Min Time'!E208, A:D, 4, FALSE)</f>
        <v>95.731374129708314</v>
      </c>
      <c r="M208" s="22">
        <f t="shared" si="48"/>
        <v>87.416415276783596</v>
      </c>
      <c r="N208" s="22">
        <f>IF('Min Time'!H208=0,1,'Min Time'!H208)</f>
        <v>78.171108888428563</v>
      </c>
      <c r="O208" s="40">
        <f t="shared" si="45"/>
        <v>0.70760631370942784</v>
      </c>
      <c r="P208" s="40">
        <f t="shared" si="46"/>
        <v>0.29239368629057216</v>
      </c>
      <c r="Q208" s="40">
        <f t="shared" si="47"/>
        <v>25.560007905086241</v>
      </c>
      <c r="AE208" s="26">
        <f>VLOOKUP('Summary_Min Cost'!B208, A:D, 4, FALSE)</f>
        <v>79.101456423858892</v>
      </c>
      <c r="AF208" s="26">
        <f>VLOOKUP('Summary_Min Cost'!E208, A:D, 4, FALSE)</f>
        <v>79.101456423858892</v>
      </c>
      <c r="AG208" s="27">
        <f t="shared" si="49"/>
        <v>79.101456423858892</v>
      </c>
      <c r="AH208" s="27">
        <f>IF('Min Cost'!H208=0,1,'Min Cost'!H208)</f>
        <v>98.348210713314288</v>
      </c>
      <c r="AI208" s="26">
        <f t="shared" si="50"/>
        <v>0.62327320840669387</v>
      </c>
      <c r="AJ208" s="26">
        <f t="shared" si="51"/>
        <v>0.37672679159330613</v>
      </c>
      <c r="AK208" s="26">
        <f t="shared" si="52"/>
        <v>29.799637888918074</v>
      </c>
      <c r="AY208" s="31">
        <f>VLOOKUP('Summary_Min Time&amp;Cost'!B208, A:D, 4, FALSE)</f>
        <v>79.101456423858892</v>
      </c>
      <c r="AZ208" s="31">
        <f>VLOOKUP('Summary_Min Time&amp;Cost'!E208, A:D, 4, FALSE)</f>
        <v>95.731374129708314</v>
      </c>
      <c r="BA208" s="32">
        <f t="shared" si="53"/>
        <v>87.416415276783596</v>
      </c>
      <c r="BB208" s="32">
        <f>IF('Min Time&amp;Cost'!H208=0,1,'Min Time&amp;Cost'!H208)</f>
        <v>78.171108888428563</v>
      </c>
      <c r="BC208" s="31">
        <f t="shared" si="54"/>
        <v>0.70751621664527509</v>
      </c>
      <c r="BD208" s="31">
        <f t="shared" si="55"/>
        <v>0.29248378335472491</v>
      </c>
      <c r="BE208" s="31">
        <f t="shared" si="56"/>
        <v>25.56788386746144</v>
      </c>
    </row>
    <row r="209" spans="11:57" ht="15.6">
      <c r="K209" s="21">
        <f>VLOOKUP('Summary_Min Time'!B209, A:D, 4, FALSE)</f>
        <v>68.91572373752264</v>
      </c>
      <c r="L209" s="21">
        <f>VLOOKUP('Summary_Min Time'!E209, A:D, 4, FALSE)</f>
        <v>79.101456423858892</v>
      </c>
      <c r="M209" s="22">
        <f t="shared" si="48"/>
        <v>74.008590080690766</v>
      </c>
      <c r="N209" s="22">
        <f>IF('Min Time'!H209=0,1,'Min Time'!H209)</f>
        <v>3.2081448932862502</v>
      </c>
      <c r="O209" s="40">
        <f t="shared" si="45"/>
        <v>2.6922095947948092E-2</v>
      </c>
      <c r="P209" s="40">
        <f t="shared" si="46"/>
        <v>0.97307790405205186</v>
      </c>
      <c r="Q209" s="40">
        <f t="shared" si="47"/>
        <v>72.016123717566046</v>
      </c>
      <c r="AE209" s="26">
        <f>VLOOKUP('Summary_Min Cost'!B209, A:D, 4, FALSE)</f>
        <v>68.91572373752264</v>
      </c>
      <c r="AF209" s="26">
        <f>VLOOKUP('Summary_Min Cost'!E209, A:D, 4, FALSE)</f>
        <v>79.101456423858892</v>
      </c>
      <c r="AG209" s="27">
        <f t="shared" si="49"/>
        <v>74.008590080690766</v>
      </c>
      <c r="AH209" s="27">
        <f>IF('Min Cost'!H209=0,1,'Min Cost'!H209)</f>
        <v>63.283583084704773</v>
      </c>
      <c r="AI209" s="26">
        <f t="shared" si="50"/>
        <v>0.39877146560598747</v>
      </c>
      <c r="AJ209" s="26">
        <f t="shared" si="51"/>
        <v>0.60122853439401247</v>
      </c>
      <c r="AK209" s="26">
        <f t="shared" si="52"/>
        <v>44.496076146780958</v>
      </c>
      <c r="AY209" s="31">
        <f>VLOOKUP('Summary_Min Time&amp;Cost'!B209, A:D, 4, FALSE)</f>
        <v>68.91572373752264</v>
      </c>
      <c r="AZ209" s="31">
        <f>VLOOKUP('Summary_Min Time&amp;Cost'!E209, A:D, 4, FALSE)</f>
        <v>79.101456423858892</v>
      </c>
      <c r="BA209" s="32">
        <f t="shared" si="53"/>
        <v>74.008590080690766</v>
      </c>
      <c r="BB209" s="32">
        <f>IF('Min Time&amp;Cost'!H209=0,1,'Min Time&amp;Cost'!H209)</f>
        <v>7.9159064328037489</v>
      </c>
      <c r="BC209" s="31">
        <f t="shared" si="54"/>
        <v>6.9383190098869396E-2</v>
      </c>
      <c r="BD209" s="31">
        <f t="shared" si="55"/>
        <v>0.9306168099011306</v>
      </c>
      <c r="BE209" s="31">
        <f t="shared" si="56"/>
        <v>68.873638006172897</v>
      </c>
    </row>
    <row r="210" spans="11:57" ht="15.6">
      <c r="K210" s="21">
        <f>VLOOKUP('Summary_Min Time'!B210, A:D, 4, FALSE)</f>
        <v>84.711156867525418</v>
      </c>
      <c r="L210" s="21">
        <f>VLOOKUP('Summary_Min Time'!E210, A:D, 4, FALSE)</f>
        <v>87.860941194963118</v>
      </c>
      <c r="M210" s="22">
        <f t="shared" si="48"/>
        <v>86.286049031244261</v>
      </c>
      <c r="N210" s="22">
        <f>IF('Min Time'!H210=0,1,'Min Time'!H210)</f>
        <v>7.4819759230612499</v>
      </c>
      <c r="O210" s="40">
        <f t="shared" si="45"/>
        <v>6.5729650723072117E-2</v>
      </c>
      <c r="P210" s="40">
        <f t="shared" si="46"/>
        <v>0.93427034927692787</v>
      </c>
      <c r="Q210" s="40">
        <f t="shared" si="47"/>
        <v>80.614497166146705</v>
      </c>
      <c r="AE210" s="26">
        <f>VLOOKUP('Summary_Min Cost'!B210, A:D, 4, FALSE)</f>
        <v>84.711156867525418</v>
      </c>
      <c r="AF210" s="26">
        <f>VLOOKUP('Summary_Min Cost'!E210, A:D, 4, FALSE)</f>
        <v>84.711156867525418</v>
      </c>
      <c r="AG210" s="27">
        <f t="shared" si="49"/>
        <v>84.711156867525418</v>
      </c>
      <c r="AH210" s="27">
        <f>IF('Min Cost'!H210=0,1,'Min Cost'!H210)</f>
        <v>34.831051982414287</v>
      </c>
      <c r="AI210" s="26">
        <f t="shared" si="50"/>
        <v>0.21660375838802212</v>
      </c>
      <c r="AJ210" s="26">
        <f t="shared" si="51"/>
        <v>0.78339624161197785</v>
      </c>
      <c r="AK210" s="26">
        <f t="shared" si="52"/>
        <v>66.362401912622104</v>
      </c>
      <c r="AY210" s="31">
        <f>VLOOKUP('Summary_Min Time&amp;Cost'!B210, A:D, 4, FALSE)</f>
        <v>84.711156867525418</v>
      </c>
      <c r="AZ210" s="31">
        <f>VLOOKUP('Summary_Min Time&amp;Cost'!E210, A:D, 4, FALSE)</f>
        <v>87.860941194963118</v>
      </c>
      <c r="BA210" s="32">
        <f t="shared" si="53"/>
        <v>86.286049031244261</v>
      </c>
      <c r="BB210" s="32">
        <f>IF('Min Time&amp;Cost'!H210=0,1,'Min Time&amp;Cost'!H210)</f>
        <v>7.4819759230612499</v>
      </c>
      <c r="BC210" s="31">
        <f t="shared" si="54"/>
        <v>6.5441768256583668E-2</v>
      </c>
      <c r="BD210" s="31">
        <f t="shared" si="55"/>
        <v>0.93455823174341635</v>
      </c>
      <c r="BE210" s="31">
        <f t="shared" si="56"/>
        <v>80.639337406765364</v>
      </c>
    </row>
    <row r="211" spans="11:57" ht="15.6">
      <c r="K211" s="21">
        <f>VLOOKUP('Summary_Min Time'!B211, A:D, 4, FALSE)</f>
        <v>84.711156867525418</v>
      </c>
      <c r="L211" s="21">
        <f>VLOOKUP('Summary_Min Time'!E211, A:D, 4, FALSE)</f>
        <v>84.711156867525418</v>
      </c>
      <c r="M211" s="22">
        <f t="shared" si="48"/>
        <v>84.711156867525418</v>
      </c>
      <c r="N211" s="22">
        <f>IF('Min Time'!H211=0,1,'Min Time'!H211)</f>
        <v>1</v>
      </c>
      <c r="O211" s="40">
        <f t="shared" si="45"/>
        <v>6.8715363210907938E-3</v>
      </c>
      <c r="P211" s="40">
        <f t="shared" si="46"/>
        <v>0.99312846367890917</v>
      </c>
      <c r="Q211" s="40">
        <f t="shared" si="47"/>
        <v>84.129061076308588</v>
      </c>
      <c r="AE211" s="26">
        <f>VLOOKUP('Summary_Min Cost'!B211, A:D, 4, FALSE)</f>
        <v>84.711156867525418</v>
      </c>
      <c r="AF211" s="26">
        <f>VLOOKUP('Summary_Min Cost'!E211, A:D, 4, FALSE)</f>
        <v>84.711156867525418</v>
      </c>
      <c r="AG211" s="27">
        <f t="shared" si="49"/>
        <v>84.711156867525418</v>
      </c>
      <c r="AH211" s="27">
        <f>IF('Min Cost'!H211=0,1,'Min Cost'!H211)</f>
        <v>23.614082636357139</v>
      </c>
      <c r="AI211" s="26">
        <f t="shared" si="50"/>
        <v>0.14478696358831672</v>
      </c>
      <c r="AJ211" s="26">
        <f t="shared" si="51"/>
        <v>0.85521303641168323</v>
      </c>
      <c r="AK211" s="26">
        <f t="shared" si="52"/>
        <v>72.446085682622822</v>
      </c>
      <c r="AY211" s="31">
        <f>VLOOKUP('Summary_Min Time&amp;Cost'!B211, A:D, 4, FALSE)</f>
        <v>84.711156867525418</v>
      </c>
      <c r="AZ211" s="31">
        <f>VLOOKUP('Summary_Min Time&amp;Cost'!E211, A:D, 4, FALSE)</f>
        <v>84.711156867525418</v>
      </c>
      <c r="BA211" s="32">
        <f t="shared" si="53"/>
        <v>84.711156867525418</v>
      </c>
      <c r="BB211" s="32">
        <f>IF('Min Time&amp;Cost'!H211=0,1,'Min Time&amp;Cost'!H211)</f>
        <v>1</v>
      </c>
      <c r="BC211" s="31">
        <f t="shared" si="54"/>
        <v>6.5655175419600583E-3</v>
      </c>
      <c r="BD211" s="31">
        <f t="shared" si="55"/>
        <v>0.99343448245803989</v>
      </c>
      <c r="BE211" s="31">
        <f t="shared" si="56"/>
        <v>84.15498428111195</v>
      </c>
    </row>
    <row r="212" spans="11:57" ht="15.6">
      <c r="K212" s="21">
        <f>VLOOKUP('Summary_Min Time'!B212, A:D, 4, FALSE)</f>
        <v>84.711156867525418</v>
      </c>
      <c r="L212" s="21">
        <f>VLOOKUP('Summary_Min Time'!E212, A:D, 4, FALSE)</f>
        <v>84.711156867525418</v>
      </c>
      <c r="M212" s="22">
        <f t="shared" si="48"/>
        <v>84.711156867525418</v>
      </c>
      <c r="N212" s="22">
        <f>IF('Min Time'!H212=0,1,'Min Time'!H212)</f>
        <v>6.7701280265174999</v>
      </c>
      <c r="O212" s="40">
        <f t="shared" si="45"/>
        <v>5.926587711007255E-2</v>
      </c>
      <c r="P212" s="40">
        <f t="shared" si="46"/>
        <v>0.94073412288992742</v>
      </c>
      <c r="Q212" s="40">
        <f t="shared" si="47"/>
        <v>79.690675854762574</v>
      </c>
      <c r="AE212" s="26">
        <f>VLOOKUP('Summary_Min Cost'!B212, A:D, 4, FALSE)</f>
        <v>84.711156867525418</v>
      </c>
      <c r="AF212" s="26">
        <f>VLOOKUP('Summary_Min Cost'!E212, A:D, 4, FALSE)</f>
        <v>84.711156867525418</v>
      </c>
      <c r="AG212" s="27">
        <f t="shared" si="49"/>
        <v>84.711156867525418</v>
      </c>
      <c r="AH212" s="27">
        <f>IF('Min Cost'!H212=0,1,'Min Cost'!H212)</f>
        <v>57.053243095838098</v>
      </c>
      <c r="AI212" s="26">
        <f t="shared" si="50"/>
        <v>0.35888163131040601</v>
      </c>
      <c r="AJ212" s="26">
        <f t="shared" si="51"/>
        <v>0.64111836868959404</v>
      </c>
      <c r="AK212" s="26">
        <f t="shared" si="52"/>
        <v>54.309878700716197</v>
      </c>
      <c r="AY212" s="31">
        <f>VLOOKUP('Summary_Min Time&amp;Cost'!B212, A:D, 4, FALSE)</f>
        <v>84.711156867525418</v>
      </c>
      <c r="AZ212" s="31">
        <f>VLOOKUP('Summary_Min Time&amp;Cost'!E212, A:D, 4, FALSE)</f>
        <v>84.711156867525418</v>
      </c>
      <c r="BA212" s="32">
        <f t="shared" si="53"/>
        <v>84.711156867525418</v>
      </c>
      <c r="BB212" s="32">
        <f>IF('Min Time&amp;Cost'!H212=0,1,'Min Time&amp;Cost'!H212)</f>
        <v>6.7701280265174999</v>
      </c>
      <c r="BC212" s="31">
        <f t="shared" si="54"/>
        <v>5.8976002921282335E-2</v>
      </c>
      <c r="BD212" s="31">
        <f t="shared" si="55"/>
        <v>0.94102399707871764</v>
      </c>
      <c r="BE212" s="31">
        <f t="shared" si="56"/>
        <v>79.715231432641033</v>
      </c>
    </row>
    <row r="213" spans="11:57" ht="15.6">
      <c r="K213" s="21">
        <f>VLOOKUP('Summary_Min Time'!B213, A:D, 4, FALSE)</f>
        <v>84.711156867525418</v>
      </c>
      <c r="L213" s="21">
        <f>VLOOKUP('Summary_Min Time'!E213, A:D, 4, FALSE)</f>
        <v>95.731374129708314</v>
      </c>
      <c r="M213" s="22">
        <f t="shared" si="48"/>
        <v>90.221265498616873</v>
      </c>
      <c r="N213" s="22">
        <f>IF('Min Time'!H213=0,1,'Min Time'!H213)</f>
        <v>1</v>
      </c>
      <c r="O213" s="40">
        <f t="shared" si="45"/>
        <v>6.8715363210907938E-3</v>
      </c>
      <c r="P213" s="40">
        <f t="shared" si="46"/>
        <v>0.99312846367890917</v>
      </c>
      <c r="Q213" s="40">
        <f t="shared" si="47"/>
        <v>89.601306795808341</v>
      </c>
      <c r="AE213" s="26">
        <f>VLOOKUP('Summary_Min Cost'!B213, A:D, 4, FALSE)</f>
        <v>84.711156867525418</v>
      </c>
      <c r="AF213" s="26">
        <f>VLOOKUP('Summary_Min Cost'!E213, A:D, 4, FALSE)</f>
        <v>84.711156867525418</v>
      </c>
      <c r="AG213" s="27">
        <f t="shared" si="49"/>
        <v>84.711156867525418</v>
      </c>
      <c r="AH213" s="27">
        <f>IF('Min Cost'!H213=0,1,'Min Cost'!H213)</f>
        <v>36.755355435819048</v>
      </c>
      <c r="AI213" s="26">
        <f t="shared" si="50"/>
        <v>0.22892413673461282</v>
      </c>
      <c r="AJ213" s="26">
        <f t="shared" si="51"/>
        <v>0.77107586326538713</v>
      </c>
      <c r="AK213" s="26">
        <f t="shared" si="52"/>
        <v>65.318728409836794</v>
      </c>
      <c r="AY213" s="31">
        <f>VLOOKUP('Summary_Min Time&amp;Cost'!B213, A:D, 4, FALSE)</f>
        <v>84.711156867525418</v>
      </c>
      <c r="AZ213" s="31">
        <f>VLOOKUP('Summary_Min Time&amp;Cost'!E213, A:D, 4, FALSE)</f>
        <v>95.731374129708314</v>
      </c>
      <c r="BA213" s="32">
        <f t="shared" si="53"/>
        <v>90.221265498616873</v>
      </c>
      <c r="BB213" s="32">
        <f>IF('Min Time&amp;Cost'!H213=0,1,'Min Time&amp;Cost'!H213)</f>
        <v>1</v>
      </c>
      <c r="BC213" s="31">
        <f t="shared" si="54"/>
        <v>6.5655175419600583E-3</v>
      </c>
      <c r="BD213" s="31">
        <f t="shared" si="55"/>
        <v>0.99343448245803989</v>
      </c>
      <c r="BE213" s="31">
        <f t="shared" si="56"/>
        <v>89.628916197327868</v>
      </c>
    </row>
    <row r="214" spans="11:57" ht="15.6">
      <c r="K214" s="21">
        <f>VLOOKUP('Summary_Min Time'!B214, A:D, 4, FALSE)</f>
        <v>97.16593973375204</v>
      </c>
      <c r="L214" s="21">
        <f>VLOOKUP('Summary_Min Time'!E214, A:D, 4, FALSE)</f>
        <v>84.711156867525418</v>
      </c>
      <c r="M214" s="22">
        <f t="shared" si="48"/>
        <v>90.938548300638729</v>
      </c>
      <c r="N214" s="22">
        <f>IF('Min Time'!H214=0,1,'Min Time'!H214)</f>
        <v>1</v>
      </c>
      <c r="O214" s="40">
        <f t="shared" si="45"/>
        <v>6.8715363210907938E-3</v>
      </c>
      <c r="P214" s="40">
        <f t="shared" si="46"/>
        <v>0.99312846367890917</v>
      </c>
      <c r="Q214" s="40">
        <f t="shared" si="47"/>
        <v>90.313660763003611</v>
      </c>
      <c r="AE214" s="26">
        <f>VLOOKUP('Summary_Min Cost'!B214, A:D, 4, FALSE)</f>
        <v>97.16593973375204</v>
      </c>
      <c r="AF214" s="26">
        <f>VLOOKUP('Summary_Min Cost'!E214, A:D, 4, FALSE)</f>
        <v>79.101456423858892</v>
      </c>
      <c r="AG214" s="27">
        <f t="shared" si="49"/>
        <v>88.133698078805466</v>
      </c>
      <c r="AH214" s="27">
        <f>IF('Min Cost'!H214=0,1,'Min Cost'!H214)</f>
        <v>19.544012534090481</v>
      </c>
      <c r="AI214" s="26">
        <f t="shared" si="50"/>
        <v>0.11872828585308283</v>
      </c>
      <c r="AJ214" s="26">
        <f t="shared" si="51"/>
        <v>0.88127171414691718</v>
      </c>
      <c r="AK214" s="26">
        <f t="shared" si="52"/>
        <v>77.669735180015749</v>
      </c>
      <c r="AY214" s="31">
        <f>VLOOKUP('Summary_Min Time&amp;Cost'!B214, A:D, 4, FALSE)</f>
        <v>97.16593973375204</v>
      </c>
      <c r="AZ214" s="31">
        <f>VLOOKUP('Summary_Min Time&amp;Cost'!E214, A:D, 4, FALSE)</f>
        <v>84.711156867525418</v>
      </c>
      <c r="BA214" s="32">
        <f t="shared" si="53"/>
        <v>90.938548300638729</v>
      </c>
      <c r="BB214" s="32">
        <f>IF('Min Time&amp;Cost'!H214=0,1,'Min Time&amp;Cost'!H214)</f>
        <v>1</v>
      </c>
      <c r="BC214" s="31">
        <f t="shared" si="54"/>
        <v>6.5655175419600583E-3</v>
      </c>
      <c r="BD214" s="31">
        <f t="shared" si="55"/>
        <v>0.99343448245803989</v>
      </c>
      <c r="BE214" s="31">
        <f t="shared" si="56"/>
        <v>90.341489666530492</v>
      </c>
    </row>
    <row r="215" spans="11:57" ht="15.6">
      <c r="K215" s="21">
        <f>VLOOKUP('Summary_Min Time'!B215, A:D, 4, FALSE)</f>
        <v>91.803458387712311</v>
      </c>
      <c r="L215" s="21">
        <f>VLOOKUP('Summary_Min Time'!E215, A:D, 4, FALSE)</f>
        <v>84.711156867525418</v>
      </c>
      <c r="M215" s="22">
        <f t="shared" si="48"/>
        <v>88.257307627618871</v>
      </c>
      <c r="N215" s="22">
        <f>IF('Min Time'!H215=0,1,'Min Time'!H215)</f>
        <v>17.49180628674625</v>
      </c>
      <c r="O215" s="40">
        <f t="shared" si="45"/>
        <v>0.15662164842305046</v>
      </c>
      <c r="P215" s="40">
        <f t="shared" si="46"/>
        <v>0.84337835157694951</v>
      </c>
      <c r="Q215" s="40">
        <f t="shared" si="47"/>
        <v>74.434302621600935</v>
      </c>
      <c r="AE215" s="26">
        <f>VLOOKUP('Summary_Min Cost'!B215, A:D, 4, FALSE)</f>
        <v>91.803458387712311</v>
      </c>
      <c r="AF215" s="26">
        <f>VLOOKUP('Summary_Min Cost'!E215, A:D, 4, FALSE)</f>
        <v>84.711156867525418</v>
      </c>
      <c r="AG215" s="27">
        <f t="shared" si="49"/>
        <v>88.257307627618871</v>
      </c>
      <c r="AH215" s="27">
        <f>IF('Min Cost'!H215=0,1,'Min Cost'!H215)</f>
        <v>66.944101670447608</v>
      </c>
      <c r="AI215" s="26">
        <f t="shared" si="50"/>
        <v>0.42220798433243012</v>
      </c>
      <c r="AJ215" s="26">
        <f t="shared" si="51"/>
        <v>0.57779201566756988</v>
      </c>
      <c r="AK215" s="26">
        <f t="shared" si="52"/>
        <v>50.994367671554699</v>
      </c>
      <c r="AY215" s="31">
        <f>VLOOKUP('Summary_Min Time&amp;Cost'!B215, A:D, 4, FALSE)</f>
        <v>91.803458387712311</v>
      </c>
      <c r="AZ215" s="31">
        <f>VLOOKUP('Summary_Min Time&amp;Cost'!E215, A:D, 4, FALSE)</f>
        <v>95.731374129708314</v>
      </c>
      <c r="BA215" s="32">
        <f t="shared" si="53"/>
        <v>93.767416258710313</v>
      </c>
      <c r="BB215" s="32">
        <f>IF('Min Time&amp;Cost'!H215=0,1,'Min Time&amp;Cost'!H215)</f>
        <v>17.93691987103125</v>
      </c>
      <c r="BC215" s="31">
        <f t="shared" si="54"/>
        <v>0.16040477157445363</v>
      </c>
      <c r="BD215" s="31">
        <f t="shared" si="55"/>
        <v>0.83959522842554635</v>
      </c>
      <c r="BE215" s="31">
        <f t="shared" si="56"/>
        <v>78.726675272605178</v>
      </c>
    </row>
    <row r="216" spans="11:57" ht="15.6">
      <c r="K216" s="21">
        <f>VLOOKUP('Summary_Min Time'!B216, A:D, 4, FALSE)</f>
        <v>84.711156867525418</v>
      </c>
      <c r="L216" s="21">
        <f>VLOOKUP('Summary_Min Time'!E216, A:D, 4, FALSE)</f>
        <v>91.803458387712311</v>
      </c>
      <c r="M216" s="22">
        <f t="shared" si="48"/>
        <v>88.257307627618871</v>
      </c>
      <c r="N216" s="22">
        <f>IF('Min Time'!H216=0,1,'Min Time'!H216)</f>
        <v>5.5210152122624994</v>
      </c>
      <c r="O216" s="40">
        <f t="shared" si="45"/>
        <v>4.7923591085708532E-2</v>
      </c>
      <c r="P216" s="40">
        <f t="shared" si="46"/>
        <v>0.95207640891429146</v>
      </c>
      <c r="Q216" s="40">
        <f t="shared" si="47"/>
        <v>84.027700506547276</v>
      </c>
      <c r="AE216" s="26">
        <f>VLOOKUP('Summary_Min Cost'!B216, A:D, 4, FALSE)</f>
        <v>84.711156867525418</v>
      </c>
      <c r="AF216" s="26">
        <f>VLOOKUP('Summary_Min Cost'!E216, A:D, 4, FALSE)</f>
        <v>79.101456423858892</v>
      </c>
      <c r="AG216" s="27">
        <f t="shared" si="49"/>
        <v>81.906306645692155</v>
      </c>
      <c r="AH216" s="27">
        <f>IF('Min Cost'!H216=0,1,'Min Cost'!H216)</f>
        <v>69.912823802090472</v>
      </c>
      <c r="AI216" s="26">
        <f t="shared" si="50"/>
        <v>0.4412152670990967</v>
      </c>
      <c r="AJ216" s="26">
        <f t="shared" si="51"/>
        <v>0.55878473290090325</v>
      </c>
      <c r="AK216" s="26">
        <f t="shared" si="52"/>
        <v>45.767993681912564</v>
      </c>
      <c r="AY216" s="31">
        <f>VLOOKUP('Summary_Min Time&amp;Cost'!B216, A:D, 4, FALSE)</f>
        <v>84.711156867525418</v>
      </c>
      <c r="AZ216" s="31">
        <f>VLOOKUP('Summary_Min Time&amp;Cost'!E216, A:D, 4, FALSE)</f>
        <v>91.803458387712311</v>
      </c>
      <c r="BA216" s="32">
        <f t="shared" si="53"/>
        <v>88.257307627618871</v>
      </c>
      <c r="BB216" s="32">
        <f>IF('Min Time&amp;Cost'!H216=0,1,'Min Time&amp;Cost'!H216)</f>
        <v>5.5210152122624994</v>
      </c>
      <c r="BC216" s="31">
        <f t="shared" si="54"/>
        <v>4.7630221928594813E-2</v>
      </c>
      <c r="BD216" s="31">
        <f t="shared" si="55"/>
        <v>0.95236977807140522</v>
      </c>
      <c r="BE216" s="31">
        <f t="shared" si="56"/>
        <v>84.053592478495119</v>
      </c>
    </row>
    <row r="217" spans="11:57" ht="15.6">
      <c r="K217" s="21">
        <f>VLOOKUP('Summary_Min Time'!B217, A:D, 4, FALSE)</f>
        <v>84.711156867525418</v>
      </c>
      <c r="L217" s="21">
        <f>VLOOKUP('Summary_Min Time'!E217, A:D, 4, FALSE)</f>
        <v>84.711156867525418</v>
      </c>
      <c r="M217" s="22">
        <f t="shared" si="48"/>
        <v>84.711156867525418</v>
      </c>
      <c r="N217" s="22">
        <f>IF('Min Time'!H217=0,1,'Min Time'!H217)</f>
        <v>1</v>
      </c>
      <c r="O217" s="40">
        <f t="shared" si="45"/>
        <v>6.8715363210907938E-3</v>
      </c>
      <c r="P217" s="40">
        <f t="shared" si="46"/>
        <v>0.99312846367890917</v>
      </c>
      <c r="Q217" s="40">
        <f t="shared" si="47"/>
        <v>84.129061076308588</v>
      </c>
      <c r="AE217" s="26">
        <f>VLOOKUP('Summary_Min Cost'!B217, A:D, 4, FALSE)</f>
        <v>84.711156867525418</v>
      </c>
      <c r="AF217" s="26">
        <f>VLOOKUP('Summary_Min Cost'!E217, A:D, 4, FALSE)</f>
        <v>84.711156867525418</v>
      </c>
      <c r="AG217" s="27">
        <f t="shared" si="49"/>
        <v>84.711156867525418</v>
      </c>
      <c r="AH217" s="27">
        <f>IF('Min Cost'!H217=0,1,'Min Cost'!H217)</f>
        <v>23.510991847828571</v>
      </c>
      <c r="AI217" s="26">
        <f t="shared" si="50"/>
        <v>0.1441269234493911</v>
      </c>
      <c r="AJ217" s="26">
        <f t="shared" si="51"/>
        <v>0.85587307655060885</v>
      </c>
      <c r="AK217" s="26">
        <f t="shared" si="52"/>
        <v>72.501998446370223</v>
      </c>
      <c r="AY217" s="31">
        <f>VLOOKUP('Summary_Min Time&amp;Cost'!B217, A:D, 4, FALSE)</f>
        <v>84.711156867525418</v>
      </c>
      <c r="AZ217" s="31">
        <f>VLOOKUP('Summary_Min Time&amp;Cost'!E217, A:D, 4, FALSE)</f>
        <v>95.731374129708314</v>
      </c>
      <c r="BA217" s="32">
        <f t="shared" si="53"/>
        <v>90.221265498616873</v>
      </c>
      <c r="BB217" s="32">
        <f>IF('Min Time&amp;Cost'!H217=0,1,'Min Time&amp;Cost'!H217)</f>
        <v>1.04488967330625</v>
      </c>
      <c r="BC217" s="31">
        <f t="shared" si="54"/>
        <v>6.9732536538257969E-3</v>
      </c>
      <c r="BD217" s="31">
        <f t="shared" si="55"/>
        <v>0.99302674634617416</v>
      </c>
      <c r="BE217" s="31">
        <f t="shared" si="56"/>
        <v>89.592129729325848</v>
      </c>
    </row>
    <row r="218" spans="11:57" ht="15.6">
      <c r="K218" s="21">
        <f>VLOOKUP('Summary_Min Time'!B218, A:D, 4, FALSE)</f>
        <v>84.711156867525418</v>
      </c>
      <c r="L218" s="21">
        <f>VLOOKUP('Summary_Min Time'!E218, A:D, 4, FALSE)</f>
        <v>84.711156867525418</v>
      </c>
      <c r="M218" s="22">
        <f t="shared" si="48"/>
        <v>84.711156867525418</v>
      </c>
      <c r="N218" s="22">
        <f>IF('Min Time'!H218=0,1,'Min Time'!H218)</f>
        <v>0.57691867672999997</v>
      </c>
      <c r="O218" s="40">
        <f t="shared" si="45"/>
        <v>3.0298421799920842E-3</v>
      </c>
      <c r="P218" s="40">
        <f t="shared" si="46"/>
        <v>0.99697015782000786</v>
      </c>
      <c r="Q218" s="40">
        <f t="shared" si="47"/>
        <v>84.454495431332262</v>
      </c>
      <c r="AE218" s="26">
        <f>VLOOKUP('Summary_Min Cost'!B218, A:D, 4, FALSE)</f>
        <v>84.711156867525418</v>
      </c>
      <c r="AF218" s="26">
        <f>VLOOKUP('Summary_Min Cost'!E218, A:D, 4, FALSE)</f>
        <v>84.711156867525418</v>
      </c>
      <c r="AG218" s="27">
        <f t="shared" si="49"/>
        <v>84.711156867525418</v>
      </c>
      <c r="AH218" s="27">
        <f>IF('Min Cost'!H218=0,1,'Min Cost'!H218)</f>
        <v>28.930947212619049</v>
      </c>
      <c r="AI218" s="26">
        <f t="shared" si="50"/>
        <v>0.17882825945629946</v>
      </c>
      <c r="AJ218" s="26">
        <f t="shared" si="51"/>
        <v>0.82117174054370057</v>
      </c>
      <c r="AK218" s="26">
        <f t="shared" si="52"/>
        <v>69.562408128376305</v>
      </c>
      <c r="AY218" s="31">
        <f>VLOOKUP('Summary_Min Time&amp;Cost'!B218, A:D, 4, FALSE)</f>
        <v>84.711156867525418</v>
      </c>
      <c r="AZ218" s="31">
        <f>VLOOKUP('Summary_Min Time&amp;Cost'!E218, A:D, 4, FALSE)</f>
        <v>84.711156867525418</v>
      </c>
      <c r="BA218" s="32">
        <f t="shared" si="53"/>
        <v>84.711156867525418</v>
      </c>
      <c r="BB218" s="32">
        <f>IF('Min Time&amp;Cost'!H218=0,1,'Min Time&amp;Cost'!H218)</f>
        <v>0.57691867672999997</v>
      </c>
      <c r="BC218" s="31">
        <f t="shared" si="54"/>
        <v>2.722639636027444E-3</v>
      </c>
      <c r="BD218" s="31">
        <f t="shared" si="55"/>
        <v>0.99727736036397252</v>
      </c>
      <c r="BE218" s="31">
        <f t="shared" si="56"/>
        <v>84.480518914224149</v>
      </c>
    </row>
    <row r="219" spans="11:57" ht="15.6">
      <c r="K219" s="21">
        <f>VLOOKUP('Summary_Min Time'!B219, A:D, 4, FALSE)</f>
        <v>87.860941194963118</v>
      </c>
      <c r="L219" s="21">
        <f>VLOOKUP('Summary_Min Time'!E219, A:D, 4, FALSE)</f>
        <v>91.803458387712311</v>
      </c>
      <c r="M219" s="22">
        <f t="shared" si="48"/>
        <v>89.832199791337715</v>
      </c>
      <c r="N219" s="22">
        <f>IF('Min Time'!H219=0,1,'Min Time'!H219)</f>
        <v>14.305407586527499</v>
      </c>
      <c r="O219" s="40">
        <f t="shared" si="45"/>
        <v>0.12768827664662036</v>
      </c>
      <c r="P219" s="40">
        <f t="shared" si="46"/>
        <v>0.8723117233533797</v>
      </c>
      <c r="Q219" s="40">
        <f t="shared" si="47"/>
        <v>78.361681012606923</v>
      </c>
      <c r="AE219" s="26">
        <f>VLOOKUP('Summary_Min Cost'!B219, A:D, 4, FALSE)</f>
        <v>87.860941194963118</v>
      </c>
      <c r="AF219" s="26">
        <f>VLOOKUP('Summary_Min Cost'!E219, A:D, 4, FALSE)</f>
        <v>84.711156867525418</v>
      </c>
      <c r="AG219" s="27">
        <f t="shared" si="49"/>
        <v>86.286049031244261</v>
      </c>
      <c r="AH219" s="27">
        <f>IF('Min Cost'!H219=0,1,'Min Cost'!H219)</f>
        <v>36.503035612819048</v>
      </c>
      <c r="AI219" s="26">
        <f t="shared" si="50"/>
        <v>0.22730865572604086</v>
      </c>
      <c r="AJ219" s="26">
        <f t="shared" si="51"/>
        <v>0.77269134427395914</v>
      </c>
      <c r="AK219" s="26">
        <f t="shared" si="52"/>
        <v>66.672483218040881</v>
      </c>
      <c r="AY219" s="31">
        <f>VLOOKUP('Summary_Min Time&amp;Cost'!B219, A:D, 4, FALSE)</f>
        <v>87.860941194963118</v>
      </c>
      <c r="AZ219" s="31">
        <f>VLOOKUP('Summary_Min Time&amp;Cost'!E219, A:D, 4, FALSE)</f>
        <v>91.803458387712311</v>
      </c>
      <c r="BA219" s="32">
        <f t="shared" si="53"/>
        <v>89.832199791337715</v>
      </c>
      <c r="BB219" s="32">
        <f>IF('Min Time&amp;Cost'!H219=0,1,'Min Time&amp;Cost'!H219)</f>
        <v>14.305407586527499</v>
      </c>
      <c r="BC219" s="31">
        <f t="shared" si="54"/>
        <v>0.12741948587245083</v>
      </c>
      <c r="BD219" s="31">
        <f t="shared" si="55"/>
        <v>0.87258051412754911</v>
      </c>
      <c r="BE219" s="31">
        <f t="shared" si="56"/>
        <v>78.385827079134174</v>
      </c>
    </row>
    <row r="220" spans="11:57" ht="15.6">
      <c r="K220" s="21">
        <f>VLOOKUP('Summary_Min Time'!B220, A:D, 4, FALSE)</f>
        <v>84.711156867525418</v>
      </c>
      <c r="L220" s="21">
        <f>VLOOKUP('Summary_Min Time'!E220, A:D, 4, FALSE)</f>
        <v>84.711156867525418</v>
      </c>
      <c r="M220" s="22">
        <f t="shared" si="48"/>
        <v>84.711156867525418</v>
      </c>
      <c r="N220" s="22">
        <f>IF('Min Time'!H220=0,1,'Min Time'!H220)</f>
        <v>4.2135081366012486</v>
      </c>
      <c r="O220" s="40">
        <f t="shared" si="45"/>
        <v>3.6051069195141991E-2</v>
      </c>
      <c r="P220" s="40">
        <f t="shared" si="46"/>
        <v>0.963948930804858</v>
      </c>
      <c r="Q220" s="40">
        <f t="shared" si="47"/>
        <v>81.657229089693729</v>
      </c>
      <c r="AE220" s="26">
        <f>VLOOKUP('Summary_Min Cost'!B220, A:D, 4, FALSE)</f>
        <v>84.711156867525418</v>
      </c>
      <c r="AF220" s="26">
        <f>VLOOKUP('Summary_Min Cost'!E220, A:D, 4, FALSE)</f>
        <v>79.101456423858892</v>
      </c>
      <c r="AG220" s="27">
        <f t="shared" si="49"/>
        <v>81.906306645692155</v>
      </c>
      <c r="AH220" s="27">
        <f>IF('Min Cost'!H220=0,1,'Min Cost'!H220)</f>
        <v>85.983167802180944</v>
      </c>
      <c r="AI220" s="26">
        <f t="shared" si="50"/>
        <v>0.54410585740108908</v>
      </c>
      <c r="AJ220" s="26">
        <f t="shared" si="51"/>
        <v>0.45589414259891092</v>
      </c>
      <c r="AK220" s="26">
        <f t="shared" si="52"/>
        <v>37.340605441681305</v>
      </c>
      <c r="AY220" s="31">
        <f>VLOOKUP('Summary_Min Time&amp;Cost'!B220, A:D, 4, FALSE)</f>
        <v>84.711156867525418</v>
      </c>
      <c r="AZ220" s="31">
        <f>VLOOKUP('Summary_Min Time&amp;Cost'!E220, A:D, 4, FALSE)</f>
        <v>84.711156867525418</v>
      </c>
      <c r="BA220" s="32">
        <f t="shared" si="53"/>
        <v>84.711156867525418</v>
      </c>
      <c r="BB220" s="32">
        <f>IF('Min Time&amp;Cost'!H220=0,1,'Min Time&amp;Cost'!H220)</f>
        <v>4.2135081366012486</v>
      </c>
      <c r="BC220" s="31">
        <f t="shared" si="54"/>
        <v>3.5754041684867503E-2</v>
      </c>
      <c r="BD220" s="31">
        <f t="shared" si="55"/>
        <v>0.96424595831513249</v>
      </c>
      <c r="BE220" s="31">
        <f t="shared" si="56"/>
        <v>81.682390633710568</v>
      </c>
    </row>
    <row r="221" spans="11:57" ht="15.6">
      <c r="K221" s="21">
        <f>VLOOKUP('Summary_Min Time'!B221, A:D, 4, FALSE)</f>
        <v>91.803458387712311</v>
      </c>
      <c r="L221" s="21">
        <f>VLOOKUP('Summary_Min Time'!E221, A:D, 4, FALSE)</f>
        <v>95.731374129708314</v>
      </c>
      <c r="M221" s="22">
        <f t="shared" si="48"/>
        <v>93.767416258710313</v>
      </c>
      <c r="N221" s="22">
        <f>IF('Min Time'!H221=0,1,'Min Time'!H221)</f>
        <v>12.342223760862501</v>
      </c>
      <c r="O221" s="40">
        <f t="shared" si="45"/>
        <v>0.10986203051818066</v>
      </c>
      <c r="P221" s="40">
        <f t="shared" si="46"/>
        <v>0.89013796948181934</v>
      </c>
      <c r="Q221" s="40">
        <f t="shared" si="47"/>
        <v>83.465937512084935</v>
      </c>
      <c r="AE221" s="26">
        <f>VLOOKUP('Summary_Min Cost'!B221, A:D, 4, FALSE)</f>
        <v>91.803458387712311</v>
      </c>
      <c r="AF221" s="26">
        <f>VLOOKUP('Summary_Min Cost'!E221, A:D, 4, FALSE)</f>
        <v>84.711156867525418</v>
      </c>
      <c r="AG221" s="27">
        <f t="shared" si="49"/>
        <v>88.257307627618871</v>
      </c>
      <c r="AH221" s="27">
        <f>IF('Min Cost'!H221=0,1,'Min Cost'!H221)</f>
        <v>74.908705864833337</v>
      </c>
      <c r="AI221" s="26">
        <f t="shared" si="50"/>
        <v>0.47320146817306591</v>
      </c>
      <c r="AJ221" s="26">
        <f t="shared" si="51"/>
        <v>0.52679853182693415</v>
      </c>
      <c r="AK221" s="26">
        <f t="shared" si="52"/>
        <v>46.493820081227696</v>
      </c>
      <c r="AY221" s="31">
        <f>VLOOKUP('Summary_Min Time&amp;Cost'!B221, A:D, 4, FALSE)</f>
        <v>91.803458387712311</v>
      </c>
      <c r="AZ221" s="31">
        <f>VLOOKUP('Summary_Min Time&amp;Cost'!E221, A:D, 4, FALSE)</f>
        <v>95.731374129708314</v>
      </c>
      <c r="BA221" s="32">
        <f t="shared" si="53"/>
        <v>93.767416258710313</v>
      </c>
      <c r="BB221" s="32">
        <f>IF('Min Time&amp;Cost'!H221=0,1,'Min Time&amp;Cost'!H221)</f>
        <v>12.342223760862501</v>
      </c>
      <c r="BC221" s="31">
        <f t="shared" si="54"/>
        <v>0.10958774683319829</v>
      </c>
      <c r="BD221" s="31">
        <f t="shared" si="55"/>
        <v>0.89041225316680173</v>
      </c>
      <c r="BE221" s="31">
        <f t="shared" si="56"/>
        <v>83.491656384547653</v>
      </c>
    </row>
    <row r="222" spans="11:57" ht="15.6">
      <c r="K222" s="21">
        <f>VLOOKUP('Summary_Min Time'!B222, A:D, 4, FALSE)</f>
        <v>91.803458387712311</v>
      </c>
      <c r="L222" s="21">
        <f>VLOOKUP('Summary_Min Time'!E222, A:D, 4, FALSE)</f>
        <v>91.803458387712311</v>
      </c>
      <c r="M222" s="22">
        <f t="shared" si="48"/>
        <v>91.803458387712311</v>
      </c>
      <c r="N222" s="22">
        <f>IF('Min Time'!H222=0,1,'Min Time'!H222)</f>
        <v>6.0370526744774997</v>
      </c>
      <c r="O222" s="40">
        <f t="shared" si="45"/>
        <v>5.2609352394802432E-2</v>
      </c>
      <c r="P222" s="40">
        <f t="shared" si="46"/>
        <v>0.94739064760519753</v>
      </c>
      <c r="Q222" s="40">
        <f t="shared" si="47"/>
        <v>86.973737894331563</v>
      </c>
      <c r="AE222" s="26">
        <f>VLOOKUP('Summary_Min Cost'!B222, A:D, 4, FALSE)</f>
        <v>91.803458387712311</v>
      </c>
      <c r="AF222" s="26">
        <f>VLOOKUP('Summary_Min Cost'!E222, A:D, 4, FALSE)</f>
        <v>79.101456423858892</v>
      </c>
      <c r="AG222" s="27">
        <f t="shared" si="49"/>
        <v>85.452457405785594</v>
      </c>
      <c r="AH222" s="27">
        <f>IF('Min Cost'!H222=0,1,'Min Cost'!H222)</f>
        <v>12.359458527961911</v>
      </c>
      <c r="AI222" s="26">
        <f t="shared" si="50"/>
        <v>7.2729083674028583E-2</v>
      </c>
      <c r="AJ222" s="26">
        <f t="shared" si="51"/>
        <v>0.92727091632597136</v>
      </c>
      <c r="AK222" s="26">
        <f t="shared" si="52"/>
        <v>79.23757848096885</v>
      </c>
      <c r="AY222" s="31">
        <f>VLOOKUP('Summary_Min Time&amp;Cost'!B222, A:D, 4, FALSE)</f>
        <v>91.803458387712311</v>
      </c>
      <c r="AZ222" s="31">
        <f>VLOOKUP('Summary_Min Time&amp;Cost'!E222, A:D, 4, FALSE)</f>
        <v>91.803458387712311</v>
      </c>
      <c r="BA222" s="32">
        <f t="shared" si="53"/>
        <v>91.803458387712311</v>
      </c>
      <c r="BB222" s="32">
        <f>IF('Min Time&amp;Cost'!H222=0,1,'Min Time&amp;Cost'!H222)</f>
        <v>6.0370526744774997</v>
      </c>
      <c r="BC222" s="31">
        <f t="shared" si="54"/>
        <v>5.23174270901283E-2</v>
      </c>
      <c r="BD222" s="31">
        <f t="shared" si="55"/>
        <v>0.94768257290987168</v>
      </c>
      <c r="BE222" s="31">
        <f t="shared" si="56"/>
        <v>87.000537646891544</v>
      </c>
    </row>
    <row r="223" spans="11:57" ht="15.6">
      <c r="K223" s="21">
        <f>VLOOKUP('Summary_Min Time'!B223, A:D, 4, FALSE)</f>
        <v>68.91572373752264</v>
      </c>
      <c r="L223" s="21">
        <f>VLOOKUP('Summary_Min Time'!E223, A:D, 4, FALSE)</f>
        <v>91.803458387712311</v>
      </c>
      <c r="M223" s="22">
        <f t="shared" si="48"/>
        <v>80.359591062617483</v>
      </c>
      <c r="N223" s="22">
        <f>IF('Min Time'!H223=0,1,'Min Time'!H223)</f>
        <v>2.2463705876887499</v>
      </c>
      <c r="O223" s="40">
        <f t="shared" si="45"/>
        <v>1.8188922178149606E-2</v>
      </c>
      <c r="P223" s="40">
        <f t="shared" si="46"/>
        <v>0.9818110778218504</v>
      </c>
      <c r="Q223" s="40">
        <f t="shared" si="47"/>
        <v>78.897936714511602</v>
      </c>
      <c r="AE223" s="26">
        <f>VLOOKUP('Summary_Min Cost'!B223, A:D, 4, FALSE)</f>
        <v>68.91572373752264</v>
      </c>
      <c r="AF223" s="26">
        <f>VLOOKUP('Summary_Min Cost'!E223, A:D, 4, FALSE)</f>
        <v>79.101456423858892</v>
      </c>
      <c r="AG223" s="27">
        <f t="shared" si="49"/>
        <v>74.008590080690766</v>
      </c>
      <c r="AH223" s="27">
        <f>IF('Min Cost'!H223=0,1,'Min Cost'!H223)</f>
        <v>90.051547605233338</v>
      </c>
      <c r="AI223" s="26">
        <f t="shared" si="50"/>
        <v>0.57015371297321682</v>
      </c>
      <c r="AJ223" s="26">
        <f t="shared" si="51"/>
        <v>0.42984628702678318</v>
      </c>
      <c r="AK223" s="26">
        <f t="shared" si="52"/>
        <v>31.812317654272142</v>
      </c>
      <c r="AY223" s="31">
        <f>VLOOKUP('Summary_Min Time&amp;Cost'!B223, A:D, 4, FALSE)</f>
        <v>68.91572373752264</v>
      </c>
      <c r="AZ223" s="31">
        <f>VLOOKUP('Summary_Min Time&amp;Cost'!E223, A:D, 4, FALSE)</f>
        <v>91.803458387712311</v>
      </c>
      <c r="BA223" s="32">
        <f t="shared" si="53"/>
        <v>80.359591062617483</v>
      </c>
      <c r="BB223" s="32">
        <f>IF('Min Time&amp;Cost'!H223=0,1,'Min Time&amp;Cost'!H223)</f>
        <v>2.2463705876887499</v>
      </c>
      <c r="BC223" s="31">
        <f t="shared" si="54"/>
        <v>1.7886390694700743E-2</v>
      </c>
      <c r="BD223" s="31">
        <f t="shared" si="55"/>
        <v>0.98211360930529923</v>
      </c>
      <c r="BE223" s="31">
        <f t="shared" si="56"/>
        <v>78.922248020805128</v>
      </c>
    </row>
    <row r="224" spans="11:57" ht="15.6">
      <c r="K224" s="21">
        <f>VLOOKUP('Summary_Min Time'!B224, A:D, 4, FALSE)</f>
        <v>84.711156867525418</v>
      </c>
      <c r="L224" s="21">
        <f>VLOOKUP('Summary_Min Time'!E224, A:D, 4, FALSE)</f>
        <v>87.860941194963118</v>
      </c>
      <c r="M224" s="22">
        <f t="shared" si="48"/>
        <v>86.286049031244261</v>
      </c>
      <c r="N224" s="22">
        <f>IF('Min Time'!H224=0,1,'Min Time'!H224)</f>
        <v>12.625620733293751</v>
      </c>
      <c r="O224" s="40">
        <f t="shared" si="45"/>
        <v>0.11243535254567998</v>
      </c>
      <c r="P224" s="40">
        <f t="shared" si="46"/>
        <v>0.88756464745432007</v>
      </c>
      <c r="Q224" s="40">
        <f t="shared" si="47"/>
        <v>76.584446688642487</v>
      </c>
      <c r="AE224" s="26">
        <f>VLOOKUP('Summary_Min Cost'!B224, A:D, 4, FALSE)</f>
        <v>84.711156867525418</v>
      </c>
      <c r="AF224" s="26">
        <f>VLOOKUP('Summary_Min Cost'!E224, A:D, 4, FALSE)</f>
        <v>84.711156867525418</v>
      </c>
      <c r="AG224" s="27">
        <f t="shared" si="49"/>
        <v>84.711156867525418</v>
      </c>
      <c r="AH224" s="27">
        <f>IF('Min Cost'!H224=0,1,'Min Cost'!H224)</f>
        <v>39.988077820514278</v>
      </c>
      <c r="AI224" s="26">
        <f t="shared" si="50"/>
        <v>0.24962168461796144</v>
      </c>
      <c r="AJ224" s="26">
        <f t="shared" si="51"/>
        <v>0.75037831538203859</v>
      </c>
      <c r="AK224" s="26">
        <f t="shared" si="52"/>
        <v>63.565415184317331</v>
      </c>
      <c r="AY224" s="31">
        <f>VLOOKUP('Summary_Min Time&amp;Cost'!B224, A:D, 4, FALSE)</f>
        <v>84.711156867525418</v>
      </c>
      <c r="AZ224" s="31">
        <f>VLOOKUP('Summary_Min Time&amp;Cost'!E224, A:D, 4, FALSE)</f>
        <v>87.860941194963118</v>
      </c>
      <c r="BA224" s="32">
        <f t="shared" si="53"/>
        <v>86.286049031244261</v>
      </c>
      <c r="BB224" s="32">
        <f>IF('Min Time&amp;Cost'!H224=0,1,'Min Time&amp;Cost'!H224)</f>
        <v>12.625620733293751</v>
      </c>
      <c r="BC224" s="31">
        <f t="shared" si="54"/>
        <v>0.11216186179423436</v>
      </c>
      <c r="BD224" s="31">
        <f t="shared" si="55"/>
        <v>0.88783813820576563</v>
      </c>
      <c r="BE224" s="31">
        <f t="shared" si="56"/>
        <v>76.60804512503131</v>
      </c>
    </row>
    <row r="225" spans="11:57" ht="15.6">
      <c r="K225" s="21">
        <f>VLOOKUP('Summary_Min Time'!B225, A:D, 4, FALSE)</f>
        <v>79.101456423858892</v>
      </c>
      <c r="L225" s="21">
        <f>VLOOKUP('Summary_Min Time'!E225, A:D, 4, FALSE)</f>
        <v>91.803458387712311</v>
      </c>
      <c r="M225" s="22">
        <f t="shared" si="48"/>
        <v>85.452457405785594</v>
      </c>
      <c r="N225" s="22">
        <f>IF('Min Time'!H225=0,1,'Min Time'!H225)</f>
        <v>12.49557559110375</v>
      </c>
      <c r="O225" s="40">
        <f t="shared" si="45"/>
        <v>0.11125450708323244</v>
      </c>
      <c r="P225" s="40">
        <f t="shared" si="46"/>
        <v>0.88874549291676752</v>
      </c>
      <c r="Q225" s="40">
        <f t="shared" si="47"/>
        <v>75.945486378053999</v>
      </c>
      <c r="AE225" s="26">
        <f>VLOOKUP('Summary_Min Cost'!B225, A:D, 4, FALSE)</f>
        <v>79.101456423858892</v>
      </c>
      <c r="AF225" s="26">
        <f>VLOOKUP('Summary_Min Cost'!E225, A:D, 4, FALSE)</f>
        <v>84.711156867525418</v>
      </c>
      <c r="AG225" s="27">
        <f t="shared" si="49"/>
        <v>81.906306645692155</v>
      </c>
      <c r="AH225" s="27">
        <f>IF('Min Cost'!H225=0,1,'Min Cost'!H225)</f>
        <v>22.382607886900001</v>
      </c>
      <c r="AI225" s="26">
        <f t="shared" si="50"/>
        <v>0.13690243019482312</v>
      </c>
      <c r="AJ225" s="26">
        <f t="shared" si="51"/>
        <v>0.86309756980517682</v>
      </c>
      <c r="AK225" s="26">
        <f t="shared" si="52"/>
        <v>70.693134217614499</v>
      </c>
      <c r="AY225" s="31">
        <f>VLOOKUP('Summary_Min Time&amp;Cost'!B225, A:D, 4, FALSE)</f>
        <v>79.101456423858892</v>
      </c>
      <c r="AZ225" s="31">
        <f>VLOOKUP('Summary_Min Time&amp;Cost'!E225, A:D, 4, FALSE)</f>
        <v>91.803458387712311</v>
      </c>
      <c r="BA225" s="32">
        <f t="shared" si="53"/>
        <v>85.452457405785594</v>
      </c>
      <c r="BB225" s="32">
        <f>IF('Min Time&amp;Cost'!H225=0,1,'Min Time&amp;Cost'!H225)</f>
        <v>12.49557559110375</v>
      </c>
      <c r="BC225" s="31">
        <f t="shared" si="54"/>
        <v>0.11098065247061481</v>
      </c>
      <c r="BD225" s="31">
        <f t="shared" si="55"/>
        <v>0.88901934752938516</v>
      </c>
      <c r="BE225" s="31">
        <f t="shared" si="56"/>
        <v>75.968887927674089</v>
      </c>
    </row>
    <row r="226" spans="11:57" ht="15.6">
      <c r="K226" s="21">
        <f>VLOOKUP('Summary_Min Time'!B226, A:D, 4, FALSE)</f>
        <v>79.101456423858892</v>
      </c>
      <c r="L226" s="21">
        <f>VLOOKUP('Summary_Min Time'!E226, A:D, 4, FALSE)</f>
        <v>95.731374129708314</v>
      </c>
      <c r="M226" s="22">
        <f t="shared" si="48"/>
        <v>87.416415276783596</v>
      </c>
      <c r="N226" s="22">
        <f>IF('Min Time'!H226=0,1,'Min Time'!H226)</f>
        <v>10.07077964899125</v>
      </c>
      <c r="O226" s="40">
        <f t="shared" si="45"/>
        <v>8.9236696672280541E-2</v>
      </c>
      <c r="P226" s="40">
        <f t="shared" si="46"/>
        <v>0.91076330332771949</v>
      </c>
      <c r="Q226" s="40">
        <f t="shared" si="47"/>
        <v>79.615663142551156</v>
      </c>
      <c r="AE226" s="26">
        <f>VLOOKUP('Summary_Min Cost'!B226, A:D, 4, FALSE)</f>
        <v>79.101456423858892</v>
      </c>
      <c r="AF226" s="26">
        <f>VLOOKUP('Summary_Min Cost'!E226, A:D, 4, FALSE)</f>
        <v>84.711156867525418</v>
      </c>
      <c r="AG226" s="27">
        <f t="shared" si="49"/>
        <v>81.906306645692155</v>
      </c>
      <c r="AH226" s="27">
        <f>IF('Min Cost'!H226=0,1,'Min Cost'!H226)</f>
        <v>35.026013834033343</v>
      </c>
      <c r="AI226" s="26">
        <f t="shared" si="50"/>
        <v>0.21785200422515796</v>
      </c>
      <c r="AJ226" s="26">
        <f t="shared" si="51"/>
        <v>0.78214799577484206</v>
      </c>
      <c r="AK226" s="26">
        <f t="shared" si="52"/>
        <v>64.062853584247748</v>
      </c>
      <c r="AY226" s="31">
        <f>VLOOKUP('Summary_Min Time&amp;Cost'!B226, A:D, 4, FALSE)</f>
        <v>79.101456423858892</v>
      </c>
      <c r="AZ226" s="31">
        <f>VLOOKUP('Summary_Min Time&amp;Cost'!E226, A:D, 4, FALSE)</f>
        <v>95.731374129708314</v>
      </c>
      <c r="BA226" s="32">
        <f t="shared" si="53"/>
        <v>87.416415276783596</v>
      </c>
      <c r="BB226" s="32">
        <f>IF('Min Time&amp;Cost'!H226=0,1,'Min Time&amp;Cost'!H226)</f>
        <v>10.07077964899125</v>
      </c>
      <c r="BC226" s="31">
        <f t="shared" si="54"/>
        <v>8.8956057576378506E-2</v>
      </c>
      <c r="BD226" s="31">
        <f t="shared" si="55"/>
        <v>0.91104394242362152</v>
      </c>
      <c r="BE226" s="31">
        <f t="shared" si="56"/>
        <v>79.640195606301418</v>
      </c>
    </row>
    <row r="227" spans="11:57" ht="15.6">
      <c r="K227" s="21">
        <f>VLOOKUP('Summary_Min Time'!B227, A:D, 4, FALSE)</f>
        <v>97.16593973375204</v>
      </c>
      <c r="L227" s="21">
        <f>VLOOKUP('Summary_Min Time'!E227, A:D, 4, FALSE)</f>
        <v>91.803458387712311</v>
      </c>
      <c r="M227" s="22">
        <f t="shared" si="48"/>
        <v>94.484699060732169</v>
      </c>
      <c r="N227" s="22">
        <f>IF('Min Time'!H227=0,1,'Min Time'!H227)</f>
        <v>3.90509795580875</v>
      </c>
      <c r="O227" s="40">
        <f t="shared" si="45"/>
        <v>3.3250620393837631E-2</v>
      </c>
      <c r="P227" s="40">
        <f t="shared" si="46"/>
        <v>0.96674937960616236</v>
      </c>
      <c r="Q227" s="40">
        <f t="shared" si="47"/>
        <v>91.343024199237774</v>
      </c>
      <c r="AE227" s="26">
        <f>VLOOKUP('Summary_Min Cost'!B227, A:D, 4, FALSE)</f>
        <v>97.16593973375204</v>
      </c>
      <c r="AF227" s="26">
        <f>VLOOKUP('Summary_Min Cost'!E227, A:D, 4, FALSE)</f>
        <v>84.711156867525418</v>
      </c>
      <c r="AG227" s="27">
        <f t="shared" si="49"/>
        <v>90.938548300638729</v>
      </c>
      <c r="AH227" s="27">
        <f>IF('Min Cost'!H227=0,1,'Min Cost'!H227)</f>
        <v>22.070880545809519</v>
      </c>
      <c r="AI227" s="26">
        <f t="shared" si="50"/>
        <v>0.13490659176486233</v>
      </c>
      <c r="AJ227" s="26">
        <f t="shared" si="51"/>
        <v>0.8650934082351377</v>
      </c>
      <c r="AK227" s="26">
        <f t="shared" si="52"/>
        <v>78.670338689355248</v>
      </c>
      <c r="AY227" s="31">
        <f>VLOOKUP('Summary_Min Time&amp;Cost'!B227, A:D, 4, FALSE)</f>
        <v>97.16593973375204</v>
      </c>
      <c r="AZ227" s="31">
        <f>VLOOKUP('Summary_Min Time&amp;Cost'!E227, A:D, 4, FALSE)</f>
        <v>84.711156867525418</v>
      </c>
      <c r="BA227" s="32">
        <f t="shared" si="53"/>
        <v>90.938548300638729</v>
      </c>
      <c r="BB227" s="32">
        <f>IF('Min Time&amp;Cost'!H227=0,1,'Min Time&amp;Cost'!H227)</f>
        <v>8.9062769354787488</v>
      </c>
      <c r="BC227" s="31">
        <f t="shared" si="54"/>
        <v>7.8378796177628676E-2</v>
      </c>
      <c r="BD227" s="31">
        <f t="shared" si="55"/>
        <v>0.92162120382237134</v>
      </c>
      <c r="BE227" s="31">
        <f t="shared" si="56"/>
        <v>83.810894358693531</v>
      </c>
    </row>
    <row r="228" spans="11:57" ht="15.6">
      <c r="K228" s="21">
        <f>VLOOKUP('Summary_Min Time'!B228, A:D, 4, FALSE)</f>
        <v>91.803458387712311</v>
      </c>
      <c r="L228" s="21">
        <f>VLOOKUP('Summary_Min Time'!E228, A:D, 4, FALSE)</f>
        <v>84.711156867525418</v>
      </c>
      <c r="M228" s="22">
        <f t="shared" si="48"/>
        <v>88.257307627618871</v>
      </c>
      <c r="N228" s="22">
        <f>IF('Min Time'!H228=0,1,'Min Time'!H228)</f>
        <v>12.87729947376625</v>
      </c>
      <c r="O228" s="40">
        <f t="shared" si="45"/>
        <v>0.11472066435107789</v>
      </c>
      <c r="P228" s="40">
        <f t="shared" si="46"/>
        <v>0.88527933564892214</v>
      </c>
      <c r="Q228" s="40">
        <f t="shared" si="47"/>
        <v>78.132370662740982</v>
      </c>
      <c r="AE228" s="26">
        <f>VLOOKUP('Summary_Min Cost'!B228, A:D, 4, FALSE)</f>
        <v>91.803458387712311</v>
      </c>
      <c r="AF228" s="26">
        <f>VLOOKUP('Summary_Min Cost'!E228, A:D, 4, FALSE)</f>
        <v>84.711156867525418</v>
      </c>
      <c r="AG228" s="27">
        <f t="shared" si="49"/>
        <v>88.257307627618871</v>
      </c>
      <c r="AH228" s="27">
        <f>IF('Min Cost'!H228=0,1,'Min Cost'!H228)</f>
        <v>36.653825289423807</v>
      </c>
      <c r="AI228" s="26">
        <f t="shared" si="50"/>
        <v>0.22827408862761553</v>
      </c>
      <c r="AJ228" s="26">
        <f t="shared" si="51"/>
        <v>0.77172591137238444</v>
      </c>
      <c r="AK228" s="26">
        <f t="shared" si="52"/>
        <v>68.110451164197073</v>
      </c>
      <c r="AY228" s="31">
        <f>VLOOKUP('Summary_Min Time&amp;Cost'!B228, A:D, 4, FALSE)</f>
        <v>91.803458387712311</v>
      </c>
      <c r="AZ228" s="31">
        <f>VLOOKUP('Summary_Min Time&amp;Cost'!E228, A:D, 4, FALSE)</f>
        <v>95.731374129708314</v>
      </c>
      <c r="BA228" s="32">
        <f t="shared" si="53"/>
        <v>93.767416258710313</v>
      </c>
      <c r="BB228" s="32">
        <f>IF('Min Time&amp;Cost'!H228=0,1,'Min Time&amp;Cost'!H228)</f>
        <v>13.32241305805125</v>
      </c>
      <c r="BC228" s="31">
        <f t="shared" si="54"/>
        <v>0.11849087629465745</v>
      </c>
      <c r="BD228" s="31">
        <f t="shared" si="55"/>
        <v>0.88150912370534251</v>
      </c>
      <c r="BE228" s="31">
        <f t="shared" si="56"/>
        <v>82.656832938329813</v>
      </c>
    </row>
    <row r="229" spans="11:57" ht="15.6">
      <c r="K229" s="21">
        <f>VLOOKUP('Summary_Min Time'!B229, A:D, 4, FALSE)</f>
        <v>84.711156867525418</v>
      </c>
      <c r="L229" s="21">
        <f>VLOOKUP('Summary_Min Time'!E229, A:D, 4, FALSE)</f>
        <v>91.803458387712311</v>
      </c>
      <c r="M229" s="22">
        <f t="shared" si="48"/>
        <v>88.257307627618871</v>
      </c>
      <c r="N229" s="22">
        <f>IF('Min Time'!H229=0,1,'Min Time'!H229)</f>
        <v>1.0769549098762501</v>
      </c>
      <c r="O229" s="40">
        <f t="shared" si="45"/>
        <v>7.5703079523114442E-3</v>
      </c>
      <c r="P229" s="40">
        <f t="shared" si="46"/>
        <v>0.99242969204768861</v>
      </c>
      <c r="Q229" s="40">
        <f t="shared" si="47"/>
        <v>87.589172629835915</v>
      </c>
      <c r="AE229" s="26">
        <f>VLOOKUP('Summary_Min Cost'!B229, A:D, 4, FALSE)</f>
        <v>84.711156867525418</v>
      </c>
      <c r="AF229" s="26">
        <f>VLOOKUP('Summary_Min Cost'!E229, A:D, 4, FALSE)</f>
        <v>84.711156867525418</v>
      </c>
      <c r="AG229" s="27">
        <f t="shared" si="49"/>
        <v>84.711156867525418</v>
      </c>
      <c r="AH229" s="27">
        <f>IF('Min Cost'!H229=0,1,'Min Cost'!H229)</f>
        <v>36.583270817038091</v>
      </c>
      <c r="AI229" s="26">
        <f t="shared" si="50"/>
        <v>0.22782236268371719</v>
      </c>
      <c r="AJ229" s="26">
        <f t="shared" si="51"/>
        <v>0.77217763731628275</v>
      </c>
      <c r="AK229" s="26">
        <f t="shared" si="52"/>
        <v>65.412060964294781</v>
      </c>
      <c r="AY229" s="31">
        <f>VLOOKUP('Summary_Min Time&amp;Cost'!B229, A:D, 4, FALSE)</f>
        <v>84.711156867525418</v>
      </c>
      <c r="AZ229" s="31">
        <f>VLOOKUP('Summary_Min Time&amp;Cost'!E229, A:D, 4, FALSE)</f>
        <v>91.803458387712311</v>
      </c>
      <c r="BA229" s="32">
        <f t="shared" si="53"/>
        <v>88.257307627618871</v>
      </c>
      <c r="BB229" s="32">
        <f>IF('Min Time&amp;Cost'!H229=0,1,'Min Time&amp;Cost'!H229)</f>
        <v>1.0769549098762501</v>
      </c>
      <c r="BC229" s="31">
        <f t="shared" si="54"/>
        <v>7.2645044899793884E-3</v>
      </c>
      <c r="BD229" s="31">
        <f t="shared" si="55"/>
        <v>0.9927354955100206</v>
      </c>
      <c r="BE229" s="31">
        <f t="shared" si="56"/>
        <v>87.616162020084545</v>
      </c>
    </row>
    <row r="230" spans="11:57" ht="15.6">
      <c r="K230" s="21">
        <f>VLOOKUP('Summary_Min Time'!B230, A:D, 4, FALSE)</f>
        <v>91.803458387712311</v>
      </c>
      <c r="L230" s="21">
        <f>VLOOKUP('Summary_Min Time'!E230, A:D, 4, FALSE)</f>
        <v>84.711156867525418</v>
      </c>
      <c r="M230" s="22">
        <f t="shared" si="48"/>
        <v>88.257307627618871</v>
      </c>
      <c r="N230" s="22">
        <f>IF('Min Time'!H230=0,1,'Min Time'!H230)</f>
        <v>1.19323150252</v>
      </c>
      <c r="O230" s="40">
        <f t="shared" si="45"/>
        <v>8.6261312187555245E-3</v>
      </c>
      <c r="P230" s="40">
        <f t="shared" si="46"/>
        <v>0.99137386878124445</v>
      </c>
      <c r="Q230" s="40">
        <f t="shared" si="47"/>
        <v>87.49598851100896</v>
      </c>
      <c r="AE230" s="26">
        <f>VLOOKUP('Summary_Min Cost'!B230, A:D, 4, FALSE)</f>
        <v>91.803458387712311</v>
      </c>
      <c r="AF230" s="26">
        <f>VLOOKUP('Summary_Min Cost'!E230, A:D, 4, FALSE)</f>
        <v>79.101456423858892</v>
      </c>
      <c r="AG230" s="27">
        <f t="shared" si="49"/>
        <v>85.452457405785594</v>
      </c>
      <c r="AH230" s="27">
        <f>IF('Min Cost'!H230=0,1,'Min Cost'!H230)</f>
        <v>113.3449891073333</v>
      </c>
      <c r="AI230" s="26">
        <f t="shared" si="50"/>
        <v>0.71929028069712497</v>
      </c>
      <c r="AJ230" s="26">
        <f t="shared" si="51"/>
        <v>0.28070971930287503</v>
      </c>
      <c r="AK230" s="26">
        <f t="shared" si="52"/>
        <v>23.98733533211896</v>
      </c>
      <c r="AY230" s="31">
        <f>VLOOKUP('Summary_Min Time&amp;Cost'!B230, A:D, 4, FALSE)</f>
        <v>91.803458387712311</v>
      </c>
      <c r="AZ230" s="31">
        <f>VLOOKUP('Summary_Min Time&amp;Cost'!E230, A:D, 4, FALSE)</f>
        <v>84.711156867525418</v>
      </c>
      <c r="BA230" s="32">
        <f t="shared" si="53"/>
        <v>88.257307627618871</v>
      </c>
      <c r="BB230" s="32">
        <f>IF('Min Time&amp;Cost'!H230=0,1,'Min Time&amp;Cost'!H230)</f>
        <v>1.19323150252</v>
      </c>
      <c r="BC230" s="31">
        <f t="shared" si="54"/>
        <v>8.3206530937376157E-3</v>
      </c>
      <c r="BD230" s="31">
        <f t="shared" si="55"/>
        <v>0.99167934690626236</v>
      </c>
      <c r="BE230" s="31">
        <f t="shared" si="56"/>
        <v>87.522949187862167</v>
      </c>
    </row>
    <row r="231" spans="11:57" ht="15.6">
      <c r="K231" s="21">
        <f>VLOOKUP('Summary_Min Time'!B231, A:D, 4, FALSE)</f>
        <v>91.803458387712311</v>
      </c>
      <c r="L231" s="21">
        <f>VLOOKUP('Summary_Min Time'!E231, A:D, 4, FALSE)</f>
        <v>91.803458387712311</v>
      </c>
      <c r="M231" s="22">
        <f t="shared" si="48"/>
        <v>91.803458387712311</v>
      </c>
      <c r="N231" s="22">
        <f>IF('Min Time'!H231=0,1,'Min Time'!H231)</f>
        <v>5.54143935608875</v>
      </c>
      <c r="O231" s="40">
        <f t="shared" si="45"/>
        <v>4.8109047898284948E-2</v>
      </c>
      <c r="P231" s="40">
        <f t="shared" si="46"/>
        <v>0.95189095210171504</v>
      </c>
      <c r="Q231" s="40">
        <f t="shared" si="47"/>
        <v>87.386881410909652</v>
      </c>
      <c r="AE231" s="26">
        <f>VLOOKUP('Summary_Min Cost'!B231, A:D, 4, FALSE)</f>
        <v>91.803458387712311</v>
      </c>
      <c r="AF231" s="26">
        <f>VLOOKUP('Summary_Min Cost'!E231, A:D, 4, FALSE)</f>
        <v>84.711156867525418</v>
      </c>
      <c r="AG231" s="27">
        <f t="shared" si="49"/>
        <v>88.257307627618871</v>
      </c>
      <c r="AH231" s="27">
        <f>IF('Min Cost'!H231=0,1,'Min Cost'!H231)</f>
        <v>36.770231538799997</v>
      </c>
      <c r="AI231" s="26">
        <f t="shared" si="50"/>
        <v>0.22901938118097281</v>
      </c>
      <c r="AJ231" s="26">
        <f t="shared" si="51"/>
        <v>0.77098061881902713</v>
      </c>
      <c r="AK231" s="26">
        <f t="shared" si="52"/>
        <v>68.044673650042839</v>
      </c>
      <c r="AY231" s="31">
        <f>VLOOKUP('Summary_Min Time&amp;Cost'!B231, A:D, 4, FALSE)</f>
        <v>91.803458387712311</v>
      </c>
      <c r="AZ231" s="31">
        <f>VLOOKUP('Summary_Min Time&amp;Cost'!E231, A:D, 4, FALSE)</f>
        <v>91.803458387712311</v>
      </c>
      <c r="BA231" s="32">
        <f t="shared" si="53"/>
        <v>91.803458387712311</v>
      </c>
      <c r="BB231" s="32">
        <f>IF('Min Time&amp;Cost'!H231=0,1,'Min Time&amp;Cost'!H231)</f>
        <v>5.54143935608875</v>
      </c>
      <c r="BC231" s="31">
        <f t="shared" si="54"/>
        <v>4.781573588711905E-2</v>
      </c>
      <c r="BD231" s="31">
        <f t="shared" si="55"/>
        <v>0.95218426411288093</v>
      </c>
      <c r="BE231" s="31">
        <f t="shared" si="56"/>
        <v>87.413808467921328</v>
      </c>
    </row>
    <row r="232" spans="11:57" ht="15.6">
      <c r="K232" s="21">
        <f>VLOOKUP('Summary_Min Time'!B232, A:D, 4, FALSE)</f>
        <v>84.711156867525418</v>
      </c>
      <c r="L232" s="21">
        <f>VLOOKUP('Summary_Min Time'!E232, A:D, 4, FALSE)</f>
        <v>91.803458387712311</v>
      </c>
      <c r="M232" s="22">
        <f t="shared" si="48"/>
        <v>88.257307627618871</v>
      </c>
      <c r="N232" s="22">
        <f>IF('Min Time'!H232=0,1,'Min Time'!H232)</f>
        <v>2.3082867029975001</v>
      </c>
      <c r="O232" s="40">
        <f t="shared" si="45"/>
        <v>1.8751137441122629E-2</v>
      </c>
      <c r="P232" s="40">
        <f t="shared" si="46"/>
        <v>0.98124886255887733</v>
      </c>
      <c r="Q232" s="40">
        <f t="shared" si="47"/>
        <v>86.602382722109951</v>
      </c>
      <c r="AE232" s="26">
        <f>VLOOKUP('Summary_Min Cost'!B232, A:D, 4, FALSE)</f>
        <v>84.711156867525418</v>
      </c>
      <c r="AF232" s="26">
        <f>VLOOKUP('Summary_Min Cost'!E232, A:D, 4, FALSE)</f>
        <v>84.711156867525418</v>
      </c>
      <c r="AG232" s="27">
        <f t="shared" si="49"/>
        <v>84.711156867525418</v>
      </c>
      <c r="AH232" s="27">
        <f>IF('Min Cost'!H232=0,1,'Min Cost'!H232)</f>
        <v>35.348226271999998</v>
      </c>
      <c r="AI232" s="26">
        <f t="shared" si="50"/>
        <v>0.21991497362673684</v>
      </c>
      <c r="AJ232" s="26">
        <f t="shared" si="51"/>
        <v>0.78008502637326316</v>
      </c>
      <c r="AK232" s="26">
        <f t="shared" si="52"/>
        <v>66.081905039113195</v>
      </c>
      <c r="AY232" s="31">
        <f>VLOOKUP('Summary_Min Time&amp;Cost'!B232, A:D, 4, FALSE)</f>
        <v>84.711156867525418</v>
      </c>
      <c r="AZ232" s="31">
        <f>VLOOKUP('Summary_Min Time&amp;Cost'!E232, A:D, 4, FALSE)</f>
        <v>91.803458387712311</v>
      </c>
      <c r="BA232" s="32">
        <f t="shared" si="53"/>
        <v>88.257307627618871</v>
      </c>
      <c r="BB232" s="32">
        <f>IF('Min Time&amp;Cost'!H232=0,1,'Min Time&amp;Cost'!H232)</f>
        <v>2.3082867029975001</v>
      </c>
      <c r="BC232" s="31">
        <f t="shared" si="54"/>
        <v>1.8448779196519167E-2</v>
      </c>
      <c r="BD232" s="31">
        <f t="shared" si="55"/>
        <v>0.98155122080348078</v>
      </c>
      <c r="BE232" s="31">
        <f t="shared" si="56"/>
        <v>86.629068046717663</v>
      </c>
    </row>
    <row r="233" spans="11:57" ht="15.6">
      <c r="K233" s="21">
        <f>VLOOKUP('Summary_Min Time'!B233, A:D, 4, FALSE)</f>
        <v>87.860941194963118</v>
      </c>
      <c r="L233" s="21">
        <f>VLOOKUP('Summary_Min Time'!E233, A:D, 4, FALSE)</f>
        <v>91.803458387712311</v>
      </c>
      <c r="M233" s="22">
        <f t="shared" si="48"/>
        <v>89.832199791337715</v>
      </c>
      <c r="N233" s="22">
        <f>IF('Min Time'!H233=0,1,'Min Time'!H233)</f>
        <v>10.588130414433749</v>
      </c>
      <c r="O233" s="40">
        <f t="shared" si="45"/>
        <v>9.3934383133909116E-2</v>
      </c>
      <c r="P233" s="40">
        <f t="shared" si="46"/>
        <v>0.90606561686609088</v>
      </c>
      <c r="Q233" s="40">
        <f t="shared" si="47"/>
        <v>81.393867518376325</v>
      </c>
      <c r="AE233" s="26">
        <f>VLOOKUP('Summary_Min Cost'!B233, A:D, 4, FALSE)</f>
        <v>87.860941194963118</v>
      </c>
      <c r="AF233" s="26">
        <f>VLOOKUP('Summary_Min Cost'!E233, A:D, 4, FALSE)</f>
        <v>84.711156867525418</v>
      </c>
      <c r="AG233" s="27">
        <f t="shared" si="49"/>
        <v>86.286049031244261</v>
      </c>
      <c r="AH233" s="27">
        <f>IF('Min Cost'!H233=0,1,'Min Cost'!H233)</f>
        <v>80.670721721523805</v>
      </c>
      <c r="AI233" s="26">
        <f t="shared" si="50"/>
        <v>0.51009285100973611</v>
      </c>
      <c r="AJ233" s="26">
        <f t="shared" si="51"/>
        <v>0.48990714899026389</v>
      </c>
      <c r="AK233" s="26">
        <f t="shared" si="52"/>
        <v>42.272152278530996</v>
      </c>
      <c r="AY233" s="31">
        <f>VLOOKUP('Summary_Min Time&amp;Cost'!B233, A:D, 4, FALSE)</f>
        <v>87.860941194963118</v>
      </c>
      <c r="AZ233" s="31">
        <f>VLOOKUP('Summary_Min Time&amp;Cost'!E233, A:D, 4, FALSE)</f>
        <v>91.803458387712311</v>
      </c>
      <c r="BA233" s="32">
        <f t="shared" si="53"/>
        <v>89.832199791337715</v>
      </c>
      <c r="BB233" s="32">
        <f>IF('Min Time&amp;Cost'!H233=0,1,'Min Time&amp;Cost'!H233)</f>
        <v>10.588130414433749</v>
      </c>
      <c r="BC233" s="31">
        <f t="shared" si="54"/>
        <v>9.3655191565017226E-2</v>
      </c>
      <c r="BD233" s="31">
        <f t="shared" si="55"/>
        <v>0.90634480843498277</v>
      </c>
      <c r="BE233" s="31">
        <f t="shared" si="56"/>
        <v>81.418947911173078</v>
      </c>
    </row>
    <row r="234" spans="11:57" ht="15.6">
      <c r="K234" s="21">
        <f>VLOOKUP('Summary_Min Time'!B234, A:D, 4, FALSE)</f>
        <v>91.803458387712311</v>
      </c>
      <c r="L234" s="21">
        <f>VLOOKUP('Summary_Min Time'!E234, A:D, 4, FALSE)</f>
        <v>87.860941194963118</v>
      </c>
      <c r="M234" s="22">
        <f t="shared" si="48"/>
        <v>89.832199791337715</v>
      </c>
      <c r="N234" s="22">
        <f>IF('Min Time'!H234=0,1,'Min Time'!H234)</f>
        <v>8.2698125346087501</v>
      </c>
      <c r="O234" s="40">
        <f t="shared" si="45"/>
        <v>7.2883422653565899E-2</v>
      </c>
      <c r="P234" s="40">
        <f t="shared" si="46"/>
        <v>0.92711657734643405</v>
      </c>
      <c r="Q234" s="40">
        <f t="shared" si="47"/>
        <v>83.284921606046069</v>
      </c>
      <c r="AE234" s="26">
        <f>VLOOKUP('Summary_Min Cost'!B234, A:D, 4, FALSE)</f>
        <v>91.803458387712311</v>
      </c>
      <c r="AF234" s="26">
        <f>VLOOKUP('Summary_Min Cost'!E234, A:D, 4, FALSE)</f>
        <v>79.101456423858892</v>
      </c>
      <c r="AG234" s="27">
        <f t="shared" si="49"/>
        <v>85.452457405785594</v>
      </c>
      <c r="AH234" s="27">
        <f>IF('Min Cost'!H234=0,1,'Min Cost'!H234)</f>
        <v>41.714858687423813</v>
      </c>
      <c r="AI234" s="26">
        <f t="shared" si="50"/>
        <v>0.26067742198845634</v>
      </c>
      <c r="AJ234" s="26">
        <f t="shared" si="51"/>
        <v>0.73932257801154366</v>
      </c>
      <c r="AK234" s="26">
        <f t="shared" si="52"/>
        <v>63.176931106667034</v>
      </c>
      <c r="AY234" s="31">
        <f>VLOOKUP('Summary_Min Time&amp;Cost'!B234, A:D, 4, FALSE)</f>
        <v>91.803458387712311</v>
      </c>
      <c r="AZ234" s="31">
        <f>VLOOKUP('Summary_Min Time&amp;Cost'!E234, A:D, 4, FALSE)</f>
        <v>87.860941194963118</v>
      </c>
      <c r="BA234" s="32">
        <f t="shared" si="53"/>
        <v>89.832199791337715</v>
      </c>
      <c r="BB234" s="32">
        <f>IF('Min Time&amp;Cost'!H234=0,1,'Min Time&amp;Cost'!H234)</f>
        <v>8.2698125346087501</v>
      </c>
      <c r="BC234" s="31">
        <f t="shared" si="54"/>
        <v>7.2597744522802793E-2</v>
      </c>
      <c r="BD234" s="31">
        <f t="shared" si="55"/>
        <v>0.92740225547719723</v>
      </c>
      <c r="BE234" s="31">
        <f t="shared" si="56"/>
        <v>83.31058470096481</v>
      </c>
    </row>
    <row r="235" spans="11:57" ht="15.6">
      <c r="K235" s="21">
        <f>VLOOKUP('Summary_Min Time'!B235, A:D, 4, FALSE)</f>
        <v>91.803458387712311</v>
      </c>
      <c r="L235" s="21">
        <f>VLOOKUP('Summary_Min Time'!E235, A:D, 4, FALSE)</f>
        <v>91.803458387712311</v>
      </c>
      <c r="M235" s="22">
        <f t="shared" si="48"/>
        <v>91.803458387712311</v>
      </c>
      <c r="N235" s="22">
        <f>IF('Min Time'!H235=0,1,'Min Time'!H235)</f>
        <v>1.56672951615375</v>
      </c>
      <c r="O235" s="40">
        <f t="shared" si="45"/>
        <v>1.2017595345790714E-2</v>
      </c>
      <c r="P235" s="40">
        <f t="shared" si="46"/>
        <v>0.98798240465420928</v>
      </c>
      <c r="Q235" s="40">
        <f t="shared" si="47"/>
        <v>90.700201573464653</v>
      </c>
      <c r="AE235" s="26">
        <f>VLOOKUP('Summary_Min Cost'!B235, A:D, 4, FALSE)</f>
        <v>91.803458387712311</v>
      </c>
      <c r="AF235" s="26">
        <f>VLOOKUP('Summary_Min Cost'!E235, A:D, 4, FALSE)</f>
        <v>79.101456423858892</v>
      </c>
      <c r="AG235" s="27">
        <f t="shared" si="49"/>
        <v>85.452457405785594</v>
      </c>
      <c r="AH235" s="27">
        <f>IF('Min Cost'!H235=0,1,'Min Cost'!H235)</f>
        <v>78.929589193214284</v>
      </c>
      <c r="AI235" s="26">
        <f t="shared" si="50"/>
        <v>0.49894522693704924</v>
      </c>
      <c r="AJ235" s="26">
        <f t="shared" si="51"/>
        <v>0.50105477306295076</v>
      </c>
      <c r="AK235" s="26">
        <f t="shared" si="52"/>
        <v>42.816361653127366</v>
      </c>
      <c r="AY235" s="31">
        <f>VLOOKUP('Summary_Min Time&amp;Cost'!B235, A:D, 4, FALSE)</f>
        <v>91.803458387712311</v>
      </c>
      <c r="AZ235" s="31">
        <f>VLOOKUP('Summary_Min Time&amp;Cost'!E235, A:D, 4, FALSE)</f>
        <v>91.803458387712311</v>
      </c>
      <c r="BA235" s="32">
        <f t="shared" si="53"/>
        <v>91.803458387712311</v>
      </c>
      <c r="BB235" s="32">
        <f>IF('Min Time&amp;Cost'!H235=0,1,'Min Time&amp;Cost'!H235)</f>
        <v>1.56672951615375</v>
      </c>
      <c r="BC235" s="31">
        <f t="shared" si="54"/>
        <v>1.1713162253464525E-2</v>
      </c>
      <c r="BD235" s="31">
        <f t="shared" si="55"/>
        <v>0.98828683774653547</v>
      </c>
      <c r="BE235" s="31">
        <f t="shared" si="56"/>
        <v>90.728149584187861</v>
      </c>
    </row>
    <row r="236" spans="11:57" ht="15.6">
      <c r="K236" s="21">
        <f>VLOOKUP('Summary_Min Time'!B236, A:D, 4, FALSE)</f>
        <v>84.711156867525418</v>
      </c>
      <c r="L236" s="21">
        <f>VLOOKUP('Summary_Min Time'!E236, A:D, 4, FALSE)</f>
        <v>91.803458387712311</v>
      </c>
      <c r="M236" s="22">
        <f t="shared" si="48"/>
        <v>88.257307627618871</v>
      </c>
      <c r="N236" s="22">
        <f>IF('Min Time'!H236=0,1,'Min Time'!H236)</f>
        <v>1.86173916974875</v>
      </c>
      <c r="O236" s="40">
        <f t="shared" si="45"/>
        <v>1.469636369468378E-2</v>
      </c>
      <c r="P236" s="40">
        <f t="shared" si="46"/>
        <v>0.98530363630531625</v>
      </c>
      <c r="Q236" s="40">
        <f t="shared" si="47"/>
        <v>86.9602461360098</v>
      </c>
      <c r="AE236" s="26">
        <f>VLOOKUP('Summary_Min Cost'!B236, A:D, 4, FALSE)</f>
        <v>84.711156867525418</v>
      </c>
      <c r="AF236" s="26">
        <f>VLOOKUP('Summary_Min Cost'!E236, A:D, 4, FALSE)</f>
        <v>84.711156867525418</v>
      </c>
      <c r="AG236" s="27">
        <f t="shared" si="49"/>
        <v>84.711156867525418</v>
      </c>
      <c r="AH236" s="27">
        <f>IF('Min Cost'!H236=0,1,'Min Cost'!H236)</f>
        <v>14.91288645890952</v>
      </c>
      <c r="AI236" s="26">
        <f t="shared" si="50"/>
        <v>8.9077439820438115E-2</v>
      </c>
      <c r="AJ236" s="26">
        <f t="shared" si="51"/>
        <v>0.91092256017956186</v>
      </c>
      <c r="AK236" s="26">
        <f t="shared" si="52"/>
        <v>77.165303889538734</v>
      </c>
      <c r="AY236" s="31">
        <f>VLOOKUP('Summary_Min Time&amp;Cost'!B236, A:D, 4, FALSE)</f>
        <v>84.711156867525418</v>
      </c>
      <c r="AZ236" s="31">
        <f>VLOOKUP('Summary_Min Time&amp;Cost'!E236, A:D, 4, FALSE)</f>
        <v>91.803458387712311</v>
      </c>
      <c r="BA236" s="32">
        <f t="shared" si="53"/>
        <v>88.257307627618871</v>
      </c>
      <c r="BB236" s="32">
        <f>IF('Min Time&amp;Cost'!H236=0,1,'Min Time&amp;Cost'!H236)</f>
        <v>1.86173916974875</v>
      </c>
      <c r="BC236" s="31">
        <f t="shared" si="54"/>
        <v>1.4392756027717632E-2</v>
      </c>
      <c r="BD236" s="31">
        <f t="shared" si="55"/>
        <v>0.98560724397228239</v>
      </c>
      <c r="BE236" s="31">
        <f t="shared" si="56"/>
        <v>86.987041731271333</v>
      </c>
    </row>
    <row r="237" spans="11:57" ht="15.6">
      <c r="K237" s="21">
        <f>VLOOKUP('Summary_Min Time'!B237, A:D, 4, FALSE)</f>
        <v>95.731374129708314</v>
      </c>
      <c r="L237" s="21">
        <f>VLOOKUP('Summary_Min Time'!E237, A:D, 4, FALSE)</f>
        <v>95.731374129708314</v>
      </c>
      <c r="M237" s="22">
        <f t="shared" si="48"/>
        <v>95.731374129708314</v>
      </c>
      <c r="N237" s="22">
        <f>IF('Min Time'!H237=0,1,'Min Time'!H237)</f>
        <v>6.52737208458875</v>
      </c>
      <c r="O237" s="40">
        <f t="shared" si="45"/>
        <v>5.706158675611283E-2</v>
      </c>
      <c r="P237" s="40">
        <f t="shared" si="46"/>
        <v>0.94293841324388716</v>
      </c>
      <c r="Q237" s="40">
        <f t="shared" si="47"/>
        <v>90.268790019524062</v>
      </c>
      <c r="AE237" s="26">
        <f>VLOOKUP('Summary_Min Cost'!B237, A:D, 4, FALSE)</f>
        <v>95.731374129708314</v>
      </c>
      <c r="AF237" s="26">
        <f>VLOOKUP('Summary_Min Cost'!E237, A:D, 4, FALSE)</f>
        <v>84.711156867525418</v>
      </c>
      <c r="AG237" s="27">
        <f t="shared" si="49"/>
        <v>90.221265498616873</v>
      </c>
      <c r="AH237" s="27">
        <f>IF('Min Cost'!H237=0,1,'Min Cost'!H237)</f>
        <v>15.83624777734286</v>
      </c>
      <c r="AI237" s="26">
        <f t="shared" si="50"/>
        <v>9.4989272891036827E-2</v>
      </c>
      <c r="AJ237" s="26">
        <f t="shared" si="51"/>
        <v>0.90501072710896313</v>
      </c>
      <c r="AK237" s="26">
        <f t="shared" si="52"/>
        <v>81.651213089594066</v>
      </c>
      <c r="AY237" s="31">
        <f>VLOOKUP('Summary_Min Time&amp;Cost'!B237, A:D, 4, FALSE)</f>
        <v>95.731374129708314</v>
      </c>
      <c r="AZ237" s="31">
        <f>VLOOKUP('Summary_Min Time&amp;Cost'!E237, A:D, 4, FALSE)</f>
        <v>95.731374129708314</v>
      </c>
      <c r="BA237" s="32">
        <f t="shared" si="53"/>
        <v>95.731374129708314</v>
      </c>
      <c r="BB237" s="32">
        <f>IF('Min Time&amp;Cost'!H237=0,1,'Min Time&amp;Cost'!H237)</f>
        <v>6.52737208458875</v>
      </c>
      <c r="BC237" s="31">
        <f t="shared" si="54"/>
        <v>5.6771033345784171E-2</v>
      </c>
      <c r="BD237" s="31">
        <f t="shared" si="55"/>
        <v>0.94322896665421585</v>
      </c>
      <c r="BE237" s="31">
        <f t="shared" si="56"/>
        <v>90.296605096752899</v>
      </c>
    </row>
    <row r="238" spans="11:57" ht="15.6">
      <c r="K238" s="21">
        <f>VLOOKUP('Summary_Min Time'!B238, A:D, 4, FALSE)</f>
        <v>84.711156867525418</v>
      </c>
      <c r="L238" s="21">
        <f>VLOOKUP('Summary_Min Time'!E238, A:D, 4, FALSE)</f>
        <v>87.860941194963118</v>
      </c>
      <c r="M238" s="22">
        <f t="shared" si="48"/>
        <v>86.286049031244261</v>
      </c>
      <c r="N238" s="22">
        <f>IF('Min Time'!H238=0,1,'Min Time'!H238)</f>
        <v>1.2114132139512499</v>
      </c>
      <c r="O238" s="40">
        <f t="shared" si="45"/>
        <v>8.7912261318108201E-3</v>
      </c>
      <c r="P238" s="40">
        <f t="shared" si="46"/>
        <v>0.99120877386818917</v>
      </c>
      <c r="Q238" s="40">
        <f t="shared" si="47"/>
        <v>85.527488862190083</v>
      </c>
      <c r="AE238" s="26">
        <f>VLOOKUP('Summary_Min Cost'!B238, A:D, 4, FALSE)</f>
        <v>84.711156867525418</v>
      </c>
      <c r="AF238" s="26">
        <f>VLOOKUP('Summary_Min Cost'!E238, A:D, 4, FALSE)</f>
        <v>79.101456423858892</v>
      </c>
      <c r="AG238" s="27">
        <f t="shared" si="49"/>
        <v>81.906306645692155</v>
      </c>
      <c r="AH238" s="27">
        <f>IF('Min Cost'!H238=0,1,'Min Cost'!H238)</f>
        <v>103.8592058440191</v>
      </c>
      <c r="AI238" s="26">
        <f t="shared" si="50"/>
        <v>0.65855742772063219</v>
      </c>
      <c r="AJ238" s="26">
        <f t="shared" si="51"/>
        <v>0.34144257227936781</v>
      </c>
      <c r="AK238" s="26">
        <f t="shared" si="52"/>
        <v>27.966300027007808</v>
      </c>
      <c r="AY238" s="31">
        <f>VLOOKUP('Summary_Min Time&amp;Cost'!B238, A:D, 4, FALSE)</f>
        <v>84.711156867525418</v>
      </c>
      <c r="AZ238" s="31">
        <f>VLOOKUP('Summary_Min Time&amp;Cost'!E238, A:D, 4, FALSE)</f>
        <v>87.860941194963118</v>
      </c>
      <c r="BA238" s="32">
        <f t="shared" si="53"/>
        <v>86.286049031244261</v>
      </c>
      <c r="BB238" s="32">
        <f>IF('Min Time&amp;Cost'!H238=0,1,'Min Time&amp;Cost'!H238)</f>
        <v>1.2114132139512499</v>
      </c>
      <c r="BC238" s="31">
        <f t="shared" si="54"/>
        <v>8.4857988785034515E-3</v>
      </c>
      <c r="BD238" s="31">
        <f t="shared" si="55"/>
        <v>0.99151420112149657</v>
      </c>
      <c r="BE238" s="31">
        <f t="shared" si="56"/>
        <v>85.553842973144441</v>
      </c>
    </row>
    <row r="239" spans="11:57" ht="15.6">
      <c r="K239" s="21">
        <f>VLOOKUP('Summary_Min Time'!B239, A:D, 4, FALSE)</f>
        <v>84.711156867525418</v>
      </c>
      <c r="L239" s="21">
        <f>VLOOKUP('Summary_Min Time'!E239, A:D, 4, FALSE)</f>
        <v>84.711156867525418</v>
      </c>
      <c r="M239" s="22">
        <f t="shared" si="48"/>
        <v>84.711156867525418</v>
      </c>
      <c r="N239" s="22">
        <f>IF('Min Time'!H239=0,1,'Min Time'!H239)</f>
        <v>2.957704938375</v>
      </c>
      <c r="O239" s="40">
        <f t="shared" si="45"/>
        <v>2.4648032654292423E-2</v>
      </c>
      <c r="P239" s="40">
        <f t="shared" si="46"/>
        <v>0.97535196734570762</v>
      </c>
      <c r="Q239" s="40">
        <f t="shared" si="47"/>
        <v>82.623193506871772</v>
      </c>
      <c r="AE239" s="26">
        <f>VLOOKUP('Summary_Min Cost'!B239, A:D, 4, FALSE)</f>
        <v>84.711156867525418</v>
      </c>
      <c r="AF239" s="26">
        <f>VLOOKUP('Summary_Min Cost'!E239, A:D, 4, FALSE)</f>
        <v>84.711156867525418</v>
      </c>
      <c r="AG239" s="27">
        <f t="shared" si="49"/>
        <v>84.711156867525418</v>
      </c>
      <c r="AH239" s="27">
        <f>IF('Min Cost'!H239=0,1,'Min Cost'!H239)</f>
        <v>20.506215664176189</v>
      </c>
      <c r="AI239" s="26">
        <f t="shared" si="50"/>
        <v>0.12488880413722074</v>
      </c>
      <c r="AJ239" s="26">
        <f t="shared" si="51"/>
        <v>0.8751111958627793</v>
      </c>
      <c r="AK239" s="26">
        <f t="shared" si="52"/>
        <v>74.131681789259659</v>
      </c>
      <c r="AY239" s="31">
        <f>VLOOKUP('Summary_Min Time&amp;Cost'!B239, A:D, 4, FALSE)</f>
        <v>84.711156867525418</v>
      </c>
      <c r="AZ239" s="31">
        <f>VLOOKUP('Summary_Min Time&amp;Cost'!E239, A:D, 4, FALSE)</f>
        <v>84.711156867525418</v>
      </c>
      <c r="BA239" s="32">
        <f t="shared" si="53"/>
        <v>84.711156867525418</v>
      </c>
      <c r="BB239" s="32">
        <f>IF('Min Time&amp;Cost'!H239=0,1,'Min Time&amp;Cost'!H239)</f>
        <v>2.957704938375</v>
      </c>
      <c r="BC239" s="31">
        <f t="shared" si="54"/>
        <v>2.4347491456264296E-2</v>
      </c>
      <c r="BD239" s="31">
        <f t="shared" si="55"/>
        <v>0.97565250854373575</v>
      </c>
      <c r="BE239" s="31">
        <f t="shared" si="56"/>
        <v>82.648652699443076</v>
      </c>
    </row>
    <row r="240" spans="11:57" ht="15.6">
      <c r="K240" s="21">
        <f>VLOOKUP('Summary_Min Time'!B240, A:D, 4, FALSE)</f>
        <v>95.731374129708314</v>
      </c>
      <c r="L240" s="21">
        <f>VLOOKUP('Summary_Min Time'!E240, A:D, 4, FALSE)</f>
        <v>84.711156867525418</v>
      </c>
      <c r="M240" s="22">
        <f t="shared" si="48"/>
        <v>90.221265498616873</v>
      </c>
      <c r="N240" s="22">
        <f>IF('Min Time'!H240=0,1,'Min Time'!H240)</f>
        <v>1.563632253765</v>
      </c>
      <c r="O240" s="40">
        <f t="shared" si="45"/>
        <v>1.1989471356103955E-2</v>
      </c>
      <c r="P240" s="40">
        <f t="shared" si="46"/>
        <v>0.98801052864389605</v>
      </c>
      <c r="Q240" s="40">
        <f t="shared" si="47"/>
        <v>89.139560220209759</v>
      </c>
      <c r="AE240" s="26">
        <f>VLOOKUP('Summary_Min Cost'!B240, A:D, 4, FALSE)</f>
        <v>95.731374129708314</v>
      </c>
      <c r="AF240" s="26">
        <f>VLOOKUP('Summary_Min Cost'!E240, A:D, 4, FALSE)</f>
        <v>84.711156867525418</v>
      </c>
      <c r="AG240" s="27">
        <f t="shared" si="49"/>
        <v>90.221265498616873</v>
      </c>
      <c r="AH240" s="27">
        <f>IF('Min Cost'!H240=0,1,'Min Cost'!H240)</f>
        <v>36.915609832290478</v>
      </c>
      <c r="AI240" s="26">
        <f t="shared" si="50"/>
        <v>0.22995016763048798</v>
      </c>
      <c r="AJ240" s="26">
        <f t="shared" si="51"/>
        <v>0.77004983236951197</v>
      </c>
      <c r="AK240" s="26">
        <f t="shared" si="52"/>
        <v>69.474870373375154</v>
      </c>
      <c r="AY240" s="31">
        <f>VLOOKUP('Summary_Min Time&amp;Cost'!B240, A:D, 4, FALSE)</f>
        <v>95.731374129708314</v>
      </c>
      <c r="AZ240" s="31">
        <f>VLOOKUP('Summary_Min Time&amp;Cost'!E240, A:D, 4, FALSE)</f>
        <v>84.711156867525418</v>
      </c>
      <c r="BA240" s="32">
        <f t="shared" si="53"/>
        <v>90.221265498616873</v>
      </c>
      <c r="BB240" s="32">
        <f>IF('Min Time&amp;Cost'!H240=0,1,'Min Time&amp;Cost'!H240)</f>
        <v>1.563632253765</v>
      </c>
      <c r="BC240" s="31">
        <f t="shared" si="54"/>
        <v>1.1685029597759918E-2</v>
      </c>
      <c r="BD240" s="31">
        <f t="shared" si="55"/>
        <v>0.98831497040224003</v>
      </c>
      <c r="BE240" s="31">
        <f t="shared" si="56"/>
        <v>89.167027340918182</v>
      </c>
    </row>
    <row r="241" spans="11:57" ht="15.6">
      <c r="K241" s="21">
        <f>VLOOKUP('Summary_Min Time'!B241, A:D, 4, FALSE)</f>
        <v>97.16593973375204</v>
      </c>
      <c r="L241" s="21">
        <f>VLOOKUP('Summary_Min Time'!E241, A:D, 4, FALSE)</f>
        <v>84.711156867525418</v>
      </c>
      <c r="M241" s="22">
        <f t="shared" si="48"/>
        <v>90.938548300638729</v>
      </c>
      <c r="N241" s="22">
        <f>IF('Min Time'!H241=0,1,'Min Time'!H241)</f>
        <v>1</v>
      </c>
      <c r="O241" s="40">
        <f t="shared" si="45"/>
        <v>6.8715363210907938E-3</v>
      </c>
      <c r="P241" s="40">
        <f t="shared" si="46"/>
        <v>0.99312846367890917</v>
      </c>
      <c r="Q241" s="40">
        <f t="shared" si="47"/>
        <v>90.313660763003611</v>
      </c>
      <c r="AE241" s="26">
        <f>VLOOKUP('Summary_Min Cost'!B241, A:D, 4, FALSE)</f>
        <v>97.16593973375204</v>
      </c>
      <c r="AF241" s="26">
        <f>VLOOKUP('Summary_Min Cost'!E241, A:D, 4, FALSE)</f>
        <v>79.101456423858892</v>
      </c>
      <c r="AG241" s="27">
        <f t="shared" si="49"/>
        <v>88.133698078805466</v>
      </c>
      <c r="AH241" s="27">
        <f>IF('Min Cost'!H241=0,1,'Min Cost'!H241)</f>
        <v>54.395504117019037</v>
      </c>
      <c r="AI241" s="26">
        <f t="shared" si="50"/>
        <v>0.34186542229846645</v>
      </c>
      <c r="AJ241" s="26">
        <f t="shared" si="51"/>
        <v>0.6581345777015335</v>
      </c>
      <c r="AK241" s="26">
        <f t="shared" si="52"/>
        <v>58.003834166369089</v>
      </c>
      <c r="AY241" s="31">
        <f>VLOOKUP('Summary_Min Time&amp;Cost'!B241, A:D, 4, FALSE)</f>
        <v>97.16593973375204</v>
      </c>
      <c r="AZ241" s="31">
        <f>VLOOKUP('Summary_Min Time&amp;Cost'!E241, A:D, 4, FALSE)</f>
        <v>84.711156867525418</v>
      </c>
      <c r="BA241" s="32">
        <f t="shared" si="53"/>
        <v>90.938548300638729</v>
      </c>
      <c r="BB241" s="32">
        <f>IF('Min Time&amp;Cost'!H241=0,1,'Min Time&amp;Cost'!H241)</f>
        <v>1</v>
      </c>
      <c r="BC241" s="31">
        <f t="shared" si="54"/>
        <v>6.5655175419600583E-3</v>
      </c>
      <c r="BD241" s="31">
        <f t="shared" si="55"/>
        <v>0.99343448245803989</v>
      </c>
      <c r="BE241" s="31">
        <f t="shared" si="56"/>
        <v>90.341489666530492</v>
      </c>
    </row>
    <row r="242" spans="11:57" ht="15.6">
      <c r="K242" s="21">
        <f>VLOOKUP('Summary_Min Time'!B242, A:D, 4, FALSE)</f>
        <v>91.803458387712311</v>
      </c>
      <c r="L242" s="21">
        <f>VLOOKUP('Summary_Min Time'!E242, A:D, 4, FALSE)</f>
        <v>84.711156867525418</v>
      </c>
      <c r="M242" s="22">
        <f t="shared" si="48"/>
        <v>88.257307627618871</v>
      </c>
      <c r="N242" s="22">
        <f>IF('Min Time'!H242=0,1,'Min Time'!H242)</f>
        <v>13.793219273329999</v>
      </c>
      <c r="O242" s="40">
        <f t="shared" si="45"/>
        <v>0.12303746666346647</v>
      </c>
      <c r="P242" s="40">
        <f t="shared" si="46"/>
        <v>0.87696253333653351</v>
      </c>
      <c r="Q242" s="40">
        <f t="shared" si="47"/>
        <v>77.398352082578413</v>
      </c>
      <c r="AE242" s="26">
        <f>VLOOKUP('Summary_Min Cost'!B242, A:D, 4, FALSE)</f>
        <v>91.803458387712311</v>
      </c>
      <c r="AF242" s="26">
        <f>VLOOKUP('Summary_Min Cost'!E242, A:D, 4, FALSE)</f>
        <v>79.101456423858892</v>
      </c>
      <c r="AG242" s="27">
        <f t="shared" si="49"/>
        <v>85.452457405785594</v>
      </c>
      <c r="AH242" s="27">
        <f>IF('Min Cost'!H242=0,1,'Min Cost'!H242)</f>
        <v>145.27241752534761</v>
      </c>
      <c r="AI242" s="26">
        <f t="shared" si="50"/>
        <v>0.92370606400180133</v>
      </c>
      <c r="AJ242" s="26">
        <f t="shared" si="51"/>
        <v>7.629393599819867E-2</v>
      </c>
      <c r="AK242" s="26">
        <f t="shared" si="52"/>
        <v>6.5195043162058042</v>
      </c>
      <c r="AY242" s="31">
        <f>VLOOKUP('Summary_Min Time&amp;Cost'!B242, A:D, 4, FALSE)</f>
        <v>91.803458387712311</v>
      </c>
      <c r="AZ242" s="31">
        <f>VLOOKUP('Summary_Min Time&amp;Cost'!E242, A:D, 4, FALSE)</f>
        <v>95.731374129708314</v>
      </c>
      <c r="BA242" s="32">
        <f t="shared" si="53"/>
        <v>93.767416258710313</v>
      </c>
      <c r="BB242" s="32">
        <f>IF('Min Time&amp;Cost'!H242=0,1,'Min Time&amp;Cost'!H242)</f>
        <v>14.238332857614999</v>
      </c>
      <c r="BC242" s="31">
        <f t="shared" si="54"/>
        <v>0.1268102413144731</v>
      </c>
      <c r="BD242" s="31">
        <f t="shared" si="55"/>
        <v>0.87318975868552684</v>
      </c>
      <c r="BE242" s="31">
        <f t="shared" si="56"/>
        <v>81.876747575508602</v>
      </c>
    </row>
    <row r="243" spans="11:57" ht="15.6">
      <c r="K243" s="21">
        <f>VLOOKUP('Summary_Min Time'!B243, A:D, 4, FALSE)</f>
        <v>87.860941194963118</v>
      </c>
      <c r="L243" s="21">
        <f>VLOOKUP('Summary_Min Time'!E243, A:D, 4, FALSE)</f>
        <v>91.803458387712311</v>
      </c>
      <c r="M243" s="22">
        <f t="shared" si="48"/>
        <v>89.832199791337715</v>
      </c>
      <c r="N243" s="22">
        <f>IF('Min Time'!H243=0,1,'Min Time'!H243)</f>
        <v>3.2990667652412502</v>
      </c>
      <c r="O243" s="40">
        <f t="shared" si="45"/>
        <v>2.7747691415239233E-2</v>
      </c>
      <c r="P243" s="40">
        <f t="shared" si="46"/>
        <v>0.97225230858476075</v>
      </c>
      <c r="Q243" s="40">
        <f t="shared" si="47"/>
        <v>87.339563632375558</v>
      </c>
      <c r="AE243" s="26">
        <f>VLOOKUP('Summary_Min Cost'!B243, A:D, 4, FALSE)</f>
        <v>87.860941194963118</v>
      </c>
      <c r="AF243" s="26">
        <f>VLOOKUP('Summary_Min Cost'!E243, A:D, 4, FALSE)</f>
        <v>84.711156867525418</v>
      </c>
      <c r="AG243" s="27">
        <f t="shared" si="49"/>
        <v>86.286049031244261</v>
      </c>
      <c r="AH243" s="27">
        <f>IF('Min Cost'!H243=0,1,'Min Cost'!H243)</f>
        <v>26.851230604466661</v>
      </c>
      <c r="AI243" s="26">
        <f t="shared" si="50"/>
        <v>0.16551284632808938</v>
      </c>
      <c r="AJ243" s="26">
        <f t="shared" si="51"/>
        <v>0.83448715367191062</v>
      </c>
      <c r="AK243" s="26">
        <f t="shared" si="52"/>
        <v>72.004599457677941</v>
      </c>
      <c r="AY243" s="31">
        <f>VLOOKUP('Summary_Min Time&amp;Cost'!B243, A:D, 4, FALSE)</f>
        <v>87.860941194963118</v>
      </c>
      <c r="AZ243" s="31">
        <f>VLOOKUP('Summary_Min Time&amp;Cost'!E243, A:D, 4, FALSE)</f>
        <v>91.803458387712311</v>
      </c>
      <c r="BA243" s="32">
        <f t="shared" si="53"/>
        <v>89.832199791337715</v>
      </c>
      <c r="BB243" s="32">
        <f>IF('Min Time&amp;Cost'!H243=0,1,'Min Time&amp;Cost'!H243)</f>
        <v>3.2990667652412502</v>
      </c>
      <c r="BC243" s="31">
        <f t="shared" si="54"/>
        <v>2.7448105334121394E-2</v>
      </c>
      <c r="BD243" s="31">
        <f t="shared" si="55"/>
        <v>0.97255189466587866</v>
      </c>
      <c r="BE243" s="31">
        <f t="shared" si="56"/>
        <v>87.366476109069239</v>
      </c>
    </row>
    <row r="244" spans="11:57" ht="15.6">
      <c r="K244" s="21">
        <f>VLOOKUP('Summary_Min Time'!B244, A:D, 4, FALSE)</f>
        <v>95.731374129708314</v>
      </c>
      <c r="L244" s="21">
        <f>VLOOKUP('Summary_Min Time'!E244, A:D, 4, FALSE)</f>
        <v>84.711156867525418</v>
      </c>
      <c r="M244" s="22">
        <f t="shared" si="48"/>
        <v>90.221265498616873</v>
      </c>
      <c r="N244" s="22">
        <f>IF('Min Time'!H244=0,1,'Min Time'!H244)</f>
        <v>1</v>
      </c>
      <c r="O244" s="40">
        <f t="shared" si="45"/>
        <v>6.8715363210907938E-3</v>
      </c>
      <c r="P244" s="40">
        <f t="shared" si="46"/>
        <v>0.99312846367890917</v>
      </c>
      <c r="Q244" s="40">
        <f t="shared" si="47"/>
        <v>89.601306795808341</v>
      </c>
      <c r="AE244" s="26">
        <f>VLOOKUP('Summary_Min Cost'!B244, A:D, 4, FALSE)</f>
        <v>95.731374129708314</v>
      </c>
      <c r="AF244" s="26">
        <f>VLOOKUP('Summary_Min Cost'!E244, A:D, 4, FALSE)</f>
        <v>84.711156867525418</v>
      </c>
      <c r="AG244" s="27">
        <f t="shared" si="49"/>
        <v>90.221265498616873</v>
      </c>
      <c r="AH244" s="27">
        <f>IF('Min Cost'!H244=0,1,'Min Cost'!H244)</f>
        <v>27.66666192748572</v>
      </c>
      <c r="AI244" s="26">
        <f t="shared" si="50"/>
        <v>0.17073365617358449</v>
      </c>
      <c r="AJ244" s="26">
        <f t="shared" si="51"/>
        <v>0.82926634382641551</v>
      </c>
      <c r="AK244" s="26">
        <f t="shared" si="52"/>
        <v>74.817458975430341</v>
      </c>
      <c r="AY244" s="31">
        <f>VLOOKUP('Summary_Min Time&amp;Cost'!B244, A:D, 4, FALSE)</f>
        <v>95.731374129708314</v>
      </c>
      <c r="AZ244" s="31">
        <f>VLOOKUP('Summary_Min Time&amp;Cost'!E244, A:D, 4, FALSE)</f>
        <v>84.711156867525418</v>
      </c>
      <c r="BA244" s="32">
        <f t="shared" si="53"/>
        <v>90.221265498616873</v>
      </c>
      <c r="BB244" s="32">
        <f>IF('Min Time&amp;Cost'!H244=0,1,'Min Time&amp;Cost'!H244)</f>
        <v>1</v>
      </c>
      <c r="BC244" s="31">
        <f t="shared" si="54"/>
        <v>6.5655175419600583E-3</v>
      </c>
      <c r="BD244" s="31">
        <f t="shared" si="55"/>
        <v>0.99343448245803989</v>
      </c>
      <c r="BE244" s="31">
        <f t="shared" si="56"/>
        <v>89.628916197327868</v>
      </c>
    </row>
    <row r="245" spans="11:57" ht="15.6">
      <c r="K245" s="21">
        <f>VLOOKUP('Summary_Min Time'!B245, A:D, 4, FALSE)</f>
        <v>97.16593973375204</v>
      </c>
      <c r="L245" s="21">
        <f>VLOOKUP('Summary_Min Time'!E245, A:D, 4, FALSE)</f>
        <v>95.731374129708314</v>
      </c>
      <c r="M245" s="22">
        <f t="shared" si="48"/>
        <v>96.44865693173017</v>
      </c>
      <c r="N245" s="22">
        <f>IF('Min Time'!H245=0,1,'Min Time'!H245)</f>
        <v>6.8582971899387504</v>
      </c>
      <c r="O245" s="40">
        <f t="shared" si="45"/>
        <v>6.0066477230926459E-2</v>
      </c>
      <c r="P245" s="40">
        <f t="shared" si="46"/>
        <v>0.93993352276907349</v>
      </c>
      <c r="Q245" s="40">
        <f t="shared" si="47"/>
        <v>90.655325876186964</v>
      </c>
      <c r="AE245" s="26">
        <f>VLOOKUP('Summary_Min Cost'!B245, A:D, 4, FALSE)</f>
        <v>97.16593973375204</v>
      </c>
      <c r="AF245" s="26">
        <f>VLOOKUP('Summary_Min Cost'!E245, A:D, 4, FALSE)</f>
        <v>79.101456423858892</v>
      </c>
      <c r="AG245" s="27">
        <f t="shared" si="49"/>
        <v>88.133698078805466</v>
      </c>
      <c r="AH245" s="27">
        <f>IF('Min Cost'!H245=0,1,'Min Cost'!H245)</f>
        <v>20.12005221934286</v>
      </c>
      <c r="AI245" s="26">
        <f t="shared" si="50"/>
        <v>0.12241638756718787</v>
      </c>
      <c r="AJ245" s="26">
        <f t="shared" si="51"/>
        <v>0.87758361243281213</v>
      </c>
      <c r="AK245" s="26">
        <f t="shared" si="52"/>
        <v>77.344689137060897</v>
      </c>
      <c r="AY245" s="31">
        <f>VLOOKUP('Summary_Min Time&amp;Cost'!B245, A:D, 4, FALSE)</f>
        <v>97.16593973375204</v>
      </c>
      <c r="AZ245" s="31">
        <f>VLOOKUP('Summary_Min Time&amp;Cost'!E245, A:D, 4, FALSE)</f>
        <v>95.731374129708314</v>
      </c>
      <c r="BA245" s="32">
        <f t="shared" si="53"/>
        <v>96.44865693173017</v>
      </c>
      <c r="BB245" s="32">
        <f>IF('Min Time&amp;Cost'!H245=0,1,'Min Time&amp;Cost'!H245)</f>
        <v>6.8582971899387504</v>
      </c>
      <c r="BC245" s="31">
        <f t="shared" si="54"/>
        <v>5.9776849735973456E-2</v>
      </c>
      <c r="BD245" s="31">
        <f t="shared" si="55"/>
        <v>0.94022315026402659</v>
      </c>
      <c r="BE245" s="31">
        <f t="shared" si="56"/>
        <v>90.683260059085683</v>
      </c>
    </row>
    <row r="246" spans="11:57" ht="15.6">
      <c r="K246" s="21">
        <f>VLOOKUP('Summary_Min Time'!B246, A:D, 4, FALSE)</f>
        <v>84.711156867525418</v>
      </c>
      <c r="L246" s="21">
        <f>VLOOKUP('Summary_Min Time'!E246, A:D, 4, FALSE)</f>
        <v>84.711156867525418</v>
      </c>
      <c r="M246" s="22">
        <f t="shared" si="48"/>
        <v>84.711156867525418</v>
      </c>
      <c r="N246" s="22">
        <f>IF('Min Time'!H246=0,1,'Min Time'!H246)</f>
        <v>15.91604387734</v>
      </c>
      <c r="O246" s="40">
        <f t="shared" si="45"/>
        <v>0.14231329472596152</v>
      </c>
      <c r="P246" s="40">
        <f t="shared" si="46"/>
        <v>0.85768670527403845</v>
      </c>
      <c r="Q246" s="40">
        <f t="shared" si="47"/>
        <v>72.655633033660109</v>
      </c>
      <c r="AE246" s="26">
        <f>VLOOKUP('Summary_Min Cost'!B246, A:D, 4, FALSE)</f>
        <v>84.711156867525418</v>
      </c>
      <c r="AF246" s="26">
        <f>VLOOKUP('Summary_Min Cost'!E246, A:D, 4, FALSE)</f>
        <v>84.711156867525418</v>
      </c>
      <c r="AG246" s="27">
        <f t="shared" si="49"/>
        <v>84.711156867525418</v>
      </c>
      <c r="AH246" s="27">
        <f>IF('Min Cost'!H246=0,1,'Min Cost'!H246)</f>
        <v>41.141537850376189</v>
      </c>
      <c r="AI246" s="26">
        <f t="shared" si="50"/>
        <v>0.25700672773599165</v>
      </c>
      <c r="AJ246" s="26">
        <f t="shared" si="51"/>
        <v>0.74299327226400835</v>
      </c>
      <c r="AK246" s="26">
        <f t="shared" si="52"/>
        <v>62.939819638272432</v>
      </c>
      <c r="AY246" s="31">
        <f>VLOOKUP('Summary_Min Time&amp;Cost'!B246, A:D, 4, FALSE)</f>
        <v>84.711156867525418</v>
      </c>
      <c r="AZ246" s="31">
        <f>VLOOKUP('Summary_Min Time&amp;Cost'!E246, A:D, 4, FALSE)</f>
        <v>95.731374129708314</v>
      </c>
      <c r="BA246" s="32">
        <f t="shared" si="53"/>
        <v>90.221265498616873</v>
      </c>
      <c r="BB246" s="32">
        <f>IF('Min Time&amp;Cost'!H246=0,1,'Min Time&amp;Cost'!H246)</f>
        <v>16.361157461626249</v>
      </c>
      <c r="BC246" s="31">
        <f t="shared" si="54"/>
        <v>0.14609200895638555</v>
      </c>
      <c r="BD246" s="31">
        <f t="shared" si="55"/>
        <v>0.85390799104361448</v>
      </c>
      <c r="BE246" s="31">
        <f t="shared" si="56"/>
        <v>77.040659571336505</v>
      </c>
    </row>
    <row r="247" spans="11:57" ht="15.6">
      <c r="K247" s="21">
        <f>VLOOKUP('Summary_Min Time'!B247, A:D, 4, FALSE)</f>
        <v>79.101456423858892</v>
      </c>
      <c r="L247" s="21">
        <f>VLOOKUP('Summary_Min Time'!E247, A:D, 4, FALSE)</f>
        <v>79.101456423858892</v>
      </c>
      <c r="M247" s="22">
        <f t="shared" si="48"/>
        <v>79.101456423858892</v>
      </c>
      <c r="N247" s="22">
        <f>IF('Min Time'!H247=0,1,'Min Time'!H247)</f>
        <v>28.533442638471431</v>
      </c>
      <c r="O247" s="40">
        <f t="shared" si="45"/>
        <v>0.2568827267252346</v>
      </c>
      <c r="P247" s="40">
        <f t="shared" si="46"/>
        <v>0.7431172732747654</v>
      </c>
      <c r="Q247" s="40">
        <f t="shared" si="47"/>
        <v>58.781658609760697</v>
      </c>
      <c r="AE247" s="26">
        <f>VLOOKUP('Summary_Min Cost'!B247, A:D, 4, FALSE)</f>
        <v>79.101456423858892</v>
      </c>
      <c r="AF247" s="26">
        <f>VLOOKUP('Summary_Min Cost'!E247, A:D, 4, FALSE)</f>
        <v>79.101456423858892</v>
      </c>
      <c r="AG247" s="27">
        <f t="shared" si="49"/>
        <v>79.101456423858892</v>
      </c>
      <c r="AH247" s="27">
        <f>IF('Min Cost'!H247=0,1,'Min Cost'!H247)</f>
        <v>70.478894917409519</v>
      </c>
      <c r="AI247" s="26">
        <f t="shared" si="50"/>
        <v>0.44483954491217625</v>
      </c>
      <c r="AJ247" s="26">
        <f t="shared" si="51"/>
        <v>0.55516045508782375</v>
      </c>
      <c r="AK247" s="26">
        <f t="shared" si="52"/>
        <v>43.914000546379164</v>
      </c>
      <c r="AY247" s="31">
        <f>VLOOKUP('Summary_Min Time&amp;Cost'!B247, A:D, 4, FALSE)</f>
        <v>79.101456423858892</v>
      </c>
      <c r="AZ247" s="31">
        <f>VLOOKUP('Summary_Min Time&amp;Cost'!E247, A:D, 4, FALSE)</f>
        <v>84.711156867525418</v>
      </c>
      <c r="BA247" s="32">
        <f t="shared" si="53"/>
        <v>81.906306645692155</v>
      </c>
      <c r="BB247" s="32">
        <f>IF('Min Time&amp;Cost'!H247=0,1,'Min Time&amp;Cost'!H247)</f>
        <v>33.954634505909517</v>
      </c>
      <c r="BC247" s="31">
        <f t="shared" si="54"/>
        <v>0.30589481873171109</v>
      </c>
      <c r="BD247" s="31">
        <f t="shared" si="55"/>
        <v>0.69410518126828891</v>
      </c>
      <c r="BE247" s="31">
        <f t="shared" si="56"/>
        <v>56.851591821324206</v>
      </c>
    </row>
    <row r="248" spans="11:57" ht="15.6">
      <c r="K248" s="21">
        <f>VLOOKUP('Summary_Min Time'!B248, A:D, 4, FALSE)</f>
        <v>91.803458387712311</v>
      </c>
      <c r="L248" s="21">
        <f>VLOOKUP('Summary_Min Time'!E248, A:D, 4, FALSE)</f>
        <v>84.711156867525418</v>
      </c>
      <c r="M248" s="22">
        <f t="shared" si="48"/>
        <v>88.257307627618871</v>
      </c>
      <c r="N248" s="22">
        <f>IF('Min Time'!H248=0,1,'Min Time'!H248)</f>
        <v>34.099914145133333</v>
      </c>
      <c r="O248" s="40">
        <f t="shared" si="45"/>
        <v>0.30742781060758023</v>
      </c>
      <c r="P248" s="40">
        <f t="shared" si="46"/>
        <v>0.69257218939241971</v>
      </c>
      <c r="Q248" s="40">
        <f t="shared" si="47"/>
        <v>61.124556773540306</v>
      </c>
      <c r="AE248" s="26">
        <f>VLOOKUP('Summary_Min Cost'!B248, A:D, 4, FALSE)</f>
        <v>91.803458387712311</v>
      </c>
      <c r="AF248" s="26">
        <f>VLOOKUP('Summary_Min Cost'!E248, A:D, 4, FALSE)</f>
        <v>84.711156867525418</v>
      </c>
      <c r="AG248" s="27">
        <f t="shared" si="49"/>
        <v>88.257307627618871</v>
      </c>
      <c r="AH248" s="27">
        <f>IF('Min Cost'!H248=0,1,'Min Cost'!H248)</f>
        <v>34.099914145133333</v>
      </c>
      <c r="AI248" s="26">
        <f t="shared" si="50"/>
        <v>0.21192263870137845</v>
      </c>
      <c r="AJ248" s="26">
        <f t="shared" si="51"/>
        <v>0.7880773612986216</v>
      </c>
      <c r="AK248" s="26">
        <f t="shared" si="52"/>
        <v>69.553586110494592</v>
      </c>
      <c r="AY248" s="31">
        <f>VLOOKUP('Summary_Min Time&amp;Cost'!B248, A:D, 4, FALSE)</f>
        <v>91.803458387712311</v>
      </c>
      <c r="AZ248" s="31">
        <f>VLOOKUP('Summary_Min Time&amp;Cost'!E248, A:D, 4, FALSE)</f>
        <v>84.711156867525418</v>
      </c>
      <c r="BA248" s="32">
        <f t="shared" si="53"/>
        <v>88.257307627618871</v>
      </c>
      <c r="BB248" s="32">
        <f>IF('Min Time&amp;Cost'!H248=0,1,'Min Time&amp;Cost'!H248)</f>
        <v>34.099914145133333</v>
      </c>
      <c r="BC248" s="31">
        <f t="shared" si="54"/>
        <v>0.30721440408102407</v>
      </c>
      <c r="BD248" s="31">
        <f t="shared" si="55"/>
        <v>0.69278559591897593</v>
      </c>
      <c r="BE248" s="31">
        <f t="shared" si="56"/>
        <v>61.14339145900432</v>
      </c>
    </row>
    <row r="249" spans="11:57" ht="15.6">
      <c r="K249" s="21">
        <f>VLOOKUP('Summary_Min Time'!B249, A:D, 4, FALSE)</f>
        <v>87.860941194963118</v>
      </c>
      <c r="L249" s="21">
        <f>VLOOKUP('Summary_Min Time'!E249, A:D, 4, FALSE)</f>
        <v>91.803458387712311</v>
      </c>
      <c r="M249" s="22">
        <f t="shared" si="48"/>
        <v>89.832199791337715</v>
      </c>
      <c r="N249" s="22">
        <f>IF('Min Time'!H249=0,1,'Min Time'!H249)</f>
        <v>5.6042822482662498</v>
      </c>
      <c r="O249" s="40">
        <f t="shared" si="45"/>
        <v>4.867967854872831E-2</v>
      </c>
      <c r="P249" s="40">
        <f t="shared" si="46"/>
        <v>0.95132032145127166</v>
      </c>
      <c r="Q249" s="40">
        <f t="shared" si="47"/>
        <v>85.459197182170257</v>
      </c>
      <c r="AE249" s="26">
        <f>VLOOKUP('Summary_Min Cost'!B249, A:D, 4, FALSE)</f>
        <v>87.860941194963118</v>
      </c>
      <c r="AF249" s="26">
        <f>VLOOKUP('Summary_Min Cost'!E249, A:D, 4, FALSE)</f>
        <v>84.711156867525418</v>
      </c>
      <c r="AG249" s="27">
        <f t="shared" si="49"/>
        <v>86.286049031244261</v>
      </c>
      <c r="AH249" s="27">
        <f>IF('Min Cost'!H249=0,1,'Min Cost'!H249)</f>
        <v>23.042968843200001</v>
      </c>
      <c r="AI249" s="26">
        <f t="shared" si="50"/>
        <v>0.14113039996359175</v>
      </c>
      <c r="AJ249" s="26">
        <f t="shared" si="51"/>
        <v>0.85886960003640822</v>
      </c>
      <c r="AK249" s="26">
        <f t="shared" si="52"/>
        <v>74.108464420186664</v>
      </c>
      <c r="AY249" s="31">
        <f>VLOOKUP('Summary_Min Time&amp;Cost'!B249, A:D, 4, FALSE)</f>
        <v>87.860941194963118</v>
      </c>
      <c r="AZ249" s="31">
        <f>VLOOKUP('Summary_Min Time&amp;Cost'!E249, A:D, 4, FALSE)</f>
        <v>91.803458387712311</v>
      </c>
      <c r="BA249" s="32">
        <f t="shared" si="53"/>
        <v>89.832199791337715</v>
      </c>
      <c r="BB249" s="32">
        <f>IF('Min Time&amp;Cost'!H249=0,1,'Min Time&amp;Cost'!H249)</f>
        <v>5.6042822482662498</v>
      </c>
      <c r="BC249" s="31">
        <f t="shared" si="54"/>
        <v>4.8386542369492892E-2</v>
      </c>
      <c r="BD249" s="31">
        <f t="shared" si="55"/>
        <v>0.95161345763050709</v>
      </c>
      <c r="BE249" s="31">
        <f t="shared" si="56"/>
        <v>85.485530249989395</v>
      </c>
    </row>
    <row r="250" spans="11:57" ht="15.6">
      <c r="K250" s="21">
        <f>VLOOKUP('Summary_Min Time'!B250, A:D, 4, FALSE)</f>
        <v>91.803458387712311</v>
      </c>
      <c r="L250" s="21">
        <f>VLOOKUP('Summary_Min Time'!E250, A:D, 4, FALSE)</f>
        <v>84.711156867525418</v>
      </c>
      <c r="M250" s="22">
        <f t="shared" si="48"/>
        <v>88.257307627618871</v>
      </c>
      <c r="N250" s="22">
        <f>IF('Min Time'!H250=0,1,'Min Time'!H250)</f>
        <v>5.1536554950262499</v>
      </c>
      <c r="O250" s="40">
        <f t="shared" si="45"/>
        <v>4.4587864368976271E-2</v>
      </c>
      <c r="P250" s="40">
        <f t="shared" si="46"/>
        <v>0.95541213563102367</v>
      </c>
      <c r="Q250" s="40">
        <f t="shared" si="47"/>
        <v>84.322102765547584</v>
      </c>
      <c r="AE250" s="26">
        <f>VLOOKUP('Summary_Min Cost'!B250, A:D, 4, FALSE)</f>
        <v>91.803458387712311</v>
      </c>
      <c r="AF250" s="26">
        <f>VLOOKUP('Summary_Min Cost'!E250, A:D, 4, FALSE)</f>
        <v>84.711156867525418</v>
      </c>
      <c r="AG250" s="27">
        <f t="shared" si="49"/>
        <v>88.257307627618871</v>
      </c>
      <c r="AH250" s="27">
        <f>IF('Min Cost'!H250=0,1,'Min Cost'!H250)</f>
        <v>23.639682824309521</v>
      </c>
      <c r="AI250" s="26">
        <f t="shared" si="50"/>
        <v>0.14495086913073996</v>
      </c>
      <c r="AJ250" s="26">
        <f t="shared" si="51"/>
        <v>0.85504913086926004</v>
      </c>
      <c r="AK250" s="26">
        <f t="shared" si="52"/>
        <v>75.464334179856436</v>
      </c>
      <c r="AY250" s="31">
        <f>VLOOKUP('Summary_Min Time&amp;Cost'!B250, A:D, 4, FALSE)</f>
        <v>91.803458387712311</v>
      </c>
      <c r="AZ250" s="31">
        <f>VLOOKUP('Summary_Min Time&amp;Cost'!E250, A:D, 4, FALSE)</f>
        <v>84.711156867525418</v>
      </c>
      <c r="BA250" s="32">
        <f t="shared" si="53"/>
        <v>88.257307627618871</v>
      </c>
      <c r="BB250" s="32">
        <f>IF('Min Time&amp;Cost'!H250=0,1,'Min Time&amp;Cost'!H250)</f>
        <v>5.1536554950262499</v>
      </c>
      <c r="BC250" s="31">
        <f t="shared" si="54"/>
        <v>4.4293467353881733E-2</v>
      </c>
      <c r="BD250" s="31">
        <f t="shared" si="55"/>
        <v>0.95570653264611827</v>
      </c>
      <c r="BE250" s="31">
        <f t="shared" si="56"/>
        <v>84.348085453473445</v>
      </c>
    </row>
    <row r="251" spans="11:57" ht="15.6">
      <c r="K251" s="21">
        <f>VLOOKUP('Summary_Min Time'!B251, A:D, 4, FALSE)</f>
        <v>84.711156867525418</v>
      </c>
      <c r="L251" s="21">
        <f>VLOOKUP('Summary_Min Time'!E251, A:D, 4, FALSE)</f>
        <v>87.860941194963118</v>
      </c>
      <c r="M251" s="22">
        <f t="shared" si="48"/>
        <v>86.286049031244261</v>
      </c>
      <c r="N251" s="22">
        <f>IF('Min Time'!H251=0,1,'Min Time'!H251)</f>
        <v>1</v>
      </c>
      <c r="O251" s="40">
        <f t="shared" si="45"/>
        <v>6.8715363210907938E-3</v>
      </c>
      <c r="P251" s="40">
        <f t="shared" si="46"/>
        <v>0.99312846367890917</v>
      </c>
      <c r="Q251" s="40">
        <f t="shared" si="47"/>
        <v>85.693131311322645</v>
      </c>
      <c r="AE251" s="26">
        <f>VLOOKUP('Summary_Min Cost'!B251, A:D, 4, FALSE)</f>
        <v>84.711156867525418</v>
      </c>
      <c r="AF251" s="26">
        <f>VLOOKUP('Summary_Min Cost'!E251, A:D, 4, FALSE)</f>
        <v>79.101456423858892</v>
      </c>
      <c r="AG251" s="27">
        <f t="shared" si="49"/>
        <v>81.906306645692155</v>
      </c>
      <c r="AH251" s="27">
        <f>IF('Min Cost'!H251=0,1,'Min Cost'!H251)</f>
        <v>106.8934619818524</v>
      </c>
      <c r="AI251" s="26">
        <f t="shared" si="50"/>
        <v>0.67798429282988892</v>
      </c>
      <c r="AJ251" s="26">
        <f t="shared" si="51"/>
        <v>0.32201570717011108</v>
      </c>
      <c r="AK251" s="26">
        <f t="shared" si="52"/>
        <v>26.375117256204529</v>
      </c>
      <c r="AY251" s="31">
        <f>VLOOKUP('Summary_Min Time&amp;Cost'!B251, A:D, 4, FALSE)</f>
        <v>84.711156867525418</v>
      </c>
      <c r="AZ251" s="31">
        <f>VLOOKUP('Summary_Min Time&amp;Cost'!E251, A:D, 4, FALSE)</f>
        <v>87.860941194963118</v>
      </c>
      <c r="BA251" s="32">
        <f t="shared" si="53"/>
        <v>86.286049031244261</v>
      </c>
      <c r="BB251" s="32">
        <f>IF('Min Time&amp;Cost'!H251=0,1,'Min Time&amp;Cost'!H251)</f>
        <v>1</v>
      </c>
      <c r="BC251" s="31">
        <f t="shared" si="54"/>
        <v>6.5655175419600583E-3</v>
      </c>
      <c r="BD251" s="31">
        <f t="shared" si="55"/>
        <v>0.99343448245803989</v>
      </c>
      <c r="BE251" s="31">
        <f t="shared" si="56"/>
        <v>85.719536462703203</v>
      </c>
    </row>
    <row r="252" spans="11:57" ht="15.6">
      <c r="K252" s="21">
        <f>VLOOKUP('Summary_Min Time'!B252, A:D, 4, FALSE)</f>
        <v>84.711156867525418</v>
      </c>
      <c r="L252" s="21">
        <f>VLOOKUP('Summary_Min Time'!E252, A:D, 4, FALSE)</f>
        <v>84.711156867525418</v>
      </c>
      <c r="M252" s="22">
        <f t="shared" si="48"/>
        <v>84.711156867525418</v>
      </c>
      <c r="N252" s="22">
        <f>IF('Min Time'!H252=0,1,'Min Time'!H252)</f>
        <v>1.4158348077475</v>
      </c>
      <c r="O252" s="40">
        <f t="shared" si="45"/>
        <v>1.0647430119099428E-2</v>
      </c>
      <c r="P252" s="40">
        <f t="shared" si="46"/>
        <v>0.98935256988090059</v>
      </c>
      <c r="Q252" s="40">
        <f t="shared" si="47"/>
        <v>83.809200744470374</v>
      </c>
      <c r="AE252" s="26">
        <f>VLOOKUP('Summary_Min Cost'!B252, A:D, 4, FALSE)</f>
        <v>84.711156867525418</v>
      </c>
      <c r="AF252" s="26">
        <f>VLOOKUP('Summary_Min Cost'!E252, A:D, 4, FALSE)</f>
        <v>79.101456423858892</v>
      </c>
      <c r="AG252" s="27">
        <f t="shared" si="49"/>
        <v>81.906306645692155</v>
      </c>
      <c r="AH252" s="27">
        <f>IF('Min Cost'!H252=0,1,'Min Cost'!H252)</f>
        <v>9.0230269128380964</v>
      </c>
      <c r="AI252" s="26">
        <f t="shared" si="50"/>
        <v>5.1367536069298607E-2</v>
      </c>
      <c r="AJ252" s="26">
        <f t="shared" si="51"/>
        <v>0.94863246393070144</v>
      </c>
      <c r="AK252" s="26">
        <f t="shared" si="52"/>
        <v>77.698981484766534</v>
      </c>
      <c r="AY252" s="31">
        <f>VLOOKUP('Summary_Min Time&amp;Cost'!B252, A:D, 4, FALSE)</f>
        <v>84.711156867525418</v>
      </c>
      <c r="AZ252" s="31">
        <f>VLOOKUP('Summary_Min Time&amp;Cost'!E252, A:D, 4, FALSE)</f>
        <v>84.711156867525418</v>
      </c>
      <c r="BA252" s="32">
        <f t="shared" si="53"/>
        <v>84.711156867525418</v>
      </c>
      <c r="BB252" s="32">
        <f>IF('Min Time&amp;Cost'!H252=0,1,'Min Time&amp;Cost'!H252)</f>
        <v>1.4158348077475</v>
      </c>
      <c r="BC252" s="31">
        <f t="shared" si="54"/>
        <v>1.0342574829338348E-2</v>
      </c>
      <c r="BD252" s="31">
        <f t="shared" si="55"/>
        <v>0.98965742517066169</v>
      </c>
      <c r="BE252" s="31">
        <f t="shared" si="56"/>
        <v>83.835025388743219</v>
      </c>
    </row>
    <row r="253" spans="11:57" ht="15.6">
      <c r="K253" s="21">
        <f>VLOOKUP('Summary_Min Time'!B253, A:D, 4, FALSE)</f>
        <v>95.731374129708314</v>
      </c>
      <c r="L253" s="21">
        <f>VLOOKUP('Summary_Min Time'!E253, A:D, 4, FALSE)</f>
        <v>84.711156867525418</v>
      </c>
      <c r="M253" s="22">
        <f t="shared" si="48"/>
        <v>90.221265498616873</v>
      </c>
      <c r="N253" s="22">
        <f>IF('Min Time'!H253=0,1,'Min Time'!H253)</f>
        <v>1.61280459673</v>
      </c>
      <c r="O253" s="40">
        <f t="shared" si="45"/>
        <v>1.2435969680380448E-2</v>
      </c>
      <c r="P253" s="40">
        <f t="shared" si="46"/>
        <v>0.98756403031961959</v>
      </c>
      <c r="Q253" s="40">
        <f t="shared" si="47"/>
        <v>89.099276576350519</v>
      </c>
      <c r="AE253" s="26">
        <f>VLOOKUP('Summary_Min Cost'!B253, A:D, 4, FALSE)</f>
        <v>95.731374129708314</v>
      </c>
      <c r="AF253" s="26">
        <f>VLOOKUP('Summary_Min Cost'!E253, A:D, 4, FALSE)</f>
        <v>79.101456423858892</v>
      </c>
      <c r="AG253" s="27">
        <f t="shared" si="49"/>
        <v>87.416415276783596</v>
      </c>
      <c r="AH253" s="27">
        <f>IF('Min Cost'!H253=0,1,'Min Cost'!H253)</f>
        <v>139.34752808649051</v>
      </c>
      <c r="AI253" s="26">
        <f t="shared" si="50"/>
        <v>0.88577188089815306</v>
      </c>
      <c r="AJ253" s="26">
        <f t="shared" si="51"/>
        <v>0.11422811910184694</v>
      </c>
      <c r="AK253" s="26">
        <f t="shared" si="52"/>
        <v>9.9854126956929488</v>
      </c>
      <c r="AY253" s="31">
        <f>VLOOKUP('Summary_Min Time&amp;Cost'!B253, A:D, 4, FALSE)</f>
        <v>95.731374129708314</v>
      </c>
      <c r="AZ253" s="31">
        <f>VLOOKUP('Summary_Min Time&amp;Cost'!E253, A:D, 4, FALSE)</f>
        <v>84.711156867525418</v>
      </c>
      <c r="BA253" s="32">
        <f t="shared" si="53"/>
        <v>90.221265498616873</v>
      </c>
      <c r="BB253" s="32">
        <f>IF('Min Time&amp;Cost'!H253=0,1,'Min Time&amp;Cost'!H253)</f>
        <v>1.61280459673</v>
      </c>
      <c r="BC253" s="31">
        <f t="shared" si="54"/>
        <v>1.2131665504310081E-2</v>
      </c>
      <c r="BD253" s="31">
        <f t="shared" si="55"/>
        <v>0.98786833449568989</v>
      </c>
      <c r="BE253" s="31">
        <f t="shared" si="56"/>
        <v>89.126731284212099</v>
      </c>
    </row>
    <row r="254" spans="11:57" ht="15.6">
      <c r="K254" s="21">
        <f>VLOOKUP('Summary_Min Time'!B254, A:D, 4, FALSE)</f>
        <v>79.101456423858892</v>
      </c>
      <c r="L254" s="21">
        <f>VLOOKUP('Summary_Min Time'!E254, A:D, 4, FALSE)</f>
        <v>87.860941194963118</v>
      </c>
      <c r="M254" s="22">
        <f t="shared" si="48"/>
        <v>83.481198809411012</v>
      </c>
      <c r="N254" s="22">
        <f>IF('Min Time'!H254=0,1,'Min Time'!H254)</f>
        <v>1</v>
      </c>
      <c r="O254" s="40">
        <f t="shared" si="45"/>
        <v>6.8715363210907938E-3</v>
      </c>
      <c r="P254" s="40">
        <f t="shared" si="46"/>
        <v>0.99312846367890917</v>
      </c>
      <c r="Q254" s="40">
        <f t="shared" si="47"/>
        <v>82.907554719663935</v>
      </c>
      <c r="AE254" s="26">
        <f>VLOOKUP('Summary_Min Cost'!B254, A:D, 4, FALSE)</f>
        <v>79.101456423858892</v>
      </c>
      <c r="AF254" s="26">
        <f>VLOOKUP('Summary_Min Cost'!E254, A:D, 4, FALSE)</f>
        <v>79.101456423858892</v>
      </c>
      <c r="AG254" s="27">
        <f t="shared" si="49"/>
        <v>79.101456423858892</v>
      </c>
      <c r="AH254" s="27">
        <f>IF('Min Cost'!H254=0,1,'Min Cost'!H254)</f>
        <v>69.309467075000001</v>
      </c>
      <c r="AI254" s="26">
        <f t="shared" si="50"/>
        <v>0.43735226766282653</v>
      </c>
      <c r="AJ254" s="26">
        <f t="shared" si="51"/>
        <v>0.56264773233717347</v>
      </c>
      <c r="AK254" s="26">
        <f t="shared" si="52"/>
        <v>44.506255081451947</v>
      </c>
      <c r="AY254" s="31">
        <f>VLOOKUP('Summary_Min Time&amp;Cost'!B254, A:D, 4, FALSE)</f>
        <v>79.101456423858892</v>
      </c>
      <c r="AZ254" s="31">
        <f>VLOOKUP('Summary_Min Time&amp;Cost'!E254, A:D, 4, FALSE)</f>
        <v>87.860941194963118</v>
      </c>
      <c r="BA254" s="32">
        <f t="shared" si="53"/>
        <v>83.481198809411012</v>
      </c>
      <c r="BB254" s="32">
        <f>IF('Min Time&amp;Cost'!H254=0,1,'Min Time&amp;Cost'!H254)</f>
        <v>1</v>
      </c>
      <c r="BC254" s="31">
        <f t="shared" si="54"/>
        <v>6.5655175419600583E-3</v>
      </c>
      <c r="BD254" s="31">
        <f t="shared" si="55"/>
        <v>0.99343448245803989</v>
      </c>
      <c r="BE254" s="31">
        <f t="shared" si="56"/>
        <v>82.933101534203971</v>
      </c>
    </row>
    <row r="255" spans="11:57" ht="15.6">
      <c r="K255" s="21">
        <f>VLOOKUP('Summary_Min Time'!B255, A:D, 4, FALSE)</f>
        <v>95.731374129708314</v>
      </c>
      <c r="L255" s="21">
        <f>VLOOKUP('Summary_Min Time'!E255, A:D, 4, FALSE)</f>
        <v>79.101456423858892</v>
      </c>
      <c r="M255" s="22">
        <f t="shared" si="48"/>
        <v>87.416415276783596</v>
      </c>
      <c r="N255" s="22">
        <f>IF('Min Time'!H255=0,1,'Min Time'!H255)</f>
        <v>2.3597426493237501</v>
      </c>
      <c r="O255" s="40">
        <f t="shared" si="45"/>
        <v>1.9218371508555314E-2</v>
      </c>
      <c r="P255" s="40">
        <f t="shared" si="46"/>
        <v>0.98078162849144468</v>
      </c>
      <c r="Q255" s="40">
        <f t="shared" si="47"/>
        <v>85.736414132048225</v>
      </c>
      <c r="AE255" s="26">
        <f>VLOOKUP('Summary_Min Cost'!B255, A:D, 4, FALSE)</f>
        <v>95.731374129708314</v>
      </c>
      <c r="AF255" s="26">
        <f>VLOOKUP('Summary_Min Cost'!E255, A:D, 4, FALSE)</f>
        <v>79.101456423858892</v>
      </c>
      <c r="AG255" s="27">
        <f t="shared" si="49"/>
        <v>87.416415276783596</v>
      </c>
      <c r="AH255" s="27">
        <f>IF('Min Cost'!H255=0,1,'Min Cost'!H255)</f>
        <v>48.889716649571433</v>
      </c>
      <c r="AI255" s="26">
        <f t="shared" si="50"/>
        <v>0.30661454511750463</v>
      </c>
      <c r="AJ255" s="26">
        <f t="shared" si="51"/>
        <v>0.69338545488249537</v>
      </c>
      <c r="AK255" s="26">
        <f t="shared" si="52"/>
        <v>60.613270870889714</v>
      </c>
      <c r="AY255" s="31">
        <f>VLOOKUP('Summary_Min Time&amp;Cost'!B255, A:D, 4, FALSE)</f>
        <v>95.731374129708314</v>
      </c>
      <c r="AZ255" s="31">
        <f>VLOOKUP('Summary_Min Time&amp;Cost'!E255, A:D, 4, FALSE)</f>
        <v>79.101456423858892</v>
      </c>
      <c r="BA255" s="32">
        <f t="shared" si="53"/>
        <v>87.416415276783596</v>
      </c>
      <c r="BB255" s="32">
        <f>IF('Min Time&amp;Cost'!H255=0,1,'Min Time&amp;Cost'!H255)</f>
        <v>2.3597426493237501</v>
      </c>
      <c r="BC255" s="31">
        <f t="shared" si="54"/>
        <v>1.8916157235657542E-2</v>
      </c>
      <c r="BD255" s="31">
        <f t="shared" si="55"/>
        <v>0.98108384276434246</v>
      </c>
      <c r="BE255" s="31">
        <f t="shared" si="56"/>
        <v>85.762832620430416</v>
      </c>
    </row>
    <row r="256" spans="11:57" ht="15.6">
      <c r="K256" s="21">
        <f>VLOOKUP('Summary_Min Time'!B256, A:D, 4, FALSE)</f>
        <v>68.91572373752264</v>
      </c>
      <c r="L256" s="21">
        <f>VLOOKUP('Summary_Min Time'!E256, A:D, 4, FALSE)</f>
        <v>95.731374129708314</v>
      </c>
      <c r="M256" s="22">
        <f t="shared" si="48"/>
        <v>82.323548933615484</v>
      </c>
      <c r="N256" s="22">
        <f>IF('Min Time'!H256=0,1,'Min Time'!H256)</f>
        <v>6.0888784037274997</v>
      </c>
      <c r="O256" s="40">
        <f t="shared" si="45"/>
        <v>5.3079944192329816E-2</v>
      </c>
      <c r="P256" s="40">
        <f t="shared" si="46"/>
        <v>0.94692005580767014</v>
      </c>
      <c r="Q256" s="40">
        <f t="shared" si="47"/>
        <v>77.953819550504633</v>
      </c>
      <c r="AE256" s="26">
        <f>VLOOKUP('Summary_Min Cost'!B256, A:D, 4, FALSE)</f>
        <v>68.91572373752264</v>
      </c>
      <c r="AF256" s="26">
        <f>VLOOKUP('Summary_Min Cost'!E256, A:D, 4, FALSE)</f>
        <v>84.711156867525418</v>
      </c>
      <c r="AG256" s="27">
        <f t="shared" si="49"/>
        <v>76.813440302524029</v>
      </c>
      <c r="AH256" s="27">
        <f>IF('Min Cost'!H256=0,1,'Min Cost'!H256)</f>
        <v>40.27020953424762</v>
      </c>
      <c r="AI256" s="26">
        <f t="shared" si="50"/>
        <v>0.25142803665179303</v>
      </c>
      <c r="AJ256" s="26">
        <f t="shared" si="51"/>
        <v>0.74857196334820697</v>
      </c>
      <c r="AK256" s="26">
        <f t="shared" si="52"/>
        <v>57.500387818790699</v>
      </c>
      <c r="AY256" s="31">
        <f>VLOOKUP('Summary_Min Time&amp;Cost'!B256, A:D, 4, FALSE)</f>
        <v>68.91572373752264</v>
      </c>
      <c r="AZ256" s="31">
        <f>VLOOKUP('Summary_Min Time&amp;Cost'!E256, A:D, 4, FALSE)</f>
        <v>95.731374129708314</v>
      </c>
      <c r="BA256" s="32">
        <f t="shared" si="53"/>
        <v>82.323548933615484</v>
      </c>
      <c r="BB256" s="32">
        <f>IF('Min Time&amp;Cost'!H256=0,1,'Min Time&amp;Cost'!H256)</f>
        <v>6.0888784037274997</v>
      </c>
      <c r="BC256" s="31">
        <f t="shared" si="54"/>
        <v>5.2788163893999387E-2</v>
      </c>
      <c r="BD256" s="31">
        <f t="shared" si="55"/>
        <v>0.94721183610600057</v>
      </c>
      <c r="BE256" s="31">
        <f t="shared" si="56"/>
        <v>77.977839940172103</v>
      </c>
    </row>
    <row r="257" spans="11:57" ht="15.6">
      <c r="K257" s="21">
        <f>VLOOKUP('Summary_Min Time'!B257, A:D, 4, FALSE)</f>
        <v>97.394858048849869</v>
      </c>
      <c r="L257" s="21">
        <f>VLOOKUP('Summary_Min Time'!E257, A:D, 4, FALSE)</f>
        <v>84.711156867525418</v>
      </c>
      <c r="M257" s="22">
        <f t="shared" si="48"/>
        <v>91.053007458187636</v>
      </c>
      <c r="N257" s="22">
        <f>IF('Min Time'!H257=0,1,'Min Time'!H257)</f>
        <v>6.099497998965</v>
      </c>
      <c r="O257" s="40">
        <f t="shared" si="45"/>
        <v>5.3176373021873558E-2</v>
      </c>
      <c r="P257" s="40">
        <f t="shared" si="46"/>
        <v>0.9468236269781265</v>
      </c>
      <c r="Q257" s="40">
        <f t="shared" si="47"/>
        <v>86.211138768827624</v>
      </c>
      <c r="AE257" s="26">
        <f>VLOOKUP('Summary_Min Cost'!B257, A:D, 4, FALSE)</f>
        <v>97.394858048849869</v>
      </c>
      <c r="AF257" s="26">
        <f>VLOOKUP('Summary_Min Cost'!E257, A:D, 4, FALSE)</f>
        <v>79.101456423858892</v>
      </c>
      <c r="AG257" s="27">
        <f t="shared" si="49"/>
        <v>88.248157236354388</v>
      </c>
      <c r="AH257" s="27">
        <f>IF('Min Cost'!H257=0,1,'Min Cost'!H257)</f>
        <v>44.14514147964762</v>
      </c>
      <c r="AI257" s="26">
        <f t="shared" si="50"/>
        <v>0.27623733975320824</v>
      </c>
      <c r="AJ257" s="26">
        <f t="shared" si="51"/>
        <v>0.7237626602467917</v>
      </c>
      <c r="AK257" s="26">
        <f t="shared" si="52"/>
        <v>63.870721043261014</v>
      </c>
      <c r="AY257" s="31">
        <f>VLOOKUP('Summary_Min Time&amp;Cost'!B257, A:D, 4, FALSE)</f>
        <v>97.394858048849869</v>
      </c>
      <c r="AZ257" s="31">
        <f>VLOOKUP('Summary_Min Time&amp;Cost'!E257, A:D, 4, FALSE)</f>
        <v>84.711156867525418</v>
      </c>
      <c r="BA257" s="32">
        <f t="shared" si="53"/>
        <v>91.053007458187636</v>
      </c>
      <c r="BB257" s="32">
        <f>IF('Min Time&amp;Cost'!H257=0,1,'Min Time&amp;Cost'!H257)</f>
        <v>6.099497998965</v>
      </c>
      <c r="BC257" s="31">
        <f t="shared" si="54"/>
        <v>5.2884622436751211E-2</v>
      </c>
      <c r="BD257" s="31">
        <f t="shared" si="55"/>
        <v>0.94711537756324882</v>
      </c>
      <c r="BE257" s="31">
        <f t="shared" si="56"/>
        <v>86.237703537030697</v>
      </c>
    </row>
    <row r="258" spans="11:57" ht="15.6">
      <c r="K258" s="21">
        <f>VLOOKUP('Summary_Min Time'!B258, A:D, 4, FALSE)</f>
        <v>91.803458387712311</v>
      </c>
      <c r="L258" s="21">
        <f>VLOOKUP('Summary_Min Time'!E258, A:D, 4, FALSE)</f>
        <v>84.711156867525418</v>
      </c>
      <c r="M258" s="22">
        <f t="shared" si="48"/>
        <v>88.257307627618871</v>
      </c>
      <c r="N258" s="22">
        <f>IF('Min Time'!H258=0,1,'Min Time'!H258)</f>
        <v>21.924345985704761</v>
      </c>
      <c r="O258" s="40">
        <f t="shared" ref="O258:O321" si="57">(N258-MIN($N$2:$N$341))/(MAX($N$2:$N$341)-MIN($N$2:$N$341))</f>
        <v>0.19687032132608287</v>
      </c>
      <c r="P258" s="40">
        <f t="shared" ref="P258:P321" si="58">1-O258</f>
        <v>0.80312967867391716</v>
      </c>
      <c r="Q258" s="40">
        <f t="shared" ref="Q258:Q321" si="59">M258*P258</f>
        <v>70.882063115594605</v>
      </c>
      <c r="AE258" s="26">
        <f>VLOOKUP('Summary_Min Cost'!B258, A:D, 4, FALSE)</f>
        <v>91.803458387712311</v>
      </c>
      <c r="AF258" s="26">
        <f>VLOOKUP('Summary_Min Cost'!E258, A:D, 4, FALSE)</f>
        <v>84.711156867525418</v>
      </c>
      <c r="AG258" s="27">
        <f t="shared" si="49"/>
        <v>88.257307627618871</v>
      </c>
      <c r="AH258" s="27">
        <f>IF('Min Cost'!H258=0,1,'Min Cost'!H258)</f>
        <v>21.924345985704761</v>
      </c>
      <c r="AI258" s="26">
        <f t="shared" si="50"/>
        <v>0.13396840230303522</v>
      </c>
      <c r="AJ258" s="26">
        <f t="shared" si="51"/>
        <v>0.86603159769696481</v>
      </c>
      <c r="AK258" s="26">
        <f t="shared" si="52"/>
        <v>76.433617133179297</v>
      </c>
      <c r="AY258" s="31">
        <f>VLOOKUP('Summary_Min Time&amp;Cost'!B258, A:D, 4, FALSE)</f>
        <v>91.803458387712311</v>
      </c>
      <c r="AZ258" s="31">
        <f>VLOOKUP('Summary_Min Time&amp;Cost'!E258, A:D, 4, FALSE)</f>
        <v>84.711156867525418</v>
      </c>
      <c r="BA258" s="32">
        <f t="shared" si="53"/>
        <v>88.257307627618871</v>
      </c>
      <c r="BB258" s="32">
        <f>IF('Min Time&amp;Cost'!H258=0,1,'Min Time&amp;Cost'!H258)</f>
        <v>21.924345985704761</v>
      </c>
      <c r="BC258" s="31">
        <f t="shared" si="54"/>
        <v>0.19662284804066218</v>
      </c>
      <c r="BD258" s="31">
        <f t="shared" si="55"/>
        <v>0.80337715195933779</v>
      </c>
      <c r="BE258" s="31">
        <f t="shared" si="56"/>
        <v>70.903904441475589</v>
      </c>
    </row>
    <row r="259" spans="11:57" ht="15.6">
      <c r="K259" s="21">
        <f>VLOOKUP('Summary_Min Time'!B259, A:D, 4, FALSE)</f>
        <v>84.711156867525418</v>
      </c>
      <c r="L259" s="21">
        <f>VLOOKUP('Summary_Min Time'!E259, A:D, 4, FALSE)</f>
        <v>91.803458387712311</v>
      </c>
      <c r="M259" s="22">
        <f t="shared" ref="M259:M322" si="60">(K259+L259)/2</f>
        <v>88.257307627618871</v>
      </c>
      <c r="N259" s="22">
        <f>IF('Min Time'!H259=0,1,'Min Time'!H259)</f>
        <v>5.1546651751137498</v>
      </c>
      <c r="O259" s="40">
        <f t="shared" si="57"/>
        <v>4.4597032540349454E-2</v>
      </c>
      <c r="P259" s="40">
        <f t="shared" si="58"/>
        <v>0.95540296745965059</v>
      </c>
      <c r="Q259" s="40">
        <f t="shared" si="59"/>
        <v>84.321293607426327</v>
      </c>
      <c r="AE259" s="26">
        <f>VLOOKUP('Summary_Min Cost'!B259, A:D, 4, FALSE)</f>
        <v>84.711156867525418</v>
      </c>
      <c r="AF259" s="26">
        <f>VLOOKUP('Summary_Min Cost'!E259, A:D, 4, FALSE)</f>
        <v>84.711156867525418</v>
      </c>
      <c r="AG259" s="27">
        <f t="shared" ref="AG259:AG322" si="61">(AE259+AF259)/2</f>
        <v>84.711156867525418</v>
      </c>
      <c r="AH259" s="27">
        <f>IF('Min Cost'!H259=0,1,'Min Cost'!H259)</f>
        <v>17.043601710761909</v>
      </c>
      <c r="AI259" s="26">
        <f t="shared" ref="AI259:AI322" si="62">(AH259-MIN($AH$2:$AH$341))/(MAX($AH$2:$AH$341)-MIN($AH$2:$AH$341))</f>
        <v>0.10271937244038182</v>
      </c>
      <c r="AJ259" s="26">
        <f t="shared" ref="AJ259:AJ322" si="63">1-AI259</f>
        <v>0.89728062755961813</v>
      </c>
      <c r="AK259" s="26">
        <f t="shared" ref="AK259:AK322" si="64">AG259*AJ259</f>
        <v>76.009679995394464</v>
      </c>
      <c r="AY259" s="31">
        <f>VLOOKUP('Summary_Min Time&amp;Cost'!B259, A:D, 4, FALSE)</f>
        <v>84.711156867525418</v>
      </c>
      <c r="AZ259" s="31">
        <f>VLOOKUP('Summary_Min Time&amp;Cost'!E259, A:D, 4, FALSE)</f>
        <v>91.803458387712311</v>
      </c>
      <c r="BA259" s="32">
        <f t="shared" ref="BA259:BA322" si="65">(AY259+AZ259)/2</f>
        <v>88.257307627618871</v>
      </c>
      <c r="BB259" s="32">
        <f>IF('Min Time&amp;Cost'!H259=0,1,'Min Time&amp;Cost'!H259)</f>
        <v>5.1546651751137498</v>
      </c>
      <c r="BC259" s="31">
        <f t="shared" ref="BC259:BC322" si="66">(BB259-MIN($BB$2:$BB$341))/(MAX($BB$2:$BB$341)-MIN($BB$2:$BB$341))</f>
        <v>4.4302638350299926E-2</v>
      </c>
      <c r="BD259" s="31">
        <f t="shared" ref="BD259:BD322" si="67">1-BC259</f>
        <v>0.95569736164970009</v>
      </c>
      <c r="BE259" s="31">
        <f t="shared" ref="BE259:BE322" si="68">BA259*BD259</f>
        <v>84.347276046021307</v>
      </c>
    </row>
    <row r="260" spans="11:57" ht="15.6">
      <c r="K260" s="21">
        <f>VLOOKUP('Summary_Min Time'!B260, A:D, 4, FALSE)</f>
        <v>84.711156867525418</v>
      </c>
      <c r="L260" s="21">
        <f>VLOOKUP('Summary_Min Time'!E260, A:D, 4, FALSE)</f>
        <v>95.731374129708314</v>
      </c>
      <c r="M260" s="22">
        <f t="shared" si="60"/>
        <v>90.221265498616873</v>
      </c>
      <c r="N260" s="22">
        <f>IF('Min Time'!H260=0,1,'Min Time'!H260)</f>
        <v>5.4396218173799999</v>
      </c>
      <c r="O260" s="40">
        <f t="shared" si="57"/>
        <v>4.7184516796568425E-2</v>
      </c>
      <c r="P260" s="40">
        <f t="shared" si="58"/>
        <v>0.95281548320343157</v>
      </c>
      <c r="Q260" s="40">
        <f t="shared" si="59"/>
        <v>85.964218681289722</v>
      </c>
      <c r="AE260" s="26">
        <f>VLOOKUP('Summary_Min Cost'!B260, A:D, 4, FALSE)</f>
        <v>84.711156867525418</v>
      </c>
      <c r="AF260" s="26">
        <f>VLOOKUP('Summary_Min Cost'!E260, A:D, 4, FALSE)</f>
        <v>84.711156867525418</v>
      </c>
      <c r="AG260" s="27">
        <f t="shared" si="61"/>
        <v>84.711156867525418</v>
      </c>
      <c r="AH260" s="27">
        <f>IF('Min Cost'!H260=0,1,'Min Cost'!H260)</f>
        <v>12.95802348595238</v>
      </c>
      <c r="AI260" s="26">
        <f t="shared" si="62"/>
        <v>7.6561403745172035E-2</v>
      </c>
      <c r="AJ260" s="26">
        <f t="shared" si="63"/>
        <v>0.92343859625482794</v>
      </c>
      <c r="AK260" s="26">
        <f t="shared" si="64"/>
        <v>78.225551784870206</v>
      </c>
      <c r="AY260" s="31">
        <f>VLOOKUP('Summary_Min Time&amp;Cost'!B260, A:D, 4, FALSE)</f>
        <v>84.711156867525418</v>
      </c>
      <c r="AZ260" s="31">
        <f>VLOOKUP('Summary_Min Time&amp;Cost'!E260, A:D, 4, FALSE)</f>
        <v>95.731374129708314</v>
      </c>
      <c r="BA260" s="32">
        <f t="shared" si="65"/>
        <v>90.221265498616873</v>
      </c>
      <c r="BB260" s="32">
        <f>IF('Min Time&amp;Cost'!H260=0,1,'Min Time&amp;Cost'!H260)</f>
        <v>5.4396218173799999</v>
      </c>
      <c r="BC260" s="31">
        <f t="shared" si="66"/>
        <v>4.6890919903950265E-2</v>
      </c>
      <c r="BD260" s="31">
        <f t="shared" si="67"/>
        <v>0.95310908009604978</v>
      </c>
      <c r="BE260" s="31">
        <f t="shared" si="68"/>
        <v>85.990707364488202</v>
      </c>
    </row>
    <row r="261" spans="11:57" ht="15.6">
      <c r="K261" s="21">
        <f>VLOOKUP('Summary_Min Time'!B261, A:D, 4, FALSE)</f>
        <v>84.711156867525418</v>
      </c>
      <c r="L261" s="21">
        <f>VLOOKUP('Summary_Min Time'!E261, A:D, 4, FALSE)</f>
        <v>84.711156867525418</v>
      </c>
      <c r="M261" s="22">
        <f t="shared" si="60"/>
        <v>84.711156867525418</v>
      </c>
      <c r="N261" s="22">
        <f>IF('Min Time'!H261=0,1,'Min Time'!H261)</f>
        <v>1.72607661350125</v>
      </c>
      <c r="O261" s="40">
        <f t="shared" si="57"/>
        <v>1.3464510576057943E-2</v>
      </c>
      <c r="P261" s="40">
        <f t="shared" si="58"/>
        <v>0.98653548942394209</v>
      </c>
      <c r="Q261" s="40">
        <f t="shared" si="59"/>
        <v>83.570562599972519</v>
      </c>
      <c r="AE261" s="26">
        <f>VLOOKUP('Summary_Min Cost'!B261, A:D, 4, FALSE)</f>
        <v>84.711156867525418</v>
      </c>
      <c r="AF261" s="26">
        <f>VLOOKUP('Summary_Min Cost'!E261, A:D, 4, FALSE)</f>
        <v>84.711156867525418</v>
      </c>
      <c r="AG261" s="27">
        <f t="shared" si="61"/>
        <v>84.711156867525418</v>
      </c>
      <c r="AH261" s="27">
        <f>IF('Min Cost'!H261=0,1,'Min Cost'!H261)</f>
        <v>33.741888082233338</v>
      </c>
      <c r="AI261" s="26">
        <f t="shared" si="62"/>
        <v>0.20963037209183535</v>
      </c>
      <c r="AJ261" s="26">
        <f t="shared" si="63"/>
        <v>0.79036962790816467</v>
      </c>
      <c r="AK261" s="26">
        <f t="shared" si="64"/>
        <v>66.953125533056237</v>
      </c>
      <c r="AY261" s="31">
        <f>VLOOKUP('Summary_Min Time&amp;Cost'!B261, A:D, 4, FALSE)</f>
        <v>84.711156867525418</v>
      </c>
      <c r="AZ261" s="31">
        <f>VLOOKUP('Summary_Min Time&amp;Cost'!E261, A:D, 4, FALSE)</f>
        <v>84.711156867525418</v>
      </c>
      <c r="BA261" s="32">
        <f t="shared" si="65"/>
        <v>84.711156867525418</v>
      </c>
      <c r="BB261" s="32">
        <f>IF('Min Time&amp;Cost'!H261=0,1,'Min Time&amp;Cost'!H261)</f>
        <v>1.72607661350125</v>
      </c>
      <c r="BC261" s="31">
        <f t="shared" si="66"/>
        <v>1.3160523330617091E-2</v>
      </c>
      <c r="BD261" s="31">
        <f t="shared" si="67"/>
        <v>0.98683947666938288</v>
      </c>
      <c r="BE261" s="31">
        <f t="shared" si="68"/>
        <v>83.596313711206776</v>
      </c>
    </row>
    <row r="262" spans="11:57" ht="15.6">
      <c r="K262" s="21">
        <f>VLOOKUP('Summary_Min Time'!B262, A:D, 4, FALSE)</f>
        <v>84.711156867525418</v>
      </c>
      <c r="L262" s="21">
        <f>VLOOKUP('Summary_Min Time'!E262, A:D, 4, FALSE)</f>
        <v>84.711156867525418</v>
      </c>
      <c r="M262" s="22">
        <f t="shared" si="60"/>
        <v>84.711156867525418</v>
      </c>
      <c r="N262" s="22">
        <f>IF('Min Time'!H262=0,1,'Min Time'!H262)</f>
        <v>36.768533039352377</v>
      </c>
      <c r="O262" s="40">
        <f t="shared" si="57"/>
        <v>0.33165960011676648</v>
      </c>
      <c r="P262" s="40">
        <f t="shared" si="58"/>
        <v>0.66834039988323357</v>
      </c>
      <c r="Q262" s="40">
        <f t="shared" si="59"/>
        <v>56.615888455413263</v>
      </c>
      <c r="AE262" s="26">
        <f>VLOOKUP('Summary_Min Cost'!B262, A:D, 4, FALSE)</f>
        <v>84.711156867525418</v>
      </c>
      <c r="AF262" s="26">
        <f>VLOOKUP('Summary_Min Cost'!E262, A:D, 4, FALSE)</f>
        <v>84.711156867525418</v>
      </c>
      <c r="AG262" s="27">
        <f t="shared" si="61"/>
        <v>84.711156867525418</v>
      </c>
      <c r="AH262" s="27">
        <f>IF('Min Cost'!H262=0,1,'Min Cost'!H262)</f>
        <v>36.768533039352377</v>
      </c>
      <c r="AI262" s="26">
        <f t="shared" si="62"/>
        <v>0.22900850651576388</v>
      </c>
      <c r="AJ262" s="26">
        <f t="shared" si="63"/>
        <v>0.77099149348423612</v>
      </c>
      <c r="AK262" s="26">
        <f t="shared" si="64"/>
        <v>65.311581348070831</v>
      </c>
      <c r="AY262" s="31">
        <f>VLOOKUP('Summary_Min Time&amp;Cost'!B262, A:D, 4, FALSE)</f>
        <v>84.711156867525418</v>
      </c>
      <c r="AZ262" s="31">
        <f>VLOOKUP('Summary_Min Time&amp;Cost'!E262, A:D, 4, FALSE)</f>
        <v>84.711156867525418</v>
      </c>
      <c r="BA262" s="32">
        <f t="shared" si="65"/>
        <v>84.711156867525418</v>
      </c>
      <c r="BB262" s="32">
        <f>IF('Min Time&amp;Cost'!H262=0,1,'Min Time&amp;Cost'!H262)</f>
        <v>36.768533039352377</v>
      </c>
      <c r="BC262" s="31">
        <f t="shared" si="66"/>
        <v>0.33145366028048551</v>
      </c>
      <c r="BD262" s="31">
        <f t="shared" si="67"/>
        <v>0.66854633971951449</v>
      </c>
      <c r="BE262" s="31">
        <f t="shared" si="68"/>
        <v>56.633333857189733</v>
      </c>
    </row>
    <row r="263" spans="11:57" ht="15.6">
      <c r="K263" s="21">
        <f>VLOOKUP('Summary_Min Time'!B263, A:D, 4, FALSE)</f>
        <v>91.803458387712311</v>
      </c>
      <c r="L263" s="21">
        <f>VLOOKUP('Summary_Min Time'!E263, A:D, 4, FALSE)</f>
        <v>79.101456423858892</v>
      </c>
      <c r="M263" s="22">
        <f t="shared" si="60"/>
        <v>85.452457405785594</v>
      </c>
      <c r="N263" s="22">
        <f>IF('Min Time'!H263=0,1,'Min Time'!H263)</f>
        <v>46.68179317202857</v>
      </c>
      <c r="O263" s="40">
        <f t="shared" si="57"/>
        <v>0.42167471370424447</v>
      </c>
      <c r="P263" s="40">
        <f t="shared" si="58"/>
        <v>0.57832528629575553</v>
      </c>
      <c r="Q263" s="40">
        <f t="shared" si="59"/>
        <v>49.419316893876811</v>
      </c>
      <c r="AE263" s="26">
        <f>VLOOKUP('Summary_Min Cost'!B263, A:D, 4, FALSE)</f>
        <v>91.803458387712311</v>
      </c>
      <c r="AF263" s="26">
        <f>VLOOKUP('Summary_Min Cost'!E263, A:D, 4, FALSE)</f>
        <v>79.101456423858892</v>
      </c>
      <c r="AG263" s="27">
        <f t="shared" si="61"/>
        <v>85.452457405785594</v>
      </c>
      <c r="AH263" s="27">
        <f>IF('Min Cost'!H263=0,1,'Min Cost'!H263)</f>
        <v>46.68179317202857</v>
      </c>
      <c r="AI263" s="26">
        <f t="shared" si="62"/>
        <v>0.29247828581000418</v>
      </c>
      <c r="AJ263" s="26">
        <f t="shared" si="63"/>
        <v>0.70752171418999588</v>
      </c>
      <c r="AK263" s="26">
        <f t="shared" si="64"/>
        <v>60.459469145489031</v>
      </c>
      <c r="AY263" s="31">
        <f>VLOOKUP('Summary_Min Time&amp;Cost'!B263, A:D, 4, FALSE)</f>
        <v>91.803458387712311</v>
      </c>
      <c r="AZ263" s="31">
        <f>VLOOKUP('Summary_Min Time&amp;Cost'!E263, A:D, 4, FALSE)</f>
        <v>79.101456423858892</v>
      </c>
      <c r="BA263" s="32">
        <f t="shared" si="65"/>
        <v>85.452457405785594</v>
      </c>
      <c r="BB263" s="32">
        <f>IF('Min Time&amp;Cost'!H263=0,1,'Min Time&amp;Cost'!H263)</f>
        <v>46.68179317202857</v>
      </c>
      <c r="BC263" s="31">
        <f t="shared" si="66"/>
        <v>0.42149651077831379</v>
      </c>
      <c r="BD263" s="31">
        <f t="shared" si="67"/>
        <v>0.57850348922168626</v>
      </c>
      <c r="BE263" s="31">
        <f t="shared" si="68"/>
        <v>49.434544771814494</v>
      </c>
    </row>
    <row r="264" spans="11:57" ht="15.6">
      <c r="K264" s="21">
        <f>VLOOKUP('Summary_Min Time'!B264, A:D, 4, FALSE)</f>
        <v>91.803458387712311</v>
      </c>
      <c r="L264" s="21">
        <f>VLOOKUP('Summary_Min Time'!E264, A:D, 4, FALSE)</f>
        <v>84.711156867525418</v>
      </c>
      <c r="M264" s="22">
        <f t="shared" si="60"/>
        <v>88.257307627618871</v>
      </c>
      <c r="N264" s="22">
        <f>IF('Min Time'!H264=0,1,'Min Time'!H264)</f>
        <v>2.3533621663937501</v>
      </c>
      <c r="O264" s="40">
        <f t="shared" si="57"/>
        <v>1.9160434978291795E-2</v>
      </c>
      <c r="P264" s="40">
        <f t="shared" si="58"/>
        <v>0.98083956502170822</v>
      </c>
      <c r="Q264" s="40">
        <f t="shared" si="59"/>
        <v>86.56625922346079</v>
      </c>
      <c r="AE264" s="26">
        <f>VLOOKUP('Summary_Min Cost'!B264, A:D, 4, FALSE)</f>
        <v>91.803458387712311</v>
      </c>
      <c r="AF264" s="26">
        <f>VLOOKUP('Summary_Min Cost'!E264, A:D, 4, FALSE)</f>
        <v>84.711156867525418</v>
      </c>
      <c r="AG264" s="27">
        <f t="shared" si="61"/>
        <v>88.257307627618871</v>
      </c>
      <c r="AH264" s="27">
        <f>IF('Min Cost'!H264=0,1,'Min Cost'!H264)</f>
        <v>32.003770985766671</v>
      </c>
      <c r="AI264" s="26">
        <f t="shared" si="62"/>
        <v>0.19850205436145985</v>
      </c>
      <c r="AJ264" s="26">
        <f t="shared" si="63"/>
        <v>0.80149794563854015</v>
      </c>
      <c r="AK264" s="26">
        <f t="shared" si="64"/>
        <v>70.738050751125186</v>
      </c>
      <c r="AY264" s="31">
        <f>VLOOKUP('Summary_Min Time&amp;Cost'!B264, A:D, 4, FALSE)</f>
        <v>91.803458387712311</v>
      </c>
      <c r="AZ264" s="31">
        <f>VLOOKUP('Summary_Min Time&amp;Cost'!E264, A:D, 4, FALSE)</f>
        <v>91.803458387712311</v>
      </c>
      <c r="BA264" s="32">
        <f t="shared" si="65"/>
        <v>91.803458387712311</v>
      </c>
      <c r="BB264" s="32">
        <f>IF('Min Time&amp;Cost'!H264=0,1,'Min Time&amp;Cost'!H264)</f>
        <v>2.4047627883137501</v>
      </c>
      <c r="BC264" s="31">
        <f t="shared" si="66"/>
        <v>1.9325078376655952E-2</v>
      </c>
      <c r="BD264" s="31">
        <f t="shared" si="67"/>
        <v>0.98067492162334402</v>
      </c>
      <c r="BE264" s="31">
        <f t="shared" si="68"/>
        <v>90.029349359121696</v>
      </c>
    </row>
    <row r="265" spans="11:57" ht="15.6">
      <c r="K265" s="21">
        <f>VLOOKUP('Summary_Min Time'!B265, A:D, 4, FALSE)</f>
        <v>79.101456423858892</v>
      </c>
      <c r="L265" s="21">
        <f>VLOOKUP('Summary_Min Time'!E265, A:D, 4, FALSE)</f>
        <v>91.803458387712311</v>
      </c>
      <c r="M265" s="22">
        <f t="shared" si="60"/>
        <v>85.452457405785594</v>
      </c>
      <c r="N265" s="22">
        <f>IF('Min Time'!H265=0,1,'Min Time'!H265)</f>
        <v>1.46401421795</v>
      </c>
      <c r="O265" s="40">
        <f t="shared" si="57"/>
        <v>1.108491234229465E-2</v>
      </c>
      <c r="P265" s="40">
        <f t="shared" si="58"/>
        <v>0.98891508765770531</v>
      </c>
      <c r="Q265" s="40">
        <f t="shared" si="59"/>
        <v>84.505224406008793</v>
      </c>
      <c r="AE265" s="26">
        <f>VLOOKUP('Summary_Min Cost'!B265, A:D, 4, FALSE)</f>
        <v>79.101456423858892</v>
      </c>
      <c r="AF265" s="26">
        <f>VLOOKUP('Summary_Min Cost'!E265, A:D, 4, FALSE)</f>
        <v>84.711156867525418</v>
      </c>
      <c r="AG265" s="27">
        <f t="shared" si="61"/>
        <v>81.906306645692155</v>
      </c>
      <c r="AH265" s="27">
        <f>IF('Min Cost'!H265=0,1,'Min Cost'!H265)</f>
        <v>24.580656697880951</v>
      </c>
      <c r="AI265" s="26">
        <f t="shared" si="62"/>
        <v>0.15097546681887727</v>
      </c>
      <c r="AJ265" s="26">
        <f t="shared" si="63"/>
        <v>0.8490245331811227</v>
      </c>
      <c r="AK265" s="26">
        <f t="shared" si="64"/>
        <v>69.540463764448674</v>
      </c>
      <c r="AY265" s="31">
        <f>VLOOKUP('Summary_Min Time&amp;Cost'!B265, A:D, 4, FALSE)</f>
        <v>79.101456423858892</v>
      </c>
      <c r="AZ265" s="31">
        <f>VLOOKUP('Summary_Min Time&amp;Cost'!E265, A:D, 4, FALSE)</f>
        <v>91.803458387712311</v>
      </c>
      <c r="BA265" s="32">
        <f t="shared" si="65"/>
        <v>85.452457405785594</v>
      </c>
      <c r="BB265" s="32">
        <f>IF('Min Time&amp;Cost'!H265=0,1,'Min Time&amp;Cost'!H265)</f>
        <v>1.46401421795</v>
      </c>
      <c r="BC265" s="31">
        <f t="shared" si="66"/>
        <v>1.0780191856620585E-2</v>
      </c>
      <c r="BD265" s="31">
        <f t="shared" si="67"/>
        <v>0.9892198081433794</v>
      </c>
      <c r="BE265" s="31">
        <f t="shared" si="68"/>
        <v>84.531263520331521</v>
      </c>
    </row>
    <row r="266" spans="11:57" ht="15.6">
      <c r="K266" s="21">
        <f>VLOOKUP('Summary_Min Time'!B266, A:D, 4, FALSE)</f>
        <v>84.711156867525418</v>
      </c>
      <c r="L266" s="21">
        <f>VLOOKUP('Summary_Min Time'!E266, A:D, 4, FALSE)</f>
        <v>91.803458387712311</v>
      </c>
      <c r="M266" s="22">
        <f t="shared" si="60"/>
        <v>88.257307627618871</v>
      </c>
      <c r="N266" s="22">
        <f>IF('Min Time'!H266=0,1,'Min Time'!H266)</f>
        <v>20.077024029907498</v>
      </c>
      <c r="O266" s="40">
        <f t="shared" si="57"/>
        <v>0.18009613266784158</v>
      </c>
      <c r="P266" s="40">
        <f t="shared" si="58"/>
        <v>0.81990386733215836</v>
      </c>
      <c r="Q266" s="40">
        <f t="shared" si="59"/>
        <v>72.362507844208707</v>
      </c>
      <c r="AE266" s="26">
        <f>VLOOKUP('Summary_Min Cost'!B266, A:D, 4, FALSE)</f>
        <v>84.711156867525418</v>
      </c>
      <c r="AF266" s="26">
        <f>VLOOKUP('Summary_Min Cost'!E266, A:D, 4, FALSE)</f>
        <v>84.711156867525418</v>
      </c>
      <c r="AG266" s="27">
        <f t="shared" si="61"/>
        <v>84.711156867525418</v>
      </c>
      <c r="AH266" s="27">
        <f>IF('Min Cost'!H266=0,1,'Min Cost'!H266)</f>
        <v>20.873142199947619</v>
      </c>
      <c r="AI266" s="26">
        <f t="shared" si="62"/>
        <v>0.12723805614220426</v>
      </c>
      <c r="AJ266" s="26">
        <f t="shared" si="63"/>
        <v>0.87276194385779571</v>
      </c>
      <c r="AK266" s="26">
        <f t="shared" si="64"/>
        <v>73.932673934144148</v>
      </c>
      <c r="AY266" s="31">
        <f>VLOOKUP('Summary_Min Time&amp;Cost'!B266, A:D, 4, FALSE)</f>
        <v>84.711156867525418</v>
      </c>
      <c r="AZ266" s="31">
        <f>VLOOKUP('Summary_Min Time&amp;Cost'!E266, A:D, 4, FALSE)</f>
        <v>84.711156867525418</v>
      </c>
      <c r="BA266" s="32">
        <f t="shared" si="65"/>
        <v>84.711156867525418</v>
      </c>
      <c r="BB266" s="32">
        <f>IF('Min Time&amp;Cost'!H266=0,1,'Min Time&amp;Cost'!H266)</f>
        <v>20.873142199947619</v>
      </c>
      <c r="BC266" s="31">
        <f t="shared" si="66"/>
        <v>0.18707468890261192</v>
      </c>
      <c r="BD266" s="31">
        <f t="shared" si="67"/>
        <v>0.81292531109738808</v>
      </c>
      <c r="BE266" s="31">
        <f t="shared" si="68"/>
        <v>68.863843549952747</v>
      </c>
    </row>
    <row r="267" spans="11:57" ht="15.6">
      <c r="K267" s="21">
        <f>VLOOKUP('Summary_Min Time'!B267, A:D, 4, FALSE)</f>
        <v>91.803458387712311</v>
      </c>
      <c r="L267" s="21">
        <f>VLOOKUP('Summary_Min Time'!E267, A:D, 4, FALSE)</f>
        <v>84.711156867525418</v>
      </c>
      <c r="M267" s="22">
        <f t="shared" si="60"/>
        <v>88.257307627618871</v>
      </c>
      <c r="N267" s="22">
        <f>IF('Min Time'!H267=0,1,'Min Time'!H267)</f>
        <v>1.0768865772937499</v>
      </c>
      <c r="O267" s="40">
        <f t="shared" si="57"/>
        <v>7.5696874737712716E-3</v>
      </c>
      <c r="P267" s="40">
        <f t="shared" si="58"/>
        <v>0.99243031252622871</v>
      </c>
      <c r="Q267" s="40">
        <f t="shared" si="59"/>
        <v>87.589227391601312</v>
      </c>
      <c r="AE267" s="26">
        <f>VLOOKUP('Summary_Min Cost'!B267, A:D, 4, FALSE)</f>
        <v>91.803458387712311</v>
      </c>
      <c r="AF267" s="26">
        <f>VLOOKUP('Summary_Min Cost'!E267, A:D, 4, FALSE)</f>
        <v>84.711156867525418</v>
      </c>
      <c r="AG267" s="27">
        <f t="shared" si="61"/>
        <v>88.257307627618871</v>
      </c>
      <c r="AH267" s="27">
        <f>IF('Min Cost'!H267=0,1,'Min Cost'!H267)</f>
        <v>40.291201532504758</v>
      </c>
      <c r="AI267" s="26">
        <f t="shared" si="62"/>
        <v>0.25156243819865992</v>
      </c>
      <c r="AJ267" s="26">
        <f t="shared" si="63"/>
        <v>0.74843756180134013</v>
      </c>
      <c r="AK267" s="26">
        <f t="shared" si="64"/>
        <v>66.055084131965884</v>
      </c>
      <c r="AY267" s="31">
        <f>VLOOKUP('Summary_Min Time&amp;Cost'!B267, A:D, 4, FALSE)</f>
        <v>91.803458387712311</v>
      </c>
      <c r="AZ267" s="31">
        <f>VLOOKUP('Summary_Min Time&amp;Cost'!E267, A:D, 4, FALSE)</f>
        <v>84.711156867525418</v>
      </c>
      <c r="BA267" s="32">
        <f t="shared" si="65"/>
        <v>88.257307627618871</v>
      </c>
      <c r="BB267" s="32">
        <f>IF('Min Time&amp;Cost'!H267=0,1,'Min Time&amp;Cost'!H267)</f>
        <v>1.0768865772937499</v>
      </c>
      <c r="BC267" s="31">
        <f t="shared" si="66"/>
        <v>7.2638838202473488E-3</v>
      </c>
      <c r="BD267" s="31">
        <f t="shared" si="67"/>
        <v>0.99273611617975266</v>
      </c>
      <c r="BE267" s="31">
        <f t="shared" si="68"/>
        <v>87.616216798724025</v>
      </c>
    </row>
    <row r="268" spans="11:57" ht="15.6">
      <c r="K268" s="21">
        <f>VLOOKUP('Summary_Min Time'!B268, A:D, 4, FALSE)</f>
        <v>84.711156867525418</v>
      </c>
      <c r="L268" s="21">
        <f>VLOOKUP('Summary_Min Time'!E268, A:D, 4, FALSE)</f>
        <v>91.803458387712311</v>
      </c>
      <c r="M268" s="22">
        <f t="shared" si="60"/>
        <v>88.257307627618871</v>
      </c>
      <c r="N268" s="22">
        <f>IF('Min Time'!H268=0,1,'Min Time'!H268)</f>
        <v>0.37987792262749998</v>
      </c>
      <c r="O268" s="40">
        <f t="shared" si="57"/>
        <v>1.2406582360103122E-3</v>
      </c>
      <c r="P268" s="40">
        <f t="shared" si="58"/>
        <v>0.99875934176398973</v>
      </c>
      <c r="Q268" s="40">
        <f t="shared" si="59"/>
        <v>88.14781047202257</v>
      </c>
      <c r="AE268" s="26">
        <f>VLOOKUP('Summary_Min Cost'!B268, A:D, 4, FALSE)</f>
        <v>84.711156867525418</v>
      </c>
      <c r="AF268" s="26">
        <f>VLOOKUP('Summary_Min Cost'!E268, A:D, 4, FALSE)</f>
        <v>79.101456423858892</v>
      </c>
      <c r="AG268" s="27">
        <f t="shared" si="61"/>
        <v>81.906306645692155</v>
      </c>
      <c r="AH268" s="27">
        <f>IF('Min Cost'!H268=0,1,'Min Cost'!H268)</f>
        <v>125.43043551827139</v>
      </c>
      <c r="AI268" s="26">
        <f t="shared" si="62"/>
        <v>0.79666751140715308</v>
      </c>
      <c r="AJ268" s="26">
        <f t="shared" si="63"/>
        <v>0.20333248859284692</v>
      </c>
      <c r="AK268" s="26">
        <f t="shared" si="64"/>
        <v>16.654213161717422</v>
      </c>
      <c r="AY268" s="31">
        <f>VLOOKUP('Summary_Min Time&amp;Cost'!B268, A:D, 4, FALSE)</f>
        <v>84.711156867525418</v>
      </c>
      <c r="AZ268" s="31">
        <f>VLOOKUP('Summary_Min Time&amp;Cost'!E268, A:D, 4, FALSE)</f>
        <v>91.803458387712311</v>
      </c>
      <c r="BA268" s="32">
        <f t="shared" si="65"/>
        <v>88.257307627618871</v>
      </c>
      <c r="BB268" s="32">
        <f>IF('Min Time&amp;Cost'!H268=0,1,'Min Time&amp;Cost'!H268)</f>
        <v>0.37987792262749998</v>
      </c>
      <c r="BC268" s="31">
        <f t="shared" si="66"/>
        <v>9.3290437979735548E-4</v>
      </c>
      <c r="BD268" s="31">
        <f t="shared" si="67"/>
        <v>0.99906709562020268</v>
      </c>
      <c r="BE268" s="31">
        <f t="shared" si="68"/>
        <v>88.174971998783946</v>
      </c>
    </row>
    <row r="269" spans="11:57" ht="15.6">
      <c r="K269" s="21">
        <f>VLOOKUP('Summary_Min Time'!B269, A:D, 4, FALSE)</f>
        <v>91.803458387712311</v>
      </c>
      <c r="L269" s="21">
        <f>VLOOKUP('Summary_Min Time'!E269, A:D, 4, FALSE)</f>
        <v>84.711156867525418</v>
      </c>
      <c r="M269" s="22">
        <f t="shared" si="60"/>
        <v>88.257307627618871</v>
      </c>
      <c r="N269" s="22">
        <f>IF('Min Time'!H269=0,1,'Min Time'!H269)</f>
        <v>0.41937934754</v>
      </c>
      <c r="O269" s="40">
        <f t="shared" si="57"/>
        <v>1.5993419790753716E-3</v>
      </c>
      <c r="P269" s="40">
        <f t="shared" si="58"/>
        <v>0.99840065802092459</v>
      </c>
      <c r="Q269" s="40">
        <f t="shared" si="59"/>
        <v>88.116154010569844</v>
      </c>
      <c r="AE269" s="26">
        <f>VLOOKUP('Summary_Min Cost'!B269, A:D, 4, FALSE)</f>
        <v>91.803458387712311</v>
      </c>
      <c r="AF269" s="26">
        <f>VLOOKUP('Summary_Min Cost'!E269, A:D, 4, FALSE)</f>
        <v>84.711156867525418</v>
      </c>
      <c r="AG269" s="27">
        <f t="shared" si="61"/>
        <v>88.257307627618871</v>
      </c>
      <c r="AH269" s="27">
        <f>IF('Min Cost'!H269=0,1,'Min Cost'!H269)</f>
        <v>15.60550744639524</v>
      </c>
      <c r="AI269" s="26">
        <f t="shared" si="62"/>
        <v>9.3511954866136796E-2</v>
      </c>
      <c r="AJ269" s="26">
        <f t="shared" si="63"/>
        <v>0.90648804513386316</v>
      </c>
      <c r="AK269" s="26">
        <f t="shared" si="64"/>
        <v>80.00419426013822</v>
      </c>
      <c r="AY269" s="31">
        <f>VLOOKUP('Summary_Min Time&amp;Cost'!B269, A:D, 4, FALSE)</f>
        <v>91.803458387712311</v>
      </c>
      <c r="AZ269" s="31">
        <f>VLOOKUP('Summary_Min Time&amp;Cost'!E269, A:D, 4, FALSE)</f>
        <v>84.711156867525418</v>
      </c>
      <c r="BA269" s="32">
        <f t="shared" si="65"/>
        <v>88.257307627618871</v>
      </c>
      <c r="BB269" s="32">
        <f>IF('Min Time&amp;Cost'!H269=0,1,'Min Time&amp;Cost'!H269)</f>
        <v>0.41937934754</v>
      </c>
      <c r="BC269" s="31">
        <f t="shared" si="66"/>
        <v>1.2916986462893037E-3</v>
      </c>
      <c r="BD269" s="31">
        <f t="shared" si="67"/>
        <v>0.99870830135371069</v>
      </c>
      <c r="BE269" s="31">
        <f t="shared" si="68"/>
        <v>88.143305782831135</v>
      </c>
    </row>
    <row r="270" spans="11:57" ht="15.6">
      <c r="K270" s="21">
        <f>VLOOKUP('Summary_Min Time'!B270, A:D, 4, FALSE)</f>
        <v>95.731374129708314</v>
      </c>
      <c r="L270" s="21">
        <f>VLOOKUP('Summary_Min Time'!E270, A:D, 4, FALSE)</f>
        <v>91.803458387712311</v>
      </c>
      <c r="M270" s="22">
        <f t="shared" si="60"/>
        <v>93.767416258710313</v>
      </c>
      <c r="N270" s="22">
        <f>IF('Min Time'!H270=0,1,'Min Time'!H270)</f>
        <v>4.8011496045537498</v>
      </c>
      <c r="O270" s="40">
        <f t="shared" si="57"/>
        <v>4.1387014462239177E-2</v>
      </c>
      <c r="P270" s="40">
        <f t="shared" si="58"/>
        <v>0.95861298553776086</v>
      </c>
      <c r="Q270" s="40">
        <f t="shared" si="59"/>
        <v>89.886662845924278</v>
      </c>
      <c r="AE270" s="26">
        <f>VLOOKUP('Summary_Min Cost'!B270, A:D, 4, FALSE)</f>
        <v>95.731374129708314</v>
      </c>
      <c r="AF270" s="26">
        <f>VLOOKUP('Summary_Min Cost'!E270, A:D, 4, FALSE)</f>
        <v>79.101456423858892</v>
      </c>
      <c r="AG270" s="27">
        <f t="shared" si="61"/>
        <v>87.416415276783596</v>
      </c>
      <c r="AH270" s="27">
        <f>IF('Min Cost'!H270=0,1,'Min Cost'!H270)</f>
        <v>27.581331778833331</v>
      </c>
      <c r="AI270" s="26">
        <f t="shared" si="62"/>
        <v>0.1701873287666944</v>
      </c>
      <c r="AJ270" s="26">
        <f t="shared" si="63"/>
        <v>0.8298126712333056</v>
      </c>
      <c r="AK270" s="26">
        <f t="shared" si="64"/>
        <v>72.539249070467733</v>
      </c>
      <c r="AY270" s="31">
        <f>VLOOKUP('Summary_Min Time&amp;Cost'!B270, A:D, 4, FALSE)</f>
        <v>95.731374129708314</v>
      </c>
      <c r="AZ270" s="31">
        <f>VLOOKUP('Summary_Min Time&amp;Cost'!E270, A:D, 4, FALSE)</f>
        <v>91.803458387712311</v>
      </c>
      <c r="BA270" s="32">
        <f t="shared" si="65"/>
        <v>93.767416258710313</v>
      </c>
      <c r="BB270" s="32">
        <f>IF('Min Time&amp;Cost'!H270=0,1,'Min Time&amp;Cost'!H270)</f>
        <v>4.8011496045537498</v>
      </c>
      <c r="BC270" s="31">
        <f t="shared" si="66"/>
        <v>4.1091631149584487E-2</v>
      </c>
      <c r="BD270" s="31">
        <f t="shared" si="67"/>
        <v>0.95890836885041553</v>
      </c>
      <c r="BE270" s="31">
        <f t="shared" si="68"/>
        <v>89.914360175957839</v>
      </c>
    </row>
    <row r="271" spans="11:57" ht="15.6">
      <c r="K271" s="21">
        <f>VLOOKUP('Summary_Min Time'!B271, A:D, 4, FALSE)</f>
        <v>97.16593973375204</v>
      </c>
      <c r="L271" s="21">
        <f>VLOOKUP('Summary_Min Time'!E271, A:D, 4, FALSE)</f>
        <v>95.731374129708314</v>
      </c>
      <c r="M271" s="22">
        <f t="shared" si="60"/>
        <v>96.44865693173017</v>
      </c>
      <c r="N271" s="22">
        <f>IF('Min Time'!H271=0,1,'Min Time'!H271)</f>
        <v>4.5275788899575007</v>
      </c>
      <c r="O271" s="40">
        <f t="shared" si="57"/>
        <v>3.8902917543666642E-2</v>
      </c>
      <c r="P271" s="40">
        <f t="shared" si="58"/>
        <v>0.96109708245633341</v>
      </c>
      <c r="Q271" s="40">
        <f t="shared" si="59"/>
        <v>92.696522783917686</v>
      </c>
      <c r="AE271" s="26">
        <f>VLOOKUP('Summary_Min Cost'!B271, A:D, 4, FALSE)</f>
        <v>97.16593973375204</v>
      </c>
      <c r="AF271" s="26">
        <f>VLOOKUP('Summary_Min Cost'!E271, A:D, 4, FALSE)</f>
        <v>84.711156867525418</v>
      </c>
      <c r="AG271" s="27">
        <f t="shared" si="61"/>
        <v>90.938548300638729</v>
      </c>
      <c r="AH271" s="27">
        <f>IF('Min Cost'!H271=0,1,'Min Cost'!H271)</f>
        <v>21.549995103180951</v>
      </c>
      <c r="AI271" s="26">
        <f t="shared" si="62"/>
        <v>0.13157161581963886</v>
      </c>
      <c r="AJ271" s="26">
        <f t="shared" si="63"/>
        <v>0.86842838418036117</v>
      </c>
      <c r="AK271" s="26">
        <f t="shared" si="64"/>
        <v>78.973616560431424</v>
      </c>
      <c r="AY271" s="31">
        <f>VLOOKUP('Summary_Min Time&amp;Cost'!B271, A:D, 4, FALSE)</f>
        <v>97.16593973375204</v>
      </c>
      <c r="AZ271" s="31">
        <f>VLOOKUP('Summary_Min Time&amp;Cost'!E271, A:D, 4, FALSE)</f>
        <v>95.731374129708314</v>
      </c>
      <c r="BA271" s="32">
        <f t="shared" si="65"/>
        <v>96.44865693173017</v>
      </c>
      <c r="BB271" s="32">
        <f>IF('Min Time&amp;Cost'!H271=0,1,'Min Time&amp;Cost'!H271)</f>
        <v>4.5275788899575007</v>
      </c>
      <c r="BC271" s="31">
        <f t="shared" si="66"/>
        <v>3.860676879095655E-2</v>
      </c>
      <c r="BD271" s="31">
        <f t="shared" si="67"/>
        <v>0.96139323120904341</v>
      </c>
      <c r="BE271" s="31">
        <f t="shared" si="68"/>
        <v>92.725085933368575</v>
      </c>
    </row>
    <row r="272" spans="11:57" ht="15.6">
      <c r="K272" s="21">
        <f>VLOOKUP('Summary_Min Time'!B272, A:D, 4, FALSE)</f>
        <v>84.711156867525418</v>
      </c>
      <c r="L272" s="21">
        <f>VLOOKUP('Summary_Min Time'!E272, A:D, 4, FALSE)</f>
        <v>84.711156867525418</v>
      </c>
      <c r="M272" s="22">
        <f t="shared" si="60"/>
        <v>84.711156867525418</v>
      </c>
      <c r="N272" s="22">
        <f>IF('Min Time'!H272=0,1,'Min Time'!H272)</f>
        <v>15.611394996227499</v>
      </c>
      <c r="O272" s="40">
        <f t="shared" si="57"/>
        <v>0.13954699955458316</v>
      </c>
      <c r="P272" s="40">
        <f t="shared" si="58"/>
        <v>0.86045300044541684</v>
      </c>
      <c r="Q272" s="40">
        <f t="shared" si="59"/>
        <v>72.889969097864622</v>
      </c>
      <c r="AE272" s="26">
        <f>VLOOKUP('Summary_Min Cost'!B272, A:D, 4, FALSE)</f>
        <v>84.711156867525418</v>
      </c>
      <c r="AF272" s="26">
        <f>VLOOKUP('Summary_Min Cost'!E272, A:D, 4, FALSE)</f>
        <v>79.101456423858892</v>
      </c>
      <c r="AG272" s="27">
        <f t="shared" si="61"/>
        <v>81.906306645692155</v>
      </c>
      <c r="AH272" s="27">
        <f>IF('Min Cost'!H272=0,1,'Min Cost'!H272)</f>
        <v>63.754668695323822</v>
      </c>
      <c r="AI272" s="26">
        <f t="shared" si="62"/>
        <v>0.40178759746720316</v>
      </c>
      <c r="AJ272" s="26">
        <f t="shared" si="63"/>
        <v>0.59821240253279684</v>
      </c>
      <c r="AK272" s="26">
        <f t="shared" si="64"/>
        <v>48.997368481107486</v>
      </c>
      <c r="AY272" s="31">
        <f>VLOOKUP('Summary_Min Time&amp;Cost'!B272, A:D, 4, FALSE)</f>
        <v>84.711156867525418</v>
      </c>
      <c r="AZ272" s="31">
        <f>VLOOKUP('Summary_Min Time&amp;Cost'!E272, A:D, 4, FALSE)</f>
        <v>95.731374129708314</v>
      </c>
      <c r="BA272" s="32">
        <f t="shared" si="65"/>
        <v>90.221265498616873</v>
      </c>
      <c r="BB272" s="32">
        <f>IF('Min Time&amp;Cost'!H272=0,1,'Min Time&amp;Cost'!H272)</f>
        <v>16.05650858051375</v>
      </c>
      <c r="BC272" s="31">
        <f t="shared" si="66"/>
        <v>0.14332486138946923</v>
      </c>
      <c r="BD272" s="31">
        <f t="shared" si="67"/>
        <v>0.8566751386105308</v>
      </c>
      <c r="BE272" s="31">
        <f t="shared" si="68"/>
        <v>77.290315126645112</v>
      </c>
    </row>
    <row r="273" spans="11:57" ht="15.6">
      <c r="K273" s="21">
        <f>VLOOKUP('Summary_Min Time'!B273, A:D, 4, FALSE)</f>
        <v>84.711156867525418</v>
      </c>
      <c r="L273" s="21">
        <f>VLOOKUP('Summary_Min Time'!E273, A:D, 4, FALSE)</f>
        <v>95.731374129708314</v>
      </c>
      <c r="M273" s="22">
        <f t="shared" si="60"/>
        <v>90.221265498616873</v>
      </c>
      <c r="N273" s="22">
        <f>IF('Min Time'!H273=0,1,'Min Time'!H273)</f>
        <v>2.75043449991125</v>
      </c>
      <c r="O273" s="40">
        <f t="shared" si="57"/>
        <v>2.2765960378175923E-2</v>
      </c>
      <c r="P273" s="40">
        <f t="shared" si="58"/>
        <v>0.97723403962182409</v>
      </c>
      <c r="Q273" s="40">
        <f t="shared" si="59"/>
        <v>88.167291743006473</v>
      </c>
      <c r="AE273" s="26">
        <f>VLOOKUP('Summary_Min Cost'!B273, A:D, 4, FALSE)</f>
        <v>84.711156867525418</v>
      </c>
      <c r="AF273" s="26">
        <f>VLOOKUP('Summary_Min Cost'!E273, A:D, 4, FALSE)</f>
        <v>84.711156867525418</v>
      </c>
      <c r="AG273" s="27">
        <f t="shared" si="61"/>
        <v>84.711156867525418</v>
      </c>
      <c r="AH273" s="27">
        <f>IF('Min Cost'!H273=0,1,'Min Cost'!H273)</f>
        <v>17.78069675748571</v>
      </c>
      <c r="AI273" s="26">
        <f t="shared" si="62"/>
        <v>0.10743863323938274</v>
      </c>
      <c r="AJ273" s="26">
        <f t="shared" si="63"/>
        <v>0.89256136676061726</v>
      </c>
      <c r="AK273" s="26">
        <f t="shared" si="64"/>
        <v>75.609905953551532</v>
      </c>
      <c r="AY273" s="31">
        <f>VLOOKUP('Summary_Min Time&amp;Cost'!B273, A:D, 4, FALSE)</f>
        <v>84.711156867525418</v>
      </c>
      <c r="AZ273" s="31">
        <f>VLOOKUP('Summary_Min Time&amp;Cost'!E273, A:D, 4, FALSE)</f>
        <v>95.731374129708314</v>
      </c>
      <c r="BA273" s="32">
        <f t="shared" si="65"/>
        <v>90.221265498616873</v>
      </c>
      <c r="BB273" s="32">
        <f>IF('Min Time&amp;Cost'!H273=0,1,'Min Time&amp;Cost'!H273)</f>
        <v>2.75043449991125</v>
      </c>
      <c r="BC273" s="31">
        <f t="shared" si="66"/>
        <v>2.2464839245646635E-2</v>
      </c>
      <c r="BD273" s="31">
        <f t="shared" si="67"/>
        <v>0.97753516075435332</v>
      </c>
      <c r="BE273" s="31">
        <f t="shared" si="68"/>
        <v>88.194459272651642</v>
      </c>
    </row>
    <row r="274" spans="11:57" ht="15.6">
      <c r="K274" s="21">
        <f>VLOOKUP('Summary_Min Time'!B274, A:D, 4, FALSE)</f>
        <v>79.101456423858892</v>
      </c>
      <c r="L274" s="21">
        <f>VLOOKUP('Summary_Min Time'!E274, A:D, 4, FALSE)</f>
        <v>95.731374129708314</v>
      </c>
      <c r="M274" s="22">
        <f t="shared" si="60"/>
        <v>87.416415276783596</v>
      </c>
      <c r="N274" s="22">
        <f>IF('Min Time'!H274=0,1,'Min Time'!H274)</f>
        <v>1</v>
      </c>
      <c r="O274" s="40">
        <f t="shared" si="57"/>
        <v>6.8715363210907938E-3</v>
      </c>
      <c r="P274" s="40">
        <f t="shared" si="58"/>
        <v>0.99312846367890917</v>
      </c>
      <c r="Q274" s="40">
        <f t="shared" si="59"/>
        <v>86.815730204149617</v>
      </c>
      <c r="AE274" s="26">
        <f>VLOOKUP('Summary_Min Cost'!B274, A:D, 4, FALSE)</f>
        <v>79.101456423858892</v>
      </c>
      <c r="AF274" s="26">
        <f>VLOOKUP('Summary_Min Cost'!E274, A:D, 4, FALSE)</f>
        <v>79.101456423858892</v>
      </c>
      <c r="AG274" s="27">
        <f t="shared" si="61"/>
        <v>79.101456423858892</v>
      </c>
      <c r="AH274" s="27">
        <f>IF('Min Cost'!H274=0,1,'Min Cost'!H274)</f>
        <v>107.1345672234857</v>
      </c>
      <c r="AI274" s="26">
        <f t="shared" si="62"/>
        <v>0.67952797233273066</v>
      </c>
      <c r="AJ274" s="26">
        <f t="shared" si="63"/>
        <v>0.32047202766726934</v>
      </c>
      <c r="AK274" s="26">
        <f t="shared" si="64"/>
        <v>25.349804131588208</v>
      </c>
      <c r="AY274" s="31">
        <f>VLOOKUP('Summary_Min Time&amp;Cost'!B274, A:D, 4, FALSE)</f>
        <v>79.101456423858892</v>
      </c>
      <c r="AZ274" s="31">
        <f>VLOOKUP('Summary_Min Time&amp;Cost'!E274, A:D, 4, FALSE)</f>
        <v>95.731374129708314</v>
      </c>
      <c r="BA274" s="32">
        <f t="shared" si="65"/>
        <v>87.416415276783596</v>
      </c>
      <c r="BB274" s="32">
        <f>IF('Min Time&amp;Cost'!H274=0,1,'Min Time&amp;Cost'!H274)</f>
        <v>1</v>
      </c>
      <c r="BC274" s="31">
        <f t="shared" si="66"/>
        <v>6.5655175419600583E-3</v>
      </c>
      <c r="BD274" s="31">
        <f t="shared" si="67"/>
        <v>0.99343448245803989</v>
      </c>
      <c r="BE274" s="31">
        <f t="shared" si="68"/>
        <v>86.842481268828607</v>
      </c>
    </row>
    <row r="275" spans="11:57" ht="15.6">
      <c r="K275" s="21">
        <f>VLOOKUP('Summary_Min Time'!B275, A:D, 4, FALSE)</f>
        <v>84.711156867525418</v>
      </c>
      <c r="L275" s="21">
        <f>VLOOKUP('Summary_Min Time'!E275, A:D, 4, FALSE)</f>
        <v>87.860941194963118</v>
      </c>
      <c r="M275" s="22">
        <f t="shared" si="60"/>
        <v>86.286049031244261</v>
      </c>
      <c r="N275" s="22">
        <f>IF('Min Time'!H275=0,1,'Min Time'!H275)</f>
        <v>1.770081881938095</v>
      </c>
      <c r="O275" s="40">
        <f t="shared" si="57"/>
        <v>1.3864090450264344E-2</v>
      </c>
      <c r="P275" s="40">
        <f t="shared" si="58"/>
        <v>0.98613590954973562</v>
      </c>
      <c r="Q275" s="40">
        <f t="shared" si="59"/>
        <v>85.08977144287914</v>
      </c>
      <c r="AE275" s="26">
        <f>VLOOKUP('Summary_Min Cost'!B275, A:D, 4, FALSE)</f>
        <v>84.711156867525418</v>
      </c>
      <c r="AF275" s="26">
        <f>VLOOKUP('Summary_Min Cost'!E275, A:D, 4, FALSE)</f>
        <v>79.101456423858892</v>
      </c>
      <c r="AG275" s="27">
        <f t="shared" si="61"/>
        <v>81.906306645692155</v>
      </c>
      <c r="AH275" s="27">
        <f>IF('Min Cost'!H275=0,1,'Min Cost'!H275)</f>
        <v>108.6424092137286</v>
      </c>
      <c r="AI275" s="26">
        <f t="shared" si="62"/>
        <v>0.68918195064566223</v>
      </c>
      <c r="AJ275" s="26">
        <f t="shared" si="63"/>
        <v>0.31081804935433777</v>
      </c>
      <c r="AK275" s="26">
        <f t="shared" si="64"/>
        <v>25.457958461432266</v>
      </c>
      <c r="AY275" s="31">
        <f>VLOOKUP('Summary_Min Time&amp;Cost'!B275, A:D, 4, FALSE)</f>
        <v>84.711156867525418</v>
      </c>
      <c r="AZ275" s="31">
        <f>VLOOKUP('Summary_Min Time&amp;Cost'!E275, A:D, 4, FALSE)</f>
        <v>87.860941194963118</v>
      </c>
      <c r="BA275" s="32">
        <f t="shared" si="65"/>
        <v>86.286049031244261</v>
      </c>
      <c r="BB275" s="32">
        <f>IF('Min Time&amp;Cost'!H275=0,1,'Min Time&amp;Cost'!H275)</f>
        <v>1.770081881938095</v>
      </c>
      <c r="BC275" s="31">
        <f t="shared" si="66"/>
        <v>1.3560226329826692E-2</v>
      </c>
      <c r="BD275" s="31">
        <f t="shared" si="67"/>
        <v>0.98643977367017333</v>
      </c>
      <c r="BE275" s="31">
        <f t="shared" si="68"/>
        <v>85.11599067727407</v>
      </c>
    </row>
    <row r="276" spans="11:57" ht="15.6">
      <c r="K276" s="21">
        <f>VLOOKUP('Summary_Min Time'!B276, A:D, 4, FALSE)</f>
        <v>91.803458387712311</v>
      </c>
      <c r="L276" s="21">
        <f>VLOOKUP('Summary_Min Time'!E276, A:D, 4, FALSE)</f>
        <v>84.711156867525418</v>
      </c>
      <c r="M276" s="22">
        <f t="shared" si="60"/>
        <v>88.257307627618871</v>
      </c>
      <c r="N276" s="22">
        <f>IF('Min Time'!H276=0,1,'Min Time'!H276)</f>
        <v>1.25511667077625</v>
      </c>
      <c r="O276" s="40">
        <f t="shared" si="57"/>
        <v>9.188065474026872E-3</v>
      </c>
      <c r="P276" s="40">
        <f t="shared" si="58"/>
        <v>0.99081193452597316</v>
      </c>
      <c r="Q276" s="40">
        <f t="shared" si="59"/>
        <v>87.44639370657498</v>
      </c>
      <c r="AE276" s="26">
        <f>VLOOKUP('Summary_Min Cost'!B276, A:D, 4, FALSE)</f>
        <v>91.803458387712311</v>
      </c>
      <c r="AF276" s="26">
        <f>VLOOKUP('Summary_Min Cost'!E276, A:D, 4, FALSE)</f>
        <v>84.711156867525418</v>
      </c>
      <c r="AG276" s="27">
        <f t="shared" si="61"/>
        <v>88.257307627618871</v>
      </c>
      <c r="AH276" s="27">
        <f>IF('Min Cost'!H276=0,1,'Min Cost'!H276)</f>
        <v>27.36549065789524</v>
      </c>
      <c r="AI276" s="26">
        <f t="shared" si="62"/>
        <v>0.1688054031312109</v>
      </c>
      <c r="AJ276" s="26">
        <f t="shared" si="63"/>
        <v>0.83119459686878905</v>
      </c>
      <c r="AK276" s="26">
        <f t="shared" si="64"/>
        <v>73.35899723426337</v>
      </c>
      <c r="AY276" s="31">
        <f>VLOOKUP('Summary_Min Time&amp;Cost'!B276, A:D, 4, FALSE)</f>
        <v>91.803458387712311</v>
      </c>
      <c r="AZ276" s="31">
        <f>VLOOKUP('Summary_Min Time&amp;Cost'!E276, A:D, 4, FALSE)</f>
        <v>84.711156867525418</v>
      </c>
      <c r="BA276" s="32">
        <f t="shared" si="65"/>
        <v>88.257307627618871</v>
      </c>
      <c r="BB276" s="32">
        <f>IF('Min Time&amp;Cost'!H276=0,1,'Min Time&amp;Cost'!H276)</f>
        <v>1.4372062979862501</v>
      </c>
      <c r="BC276" s="31">
        <f t="shared" si="66"/>
        <v>1.0536693603054427E-2</v>
      </c>
      <c r="BD276" s="31">
        <f t="shared" si="67"/>
        <v>0.98946330639694557</v>
      </c>
      <c r="BE276" s="31">
        <f t="shared" si="68"/>
        <v>87.32736741891614</v>
      </c>
    </row>
    <row r="277" spans="11:57" ht="15.6">
      <c r="K277" s="21">
        <f>VLOOKUP('Summary_Min Time'!B277, A:D, 4, FALSE)</f>
        <v>84.711156867525418</v>
      </c>
      <c r="L277" s="21">
        <f>VLOOKUP('Summary_Min Time'!E277, A:D, 4, FALSE)</f>
        <v>91.803458387712311</v>
      </c>
      <c r="M277" s="22">
        <f t="shared" si="60"/>
        <v>88.257307627618871</v>
      </c>
      <c r="N277" s="22">
        <f>IF('Min Time'!H277=0,1,'Min Time'!H277)</f>
        <v>6.22811098061125</v>
      </c>
      <c r="O277" s="40">
        <f t="shared" si="57"/>
        <v>5.4344214074843696E-2</v>
      </c>
      <c r="P277" s="40">
        <f t="shared" si="58"/>
        <v>0.94565578592515631</v>
      </c>
      <c r="Q277" s="40">
        <f t="shared" si="59"/>
        <v>83.461033608234217</v>
      </c>
      <c r="AE277" s="26">
        <f>VLOOKUP('Summary_Min Cost'!B277, A:D, 4, FALSE)</f>
        <v>84.711156867525418</v>
      </c>
      <c r="AF277" s="26">
        <f>VLOOKUP('Summary_Min Cost'!E277, A:D, 4, FALSE)</f>
        <v>79.101456423858892</v>
      </c>
      <c r="AG277" s="27">
        <f t="shared" si="61"/>
        <v>81.906306645692155</v>
      </c>
      <c r="AH277" s="27">
        <f>IF('Min Cost'!H277=0,1,'Min Cost'!H277)</f>
        <v>100.0571968159571</v>
      </c>
      <c r="AI277" s="26">
        <f t="shared" si="62"/>
        <v>0.63421501456329077</v>
      </c>
      <c r="AJ277" s="26">
        <f t="shared" si="63"/>
        <v>0.36578498543670923</v>
      </c>
      <c r="AK277" s="26">
        <f t="shared" si="64"/>
        <v>29.960097183569147</v>
      </c>
      <c r="AY277" s="31">
        <f>VLOOKUP('Summary_Min Time&amp;Cost'!B277, A:D, 4, FALSE)</f>
        <v>84.711156867525418</v>
      </c>
      <c r="AZ277" s="31">
        <f>VLOOKUP('Summary_Min Time&amp;Cost'!E277, A:D, 4, FALSE)</f>
        <v>91.803458387712311</v>
      </c>
      <c r="BA277" s="32">
        <f t="shared" si="65"/>
        <v>88.257307627618871</v>
      </c>
      <c r="BB277" s="32">
        <f>IF('Min Time&amp;Cost'!H277=0,1,'Min Time&amp;Cost'!H277)</f>
        <v>6.22811098061125</v>
      </c>
      <c r="BC277" s="31">
        <f t="shared" si="66"/>
        <v>5.4052823343764725E-2</v>
      </c>
      <c r="BD277" s="31">
        <f t="shared" si="67"/>
        <v>0.94594717665623529</v>
      </c>
      <c r="BE277" s="31">
        <f t="shared" si="68"/>
        <v>83.486750969626897</v>
      </c>
    </row>
    <row r="278" spans="11:57" ht="15.6">
      <c r="K278" s="21">
        <f>VLOOKUP('Summary_Min Time'!B278, A:D, 4, FALSE)</f>
        <v>84.711156867525418</v>
      </c>
      <c r="L278" s="21">
        <f>VLOOKUP('Summary_Min Time'!E278, A:D, 4, FALSE)</f>
        <v>84.711156867525418</v>
      </c>
      <c r="M278" s="22">
        <f t="shared" si="60"/>
        <v>84.711156867525418</v>
      </c>
      <c r="N278" s="22">
        <f>IF('Min Time'!H278=0,1,'Min Time'!H278)</f>
        <v>1.0606105776974999</v>
      </c>
      <c r="O278" s="40">
        <f t="shared" si="57"/>
        <v>7.421896945448812E-3</v>
      </c>
      <c r="P278" s="40">
        <f t="shared" si="58"/>
        <v>0.99257810305455119</v>
      </c>
      <c r="Q278" s="40">
        <f t="shared" si="59"/>
        <v>84.082439391124893</v>
      </c>
      <c r="AE278" s="26">
        <f>VLOOKUP('Summary_Min Cost'!B278, A:D, 4, FALSE)</f>
        <v>84.711156867525418</v>
      </c>
      <c r="AF278" s="26">
        <f>VLOOKUP('Summary_Min Cost'!E278, A:D, 4, FALSE)</f>
        <v>84.711156867525418</v>
      </c>
      <c r="AG278" s="27">
        <f t="shared" si="61"/>
        <v>84.711156867525418</v>
      </c>
      <c r="AH278" s="27">
        <f>IF('Min Cost'!H278=0,1,'Min Cost'!H278)</f>
        <v>27.235305340299998</v>
      </c>
      <c r="AI278" s="26">
        <f t="shared" si="62"/>
        <v>0.16797188991108619</v>
      </c>
      <c r="AJ278" s="26">
        <f t="shared" si="63"/>
        <v>0.83202811008891375</v>
      </c>
      <c r="AK278" s="26">
        <f t="shared" si="64"/>
        <v>70.482063751932685</v>
      </c>
      <c r="AY278" s="31">
        <f>VLOOKUP('Summary_Min Time&amp;Cost'!B278, A:D, 4, FALSE)</f>
        <v>84.711156867525418</v>
      </c>
      <c r="AZ278" s="31">
        <f>VLOOKUP('Summary_Min Time&amp;Cost'!E278, A:D, 4, FALSE)</f>
        <v>84.711156867525418</v>
      </c>
      <c r="BA278" s="32">
        <f t="shared" si="65"/>
        <v>84.711156867525418</v>
      </c>
      <c r="BB278" s="32">
        <f>IF('Min Time&amp;Cost'!H278=0,1,'Min Time&amp;Cost'!H278)</f>
        <v>1.9840628814525001</v>
      </c>
      <c r="BC278" s="31">
        <f t="shared" si="66"/>
        <v>1.5503831046214779E-2</v>
      </c>
      <c r="BD278" s="31">
        <f t="shared" si="67"/>
        <v>0.98449616895378522</v>
      </c>
      <c r="BE278" s="31">
        <f t="shared" si="68"/>
        <v>83.397809403721908</v>
      </c>
    </row>
    <row r="279" spans="11:57" ht="15.6">
      <c r="K279" s="21">
        <f>VLOOKUP('Summary_Min Time'!B279, A:D, 4, FALSE)</f>
        <v>84.711156867525418</v>
      </c>
      <c r="L279" s="21">
        <f>VLOOKUP('Summary_Min Time'!E279, A:D, 4, FALSE)</f>
        <v>84.711156867525418</v>
      </c>
      <c r="M279" s="22">
        <f t="shared" si="60"/>
        <v>84.711156867525418</v>
      </c>
      <c r="N279" s="22">
        <f>IF('Min Time'!H279=0,1,'Min Time'!H279)</f>
        <v>9.3335135869499997</v>
      </c>
      <c r="O279" s="40">
        <f t="shared" si="57"/>
        <v>8.2542119163910466E-2</v>
      </c>
      <c r="P279" s="40">
        <f t="shared" si="58"/>
        <v>0.91745788083608959</v>
      </c>
      <c r="Q279" s="40">
        <f t="shared" si="59"/>
        <v>77.718918462853424</v>
      </c>
      <c r="AE279" s="26">
        <f>VLOOKUP('Summary_Min Cost'!B279, A:D, 4, FALSE)</f>
        <v>84.711156867525418</v>
      </c>
      <c r="AF279" s="26">
        <f>VLOOKUP('Summary_Min Cost'!E279, A:D, 4, FALSE)</f>
        <v>84.711156867525418</v>
      </c>
      <c r="AG279" s="27">
        <f t="shared" si="61"/>
        <v>84.711156867525418</v>
      </c>
      <c r="AH279" s="27">
        <f>IF('Min Cost'!H279=0,1,'Min Cost'!H279)</f>
        <v>34.18098502834286</v>
      </c>
      <c r="AI279" s="26">
        <f t="shared" si="62"/>
        <v>0.21244169610485936</v>
      </c>
      <c r="AJ279" s="26">
        <f t="shared" si="63"/>
        <v>0.78755830389514059</v>
      </c>
      <c r="AK279" s="26">
        <f t="shared" si="64"/>
        <v>66.714975023583506</v>
      </c>
      <c r="AY279" s="31">
        <f>VLOOKUP('Summary_Min Time&amp;Cost'!B279, A:D, 4, FALSE)</f>
        <v>84.711156867525418</v>
      </c>
      <c r="AZ279" s="31">
        <f>VLOOKUP('Summary_Min Time&amp;Cost'!E279, A:D, 4, FALSE)</f>
        <v>84.711156867525418</v>
      </c>
      <c r="BA279" s="32">
        <f t="shared" si="65"/>
        <v>84.711156867525418</v>
      </c>
      <c r="BB279" s="32">
        <f>IF('Min Time&amp;Cost'!H279=0,1,'Min Time&amp;Cost'!H279)</f>
        <v>9.3335135869499997</v>
      </c>
      <c r="BC279" s="31">
        <f t="shared" si="66"/>
        <v>8.2259417226683437E-2</v>
      </c>
      <c r="BD279" s="31">
        <f t="shared" si="67"/>
        <v>0.9177405827733166</v>
      </c>
      <c r="BE279" s="31">
        <f t="shared" si="68"/>
        <v>77.742866471004618</v>
      </c>
    </row>
    <row r="280" spans="11:57" ht="15.6">
      <c r="K280" s="21">
        <f>VLOOKUP('Summary_Min Time'!B280, A:D, 4, FALSE)</f>
        <v>84.711156867525418</v>
      </c>
      <c r="L280" s="21">
        <f>VLOOKUP('Summary_Min Time'!E280, A:D, 4, FALSE)</f>
        <v>84.711156867525418</v>
      </c>
      <c r="M280" s="22">
        <f t="shared" si="60"/>
        <v>84.711156867525418</v>
      </c>
      <c r="N280" s="22">
        <f>IF('Min Time'!H280=0,1,'Min Time'!H280)</f>
        <v>1</v>
      </c>
      <c r="O280" s="40">
        <f t="shared" si="57"/>
        <v>6.8715363210907938E-3</v>
      </c>
      <c r="P280" s="40">
        <f t="shared" si="58"/>
        <v>0.99312846367890917</v>
      </c>
      <c r="Q280" s="40">
        <f t="shared" si="59"/>
        <v>84.129061076308588</v>
      </c>
      <c r="AE280" s="26">
        <f>VLOOKUP('Summary_Min Cost'!B280, A:D, 4, FALSE)</f>
        <v>84.711156867525418</v>
      </c>
      <c r="AF280" s="26">
        <f>VLOOKUP('Summary_Min Cost'!E280, A:D, 4, FALSE)</f>
        <v>79.101456423858892</v>
      </c>
      <c r="AG280" s="27">
        <f t="shared" si="61"/>
        <v>81.906306645692155</v>
      </c>
      <c r="AH280" s="27">
        <f>IF('Min Cost'!H280=0,1,'Min Cost'!H280)</f>
        <v>4.4753328494952376</v>
      </c>
      <c r="AI280" s="26">
        <f t="shared" si="62"/>
        <v>2.2250864597450893E-2</v>
      </c>
      <c r="AJ280" s="26">
        <f t="shared" si="63"/>
        <v>0.97774913540254915</v>
      </c>
      <c r="AK280" s="26">
        <f t="shared" si="64"/>
        <v>80.083820506841576</v>
      </c>
      <c r="AY280" s="31">
        <f>VLOOKUP('Summary_Min Time&amp;Cost'!B280, A:D, 4, FALSE)</f>
        <v>84.711156867525418</v>
      </c>
      <c r="AZ280" s="31">
        <f>VLOOKUP('Summary_Min Time&amp;Cost'!E280, A:D, 4, FALSE)</f>
        <v>84.711156867525418</v>
      </c>
      <c r="BA280" s="32">
        <f t="shared" si="65"/>
        <v>84.711156867525418</v>
      </c>
      <c r="BB280" s="32">
        <f>IF('Min Time&amp;Cost'!H280=0,1,'Min Time&amp;Cost'!H280)</f>
        <v>0.78584512174249999</v>
      </c>
      <c r="BC280" s="31">
        <f t="shared" si="66"/>
        <v>4.6203334725176074E-3</v>
      </c>
      <c r="BD280" s="31">
        <f t="shared" si="67"/>
        <v>0.99537966652748244</v>
      </c>
      <c r="BE280" s="31">
        <f t="shared" si="68"/>
        <v>84.319763073954704</v>
      </c>
    </row>
    <row r="281" spans="11:57" ht="15.6">
      <c r="K281" s="21">
        <f>VLOOKUP('Summary_Min Time'!B281, A:D, 4, FALSE)</f>
        <v>87.860941194963118</v>
      </c>
      <c r="L281" s="21">
        <f>VLOOKUP('Summary_Min Time'!E281, A:D, 4, FALSE)</f>
        <v>91.803458387712311</v>
      </c>
      <c r="M281" s="22">
        <f t="shared" si="60"/>
        <v>89.832199791337715</v>
      </c>
      <c r="N281" s="22">
        <f>IF('Min Time'!H281=0,1,'Min Time'!H281)</f>
        <v>15.6006798675</v>
      </c>
      <c r="O281" s="40">
        <f t="shared" si="57"/>
        <v>0.13944970325481887</v>
      </c>
      <c r="P281" s="40">
        <f t="shared" si="58"/>
        <v>0.86055029674518113</v>
      </c>
      <c r="Q281" s="40">
        <f t="shared" si="59"/>
        <v>77.305126187708069</v>
      </c>
      <c r="AE281" s="26">
        <f>VLOOKUP('Summary_Min Cost'!B281, A:D, 4, FALSE)</f>
        <v>87.860941194963118</v>
      </c>
      <c r="AF281" s="26">
        <f>VLOOKUP('Summary_Min Cost'!E281, A:D, 4, FALSE)</f>
        <v>84.711156867525418</v>
      </c>
      <c r="AG281" s="27">
        <f t="shared" si="61"/>
        <v>86.286049031244261</v>
      </c>
      <c r="AH281" s="27">
        <f>IF('Min Cost'!H281=0,1,'Min Cost'!H281)</f>
        <v>36.969410387842863</v>
      </c>
      <c r="AI281" s="26">
        <f t="shared" si="62"/>
        <v>0.23029462639996603</v>
      </c>
      <c r="AJ281" s="26">
        <f t="shared" si="63"/>
        <v>0.76970537360003399</v>
      </c>
      <c r="AK281" s="26">
        <f t="shared" si="64"/>
        <v>66.414835606064713</v>
      </c>
      <c r="AY281" s="31">
        <f>VLOOKUP('Summary_Min Time&amp;Cost'!B281, A:D, 4, FALSE)</f>
        <v>87.860941194963118</v>
      </c>
      <c r="AZ281" s="31">
        <f>VLOOKUP('Summary_Min Time&amp;Cost'!E281, A:D, 4, FALSE)</f>
        <v>91.803458387712311</v>
      </c>
      <c r="BA281" s="32">
        <f t="shared" si="65"/>
        <v>89.832199791337715</v>
      </c>
      <c r="BB281" s="32">
        <f>IF('Min Time&amp;Cost'!H281=0,1,'Min Time&amp;Cost'!H281)</f>
        <v>15.6006798675</v>
      </c>
      <c r="BC281" s="31">
        <f t="shared" si="66"/>
        <v>0.13918453660133778</v>
      </c>
      <c r="BD281" s="31">
        <f t="shared" si="67"/>
        <v>0.86081546339866222</v>
      </c>
      <c r="BE281" s="31">
        <f t="shared" si="68"/>
        <v>77.328946691501585</v>
      </c>
    </row>
    <row r="282" spans="11:57" ht="15.6">
      <c r="K282" s="21">
        <f>VLOOKUP('Summary_Min Time'!B282, A:D, 4, FALSE)</f>
        <v>84.711156867525418</v>
      </c>
      <c r="L282" s="21">
        <f>VLOOKUP('Summary_Min Time'!E282, A:D, 4, FALSE)</f>
        <v>84.711156867525418</v>
      </c>
      <c r="M282" s="22">
        <f t="shared" si="60"/>
        <v>84.711156867525418</v>
      </c>
      <c r="N282" s="22">
        <f>IF('Min Time'!H282=0,1,'Min Time'!H282)</f>
        <v>18.340820810066671</v>
      </c>
      <c r="O282" s="40">
        <f t="shared" si="57"/>
        <v>0.16433093252649045</v>
      </c>
      <c r="P282" s="40">
        <f t="shared" si="58"/>
        <v>0.83566906747350955</v>
      </c>
      <c r="Q282" s="40">
        <f t="shared" si="59"/>
        <v>70.790493464087149</v>
      </c>
      <c r="AE282" s="26">
        <f>VLOOKUP('Summary_Min Cost'!B282, A:D, 4, FALSE)</f>
        <v>84.711156867525418</v>
      </c>
      <c r="AF282" s="26">
        <f>VLOOKUP('Summary_Min Cost'!E282, A:D, 4, FALSE)</f>
        <v>84.711156867525418</v>
      </c>
      <c r="AG282" s="27">
        <f t="shared" si="61"/>
        <v>84.711156867525418</v>
      </c>
      <c r="AH282" s="27">
        <f>IF('Min Cost'!H282=0,1,'Min Cost'!H282)</f>
        <v>18.340820810066671</v>
      </c>
      <c r="AI282" s="26">
        <f t="shared" si="62"/>
        <v>0.11102483490451666</v>
      </c>
      <c r="AJ282" s="26">
        <f t="shared" si="63"/>
        <v>0.88897516509548336</v>
      </c>
      <c r="AK282" s="26">
        <f t="shared" si="64"/>
        <v>75.306114661737794</v>
      </c>
      <c r="AY282" s="31">
        <f>VLOOKUP('Summary_Min Time&amp;Cost'!B282, A:D, 4, FALSE)</f>
        <v>84.711156867525418</v>
      </c>
      <c r="AZ282" s="31">
        <f>VLOOKUP('Summary_Min Time&amp;Cost'!E282, A:D, 4, FALSE)</f>
        <v>84.711156867525418</v>
      </c>
      <c r="BA282" s="32">
        <f t="shared" si="65"/>
        <v>84.711156867525418</v>
      </c>
      <c r="BB282" s="32">
        <f>IF('Min Time&amp;Cost'!H282=0,1,'Min Time&amp;Cost'!H282)</f>
        <v>18.340820810066671</v>
      </c>
      <c r="BC282" s="31">
        <f t="shared" si="66"/>
        <v>0.16407343267915125</v>
      </c>
      <c r="BD282" s="31">
        <f t="shared" si="67"/>
        <v>0.83592656732084869</v>
      </c>
      <c r="BE282" s="31">
        <f t="shared" si="68"/>
        <v>70.812306574048463</v>
      </c>
    </row>
    <row r="283" spans="11:57" ht="15.6">
      <c r="K283" s="21">
        <f>VLOOKUP('Summary_Min Time'!B283, A:D, 4, FALSE)</f>
        <v>79.101456423858892</v>
      </c>
      <c r="L283" s="21">
        <f>VLOOKUP('Summary_Min Time'!E283, A:D, 4, FALSE)</f>
        <v>84.711156867525418</v>
      </c>
      <c r="M283" s="22">
        <f t="shared" si="60"/>
        <v>81.906306645692155</v>
      </c>
      <c r="N283" s="22">
        <f>IF('Min Time'!H283=0,1,'Min Time'!H283)</f>
        <v>1.16199256336625</v>
      </c>
      <c r="O283" s="40">
        <f t="shared" si="57"/>
        <v>8.3424731064249257E-3</v>
      </c>
      <c r="P283" s="40">
        <f t="shared" si="58"/>
        <v>0.99165752689357511</v>
      </c>
      <c r="Q283" s="40">
        <f t="shared" si="59"/>
        <v>81.223005485253879</v>
      </c>
      <c r="AE283" s="26">
        <f>VLOOKUP('Summary_Min Cost'!B283, A:D, 4, FALSE)</f>
        <v>79.101456423858892</v>
      </c>
      <c r="AF283" s="26">
        <f>VLOOKUP('Summary_Min Cost'!E283, A:D, 4, FALSE)</f>
        <v>84.711156867525418</v>
      </c>
      <c r="AG283" s="27">
        <f t="shared" si="61"/>
        <v>81.906306645692155</v>
      </c>
      <c r="AH283" s="27">
        <f>IF('Min Cost'!H283=0,1,'Min Cost'!H283)</f>
        <v>43.478605162442847</v>
      </c>
      <c r="AI283" s="26">
        <f t="shared" si="62"/>
        <v>0.27196983215445808</v>
      </c>
      <c r="AJ283" s="26">
        <f t="shared" si="63"/>
        <v>0.72803016784554186</v>
      </c>
      <c r="AK283" s="26">
        <f t="shared" si="64"/>
        <v>59.630262174871682</v>
      </c>
      <c r="AY283" s="31">
        <f>VLOOKUP('Summary_Min Time&amp;Cost'!B283, A:D, 4, FALSE)</f>
        <v>79.101456423858892</v>
      </c>
      <c r="AZ283" s="31">
        <f>VLOOKUP('Summary_Min Time&amp;Cost'!E283, A:D, 4, FALSE)</f>
        <v>84.711156867525418</v>
      </c>
      <c r="BA283" s="32">
        <f t="shared" si="65"/>
        <v>81.906306645692155</v>
      </c>
      <c r="BB283" s="32">
        <f>IF('Min Time&amp;Cost'!H283=0,1,'Min Time&amp;Cost'!H283)</f>
        <v>1.16199256336625</v>
      </c>
      <c r="BC283" s="31">
        <f t="shared" si="66"/>
        <v>8.0369075760889711E-3</v>
      </c>
      <c r="BD283" s="31">
        <f t="shared" si="67"/>
        <v>0.99196309242391101</v>
      </c>
      <c r="BE283" s="31">
        <f t="shared" si="68"/>
        <v>81.24803322928193</v>
      </c>
    </row>
    <row r="284" spans="11:57" ht="15.6">
      <c r="K284" s="21">
        <f>VLOOKUP('Summary_Min Time'!B284, A:D, 4, FALSE)</f>
        <v>84.711156867525418</v>
      </c>
      <c r="L284" s="21">
        <f>VLOOKUP('Summary_Min Time'!E284, A:D, 4, FALSE)</f>
        <v>84.711156867525418</v>
      </c>
      <c r="M284" s="22">
        <f t="shared" si="60"/>
        <v>84.711156867525418</v>
      </c>
      <c r="N284" s="22">
        <f>IF('Min Time'!H284=0,1,'Min Time'!H284)</f>
        <v>1</v>
      </c>
      <c r="O284" s="40">
        <f t="shared" si="57"/>
        <v>6.8715363210907938E-3</v>
      </c>
      <c r="P284" s="40">
        <f t="shared" si="58"/>
        <v>0.99312846367890917</v>
      </c>
      <c r="Q284" s="40">
        <f t="shared" si="59"/>
        <v>84.129061076308588</v>
      </c>
      <c r="AE284" s="26">
        <f>VLOOKUP('Summary_Min Cost'!B284, A:D, 4, FALSE)</f>
        <v>84.711156867525418</v>
      </c>
      <c r="AF284" s="26">
        <f>VLOOKUP('Summary_Min Cost'!E284, A:D, 4, FALSE)</f>
        <v>84.711156867525418</v>
      </c>
      <c r="AG284" s="27">
        <f t="shared" si="61"/>
        <v>84.711156867525418</v>
      </c>
      <c r="AH284" s="27">
        <f>IF('Min Cost'!H284=0,1,'Min Cost'!H284)</f>
        <v>20.472125651399999</v>
      </c>
      <c r="AI284" s="26">
        <f t="shared" si="62"/>
        <v>0.12467054237892081</v>
      </c>
      <c r="AJ284" s="26">
        <f t="shared" si="63"/>
        <v>0.87532945762107917</v>
      </c>
      <c r="AK284" s="26">
        <f t="shared" si="64"/>
        <v>74.150170995305174</v>
      </c>
      <c r="AY284" s="31">
        <f>VLOOKUP('Summary_Min Time&amp;Cost'!B284, A:D, 4, FALSE)</f>
        <v>84.711156867525418</v>
      </c>
      <c r="AZ284" s="31">
        <f>VLOOKUP('Summary_Min Time&amp;Cost'!E284, A:D, 4, FALSE)</f>
        <v>84.711156867525418</v>
      </c>
      <c r="BA284" s="32">
        <f t="shared" si="65"/>
        <v>84.711156867525418</v>
      </c>
      <c r="BB284" s="32">
        <f>IF('Min Time&amp;Cost'!H284=0,1,'Min Time&amp;Cost'!H284)</f>
        <v>20.472125651399999</v>
      </c>
      <c r="BC284" s="31">
        <f t="shared" si="66"/>
        <v>0.18343222692292407</v>
      </c>
      <c r="BD284" s="31">
        <f t="shared" si="67"/>
        <v>0.81656777307707595</v>
      </c>
      <c r="BE284" s="31">
        <f t="shared" si="68"/>
        <v>69.172400718098075</v>
      </c>
    </row>
    <row r="285" spans="11:57" ht="15.6">
      <c r="K285" s="21">
        <f>VLOOKUP('Summary_Min Time'!B285, A:D, 4, FALSE)</f>
        <v>91.803458387712311</v>
      </c>
      <c r="L285" s="21">
        <f>VLOOKUP('Summary_Min Time'!E285, A:D, 4, FALSE)</f>
        <v>91.803458387712311</v>
      </c>
      <c r="M285" s="22">
        <f t="shared" si="60"/>
        <v>91.803458387712311</v>
      </c>
      <c r="N285" s="22">
        <f>IF('Min Time'!H285=0,1,'Min Time'!H285)</f>
        <v>10.178007784917501</v>
      </c>
      <c r="O285" s="40">
        <f t="shared" si="57"/>
        <v>9.0210357476697381E-2</v>
      </c>
      <c r="P285" s="40">
        <f t="shared" si="58"/>
        <v>0.90978964252330263</v>
      </c>
      <c r="Q285" s="40">
        <f t="shared" si="59"/>
        <v>83.521835588959675</v>
      </c>
      <c r="AE285" s="26">
        <f>VLOOKUP('Summary_Min Cost'!B285, A:D, 4, FALSE)</f>
        <v>91.803458387712311</v>
      </c>
      <c r="AF285" s="26">
        <f>VLOOKUP('Summary_Min Cost'!E285, A:D, 4, FALSE)</f>
        <v>79.101456423858892</v>
      </c>
      <c r="AG285" s="27">
        <f t="shared" si="61"/>
        <v>85.452457405785594</v>
      </c>
      <c r="AH285" s="27">
        <f>IF('Min Cost'!H285=0,1,'Min Cost'!H285)</f>
        <v>96.834170757700008</v>
      </c>
      <c r="AI285" s="26">
        <f t="shared" si="62"/>
        <v>0.61357954753838395</v>
      </c>
      <c r="AJ285" s="26">
        <f t="shared" si="63"/>
        <v>0.38642045246161605</v>
      </c>
      <c r="AK285" s="26">
        <f t="shared" si="64"/>
        <v>33.02057725470064</v>
      </c>
      <c r="AY285" s="31">
        <f>VLOOKUP('Summary_Min Time&amp;Cost'!B285, A:D, 4, FALSE)</f>
        <v>91.803458387712311</v>
      </c>
      <c r="AZ285" s="31">
        <f>VLOOKUP('Summary_Min Time&amp;Cost'!E285, A:D, 4, FALSE)</f>
        <v>91.803458387712311</v>
      </c>
      <c r="BA285" s="32">
        <f t="shared" si="65"/>
        <v>91.803458387712311</v>
      </c>
      <c r="BB285" s="32">
        <f>IF('Min Time&amp;Cost'!H285=0,1,'Min Time&amp;Cost'!H285)</f>
        <v>10.178007784917501</v>
      </c>
      <c r="BC285" s="31">
        <f t="shared" si="66"/>
        <v>8.9930018400884951E-2</v>
      </c>
      <c r="BD285" s="31">
        <f t="shared" si="67"/>
        <v>0.91006998159911501</v>
      </c>
      <c r="BE285" s="31">
        <f t="shared" si="68"/>
        <v>83.547571685640463</v>
      </c>
    </row>
    <row r="286" spans="11:57" ht="15.6">
      <c r="K286" s="21">
        <f>VLOOKUP('Summary_Min Time'!B286, A:D, 4, FALSE)</f>
        <v>97.394858048849869</v>
      </c>
      <c r="L286" s="21">
        <f>VLOOKUP('Summary_Min Time'!E286, A:D, 4, FALSE)</f>
        <v>91.803458387712311</v>
      </c>
      <c r="M286" s="22">
        <f t="shared" si="60"/>
        <v>94.59915821828109</v>
      </c>
      <c r="N286" s="22">
        <f>IF('Min Time'!H286=0,1,'Min Time'!H286)</f>
        <v>5.9165119156112498</v>
      </c>
      <c r="O286" s="40">
        <f t="shared" si="57"/>
        <v>5.1514809332676909E-2</v>
      </c>
      <c r="P286" s="40">
        <f t="shared" si="58"/>
        <v>0.94848519066732306</v>
      </c>
      <c r="Q286" s="40">
        <f t="shared" si="59"/>
        <v>89.725900619634601</v>
      </c>
      <c r="AE286" s="26">
        <f>VLOOKUP('Summary_Min Cost'!B286, A:D, 4, FALSE)</f>
        <v>97.394858048849869</v>
      </c>
      <c r="AF286" s="26">
        <f>VLOOKUP('Summary_Min Cost'!E286, A:D, 4, FALSE)</f>
        <v>84.711156867525418</v>
      </c>
      <c r="AG286" s="27">
        <f t="shared" si="61"/>
        <v>91.053007458187636</v>
      </c>
      <c r="AH286" s="27">
        <f>IF('Min Cost'!H286=0,1,'Min Cost'!H286)</f>
        <v>19.53298266025714</v>
      </c>
      <c r="AI286" s="26">
        <f t="shared" si="62"/>
        <v>0.11865766693978126</v>
      </c>
      <c r="AJ286" s="26">
        <f t="shared" si="63"/>
        <v>0.8813423330602187</v>
      </c>
      <c r="AK286" s="26">
        <f t="shared" si="64"/>
        <v>80.24887002534858</v>
      </c>
      <c r="AY286" s="31">
        <f>VLOOKUP('Summary_Min Time&amp;Cost'!B286, A:D, 4, FALSE)</f>
        <v>97.394858048849869</v>
      </c>
      <c r="AZ286" s="31">
        <f>VLOOKUP('Summary_Min Time&amp;Cost'!E286, A:D, 4, FALSE)</f>
        <v>91.803458387712311</v>
      </c>
      <c r="BA286" s="32">
        <f t="shared" si="65"/>
        <v>94.59915821828109</v>
      </c>
      <c r="BB286" s="32">
        <f>IF('Min Time&amp;Cost'!H286=0,1,'Min Time&amp;Cost'!H286)</f>
        <v>5.9165119156112498</v>
      </c>
      <c r="BC286" s="31">
        <f t="shared" si="66"/>
        <v>5.122254675971994E-2</v>
      </c>
      <c r="BD286" s="31">
        <f t="shared" si="67"/>
        <v>0.94877745324028007</v>
      </c>
      <c r="BE286" s="31">
        <f t="shared" si="68"/>
        <v>89.753548413015039</v>
      </c>
    </row>
    <row r="287" spans="11:57" ht="15.6">
      <c r="K287" s="21">
        <f>VLOOKUP('Summary_Min Time'!B287, A:D, 4, FALSE)</f>
        <v>84.711156867525418</v>
      </c>
      <c r="L287" s="21">
        <f>VLOOKUP('Summary_Min Time'!E287, A:D, 4, FALSE)</f>
        <v>84.711156867525418</v>
      </c>
      <c r="M287" s="22">
        <f t="shared" si="60"/>
        <v>84.711156867525418</v>
      </c>
      <c r="N287" s="22">
        <f>IF('Min Time'!H287=0,1,'Min Time'!H287)</f>
        <v>59.154589833395242</v>
      </c>
      <c r="O287" s="40">
        <f t="shared" si="57"/>
        <v>0.53493111908451374</v>
      </c>
      <c r="P287" s="40">
        <f t="shared" si="58"/>
        <v>0.46506888091548626</v>
      </c>
      <c r="Q287" s="40">
        <f t="shared" si="59"/>
        <v>39.396522925436251</v>
      </c>
      <c r="AE287" s="26">
        <f>VLOOKUP('Summary_Min Cost'!B287, A:D, 4, FALSE)</f>
        <v>84.711156867525418</v>
      </c>
      <c r="AF287" s="26">
        <f>VLOOKUP('Summary_Min Cost'!E287, A:D, 4, FALSE)</f>
        <v>84.711156867525418</v>
      </c>
      <c r="AG287" s="27">
        <f t="shared" si="61"/>
        <v>84.711156867525418</v>
      </c>
      <c r="AH287" s="27">
        <f>IF('Min Cost'!H287=0,1,'Min Cost'!H287)</f>
        <v>59.154589833395242</v>
      </c>
      <c r="AI287" s="26">
        <f t="shared" si="62"/>
        <v>0.37233553162860722</v>
      </c>
      <c r="AJ287" s="26">
        <f t="shared" si="63"/>
        <v>0.62766446837139278</v>
      </c>
      <c r="AK287" s="26">
        <f t="shared" si="64"/>
        <v>53.170183240381</v>
      </c>
      <c r="AY287" s="31">
        <f>VLOOKUP('Summary_Min Time&amp;Cost'!B287, A:D, 4, FALSE)</f>
        <v>84.711156867525418</v>
      </c>
      <c r="AZ287" s="31">
        <f>VLOOKUP('Summary_Min Time&amp;Cost'!E287, A:D, 4, FALSE)</f>
        <v>84.711156867525418</v>
      </c>
      <c r="BA287" s="32">
        <f t="shared" si="65"/>
        <v>84.711156867525418</v>
      </c>
      <c r="BB287" s="32">
        <f>IF('Min Time&amp;Cost'!H287=0,1,'Min Time&amp;Cost'!H287)</f>
        <v>59.154589833395242</v>
      </c>
      <c r="BC287" s="31">
        <f t="shared" si="66"/>
        <v>0.53478781455105773</v>
      </c>
      <c r="BD287" s="31">
        <f t="shared" si="67"/>
        <v>0.46521218544894227</v>
      </c>
      <c r="BE287" s="31">
        <f t="shared" si="68"/>
        <v>39.408662418249676</v>
      </c>
    </row>
    <row r="288" spans="11:57" ht="15.6">
      <c r="K288" s="21">
        <f>VLOOKUP('Summary_Min Time'!B288, A:D, 4, FALSE)</f>
        <v>84.711156867525418</v>
      </c>
      <c r="L288" s="21">
        <f>VLOOKUP('Summary_Min Time'!E288, A:D, 4, FALSE)</f>
        <v>84.711156867525418</v>
      </c>
      <c r="M288" s="22">
        <f t="shared" si="60"/>
        <v>84.711156867525418</v>
      </c>
      <c r="N288" s="22">
        <f>IF('Min Time'!H288=0,1,'Min Time'!H288)</f>
        <v>0.72006335774249997</v>
      </c>
      <c r="O288" s="40">
        <f t="shared" si="57"/>
        <v>4.3296350380762991E-3</v>
      </c>
      <c r="P288" s="40">
        <f t="shared" si="58"/>
        <v>0.99567036496192374</v>
      </c>
      <c r="Q288" s="40">
        <f t="shared" si="59"/>
        <v>84.344388474635807</v>
      </c>
      <c r="AE288" s="26">
        <f>VLOOKUP('Summary_Min Cost'!B288, A:D, 4, FALSE)</f>
        <v>84.711156867525418</v>
      </c>
      <c r="AF288" s="26">
        <f>VLOOKUP('Summary_Min Cost'!E288, A:D, 4, FALSE)</f>
        <v>79.101456423858892</v>
      </c>
      <c r="AG288" s="27">
        <f t="shared" si="61"/>
        <v>81.906306645692155</v>
      </c>
      <c r="AH288" s="27">
        <f>IF('Min Cost'!H288=0,1,'Min Cost'!H288)</f>
        <v>59.563890423476188</v>
      </c>
      <c r="AI288" s="26">
        <f t="shared" si="62"/>
        <v>0.37495608407752468</v>
      </c>
      <c r="AJ288" s="26">
        <f t="shared" si="63"/>
        <v>0.62504391592247532</v>
      </c>
      <c r="AK288" s="26">
        <f t="shared" si="64"/>
        <v>51.195038644570488</v>
      </c>
      <c r="AY288" s="31">
        <f>VLOOKUP('Summary_Min Time&amp;Cost'!B288, A:D, 4, FALSE)</f>
        <v>84.711156867525418</v>
      </c>
      <c r="AZ288" s="31">
        <f>VLOOKUP('Summary_Min Time&amp;Cost'!E288, A:D, 4, FALSE)</f>
        <v>84.711156867525418</v>
      </c>
      <c r="BA288" s="32">
        <f t="shared" si="65"/>
        <v>84.711156867525418</v>
      </c>
      <c r="BB288" s="32">
        <f>IF('Min Time&amp;Cost'!H288=0,1,'Min Time&amp;Cost'!H288)</f>
        <v>2.1153822354912499</v>
      </c>
      <c r="BC288" s="31">
        <f t="shared" si="66"/>
        <v>1.6696614127151687E-2</v>
      </c>
      <c r="BD288" s="31">
        <f t="shared" si="67"/>
        <v>0.98330338587284827</v>
      </c>
      <c r="BE288" s="31">
        <f t="shared" si="68"/>
        <v>83.296767369043721</v>
      </c>
    </row>
    <row r="289" spans="11:57" ht="15.6">
      <c r="K289" s="21">
        <f>VLOOKUP('Summary_Min Time'!B289, A:D, 4, FALSE)</f>
        <v>84.711156867525418</v>
      </c>
      <c r="L289" s="21">
        <f>VLOOKUP('Summary_Min Time'!E289, A:D, 4, FALSE)</f>
        <v>84.711156867525418</v>
      </c>
      <c r="M289" s="22">
        <f t="shared" si="60"/>
        <v>84.711156867525418</v>
      </c>
      <c r="N289" s="22">
        <f>IF('Min Time'!H289=0,1,'Min Time'!H289)</f>
        <v>1.5303202834025</v>
      </c>
      <c r="O289" s="40">
        <f t="shared" si="57"/>
        <v>1.1686989553359851E-2</v>
      </c>
      <c r="P289" s="40">
        <f t="shared" si="58"/>
        <v>0.98831301044664011</v>
      </c>
      <c r="Q289" s="40">
        <f t="shared" si="59"/>
        <v>83.721138462161619</v>
      </c>
      <c r="AE289" s="26">
        <f>VLOOKUP('Summary_Min Cost'!B289, A:D, 4, FALSE)</f>
        <v>84.711156867525418</v>
      </c>
      <c r="AF289" s="26">
        <f>VLOOKUP('Summary_Min Cost'!E289, A:D, 4, FALSE)</f>
        <v>84.711156867525418</v>
      </c>
      <c r="AG289" s="27">
        <f t="shared" si="61"/>
        <v>84.711156867525418</v>
      </c>
      <c r="AH289" s="27">
        <f>IF('Min Cost'!H289=0,1,'Min Cost'!H289)</f>
        <v>82.219755464747621</v>
      </c>
      <c r="AI289" s="26">
        <f t="shared" si="62"/>
        <v>0.52001056006668633</v>
      </c>
      <c r="AJ289" s="26">
        <f t="shared" si="63"/>
        <v>0.47998943993331367</v>
      </c>
      <c r="AK289" s="26">
        <f t="shared" si="64"/>
        <v>40.660460740946604</v>
      </c>
      <c r="AY289" s="31">
        <f>VLOOKUP('Summary_Min Time&amp;Cost'!B289, A:D, 4, FALSE)</f>
        <v>84.711156867525418</v>
      </c>
      <c r="AZ289" s="31">
        <f>VLOOKUP('Summary_Min Time&amp;Cost'!E289, A:D, 4, FALSE)</f>
        <v>84.711156867525418</v>
      </c>
      <c r="BA289" s="32">
        <f t="shared" si="65"/>
        <v>84.711156867525418</v>
      </c>
      <c r="BB289" s="32">
        <f>IF('Min Time&amp;Cost'!H289=0,1,'Min Time&amp;Cost'!H289)</f>
        <v>1.5303202834025</v>
      </c>
      <c r="BC289" s="31">
        <f t="shared" si="66"/>
        <v>1.138245458943832E-2</v>
      </c>
      <c r="BD289" s="31">
        <f t="shared" si="67"/>
        <v>0.98861754541056168</v>
      </c>
      <c r="BE289" s="31">
        <f t="shared" si="68"/>
        <v>83.746935971262019</v>
      </c>
    </row>
    <row r="290" spans="11:57" ht="15.6">
      <c r="K290" s="21">
        <f>VLOOKUP('Summary_Min Time'!B290, A:D, 4, FALSE)</f>
        <v>91.803458387712311</v>
      </c>
      <c r="L290" s="21">
        <f>VLOOKUP('Summary_Min Time'!E290, A:D, 4, FALSE)</f>
        <v>84.711156867525418</v>
      </c>
      <c r="M290" s="22">
        <f t="shared" si="60"/>
        <v>88.257307627618871</v>
      </c>
      <c r="N290" s="22">
        <f>IF('Min Time'!H290=0,1,'Min Time'!H290)</f>
        <v>40.560578443980951</v>
      </c>
      <c r="O290" s="40">
        <f t="shared" si="57"/>
        <v>0.36609240963231443</v>
      </c>
      <c r="P290" s="40">
        <f t="shared" si="58"/>
        <v>0.63390759036768562</v>
      </c>
      <c r="Q290" s="40">
        <f t="shared" si="59"/>
        <v>55.946977210563439</v>
      </c>
      <c r="AE290" s="26">
        <f>VLOOKUP('Summary_Min Cost'!B290, A:D, 4, FALSE)</f>
        <v>91.803458387712311</v>
      </c>
      <c r="AF290" s="26">
        <f>VLOOKUP('Summary_Min Cost'!E290, A:D, 4, FALSE)</f>
        <v>84.711156867525418</v>
      </c>
      <c r="AG290" s="27">
        <f t="shared" si="61"/>
        <v>88.257307627618871</v>
      </c>
      <c r="AH290" s="27">
        <f>IF('Min Cost'!H290=0,1,'Min Cost'!H290)</f>
        <v>40.560578443980951</v>
      </c>
      <c r="AI290" s="26">
        <f t="shared" si="62"/>
        <v>0.2532871274421109</v>
      </c>
      <c r="AJ290" s="26">
        <f t="shared" si="63"/>
        <v>0.7467128725578891</v>
      </c>
      <c r="AK290" s="26">
        <f t="shared" si="64"/>
        <v>65.902867702844588</v>
      </c>
      <c r="AY290" s="31">
        <f>VLOOKUP('Summary_Min Time&amp;Cost'!B290, A:D, 4, FALSE)</f>
        <v>91.803458387712311</v>
      </c>
      <c r="AZ290" s="31">
        <f>VLOOKUP('Summary_Min Time&amp;Cost'!E290, A:D, 4, FALSE)</f>
        <v>84.711156867525418</v>
      </c>
      <c r="BA290" s="32">
        <f t="shared" si="65"/>
        <v>88.257307627618871</v>
      </c>
      <c r="BB290" s="32">
        <f>IF('Min Time&amp;Cost'!H290=0,1,'Min Time&amp;Cost'!H290)</f>
        <v>40.560578443980951</v>
      </c>
      <c r="BC290" s="31">
        <f t="shared" si="66"/>
        <v>0.36589707978931768</v>
      </c>
      <c r="BD290" s="31">
        <f t="shared" si="67"/>
        <v>0.63410292021068226</v>
      </c>
      <c r="BE290" s="31">
        <f t="shared" si="68"/>
        <v>55.964216496605651</v>
      </c>
    </row>
    <row r="291" spans="11:57" ht="15.6">
      <c r="K291" s="21">
        <f>VLOOKUP('Summary_Min Time'!B291, A:D, 4, FALSE)</f>
        <v>91.803458387712311</v>
      </c>
      <c r="L291" s="21">
        <f>VLOOKUP('Summary_Min Time'!E291, A:D, 4, FALSE)</f>
        <v>91.803458387712311</v>
      </c>
      <c r="M291" s="22">
        <f t="shared" si="60"/>
        <v>91.803458387712311</v>
      </c>
      <c r="N291" s="22">
        <f>IF('Min Time'!H291=0,1,'Min Time'!H291)</f>
        <v>3.2527146373762501</v>
      </c>
      <c r="O291" s="40">
        <f t="shared" si="57"/>
        <v>2.732680141548666E-2</v>
      </c>
      <c r="P291" s="40">
        <f t="shared" si="58"/>
        <v>0.97267319858451329</v>
      </c>
      <c r="Q291" s="40">
        <f t="shared" si="59"/>
        <v>89.294763511096406</v>
      </c>
      <c r="AE291" s="26">
        <f>VLOOKUP('Summary_Min Cost'!B291, A:D, 4, FALSE)</f>
        <v>91.803458387712311</v>
      </c>
      <c r="AF291" s="26">
        <f>VLOOKUP('Summary_Min Cost'!E291, A:D, 4, FALSE)</f>
        <v>84.711156867525418</v>
      </c>
      <c r="AG291" s="27">
        <f t="shared" si="61"/>
        <v>88.257307627618871</v>
      </c>
      <c r="AH291" s="27">
        <f>IF('Min Cost'!H291=0,1,'Min Cost'!H291)</f>
        <v>37.633258806228568</v>
      </c>
      <c r="AI291" s="26">
        <f t="shared" si="62"/>
        <v>0.23454492469092761</v>
      </c>
      <c r="AJ291" s="26">
        <f t="shared" si="63"/>
        <v>0.76545507530907242</v>
      </c>
      <c r="AK291" s="26">
        <f t="shared" si="64"/>
        <v>67.55700405667497</v>
      </c>
      <c r="AY291" s="31">
        <f>VLOOKUP('Summary_Min Time&amp;Cost'!B291, A:D, 4, FALSE)</f>
        <v>91.803458387712311</v>
      </c>
      <c r="AZ291" s="31">
        <f>VLOOKUP('Summary_Min Time&amp;Cost'!E291, A:D, 4, FALSE)</f>
        <v>91.803458387712311</v>
      </c>
      <c r="BA291" s="32">
        <f t="shared" si="65"/>
        <v>91.803458387712311</v>
      </c>
      <c r="BB291" s="32">
        <f>IF('Min Time&amp;Cost'!H291=0,1,'Min Time&amp;Cost'!H291)</f>
        <v>3.2527146373762501</v>
      </c>
      <c r="BC291" s="31">
        <f t="shared" si="66"/>
        <v>2.702708564294562E-2</v>
      </c>
      <c r="BD291" s="31">
        <f t="shared" si="67"/>
        <v>0.97297291435705435</v>
      </c>
      <c r="BE291" s="31">
        <f t="shared" si="68"/>
        <v>89.322278455549011</v>
      </c>
    </row>
    <row r="292" spans="11:57" ht="15.6">
      <c r="K292" s="21">
        <f>VLOOKUP('Summary_Min Time'!B292, A:D, 4, FALSE)</f>
        <v>91.803458387712311</v>
      </c>
      <c r="L292" s="21">
        <f>VLOOKUP('Summary_Min Time'!E292, A:D, 4, FALSE)</f>
        <v>91.803458387712311</v>
      </c>
      <c r="M292" s="22">
        <f t="shared" si="60"/>
        <v>91.803458387712311</v>
      </c>
      <c r="N292" s="22">
        <f>IF('Min Time'!H292=0,1,'Min Time'!H292)</f>
        <v>6.0261137714887507</v>
      </c>
      <c r="O292" s="40">
        <f t="shared" si="57"/>
        <v>5.2510024163536818E-2</v>
      </c>
      <c r="P292" s="40">
        <f t="shared" si="58"/>
        <v>0.94748997583646322</v>
      </c>
      <c r="Q292" s="40">
        <f t="shared" si="59"/>
        <v>86.982856569477292</v>
      </c>
      <c r="AE292" s="26">
        <f>VLOOKUP('Summary_Min Cost'!B292, A:D, 4, FALSE)</f>
        <v>91.803458387712311</v>
      </c>
      <c r="AF292" s="26">
        <f>VLOOKUP('Summary_Min Cost'!E292, A:D, 4, FALSE)</f>
        <v>79.101456423858892</v>
      </c>
      <c r="AG292" s="27">
        <f t="shared" si="61"/>
        <v>85.452457405785594</v>
      </c>
      <c r="AH292" s="27">
        <f>IF('Min Cost'!H292=0,1,'Min Cost'!H292)</f>
        <v>54.137869742285723</v>
      </c>
      <c r="AI292" s="26">
        <f t="shared" si="62"/>
        <v>0.34021591480203417</v>
      </c>
      <c r="AJ292" s="26">
        <f t="shared" si="63"/>
        <v>0.65978408519796583</v>
      </c>
      <c r="AK292" s="26">
        <f t="shared" si="64"/>
        <v>56.380171437394388</v>
      </c>
      <c r="AY292" s="31">
        <f>VLOOKUP('Summary_Min Time&amp;Cost'!B292, A:D, 4, FALSE)</f>
        <v>91.803458387712311</v>
      </c>
      <c r="AZ292" s="31">
        <f>VLOOKUP('Summary_Min Time&amp;Cost'!E292, A:D, 4, FALSE)</f>
        <v>91.803458387712311</v>
      </c>
      <c r="BA292" s="32">
        <f t="shared" si="65"/>
        <v>91.803458387712311</v>
      </c>
      <c r="BB292" s="32">
        <f>IF('Min Time&amp;Cost'!H292=0,1,'Min Time&amp;Cost'!H292)</f>
        <v>6.0261137714887507</v>
      </c>
      <c r="BC292" s="31">
        <f t="shared" si="66"/>
        <v>5.2218068252244128E-2</v>
      </c>
      <c r="BD292" s="31">
        <f t="shared" si="67"/>
        <v>0.94778193174775582</v>
      </c>
      <c r="BE292" s="31">
        <f t="shared" si="68"/>
        <v>87.009659131830688</v>
      </c>
    </row>
    <row r="293" spans="11:57" ht="15.6">
      <c r="K293" s="21">
        <f>VLOOKUP('Summary_Min Time'!B293, A:D, 4, FALSE)</f>
        <v>97.394858048849869</v>
      </c>
      <c r="L293" s="21">
        <f>VLOOKUP('Summary_Min Time'!E293, A:D, 4, FALSE)</f>
        <v>84.711156867525418</v>
      </c>
      <c r="M293" s="22">
        <f t="shared" si="60"/>
        <v>91.053007458187636</v>
      </c>
      <c r="N293" s="22">
        <f>IF('Min Time'!H293=0,1,'Min Time'!H293)</f>
        <v>18.791786773714289</v>
      </c>
      <c r="O293" s="40">
        <f t="shared" si="57"/>
        <v>0.1684258268295282</v>
      </c>
      <c r="P293" s="40">
        <f t="shared" si="58"/>
        <v>0.83157417317047178</v>
      </c>
      <c r="Q293" s="40">
        <f t="shared" si="59"/>
        <v>75.717329391727191</v>
      </c>
      <c r="AE293" s="26">
        <f>VLOOKUP('Summary_Min Cost'!B293, A:D, 4, FALSE)</f>
        <v>97.394858048849869</v>
      </c>
      <c r="AF293" s="26">
        <f>VLOOKUP('Summary_Min Cost'!E293, A:D, 4, FALSE)</f>
        <v>84.711156867525418</v>
      </c>
      <c r="AG293" s="27">
        <f t="shared" si="61"/>
        <v>91.053007458187636</v>
      </c>
      <c r="AH293" s="27">
        <f>IF('Min Cost'!H293=0,1,'Min Cost'!H293)</f>
        <v>18.791786773714289</v>
      </c>
      <c r="AI293" s="26">
        <f t="shared" si="62"/>
        <v>0.11391215045952588</v>
      </c>
      <c r="AJ293" s="26">
        <f t="shared" si="63"/>
        <v>0.88608784954047415</v>
      </c>
      <c r="AK293" s="26">
        <f t="shared" si="64"/>
        <v>80.680963572818243</v>
      </c>
      <c r="AY293" s="31">
        <f>VLOOKUP('Summary_Min Time&amp;Cost'!B293, A:D, 4, FALSE)</f>
        <v>97.394858048849869</v>
      </c>
      <c r="AZ293" s="31">
        <f>VLOOKUP('Summary_Min Time&amp;Cost'!E293, A:D, 4, FALSE)</f>
        <v>84.711156867525418</v>
      </c>
      <c r="BA293" s="32">
        <f t="shared" si="65"/>
        <v>91.053007458187636</v>
      </c>
      <c r="BB293" s="32">
        <f>IF('Min Time&amp;Cost'!H293=0,1,'Min Time&amp;Cost'!H293)</f>
        <v>18.791786773714289</v>
      </c>
      <c r="BC293" s="31">
        <f t="shared" si="66"/>
        <v>0.16816958876714541</v>
      </c>
      <c r="BD293" s="31">
        <f t="shared" si="67"/>
        <v>0.83183041123285462</v>
      </c>
      <c r="BE293" s="31">
        <f t="shared" si="68"/>
        <v>75.740660637932393</v>
      </c>
    </row>
    <row r="294" spans="11:57" ht="15.6">
      <c r="K294" s="21">
        <f>VLOOKUP('Summary_Min Time'!B294, A:D, 4, FALSE)</f>
        <v>84.711156867525418</v>
      </c>
      <c r="L294" s="21">
        <f>VLOOKUP('Summary_Min Time'!E294, A:D, 4, FALSE)</f>
        <v>84.711156867525418</v>
      </c>
      <c r="M294" s="22">
        <f t="shared" si="60"/>
        <v>84.711156867525418</v>
      </c>
      <c r="N294" s="22">
        <f>IF('Min Time'!H294=0,1,'Min Time'!H294)</f>
        <v>22.77939659350476</v>
      </c>
      <c r="O294" s="40">
        <f t="shared" si="57"/>
        <v>0.20463441472765295</v>
      </c>
      <c r="P294" s="40">
        <f t="shared" si="58"/>
        <v>0.79536558527234702</v>
      </c>
      <c r="Q294" s="40">
        <f t="shared" si="59"/>
        <v>67.376338861036956</v>
      </c>
      <c r="AE294" s="26">
        <f>VLOOKUP('Summary_Min Cost'!B294, A:D, 4, FALSE)</f>
        <v>84.711156867525418</v>
      </c>
      <c r="AF294" s="26">
        <f>VLOOKUP('Summary_Min Cost'!E294, A:D, 4, FALSE)</f>
        <v>84.711156867525418</v>
      </c>
      <c r="AG294" s="27">
        <f t="shared" si="61"/>
        <v>84.711156867525418</v>
      </c>
      <c r="AH294" s="27">
        <f>IF('Min Cost'!H294=0,1,'Min Cost'!H294)</f>
        <v>22.77939659350476</v>
      </c>
      <c r="AI294" s="26">
        <f t="shared" si="62"/>
        <v>0.13944287514407236</v>
      </c>
      <c r="AJ294" s="26">
        <f t="shared" si="63"/>
        <v>0.86055712485592761</v>
      </c>
      <c r="AK294" s="26">
        <f t="shared" si="64"/>
        <v>72.898789597137139</v>
      </c>
      <c r="AY294" s="31">
        <f>VLOOKUP('Summary_Min Time&amp;Cost'!B294, A:D, 4, FALSE)</f>
        <v>84.711156867525418</v>
      </c>
      <c r="AZ294" s="31">
        <f>VLOOKUP('Summary_Min Time&amp;Cost'!E294, A:D, 4, FALSE)</f>
        <v>84.711156867525418</v>
      </c>
      <c r="BA294" s="32">
        <f t="shared" si="65"/>
        <v>84.711156867525418</v>
      </c>
      <c r="BB294" s="32">
        <f>IF('Min Time&amp;Cost'!H294=0,1,'Min Time&amp;Cost'!H294)</f>
        <v>22.77939659350476</v>
      </c>
      <c r="BC294" s="31">
        <f t="shared" si="66"/>
        <v>0.20438933384006466</v>
      </c>
      <c r="BD294" s="31">
        <f t="shared" si="67"/>
        <v>0.79561066615993536</v>
      </c>
      <c r="BE294" s="31">
        <f t="shared" si="68"/>
        <v>67.397099946550682</v>
      </c>
    </row>
    <row r="295" spans="11:57" ht="15.6">
      <c r="K295" s="21">
        <f>VLOOKUP('Summary_Min Time'!B295, A:D, 4, FALSE)</f>
        <v>87.860941194963118</v>
      </c>
      <c r="L295" s="21">
        <f>VLOOKUP('Summary_Min Time'!E295, A:D, 4, FALSE)</f>
        <v>84.711156867525418</v>
      </c>
      <c r="M295" s="22">
        <f t="shared" si="60"/>
        <v>86.286049031244261</v>
      </c>
      <c r="N295" s="22">
        <f>IF('Min Time'!H295=0,1,'Min Time'!H295)</f>
        <v>1</v>
      </c>
      <c r="O295" s="40">
        <f t="shared" si="57"/>
        <v>6.8715363210907938E-3</v>
      </c>
      <c r="P295" s="40">
        <f t="shared" si="58"/>
        <v>0.99312846367890917</v>
      </c>
      <c r="Q295" s="40">
        <f t="shared" si="59"/>
        <v>85.693131311322645</v>
      </c>
      <c r="AE295" s="26">
        <f>VLOOKUP('Summary_Min Cost'!B295, A:D, 4, FALSE)</f>
        <v>87.860941194963118</v>
      </c>
      <c r="AF295" s="26">
        <f>VLOOKUP('Summary_Min Cost'!E295, A:D, 4, FALSE)</f>
        <v>84.711156867525418</v>
      </c>
      <c r="AG295" s="27">
        <f t="shared" si="61"/>
        <v>86.286049031244261</v>
      </c>
      <c r="AH295" s="27">
        <f>IF('Min Cost'!H295=0,1,'Min Cost'!H295)</f>
        <v>42.626279486852383</v>
      </c>
      <c r="AI295" s="26">
        <f t="shared" si="62"/>
        <v>0.26651280572798247</v>
      </c>
      <c r="AJ295" s="26">
        <f t="shared" si="63"/>
        <v>0.73348719427201758</v>
      </c>
      <c r="AK295" s="26">
        <f t="shared" si="64"/>
        <v>63.289712008745092</v>
      </c>
      <c r="AY295" s="31">
        <f>VLOOKUP('Summary_Min Time&amp;Cost'!B295, A:D, 4, FALSE)</f>
        <v>87.860941194963118</v>
      </c>
      <c r="AZ295" s="31">
        <f>VLOOKUP('Summary_Min Time&amp;Cost'!E295, A:D, 4, FALSE)</f>
        <v>84.711156867525418</v>
      </c>
      <c r="BA295" s="32">
        <f t="shared" si="65"/>
        <v>86.286049031244261</v>
      </c>
      <c r="BB295" s="32">
        <f>IF('Min Time&amp;Cost'!H295=0,1,'Min Time&amp;Cost'!H295)</f>
        <v>1</v>
      </c>
      <c r="BC295" s="31">
        <f t="shared" si="66"/>
        <v>6.5655175419600583E-3</v>
      </c>
      <c r="BD295" s="31">
        <f t="shared" si="67"/>
        <v>0.99343448245803989</v>
      </c>
      <c r="BE295" s="31">
        <f t="shared" si="68"/>
        <v>85.719536462703203</v>
      </c>
    </row>
    <row r="296" spans="11:57" ht="15.6">
      <c r="K296" s="21">
        <f>VLOOKUP('Summary_Min Time'!B296, A:D, 4, FALSE)</f>
        <v>79.101456423858892</v>
      </c>
      <c r="L296" s="21">
        <f>VLOOKUP('Summary_Min Time'!E296, A:D, 4, FALSE)</f>
        <v>84.711156867525418</v>
      </c>
      <c r="M296" s="22">
        <f t="shared" si="60"/>
        <v>81.906306645692155</v>
      </c>
      <c r="N296" s="22">
        <f>IF('Min Time'!H296=0,1,'Min Time'!H296)</f>
        <v>42.24676841512381</v>
      </c>
      <c r="O296" s="40">
        <f t="shared" si="57"/>
        <v>0.38140347579532002</v>
      </c>
      <c r="P296" s="40">
        <f t="shared" si="58"/>
        <v>0.61859652420468003</v>
      </c>
      <c r="Q296" s="40">
        <f t="shared" si="59"/>
        <v>50.666956601467852</v>
      </c>
      <c r="AE296" s="26">
        <f>VLOOKUP('Summary_Min Cost'!B296, A:D, 4, FALSE)</f>
        <v>79.101456423858892</v>
      </c>
      <c r="AF296" s="26">
        <f>VLOOKUP('Summary_Min Cost'!E296, A:D, 4, FALSE)</f>
        <v>84.711156867525418</v>
      </c>
      <c r="AG296" s="27">
        <f t="shared" si="61"/>
        <v>81.906306645692155</v>
      </c>
      <c r="AH296" s="27">
        <f>IF('Min Cost'!H296=0,1,'Min Cost'!H296)</f>
        <v>50.846179162128571</v>
      </c>
      <c r="AI296" s="26">
        <f t="shared" si="62"/>
        <v>0.31914082226624457</v>
      </c>
      <c r="AJ296" s="26">
        <f t="shared" si="63"/>
        <v>0.68085917773375537</v>
      </c>
      <c r="AK296" s="26">
        <f t="shared" si="64"/>
        <v>55.766660593994786</v>
      </c>
      <c r="AY296" s="31">
        <f>VLOOKUP('Summary_Min Time&amp;Cost'!B296, A:D, 4, FALSE)</f>
        <v>79.101456423858892</v>
      </c>
      <c r="AZ296" s="31">
        <f>VLOOKUP('Summary_Min Time&amp;Cost'!E296, A:D, 4, FALSE)</f>
        <v>84.711156867525418</v>
      </c>
      <c r="BA296" s="32">
        <f t="shared" si="65"/>
        <v>81.906306645692155</v>
      </c>
      <c r="BB296" s="32">
        <f>IF('Min Time&amp;Cost'!H296=0,1,'Min Time&amp;Cost'!H296)</f>
        <v>42.24676841512381</v>
      </c>
      <c r="BC296" s="31">
        <f t="shared" si="66"/>
        <v>0.38121286384527042</v>
      </c>
      <c r="BD296" s="31">
        <f t="shared" si="67"/>
        <v>0.61878713615472958</v>
      </c>
      <c r="BE296" s="31">
        <f t="shared" si="68"/>
        <v>50.682568922298941</v>
      </c>
    </row>
    <row r="297" spans="11:57" ht="15.6">
      <c r="K297" s="21">
        <f>VLOOKUP('Summary_Min Time'!B297, A:D, 4, FALSE)</f>
        <v>91.803458387712311</v>
      </c>
      <c r="L297" s="21">
        <f>VLOOKUP('Summary_Min Time'!E297, A:D, 4, FALSE)</f>
        <v>91.803458387712311</v>
      </c>
      <c r="M297" s="22">
        <f t="shared" si="60"/>
        <v>91.803458387712311</v>
      </c>
      <c r="N297" s="22">
        <f>IF('Min Time'!H297=0,1,'Min Time'!H297)</f>
        <v>10.858784152089999</v>
      </c>
      <c r="O297" s="40">
        <f t="shared" si="57"/>
        <v>9.6391993103983178E-2</v>
      </c>
      <c r="P297" s="40">
        <f t="shared" si="58"/>
        <v>0.90360800689601684</v>
      </c>
      <c r="Q297" s="40">
        <f t="shared" si="59"/>
        <v>82.954340059882142</v>
      </c>
      <c r="AE297" s="26">
        <f>VLOOKUP('Summary_Min Cost'!B297, A:D, 4, FALSE)</f>
        <v>91.803458387712311</v>
      </c>
      <c r="AF297" s="26">
        <f>VLOOKUP('Summary_Min Cost'!E297, A:D, 4, FALSE)</f>
        <v>79.101456423858892</v>
      </c>
      <c r="AG297" s="27">
        <f t="shared" si="61"/>
        <v>85.452457405785594</v>
      </c>
      <c r="AH297" s="27">
        <f>IF('Min Cost'!H297=0,1,'Min Cost'!H297)</f>
        <v>53.455820129166668</v>
      </c>
      <c r="AI297" s="26">
        <f t="shared" si="62"/>
        <v>0.33584908312072914</v>
      </c>
      <c r="AJ297" s="26">
        <f t="shared" si="63"/>
        <v>0.66415091687927086</v>
      </c>
      <c r="AK297" s="26">
        <f t="shared" si="64"/>
        <v>56.753327935639341</v>
      </c>
      <c r="AY297" s="31">
        <f>VLOOKUP('Summary_Min Time&amp;Cost'!B297, A:D, 4, FALSE)</f>
        <v>91.803458387712311</v>
      </c>
      <c r="AZ297" s="31">
        <f>VLOOKUP('Summary_Min Time&amp;Cost'!E297, A:D, 4, FALSE)</f>
        <v>84.711156867525418</v>
      </c>
      <c r="BA297" s="32">
        <f t="shared" si="65"/>
        <v>88.257307627618871</v>
      </c>
      <c r="BB297" s="32">
        <f>IF('Min Time&amp;Cost'!H297=0,1,'Min Time&amp;Cost'!H297)</f>
        <v>15.901104599217501</v>
      </c>
      <c r="BC297" s="31">
        <f t="shared" si="66"/>
        <v>0.14191331591730902</v>
      </c>
      <c r="BD297" s="31">
        <f t="shared" si="67"/>
        <v>0.85808668408269095</v>
      </c>
      <c r="BE297" s="31">
        <f t="shared" si="68"/>
        <v>75.732420448249471</v>
      </c>
    </row>
    <row r="298" spans="11:57" ht="15.6">
      <c r="K298" s="21">
        <f>VLOOKUP('Summary_Min Time'!B298, A:D, 4, FALSE)</f>
        <v>84.711156867525418</v>
      </c>
      <c r="L298" s="21">
        <f>VLOOKUP('Summary_Min Time'!E298, A:D, 4, FALSE)</f>
        <v>84.711156867525418</v>
      </c>
      <c r="M298" s="22">
        <f t="shared" si="60"/>
        <v>84.711156867525418</v>
      </c>
      <c r="N298" s="22">
        <f>IF('Min Time'!H298=0,1,'Min Time'!H298)</f>
        <v>39.239253474138103</v>
      </c>
      <c r="O298" s="40">
        <f t="shared" si="57"/>
        <v>0.35409441748295822</v>
      </c>
      <c r="P298" s="40">
        <f t="shared" si="58"/>
        <v>0.64590558251704178</v>
      </c>
      <c r="Q298" s="40">
        <f t="shared" si="59"/>
        <v>54.715409122211511</v>
      </c>
      <c r="AE298" s="26">
        <f>VLOOKUP('Summary_Min Cost'!B298, A:D, 4, FALSE)</f>
        <v>84.711156867525418</v>
      </c>
      <c r="AF298" s="26">
        <f>VLOOKUP('Summary_Min Cost'!E298, A:D, 4, FALSE)</f>
        <v>84.711156867525418</v>
      </c>
      <c r="AG298" s="27">
        <f t="shared" si="61"/>
        <v>84.711156867525418</v>
      </c>
      <c r="AH298" s="27">
        <f>IF('Min Cost'!H298=0,1,'Min Cost'!H298)</f>
        <v>39.239253474138103</v>
      </c>
      <c r="AI298" s="26">
        <f t="shared" si="62"/>
        <v>0.24482732682258915</v>
      </c>
      <c r="AJ298" s="26">
        <f t="shared" si="63"/>
        <v>0.75517267317741088</v>
      </c>
      <c r="AK298" s="26">
        <f t="shared" si="64"/>
        <v>63.971550779600157</v>
      </c>
      <c r="AY298" s="31">
        <f>VLOOKUP('Summary_Min Time&amp;Cost'!B298, A:D, 4, FALSE)</f>
        <v>84.711156867525418</v>
      </c>
      <c r="AZ298" s="31">
        <f>VLOOKUP('Summary_Min Time&amp;Cost'!E298, A:D, 4, FALSE)</f>
        <v>84.711156867525418</v>
      </c>
      <c r="BA298" s="32">
        <f t="shared" si="65"/>
        <v>84.711156867525418</v>
      </c>
      <c r="BB298" s="32">
        <f>IF('Min Time&amp;Cost'!H298=0,1,'Min Time&amp;Cost'!H298)</f>
        <v>39.239253474138103</v>
      </c>
      <c r="BC298" s="31">
        <f t="shared" si="66"/>
        <v>0.35389539062487846</v>
      </c>
      <c r="BD298" s="31">
        <f t="shared" si="67"/>
        <v>0.64610460937512149</v>
      </c>
      <c r="BE298" s="31">
        <f t="shared" si="68"/>
        <v>54.732268917607151</v>
      </c>
    </row>
    <row r="299" spans="11:57" ht="15.6">
      <c r="K299" s="21">
        <f>VLOOKUP('Summary_Min Time'!B299, A:D, 4, FALSE)</f>
        <v>79.101456423858892</v>
      </c>
      <c r="L299" s="21">
        <f>VLOOKUP('Summary_Min Time'!E299, A:D, 4, FALSE)</f>
        <v>84.711156867525418</v>
      </c>
      <c r="M299" s="22">
        <f t="shared" si="60"/>
        <v>81.906306645692155</v>
      </c>
      <c r="N299" s="22">
        <f>IF('Min Time'!H299=0,1,'Min Time'!H299)</f>
        <v>1</v>
      </c>
      <c r="O299" s="40">
        <f t="shared" si="57"/>
        <v>6.8715363210907938E-3</v>
      </c>
      <c r="P299" s="40">
        <f t="shared" si="58"/>
        <v>0.99312846367890917</v>
      </c>
      <c r="Q299" s="40">
        <f t="shared" si="59"/>
        <v>81.343484484649878</v>
      </c>
      <c r="AE299" s="26">
        <f>VLOOKUP('Summary_Min Cost'!B299, A:D, 4, FALSE)</f>
        <v>79.101456423858892</v>
      </c>
      <c r="AF299" s="26">
        <f>VLOOKUP('Summary_Min Cost'!E299, A:D, 4, FALSE)</f>
        <v>84.711156867525418</v>
      </c>
      <c r="AG299" s="27">
        <f t="shared" si="61"/>
        <v>81.906306645692155</v>
      </c>
      <c r="AH299" s="27">
        <f>IF('Min Cost'!H299=0,1,'Min Cost'!H299)</f>
        <v>21.770189795852382</v>
      </c>
      <c r="AI299" s="26">
        <f t="shared" si="62"/>
        <v>0.13298141525580537</v>
      </c>
      <c r="AJ299" s="26">
        <f t="shared" si="63"/>
        <v>0.86701858474419469</v>
      </c>
      <c r="AK299" s="26">
        <f t="shared" si="64"/>
        <v>71.014290069572041</v>
      </c>
      <c r="AY299" s="31">
        <f>VLOOKUP('Summary_Min Time&amp;Cost'!B299, A:D, 4, FALSE)</f>
        <v>79.101456423858892</v>
      </c>
      <c r="AZ299" s="31">
        <f>VLOOKUP('Summary_Min Time&amp;Cost'!E299, A:D, 4, FALSE)</f>
        <v>84.711156867525418</v>
      </c>
      <c r="BA299" s="32">
        <f t="shared" si="65"/>
        <v>81.906306645692155</v>
      </c>
      <c r="BB299" s="32">
        <f>IF('Min Time&amp;Cost'!H299=0,1,'Min Time&amp;Cost'!H299)</f>
        <v>1</v>
      </c>
      <c r="BC299" s="31">
        <f t="shared" si="66"/>
        <v>6.5655175419600583E-3</v>
      </c>
      <c r="BD299" s="31">
        <f t="shared" si="67"/>
        <v>0.99343448245803989</v>
      </c>
      <c r="BE299" s="31">
        <f t="shared" si="68"/>
        <v>81.368549352612703</v>
      </c>
    </row>
    <row r="300" spans="11:57" ht="15.6">
      <c r="K300" s="21">
        <f>VLOOKUP('Summary_Min Time'!B300, A:D, 4, FALSE)</f>
        <v>91.803458387712311</v>
      </c>
      <c r="L300" s="21">
        <f>VLOOKUP('Summary_Min Time'!E300, A:D, 4, FALSE)</f>
        <v>84.711156867525418</v>
      </c>
      <c r="M300" s="22">
        <f t="shared" si="60"/>
        <v>88.257307627618871</v>
      </c>
      <c r="N300" s="22">
        <f>IF('Min Time'!H300=0,1,'Min Time'!H300)</f>
        <v>47.031760209914289</v>
      </c>
      <c r="O300" s="40">
        <f t="shared" si="57"/>
        <v>0.424852510135039</v>
      </c>
      <c r="P300" s="40">
        <f t="shared" si="58"/>
        <v>0.575147489864961</v>
      </c>
      <c r="Q300" s="40">
        <f t="shared" si="59"/>
        <v>50.760968944264668</v>
      </c>
      <c r="AE300" s="26">
        <f>VLOOKUP('Summary_Min Cost'!B300, A:D, 4, FALSE)</f>
        <v>91.803458387712311</v>
      </c>
      <c r="AF300" s="26">
        <f>VLOOKUP('Summary_Min Cost'!E300, A:D, 4, FALSE)</f>
        <v>79.101456423858892</v>
      </c>
      <c r="AG300" s="27">
        <f t="shared" si="61"/>
        <v>85.452457405785594</v>
      </c>
      <c r="AH300" s="27">
        <f>IF('Min Cost'!H300=0,1,'Min Cost'!H300)</f>
        <v>101.2489410132667</v>
      </c>
      <c r="AI300" s="26">
        <f t="shared" si="62"/>
        <v>0.64184517257045415</v>
      </c>
      <c r="AJ300" s="26">
        <f t="shared" si="63"/>
        <v>0.35815482742954585</v>
      </c>
      <c r="AK300" s="26">
        <f t="shared" si="64"/>
        <v>30.605210135599759</v>
      </c>
      <c r="AY300" s="31">
        <f>VLOOKUP('Summary_Min Time&amp;Cost'!B300, A:D, 4, FALSE)</f>
        <v>91.803458387712311</v>
      </c>
      <c r="AZ300" s="31">
        <f>VLOOKUP('Summary_Min Time&amp;Cost'!E300, A:D, 4, FALSE)</f>
        <v>84.711156867525418</v>
      </c>
      <c r="BA300" s="32">
        <f t="shared" si="65"/>
        <v>88.257307627618871</v>
      </c>
      <c r="BB300" s="32">
        <f>IF('Min Time&amp;Cost'!H300=0,1,'Min Time&amp;Cost'!H300)</f>
        <v>47.031760209914289</v>
      </c>
      <c r="BC300" s="31">
        <f t="shared" si="66"/>
        <v>0.42467528640305918</v>
      </c>
      <c r="BD300" s="31">
        <f t="shared" si="67"/>
        <v>0.57532471359694082</v>
      </c>
      <c r="BE300" s="31">
        <f t="shared" si="68"/>
        <v>50.776610233696928</v>
      </c>
    </row>
    <row r="301" spans="11:57" ht="15.6">
      <c r="K301" s="21">
        <f>VLOOKUP('Summary_Min Time'!B301, A:D, 4, FALSE)</f>
        <v>95.731374129708314</v>
      </c>
      <c r="L301" s="21">
        <f>VLOOKUP('Summary_Min Time'!E301, A:D, 4, FALSE)</f>
        <v>91.803458387712311</v>
      </c>
      <c r="M301" s="22">
        <f t="shared" si="60"/>
        <v>93.767416258710313</v>
      </c>
      <c r="N301" s="22">
        <f>IF('Min Time'!H301=0,1,'Min Time'!H301)</f>
        <v>5.7852568706275003</v>
      </c>
      <c r="O301" s="40">
        <f t="shared" si="57"/>
        <v>5.0322977621916364E-2</v>
      </c>
      <c r="P301" s="40">
        <f t="shared" si="58"/>
        <v>0.9496770223780836</v>
      </c>
      <c r="Q301" s="40">
        <f t="shared" si="59"/>
        <v>89.048760668658318</v>
      </c>
      <c r="AE301" s="26">
        <f>VLOOKUP('Summary_Min Cost'!B301, A:D, 4, FALSE)</f>
        <v>95.731374129708314</v>
      </c>
      <c r="AF301" s="26">
        <f>VLOOKUP('Summary_Min Cost'!E301, A:D, 4, FALSE)</f>
        <v>79.101456423858892</v>
      </c>
      <c r="AG301" s="27">
        <f t="shared" si="61"/>
        <v>87.416415276783596</v>
      </c>
      <c r="AH301" s="27">
        <f>IF('Min Cost'!H301=0,1,'Min Cost'!H301)</f>
        <v>71.747412378552383</v>
      </c>
      <c r="AI301" s="26">
        <f t="shared" si="62"/>
        <v>0.45296124475784472</v>
      </c>
      <c r="AJ301" s="26">
        <f t="shared" si="63"/>
        <v>0.54703875524215528</v>
      </c>
      <c r="AK301" s="26">
        <f t="shared" si="64"/>
        <v>47.820167000743027</v>
      </c>
      <c r="AY301" s="31">
        <f>VLOOKUP('Summary_Min Time&amp;Cost'!B301, A:D, 4, FALSE)</f>
        <v>95.731374129708314</v>
      </c>
      <c r="AZ301" s="31">
        <f>VLOOKUP('Summary_Min Time&amp;Cost'!E301, A:D, 4, FALSE)</f>
        <v>91.803458387712311</v>
      </c>
      <c r="BA301" s="32">
        <f t="shared" si="65"/>
        <v>93.767416258710313</v>
      </c>
      <c r="BB301" s="32">
        <f>IF('Min Time&amp;Cost'!H301=0,1,'Min Time&amp;Cost'!H301)</f>
        <v>5.7852568706275003</v>
      </c>
      <c r="BC301" s="31">
        <f t="shared" si="66"/>
        <v>5.0030347802527145E-2</v>
      </c>
      <c r="BD301" s="31">
        <f t="shared" si="67"/>
        <v>0.94996965219747287</v>
      </c>
      <c r="BE301" s="31">
        <f t="shared" si="68"/>
        <v>89.076199810742693</v>
      </c>
    </row>
    <row r="302" spans="11:57" ht="15.6">
      <c r="K302" s="21">
        <f>VLOOKUP('Summary_Min Time'!B302, A:D, 4, FALSE)</f>
        <v>95.731374129708314</v>
      </c>
      <c r="L302" s="21">
        <f>VLOOKUP('Summary_Min Time'!E302, A:D, 4, FALSE)</f>
        <v>95.731374129708314</v>
      </c>
      <c r="M302" s="22">
        <f t="shared" si="60"/>
        <v>95.731374129708314</v>
      </c>
      <c r="N302" s="22">
        <f>IF('Min Time'!H302=0,1,'Min Time'!H302)</f>
        <v>1</v>
      </c>
      <c r="O302" s="40">
        <f t="shared" si="57"/>
        <v>6.8715363210907938E-3</v>
      </c>
      <c r="P302" s="40">
        <f t="shared" si="58"/>
        <v>0.99312846367890917</v>
      </c>
      <c r="Q302" s="40">
        <f t="shared" si="59"/>
        <v>95.073552515308094</v>
      </c>
      <c r="AE302" s="26">
        <f>VLOOKUP('Summary_Min Cost'!B302, A:D, 4, FALSE)</f>
        <v>95.731374129708314</v>
      </c>
      <c r="AF302" s="26">
        <f>VLOOKUP('Summary_Min Cost'!E302, A:D, 4, FALSE)</f>
        <v>84.711156867525418</v>
      </c>
      <c r="AG302" s="27">
        <f t="shared" si="61"/>
        <v>90.221265498616873</v>
      </c>
      <c r="AH302" s="27">
        <f>IF('Min Cost'!H302=0,1,'Min Cost'!H302)</f>
        <v>43.547688255799997</v>
      </c>
      <c r="AI302" s="26">
        <f t="shared" si="62"/>
        <v>0.27241213757463856</v>
      </c>
      <c r="AJ302" s="26">
        <f t="shared" si="63"/>
        <v>0.72758786242536144</v>
      </c>
      <c r="AK302" s="26">
        <f t="shared" si="64"/>
        <v>65.643897709449661</v>
      </c>
      <c r="AY302" s="31">
        <f>VLOOKUP('Summary_Min Time&amp;Cost'!B302, A:D, 4, FALSE)</f>
        <v>95.731374129708314</v>
      </c>
      <c r="AZ302" s="31">
        <f>VLOOKUP('Summary_Min Time&amp;Cost'!E302, A:D, 4, FALSE)</f>
        <v>95.731374129708314</v>
      </c>
      <c r="BA302" s="32">
        <f t="shared" si="65"/>
        <v>95.731374129708314</v>
      </c>
      <c r="BB302" s="32">
        <f>IF('Min Time&amp;Cost'!H302=0,1,'Min Time&amp;Cost'!H302)</f>
        <v>1</v>
      </c>
      <c r="BC302" s="31">
        <f t="shared" si="66"/>
        <v>6.5655175419600583E-3</v>
      </c>
      <c r="BD302" s="31">
        <f t="shared" si="67"/>
        <v>0.99343448245803989</v>
      </c>
      <c r="BE302" s="31">
        <f t="shared" si="68"/>
        <v>95.102848113543772</v>
      </c>
    </row>
    <row r="303" spans="11:57" ht="15.6">
      <c r="K303" s="21">
        <f>VLOOKUP('Summary_Min Time'!B303, A:D, 4, FALSE)</f>
        <v>84.711156867525418</v>
      </c>
      <c r="L303" s="21">
        <f>VLOOKUP('Summary_Min Time'!E303, A:D, 4, FALSE)</f>
        <v>87.860941194963118</v>
      </c>
      <c r="M303" s="22">
        <f t="shared" si="60"/>
        <v>86.286049031244261</v>
      </c>
      <c r="N303" s="22">
        <f>IF('Min Time'!H303=0,1,'Min Time'!H303)</f>
        <v>0.3088624283725</v>
      </c>
      <c r="O303" s="40">
        <f t="shared" si="57"/>
        <v>5.9581812324420067E-4</v>
      </c>
      <c r="P303" s="40">
        <f t="shared" si="58"/>
        <v>0.99940418187675584</v>
      </c>
      <c r="Q303" s="40">
        <f t="shared" si="59"/>
        <v>86.234638239448316</v>
      </c>
      <c r="AE303" s="26">
        <f>VLOOKUP('Summary_Min Cost'!B303, A:D, 4, FALSE)</f>
        <v>84.711156867525418</v>
      </c>
      <c r="AF303" s="26">
        <f>VLOOKUP('Summary_Min Cost'!E303, A:D, 4, FALSE)</f>
        <v>84.711156867525418</v>
      </c>
      <c r="AG303" s="27">
        <f t="shared" si="61"/>
        <v>84.711156867525418</v>
      </c>
      <c r="AH303" s="27">
        <f>IF('Min Cost'!H303=0,1,'Min Cost'!H303)</f>
        <v>13.15701798607143</v>
      </c>
      <c r="AI303" s="26">
        <f t="shared" si="62"/>
        <v>7.7835468667738966E-2</v>
      </c>
      <c r="AJ303" s="26">
        <f t="shared" si="63"/>
        <v>0.92216453133226106</v>
      </c>
      <c r="AK303" s="26">
        <f t="shared" si="64"/>
        <v>78.117624271355226</v>
      </c>
      <c r="AY303" s="31">
        <f>VLOOKUP('Summary_Min Time&amp;Cost'!B303, A:D, 4, FALSE)</f>
        <v>84.711156867525418</v>
      </c>
      <c r="AZ303" s="31">
        <f>VLOOKUP('Summary_Min Time&amp;Cost'!E303, A:D, 4, FALSE)</f>
        <v>87.860941194963118</v>
      </c>
      <c r="BA303" s="32">
        <f t="shared" si="65"/>
        <v>86.286049031244261</v>
      </c>
      <c r="BB303" s="32">
        <f>IF('Min Time&amp;Cost'!H303=0,1,'Min Time&amp;Cost'!H303)</f>
        <v>0.3088624283725</v>
      </c>
      <c r="BC303" s="31">
        <f t="shared" si="66"/>
        <v>2.8786556848290891E-4</v>
      </c>
      <c r="BD303" s="31">
        <f t="shared" si="67"/>
        <v>0.99971213443151707</v>
      </c>
      <c r="BE303" s="31">
        <f t="shared" si="68"/>
        <v>86.261210248687732</v>
      </c>
    </row>
    <row r="304" spans="11:57" ht="15.6">
      <c r="K304" s="21">
        <f>VLOOKUP('Summary_Min Time'!B304, A:D, 4, FALSE)</f>
        <v>87.860941194963118</v>
      </c>
      <c r="L304" s="21">
        <f>VLOOKUP('Summary_Min Time'!E304, A:D, 4, FALSE)</f>
        <v>79.101456423858892</v>
      </c>
      <c r="M304" s="22">
        <f t="shared" si="60"/>
        <v>83.481198809411012</v>
      </c>
      <c r="N304" s="22">
        <f>IF('Min Time'!H304=0,1,'Min Time'!H304)</f>
        <v>9.7590273169047617</v>
      </c>
      <c r="O304" s="40">
        <f t="shared" si="57"/>
        <v>8.6405900223045159E-2</v>
      </c>
      <c r="P304" s="40">
        <f t="shared" si="58"/>
        <v>0.91359409977695483</v>
      </c>
      <c r="Q304" s="40">
        <f t="shared" si="59"/>
        <v>76.267930674584846</v>
      </c>
      <c r="AE304" s="26">
        <f>VLOOKUP('Summary_Min Cost'!B304, A:D, 4, FALSE)</f>
        <v>87.860941194963118</v>
      </c>
      <c r="AF304" s="26">
        <f>VLOOKUP('Summary_Min Cost'!E304, A:D, 4, FALSE)</f>
        <v>79.101456423858892</v>
      </c>
      <c r="AG304" s="27">
        <f t="shared" si="61"/>
        <v>83.481198809411012</v>
      </c>
      <c r="AH304" s="27">
        <f>IF('Min Cost'!H304=0,1,'Min Cost'!H304)</f>
        <v>9.7590273169047617</v>
      </c>
      <c r="AI304" s="26">
        <f t="shared" si="62"/>
        <v>5.6079788404189375E-2</v>
      </c>
      <c r="AJ304" s="26">
        <f t="shared" si="63"/>
        <v>0.94392021159581063</v>
      </c>
      <c r="AK304" s="26">
        <f t="shared" si="64"/>
        <v>78.799590844451174</v>
      </c>
      <c r="AY304" s="31">
        <f>VLOOKUP('Summary_Min Time&amp;Cost'!B304, A:D, 4, FALSE)</f>
        <v>87.860941194963118</v>
      </c>
      <c r="AZ304" s="31">
        <f>VLOOKUP('Summary_Min Time&amp;Cost'!E304, A:D, 4, FALSE)</f>
        <v>79.101456423858892</v>
      </c>
      <c r="BA304" s="32">
        <f t="shared" si="65"/>
        <v>83.481198809411012</v>
      </c>
      <c r="BB304" s="32">
        <f>IF('Min Time&amp;Cost'!H304=0,1,'Min Time&amp;Cost'!H304)</f>
        <v>9.7590273169047617</v>
      </c>
      <c r="BC304" s="31">
        <f t="shared" si="66"/>
        <v>8.6124388856429868E-2</v>
      </c>
      <c r="BD304" s="31">
        <f t="shared" si="67"/>
        <v>0.91387561114357019</v>
      </c>
      <c r="BE304" s="31">
        <f t="shared" si="68"/>
        <v>76.29143158094837</v>
      </c>
    </row>
    <row r="305" spans="11:57" ht="15.6">
      <c r="K305" s="21">
        <f>VLOOKUP('Summary_Min Time'!B305, A:D, 4, FALSE)</f>
        <v>97.16593973375204</v>
      </c>
      <c r="L305" s="21">
        <f>VLOOKUP('Summary_Min Time'!E305, A:D, 4, FALSE)</f>
        <v>84.711156867525418</v>
      </c>
      <c r="M305" s="22">
        <f t="shared" si="60"/>
        <v>90.938548300638729</v>
      </c>
      <c r="N305" s="22">
        <f>IF('Min Time'!H305=0,1,'Min Time'!H305)</f>
        <v>37.081524244080953</v>
      </c>
      <c r="O305" s="40">
        <f t="shared" si="57"/>
        <v>0.33450164586846193</v>
      </c>
      <c r="P305" s="40">
        <f t="shared" si="58"/>
        <v>0.66549835413153802</v>
      </c>
      <c r="Q305" s="40">
        <f t="shared" si="59"/>
        <v>60.51945422118645</v>
      </c>
      <c r="AE305" s="26">
        <f>VLOOKUP('Summary_Min Cost'!B305, A:D, 4, FALSE)</f>
        <v>97.16593973375204</v>
      </c>
      <c r="AF305" s="26">
        <f>VLOOKUP('Summary_Min Cost'!E305, A:D, 4, FALSE)</f>
        <v>84.711156867525418</v>
      </c>
      <c r="AG305" s="27">
        <f t="shared" si="61"/>
        <v>90.938548300638729</v>
      </c>
      <c r="AH305" s="27">
        <f>IF('Min Cost'!H305=0,1,'Min Cost'!H305)</f>
        <v>37.081524244080953</v>
      </c>
      <c r="AI305" s="26">
        <f t="shared" si="62"/>
        <v>0.23101243684940662</v>
      </c>
      <c r="AJ305" s="26">
        <f t="shared" si="63"/>
        <v>0.76898756315059336</v>
      </c>
      <c r="AK305" s="26">
        <f t="shared" si="64"/>
        <v>69.930612654160711</v>
      </c>
      <c r="AY305" s="31">
        <f>VLOOKUP('Summary_Min Time&amp;Cost'!B305, A:D, 4, FALSE)</f>
        <v>97.16593973375204</v>
      </c>
      <c r="AZ305" s="31">
        <f>VLOOKUP('Summary_Min Time&amp;Cost'!E305, A:D, 4, FALSE)</f>
        <v>84.711156867525418</v>
      </c>
      <c r="BA305" s="32">
        <f t="shared" si="65"/>
        <v>90.938548300638729</v>
      </c>
      <c r="BB305" s="32">
        <f>IF('Min Time&amp;Cost'!H305=0,1,'Min Time&amp;Cost'!H305)</f>
        <v>37.081524244080953</v>
      </c>
      <c r="BC305" s="31">
        <f t="shared" si="66"/>
        <v>0.33429658176921095</v>
      </c>
      <c r="BD305" s="31">
        <f t="shared" si="67"/>
        <v>0.66570341823078905</v>
      </c>
      <c r="BE305" s="31">
        <f t="shared" si="68"/>
        <v>60.538102452680917</v>
      </c>
    </row>
    <row r="306" spans="11:57" ht="15.6">
      <c r="K306" s="21">
        <f>VLOOKUP('Summary_Min Time'!B306, A:D, 4, FALSE)</f>
        <v>91.803458387712311</v>
      </c>
      <c r="L306" s="21">
        <f>VLOOKUP('Summary_Min Time'!E306, A:D, 4, FALSE)</f>
        <v>84.711156867525418</v>
      </c>
      <c r="M306" s="22">
        <f t="shared" si="60"/>
        <v>88.257307627618871</v>
      </c>
      <c r="N306" s="22">
        <f>IF('Min Time'!H306=0,1,'Min Time'!H306)</f>
        <v>12.80827766084875</v>
      </c>
      <c r="O306" s="40">
        <f t="shared" si="57"/>
        <v>0.11409392741018969</v>
      </c>
      <c r="P306" s="40">
        <f t="shared" si="58"/>
        <v>0.88590607258981036</v>
      </c>
      <c r="Q306" s="40">
        <f t="shared" si="59"/>
        <v>78.187684777734546</v>
      </c>
      <c r="AE306" s="26">
        <f>VLOOKUP('Summary_Min Cost'!B306, A:D, 4, FALSE)</f>
        <v>91.803458387712311</v>
      </c>
      <c r="AF306" s="26">
        <f>VLOOKUP('Summary_Min Cost'!E306, A:D, 4, FALSE)</f>
        <v>79.101456423858892</v>
      </c>
      <c r="AG306" s="27">
        <f t="shared" si="61"/>
        <v>85.452457405785594</v>
      </c>
      <c r="AH306" s="27">
        <f>IF('Min Cost'!H306=0,1,'Min Cost'!H306)</f>
        <v>101.3080352029524</v>
      </c>
      <c r="AI306" s="26">
        <f t="shared" si="62"/>
        <v>0.64222352390258142</v>
      </c>
      <c r="AJ306" s="26">
        <f t="shared" si="63"/>
        <v>0.35777647609741858</v>
      </c>
      <c r="AK306" s="26">
        <f t="shared" si="64"/>
        <v>30.572879084506731</v>
      </c>
      <c r="AY306" s="31">
        <f>VLOOKUP('Summary_Min Time&amp;Cost'!B306, A:D, 4, FALSE)</f>
        <v>91.803458387712311</v>
      </c>
      <c r="AZ306" s="31">
        <f>VLOOKUP('Summary_Min Time&amp;Cost'!E306, A:D, 4, FALSE)</f>
        <v>95.731374129708314</v>
      </c>
      <c r="BA306" s="32">
        <f t="shared" si="65"/>
        <v>93.767416258710313</v>
      </c>
      <c r="BB306" s="32">
        <f>IF('Min Time&amp;Cost'!H306=0,1,'Min Time&amp;Cost'!H306)</f>
        <v>13.253391245135001</v>
      </c>
      <c r="BC306" s="31">
        <f t="shared" si="66"/>
        <v>0.11786394623347392</v>
      </c>
      <c r="BD306" s="31">
        <f t="shared" si="67"/>
        <v>0.88213605376652604</v>
      </c>
      <c r="BE306" s="31">
        <f t="shared" si="68"/>
        <v>82.715618550341915</v>
      </c>
    </row>
    <row r="307" spans="11:57" ht="15.6">
      <c r="K307" s="21">
        <f>VLOOKUP('Summary_Min Time'!B307, A:D, 4, FALSE)</f>
        <v>79.101456423858892</v>
      </c>
      <c r="L307" s="21">
        <f>VLOOKUP('Summary_Min Time'!E307, A:D, 4, FALSE)</f>
        <v>91.803458387712311</v>
      </c>
      <c r="M307" s="22">
        <f t="shared" si="60"/>
        <v>85.452457405785594</v>
      </c>
      <c r="N307" s="22">
        <f>IF('Min Time'!H307=0,1,'Min Time'!H307)</f>
        <v>3.62261684819625</v>
      </c>
      <c r="O307" s="40">
        <f t="shared" si="57"/>
        <v>3.0685614669409885E-2</v>
      </c>
      <c r="P307" s="40">
        <f t="shared" si="58"/>
        <v>0.96931438533059011</v>
      </c>
      <c r="Q307" s="40">
        <f t="shared" si="59"/>
        <v>82.830296225277493</v>
      </c>
      <c r="AE307" s="26">
        <f>VLOOKUP('Summary_Min Cost'!B307, A:D, 4, FALSE)</f>
        <v>79.101456423858892</v>
      </c>
      <c r="AF307" s="26">
        <f>VLOOKUP('Summary_Min Cost'!E307, A:D, 4, FALSE)</f>
        <v>79.101456423858892</v>
      </c>
      <c r="AG307" s="27">
        <f t="shared" si="61"/>
        <v>79.101456423858892</v>
      </c>
      <c r="AH307" s="27">
        <f>IF('Min Cost'!H307=0,1,'Min Cost'!H307)</f>
        <v>83.547807423223801</v>
      </c>
      <c r="AI307" s="26">
        <f t="shared" si="62"/>
        <v>0.52851343032002762</v>
      </c>
      <c r="AJ307" s="26">
        <f t="shared" si="63"/>
        <v>0.47148656967997238</v>
      </c>
      <c r="AK307" s="26">
        <f t="shared" si="64"/>
        <v>37.295274345975045</v>
      </c>
      <c r="AY307" s="31">
        <f>VLOOKUP('Summary_Min Time&amp;Cost'!B307, A:D, 4, FALSE)</f>
        <v>79.101456423858892</v>
      </c>
      <c r="AZ307" s="31">
        <f>VLOOKUP('Summary_Min Time&amp;Cost'!E307, A:D, 4, FALSE)</f>
        <v>91.803458387712311</v>
      </c>
      <c r="BA307" s="32">
        <f t="shared" si="65"/>
        <v>85.452457405785594</v>
      </c>
      <c r="BB307" s="32">
        <f>IF('Min Time&amp;Cost'!H307=0,1,'Min Time&amp;Cost'!H307)</f>
        <v>3.62261684819625</v>
      </c>
      <c r="BC307" s="31">
        <f t="shared" si="66"/>
        <v>3.0386933868646302E-2</v>
      </c>
      <c r="BD307" s="31">
        <f t="shared" si="67"/>
        <v>0.96961306613135367</v>
      </c>
      <c r="BE307" s="31">
        <f t="shared" si="68"/>
        <v>82.855819233682666</v>
      </c>
    </row>
    <row r="308" spans="11:57" ht="15.6">
      <c r="K308" s="21">
        <f>VLOOKUP('Summary_Min Time'!B308, A:D, 4, FALSE)</f>
        <v>68.91572373752264</v>
      </c>
      <c r="L308" s="21">
        <f>VLOOKUP('Summary_Min Time'!E308, A:D, 4, FALSE)</f>
        <v>79.101456423858892</v>
      </c>
      <c r="M308" s="22">
        <f t="shared" si="60"/>
        <v>74.008590080690766</v>
      </c>
      <c r="N308" s="22">
        <f>IF('Min Time'!H308=0,1,'Min Time'!H308)</f>
        <v>1.8328328982312501</v>
      </c>
      <c r="O308" s="40">
        <f t="shared" si="57"/>
        <v>1.4433886842546964E-2</v>
      </c>
      <c r="P308" s="40">
        <f t="shared" si="58"/>
        <v>0.98556611315745302</v>
      </c>
      <c r="Q308" s="40">
        <f t="shared" si="59"/>
        <v>72.940358466089634</v>
      </c>
      <c r="AE308" s="26">
        <f>VLOOKUP('Summary_Min Cost'!B308, A:D, 4, FALSE)</f>
        <v>68.91572373752264</v>
      </c>
      <c r="AF308" s="26">
        <f>VLOOKUP('Summary_Min Cost'!E308, A:D, 4, FALSE)</f>
        <v>84.711156867525418</v>
      </c>
      <c r="AG308" s="27">
        <f t="shared" si="61"/>
        <v>76.813440302524029</v>
      </c>
      <c r="AH308" s="27">
        <f>IF('Min Cost'!H308=0,1,'Min Cost'!H308)</f>
        <v>33.45539079344762</v>
      </c>
      <c r="AI308" s="26">
        <f t="shared" si="62"/>
        <v>0.20779606940591169</v>
      </c>
      <c r="AJ308" s="26">
        <f t="shared" si="63"/>
        <v>0.79220393059408833</v>
      </c>
      <c r="AK308" s="26">
        <f t="shared" si="64"/>
        <v>60.851909330113891</v>
      </c>
      <c r="AY308" s="31">
        <f>VLOOKUP('Summary_Min Time&amp;Cost'!B308, A:D, 4, FALSE)</f>
        <v>68.91572373752264</v>
      </c>
      <c r="AZ308" s="31">
        <f>VLOOKUP('Summary_Min Time&amp;Cost'!E308, A:D, 4, FALSE)</f>
        <v>79.101456423858892</v>
      </c>
      <c r="BA308" s="32">
        <f t="shared" si="65"/>
        <v>74.008590080690766</v>
      </c>
      <c r="BB308" s="32">
        <f>IF('Min Time&amp;Cost'!H308=0,1,'Min Time&amp;Cost'!H308)</f>
        <v>1.8328328982312501</v>
      </c>
      <c r="BC308" s="31">
        <f t="shared" si="66"/>
        <v>1.4130198296974698E-2</v>
      </c>
      <c r="BD308" s="31">
        <f t="shared" si="67"/>
        <v>0.98586980170302529</v>
      </c>
      <c r="BE308" s="31">
        <f t="shared" si="68"/>
        <v>72.962834027171084</v>
      </c>
    </row>
    <row r="309" spans="11:57" ht="15.6">
      <c r="K309" s="21">
        <f>VLOOKUP('Summary_Min Time'!B309, A:D, 4, FALSE)</f>
        <v>79.101456423858892</v>
      </c>
      <c r="L309" s="21">
        <f>VLOOKUP('Summary_Min Time'!E309, A:D, 4, FALSE)</f>
        <v>87.860941194963118</v>
      </c>
      <c r="M309" s="22">
        <f t="shared" si="60"/>
        <v>83.481198809411012</v>
      </c>
      <c r="N309" s="22">
        <f>IF('Min Time'!H309=0,1,'Min Time'!H309)</f>
        <v>8.7969403896712492</v>
      </c>
      <c r="O309" s="40">
        <f t="shared" si="57"/>
        <v>7.7669887763280016E-2</v>
      </c>
      <c r="P309" s="40">
        <f t="shared" si="58"/>
        <v>0.92233011223672001</v>
      </c>
      <c r="Q309" s="40">
        <f t="shared" si="59"/>
        <v>76.997223467539996</v>
      </c>
      <c r="AE309" s="26">
        <f>VLOOKUP('Summary_Min Cost'!B309, A:D, 4, FALSE)</f>
        <v>79.101456423858892</v>
      </c>
      <c r="AF309" s="26">
        <f>VLOOKUP('Summary_Min Cost'!E309, A:D, 4, FALSE)</f>
        <v>79.101456423858892</v>
      </c>
      <c r="AG309" s="27">
        <f t="shared" si="61"/>
        <v>79.101456423858892</v>
      </c>
      <c r="AH309" s="27">
        <f>IF('Min Cost'!H309=0,1,'Min Cost'!H309)</f>
        <v>44.93062609295238</v>
      </c>
      <c r="AI309" s="26">
        <f t="shared" si="62"/>
        <v>0.28126641539313257</v>
      </c>
      <c r="AJ309" s="26">
        <f t="shared" si="63"/>
        <v>0.71873358460686743</v>
      </c>
      <c r="AK309" s="26">
        <f t="shared" si="64"/>
        <v>56.852873323144024</v>
      </c>
      <c r="AY309" s="31">
        <f>VLOOKUP('Summary_Min Time&amp;Cost'!B309, A:D, 4, FALSE)</f>
        <v>79.101456423858892</v>
      </c>
      <c r="AZ309" s="31">
        <f>VLOOKUP('Summary_Min Time&amp;Cost'!E309, A:D, 4, FALSE)</f>
        <v>87.860941194963118</v>
      </c>
      <c r="BA309" s="32">
        <f t="shared" si="65"/>
        <v>83.481198809411012</v>
      </c>
      <c r="BB309" s="32">
        <f>IF('Min Time&amp;Cost'!H309=0,1,'Min Time&amp;Cost'!H309)</f>
        <v>8.7969403896712492</v>
      </c>
      <c r="BC309" s="31">
        <f t="shared" si="66"/>
        <v>7.7385684515437703E-2</v>
      </c>
      <c r="BD309" s="31">
        <f t="shared" si="67"/>
        <v>0.9226143154845623</v>
      </c>
      <c r="BE309" s="31">
        <f t="shared" si="68"/>
        <v>77.0209490953754</v>
      </c>
    </row>
    <row r="310" spans="11:57" ht="15.6">
      <c r="K310" s="21">
        <f>VLOOKUP('Summary_Min Time'!B310, A:D, 4, FALSE)</f>
        <v>84.711156867525418</v>
      </c>
      <c r="L310" s="21">
        <f>VLOOKUP('Summary_Min Time'!E310, A:D, 4, FALSE)</f>
        <v>91.803458387712311</v>
      </c>
      <c r="M310" s="22">
        <f t="shared" si="60"/>
        <v>88.257307627618871</v>
      </c>
      <c r="N310" s="22">
        <f>IF('Min Time'!H310=0,1,'Min Time'!H310)</f>
        <v>8.6624709998975007</v>
      </c>
      <c r="O310" s="40">
        <f t="shared" si="57"/>
        <v>7.6448868922603719E-2</v>
      </c>
      <c r="P310" s="40">
        <f t="shared" si="58"/>
        <v>0.92355113107739628</v>
      </c>
      <c r="Q310" s="40">
        <f t="shared" si="59"/>
        <v>81.510136285333118</v>
      </c>
      <c r="AE310" s="26">
        <f>VLOOKUP('Summary_Min Cost'!B310, A:D, 4, FALSE)</f>
        <v>84.711156867525418</v>
      </c>
      <c r="AF310" s="26">
        <f>VLOOKUP('Summary_Min Cost'!E310, A:D, 4, FALSE)</f>
        <v>79.101456423858892</v>
      </c>
      <c r="AG310" s="27">
        <f t="shared" si="61"/>
        <v>81.906306645692155</v>
      </c>
      <c r="AH310" s="27">
        <f>IF('Min Cost'!H310=0,1,'Min Cost'!H310)</f>
        <v>117.62939039042379</v>
      </c>
      <c r="AI310" s="26">
        <f t="shared" si="62"/>
        <v>0.74672121665626268</v>
      </c>
      <c r="AJ310" s="26">
        <f t="shared" si="63"/>
        <v>0.25327878334373732</v>
      </c>
      <c r="AK310" s="26">
        <f t="shared" si="64"/>
        <v>20.745129695399974</v>
      </c>
      <c r="AY310" s="31">
        <f>VLOOKUP('Summary_Min Time&amp;Cost'!B310, A:D, 4, FALSE)</f>
        <v>84.711156867525418</v>
      </c>
      <c r="AZ310" s="31">
        <f>VLOOKUP('Summary_Min Time&amp;Cost'!E310, A:D, 4, FALSE)</f>
        <v>84.711156867525418</v>
      </c>
      <c r="BA310" s="32">
        <f t="shared" si="65"/>
        <v>84.711156867525418</v>
      </c>
      <c r="BB310" s="32">
        <f>IF('Min Time&amp;Cost'!H310=0,1,'Min Time&amp;Cost'!H310)</f>
        <v>13.704791447025</v>
      </c>
      <c r="BC310" s="31">
        <f t="shared" si="66"/>
        <v>0.12196404653846794</v>
      </c>
      <c r="BD310" s="31">
        <f t="shared" si="67"/>
        <v>0.87803595346153207</v>
      </c>
      <c r="BE310" s="31">
        <f t="shared" si="68"/>
        <v>74.379441389007084</v>
      </c>
    </row>
    <row r="311" spans="11:57" ht="15.6">
      <c r="K311" s="21">
        <f>VLOOKUP('Summary_Min Time'!B311, A:D, 4, FALSE)</f>
        <v>79.101456423858892</v>
      </c>
      <c r="L311" s="21">
        <f>VLOOKUP('Summary_Min Time'!E311, A:D, 4, FALSE)</f>
        <v>84.711156867525418</v>
      </c>
      <c r="M311" s="22">
        <f t="shared" si="60"/>
        <v>81.906306645692155</v>
      </c>
      <c r="N311" s="22">
        <f>IF('Min Time'!H311=0,1,'Min Time'!H311)</f>
        <v>3.5481513320875</v>
      </c>
      <c r="O311" s="40">
        <f t="shared" si="57"/>
        <v>3.0009447414524205E-2</v>
      </c>
      <c r="P311" s="40">
        <f t="shared" si="58"/>
        <v>0.96999055258547584</v>
      </c>
      <c r="Q311" s="40">
        <f t="shared" si="59"/>
        <v>79.448343643490361</v>
      </c>
      <c r="AE311" s="26">
        <f>VLOOKUP('Summary_Min Cost'!B311, A:D, 4, FALSE)</f>
        <v>79.101456423858892</v>
      </c>
      <c r="AF311" s="26">
        <f>VLOOKUP('Summary_Min Cost'!E311, A:D, 4, FALSE)</f>
        <v>84.711156867525418</v>
      </c>
      <c r="AG311" s="27">
        <f t="shared" si="61"/>
        <v>81.906306645692155</v>
      </c>
      <c r="AH311" s="27">
        <f>IF('Min Cost'!H311=0,1,'Min Cost'!H311)</f>
        <v>25.418682498833331</v>
      </c>
      <c r="AI311" s="26">
        <f t="shared" si="62"/>
        <v>0.15634093810858987</v>
      </c>
      <c r="AJ311" s="26">
        <f t="shared" si="63"/>
        <v>0.84365906189141016</v>
      </c>
      <c r="AK311" s="26">
        <f t="shared" si="64"/>
        <v>69.100997827694812</v>
      </c>
      <c r="AY311" s="31">
        <f>VLOOKUP('Summary_Min Time&amp;Cost'!B311, A:D, 4, FALSE)</f>
        <v>79.101456423858892</v>
      </c>
      <c r="AZ311" s="31">
        <f>VLOOKUP('Summary_Min Time&amp;Cost'!E311, A:D, 4, FALSE)</f>
        <v>84.711156867525418</v>
      </c>
      <c r="BA311" s="32">
        <f t="shared" si="65"/>
        <v>81.906306645692155</v>
      </c>
      <c r="BB311" s="32">
        <f>IF('Min Time&amp;Cost'!H311=0,1,'Min Time&amp;Cost'!H311)</f>
        <v>3.5481513320875</v>
      </c>
      <c r="BC311" s="31">
        <f t="shared" si="66"/>
        <v>2.9710558262187391E-2</v>
      </c>
      <c r="BD311" s="31">
        <f t="shared" si="67"/>
        <v>0.97028944173781262</v>
      </c>
      <c r="BE311" s="31">
        <f t="shared" si="68"/>
        <v>79.472824550054739</v>
      </c>
    </row>
    <row r="312" spans="11:57" ht="15.6">
      <c r="K312" s="21">
        <f>VLOOKUP('Summary_Min Time'!B312, A:D, 4, FALSE)</f>
        <v>95.731374129708314</v>
      </c>
      <c r="L312" s="21">
        <f>VLOOKUP('Summary_Min Time'!E312, A:D, 4, FALSE)</f>
        <v>79.101456423858892</v>
      </c>
      <c r="M312" s="22">
        <f t="shared" si="60"/>
        <v>87.416415276783596</v>
      </c>
      <c r="N312" s="22">
        <f>IF('Min Time'!H312=0,1,'Min Time'!H312)</f>
        <v>2.8353509328887498</v>
      </c>
      <c r="O312" s="40">
        <f t="shared" si="57"/>
        <v>2.353702481687835E-2</v>
      </c>
      <c r="P312" s="40">
        <f t="shared" si="58"/>
        <v>0.97646297518312164</v>
      </c>
      <c r="Q312" s="40">
        <f t="shared" si="59"/>
        <v>85.358892941011391</v>
      </c>
      <c r="AE312" s="26">
        <f>VLOOKUP('Summary_Min Cost'!B312, A:D, 4, FALSE)</f>
        <v>95.731374129708314</v>
      </c>
      <c r="AF312" s="26">
        <f>VLOOKUP('Summary_Min Cost'!E312, A:D, 4, FALSE)</f>
        <v>79.101456423858892</v>
      </c>
      <c r="AG312" s="27">
        <f t="shared" si="61"/>
        <v>87.416415276783596</v>
      </c>
      <c r="AH312" s="27">
        <f>IF('Min Cost'!H312=0,1,'Min Cost'!H312)</f>
        <v>40.360702771909523</v>
      </c>
      <c r="AI312" s="26">
        <f t="shared" si="62"/>
        <v>0.25200742080444832</v>
      </c>
      <c r="AJ312" s="26">
        <f t="shared" si="63"/>
        <v>0.74799257919555173</v>
      </c>
      <c r="AK312" s="26">
        <f t="shared" si="64"/>
        <v>65.386829926910792</v>
      </c>
      <c r="AY312" s="31">
        <f>VLOOKUP('Summary_Min Time&amp;Cost'!B312, A:D, 4, FALSE)</f>
        <v>95.731374129708314</v>
      </c>
      <c r="AZ312" s="31">
        <f>VLOOKUP('Summary_Min Time&amp;Cost'!E312, A:D, 4, FALSE)</f>
        <v>79.101456423858892</v>
      </c>
      <c r="BA312" s="32">
        <f t="shared" si="65"/>
        <v>87.416415276783596</v>
      </c>
      <c r="BB312" s="32">
        <f>IF('Min Time&amp;Cost'!H312=0,1,'Min Time&amp;Cost'!H312)</f>
        <v>2.8353509328887498</v>
      </c>
      <c r="BC312" s="31">
        <f t="shared" si="66"/>
        <v>2.3236141277174958E-2</v>
      </c>
      <c r="BD312" s="31">
        <f t="shared" si="67"/>
        <v>0.97676385872282501</v>
      </c>
      <c r="BE312" s="31">
        <f t="shared" si="68"/>
        <v>85.385195101468057</v>
      </c>
    </row>
    <row r="313" spans="11:57" ht="15.6">
      <c r="K313" s="21">
        <f>VLOOKUP('Summary_Min Time'!B313, A:D, 4, FALSE)</f>
        <v>97.16593973375204</v>
      </c>
      <c r="L313" s="21">
        <f>VLOOKUP('Summary_Min Time'!E313, A:D, 4, FALSE)</f>
        <v>95.731374129708314</v>
      </c>
      <c r="M313" s="22">
        <f t="shared" si="60"/>
        <v>96.44865693173017</v>
      </c>
      <c r="N313" s="22">
        <f>IF('Min Time'!H313=0,1,'Min Time'!H313)</f>
        <v>3.3717235995662498</v>
      </c>
      <c r="O313" s="40">
        <f t="shared" si="57"/>
        <v>2.8407435344798136E-2</v>
      </c>
      <c r="P313" s="40">
        <f t="shared" si="58"/>
        <v>0.97159256465520183</v>
      </c>
      <c r="Q313" s="40">
        <f t="shared" si="59"/>
        <v>93.708797945849426</v>
      </c>
      <c r="AE313" s="26">
        <f>VLOOKUP('Summary_Min Cost'!B313, A:D, 4, FALSE)</f>
        <v>97.16593973375204</v>
      </c>
      <c r="AF313" s="26">
        <f>VLOOKUP('Summary_Min Cost'!E313, A:D, 4, FALSE)</f>
        <v>79.101456423858892</v>
      </c>
      <c r="AG313" s="27">
        <f t="shared" si="61"/>
        <v>88.133698078805466</v>
      </c>
      <c r="AH313" s="27">
        <f>IF('Min Cost'!H313=0,1,'Min Cost'!H313)</f>
        <v>70.505616927161896</v>
      </c>
      <c r="AI313" s="26">
        <f t="shared" si="62"/>
        <v>0.44501063293353171</v>
      </c>
      <c r="AJ313" s="26">
        <f t="shared" si="63"/>
        <v>0.55498936706646829</v>
      </c>
      <c r="AK313" s="26">
        <f t="shared" si="64"/>
        <v>48.913265313983459</v>
      </c>
      <c r="AY313" s="31">
        <f>VLOOKUP('Summary_Min Time&amp;Cost'!B313, A:D, 4, FALSE)</f>
        <v>97.16593973375204</v>
      </c>
      <c r="AZ313" s="31">
        <f>VLOOKUP('Summary_Min Time&amp;Cost'!E313, A:D, 4, FALSE)</f>
        <v>95.731374129708314</v>
      </c>
      <c r="BA313" s="32">
        <f t="shared" si="65"/>
        <v>96.44865693173017</v>
      </c>
      <c r="BB313" s="32">
        <f>IF('Min Time&amp;Cost'!H313=0,1,'Min Time&amp;Cost'!H313)</f>
        <v>3.3717235995662498</v>
      </c>
      <c r="BC313" s="31">
        <f t="shared" si="66"/>
        <v>2.8108052554633327E-2</v>
      </c>
      <c r="BD313" s="31">
        <f t="shared" si="67"/>
        <v>0.97189194744536667</v>
      </c>
      <c r="BE313" s="31">
        <f t="shared" si="68"/>
        <v>93.737673013869298</v>
      </c>
    </row>
    <row r="314" spans="11:57" ht="15.6">
      <c r="K314" s="21">
        <f>VLOOKUP('Summary_Min Time'!B314, A:D, 4, FALSE)</f>
        <v>79.101456423858892</v>
      </c>
      <c r="L314" s="21">
        <f>VLOOKUP('Summary_Min Time'!E314, A:D, 4, FALSE)</f>
        <v>84.711156867525418</v>
      </c>
      <c r="M314" s="22">
        <f t="shared" si="60"/>
        <v>81.906306645692155</v>
      </c>
      <c r="N314" s="22">
        <f>IF('Min Time'!H314=0,1,'Min Time'!H314)</f>
        <v>15.497216808511251</v>
      </c>
      <c r="O314" s="40">
        <f t="shared" si="57"/>
        <v>0.13851023037885934</v>
      </c>
      <c r="P314" s="40">
        <f t="shared" si="58"/>
        <v>0.86148976962114066</v>
      </c>
      <c r="Q314" s="40">
        <f t="shared" si="59"/>
        <v>70.561445242715834</v>
      </c>
      <c r="AE314" s="26">
        <f>VLOOKUP('Summary_Min Cost'!B314, A:D, 4, FALSE)</f>
        <v>79.101456423858892</v>
      </c>
      <c r="AF314" s="26">
        <f>VLOOKUP('Summary_Min Cost'!E314, A:D, 4, FALSE)</f>
        <v>84.711156867525418</v>
      </c>
      <c r="AG314" s="27">
        <f t="shared" si="61"/>
        <v>81.906306645692155</v>
      </c>
      <c r="AH314" s="27">
        <f>IF('Min Cost'!H314=0,1,'Min Cost'!H314)</f>
        <v>18.873515237523812</v>
      </c>
      <c r="AI314" s="26">
        <f t="shared" si="62"/>
        <v>0.1144354180315075</v>
      </c>
      <c r="AJ314" s="26">
        <f t="shared" si="63"/>
        <v>0.88556458196849253</v>
      </c>
      <c r="AK314" s="26">
        <f t="shared" si="64"/>
        <v>72.533324205275534</v>
      </c>
      <c r="AY314" s="31">
        <f>VLOOKUP('Summary_Min Time&amp;Cost'!B314, A:D, 4, FALSE)</f>
        <v>79.101456423858892</v>
      </c>
      <c r="AZ314" s="31">
        <f>VLOOKUP('Summary_Min Time&amp;Cost'!E314, A:D, 4, FALSE)</f>
        <v>95.731374129708314</v>
      </c>
      <c r="BA314" s="32">
        <f t="shared" si="65"/>
        <v>87.416415276783596</v>
      </c>
      <c r="BB314" s="32">
        <f>IF('Min Time&amp;Cost'!H314=0,1,'Min Time&amp;Cost'!H314)</f>
        <v>15.942330392796251</v>
      </c>
      <c r="BC314" s="31">
        <f t="shared" si="66"/>
        <v>0.14228777274767401</v>
      </c>
      <c r="BD314" s="31">
        <f t="shared" si="67"/>
        <v>0.85771222725232599</v>
      </c>
      <c r="BE314" s="31">
        <f t="shared" si="68"/>
        <v>74.978128245464319</v>
      </c>
    </row>
    <row r="315" spans="11:57" ht="15.6">
      <c r="K315" s="21">
        <f>VLOOKUP('Summary_Min Time'!B315, A:D, 4, FALSE)</f>
        <v>87.860941194963118</v>
      </c>
      <c r="L315" s="21">
        <f>VLOOKUP('Summary_Min Time'!E315, A:D, 4, FALSE)</f>
        <v>79.101456423858892</v>
      </c>
      <c r="M315" s="22">
        <f t="shared" si="60"/>
        <v>83.481198809411012</v>
      </c>
      <c r="N315" s="22">
        <f>IF('Min Time'!H315=0,1,'Min Time'!H315)</f>
        <v>4.3094089891899996</v>
      </c>
      <c r="O315" s="40">
        <f t="shared" si="57"/>
        <v>3.6921875168492553E-2</v>
      </c>
      <c r="P315" s="40">
        <f t="shared" si="58"/>
        <v>0.96307812483150745</v>
      </c>
      <c r="Q315" s="40">
        <f t="shared" si="59"/>
        <v>80.398916408053836</v>
      </c>
      <c r="AE315" s="26">
        <f>VLOOKUP('Summary_Min Cost'!B315, A:D, 4, FALSE)</f>
        <v>87.860941194963118</v>
      </c>
      <c r="AF315" s="26">
        <f>VLOOKUP('Summary_Min Cost'!E315, A:D, 4, FALSE)</f>
        <v>79.101456423858892</v>
      </c>
      <c r="AG315" s="27">
        <f t="shared" si="61"/>
        <v>83.481198809411012</v>
      </c>
      <c r="AH315" s="27">
        <f>IF('Min Cost'!H315=0,1,'Min Cost'!H315)</f>
        <v>96.685844994580947</v>
      </c>
      <c r="AI315" s="26">
        <f t="shared" si="62"/>
        <v>0.61262988987553446</v>
      </c>
      <c r="AJ315" s="26">
        <f t="shared" si="63"/>
        <v>0.38737011012446554</v>
      </c>
      <c r="AK315" s="26">
        <f t="shared" si="64"/>
        <v>32.338121176123948</v>
      </c>
      <c r="AY315" s="31">
        <f>VLOOKUP('Summary_Min Time&amp;Cost'!B315, A:D, 4, FALSE)</f>
        <v>87.860941194963118</v>
      </c>
      <c r="AZ315" s="31">
        <f>VLOOKUP('Summary_Min Time&amp;Cost'!E315, A:D, 4, FALSE)</f>
        <v>79.101456423858892</v>
      </c>
      <c r="BA315" s="32">
        <f t="shared" si="65"/>
        <v>83.481198809411012</v>
      </c>
      <c r="BB315" s="32">
        <f>IF('Min Time&amp;Cost'!H315=0,1,'Min Time&amp;Cost'!H315)</f>
        <v>4.3094089891899996</v>
      </c>
      <c r="BC315" s="31">
        <f t="shared" si="66"/>
        <v>3.6625115985016221E-2</v>
      </c>
      <c r="BD315" s="31">
        <f t="shared" si="67"/>
        <v>0.96337488401498383</v>
      </c>
      <c r="BE315" s="31">
        <f t="shared" si="68"/>
        <v>80.423690220448137</v>
      </c>
    </row>
    <row r="316" spans="11:57" ht="15.6">
      <c r="K316" s="21">
        <f>VLOOKUP('Summary_Min Time'!B316, A:D, 4, FALSE)</f>
        <v>84.711156867525418</v>
      </c>
      <c r="L316" s="21">
        <f>VLOOKUP('Summary_Min Time'!E316, A:D, 4, FALSE)</f>
        <v>84.711156867525418</v>
      </c>
      <c r="M316" s="22">
        <f t="shared" si="60"/>
        <v>84.711156867525418</v>
      </c>
      <c r="N316" s="22">
        <f>IF('Min Time'!H316=0,1,'Min Time'!H316)</f>
        <v>4.5295080968425001</v>
      </c>
      <c r="O316" s="40">
        <f t="shared" si="57"/>
        <v>3.8920435269880094E-2</v>
      </c>
      <c r="P316" s="40">
        <f t="shared" si="58"/>
        <v>0.96107956473011991</v>
      </c>
      <c r="Q316" s="40">
        <f t="shared" si="59"/>
        <v>81.41416177002624</v>
      </c>
      <c r="AE316" s="26">
        <f>VLOOKUP('Summary_Min Cost'!B316, A:D, 4, FALSE)</f>
        <v>84.711156867525418</v>
      </c>
      <c r="AF316" s="26">
        <f>VLOOKUP('Summary_Min Cost'!E316, A:D, 4, FALSE)</f>
        <v>79.101456423858892</v>
      </c>
      <c r="AG316" s="27">
        <f t="shared" si="61"/>
        <v>81.906306645692155</v>
      </c>
      <c r="AH316" s="27">
        <f>IF('Min Cost'!H316=0,1,'Min Cost'!H316)</f>
        <v>24.275621750042859</v>
      </c>
      <c r="AI316" s="26">
        <f t="shared" si="62"/>
        <v>0.14902247652535139</v>
      </c>
      <c r="AJ316" s="26">
        <f t="shared" si="63"/>
        <v>0.85097752347464861</v>
      </c>
      <c r="AK316" s="26">
        <f t="shared" si="64"/>
        <v>69.700425986306257</v>
      </c>
      <c r="AY316" s="31">
        <f>VLOOKUP('Summary_Min Time&amp;Cost'!B316, A:D, 4, FALSE)</f>
        <v>84.711156867525418</v>
      </c>
      <c r="AZ316" s="31">
        <f>VLOOKUP('Summary_Min Time&amp;Cost'!E316, A:D, 4, FALSE)</f>
        <v>84.711156867525418</v>
      </c>
      <c r="BA316" s="32">
        <f t="shared" si="65"/>
        <v>84.711156867525418</v>
      </c>
      <c r="BB316" s="32">
        <f>IF('Min Time&amp;Cost'!H316=0,1,'Min Time&amp;Cost'!H316)</f>
        <v>4.5295080968425001</v>
      </c>
      <c r="BC316" s="31">
        <f t="shared" si="66"/>
        <v>3.8624291915014673E-2</v>
      </c>
      <c r="BD316" s="31">
        <f t="shared" si="67"/>
        <v>0.96137570808498529</v>
      </c>
      <c r="BE316" s="31">
        <f t="shared" si="68"/>
        <v>81.43924841621552</v>
      </c>
    </row>
    <row r="317" spans="11:57" ht="15.6">
      <c r="K317" s="21">
        <f>VLOOKUP('Summary_Min Time'!B317, A:D, 4, FALSE)</f>
        <v>68.91572373752264</v>
      </c>
      <c r="L317" s="21">
        <f>VLOOKUP('Summary_Min Time'!E317, A:D, 4, FALSE)</f>
        <v>84.711156867525418</v>
      </c>
      <c r="M317" s="22">
        <f t="shared" si="60"/>
        <v>76.813440302524029</v>
      </c>
      <c r="N317" s="22">
        <f>IF('Min Time'!H317=0,1,'Min Time'!H317)</f>
        <v>1</v>
      </c>
      <c r="O317" s="40">
        <f t="shared" si="57"/>
        <v>6.8715363210907938E-3</v>
      </c>
      <c r="P317" s="40">
        <f t="shared" si="58"/>
        <v>0.99312846367890917</v>
      </c>
      <c r="Q317" s="40">
        <f t="shared" si="59"/>
        <v>76.285613957537294</v>
      </c>
      <c r="AE317" s="26">
        <f>VLOOKUP('Summary_Min Cost'!B317, A:D, 4, FALSE)</f>
        <v>68.91572373752264</v>
      </c>
      <c r="AF317" s="26">
        <f>VLOOKUP('Summary_Min Cost'!E317, A:D, 4, FALSE)</f>
        <v>84.711156867525418</v>
      </c>
      <c r="AG317" s="27">
        <f t="shared" si="61"/>
        <v>76.813440302524029</v>
      </c>
      <c r="AH317" s="27">
        <f>IF('Min Cost'!H317=0,1,'Min Cost'!H317)</f>
        <v>1</v>
      </c>
      <c r="AI317" s="26">
        <f t="shared" si="62"/>
        <v>0</v>
      </c>
      <c r="AJ317" s="26">
        <f t="shared" si="63"/>
        <v>1</v>
      </c>
      <c r="AK317" s="26">
        <f t="shared" si="64"/>
        <v>76.813440302524029</v>
      </c>
      <c r="AY317" s="31">
        <f>VLOOKUP('Summary_Min Time&amp;Cost'!B317, A:D, 4, FALSE)</f>
        <v>68.91572373752264</v>
      </c>
      <c r="AZ317" s="31">
        <f>VLOOKUP('Summary_Min Time&amp;Cost'!E317, A:D, 4, FALSE)</f>
        <v>84.711156867525418</v>
      </c>
      <c r="BA317" s="32">
        <f t="shared" si="65"/>
        <v>76.813440302524029</v>
      </c>
      <c r="BB317" s="32">
        <f>IF('Min Time&amp;Cost'!H317=0,1,'Min Time&amp;Cost'!H317)</f>
        <v>1</v>
      </c>
      <c r="BC317" s="31">
        <f t="shared" si="66"/>
        <v>6.5655175419600583E-3</v>
      </c>
      <c r="BD317" s="31">
        <f t="shared" si="67"/>
        <v>0.99343448245803989</v>
      </c>
      <c r="BE317" s="31">
        <f t="shared" si="68"/>
        <v>76.309120312759504</v>
      </c>
    </row>
    <row r="318" spans="11:57" ht="15.6">
      <c r="K318" s="21">
        <f>VLOOKUP('Summary_Min Time'!B318, A:D, 4, FALSE)</f>
        <v>84.711156867525418</v>
      </c>
      <c r="L318" s="21">
        <f>VLOOKUP('Summary_Min Time'!E318, A:D, 4, FALSE)</f>
        <v>87.860941194963118</v>
      </c>
      <c r="M318" s="22">
        <f t="shared" si="60"/>
        <v>86.286049031244261</v>
      </c>
      <c r="N318" s="22">
        <f>IF('Min Time'!H318=0,1,'Min Time'!H318)</f>
        <v>11.543842133495</v>
      </c>
      <c r="O318" s="40">
        <f t="shared" si="57"/>
        <v>0.10261250695965381</v>
      </c>
      <c r="P318" s="40">
        <f t="shared" si="58"/>
        <v>0.89738749304034615</v>
      </c>
      <c r="Q318" s="40">
        <f t="shared" si="59"/>
        <v>77.43202122450468</v>
      </c>
      <c r="AE318" s="26">
        <f>VLOOKUP('Summary_Min Cost'!B318, A:D, 4, FALSE)</f>
        <v>84.711156867525418</v>
      </c>
      <c r="AF318" s="26">
        <f>VLOOKUP('Summary_Min Cost'!E318, A:D, 4, FALSE)</f>
        <v>79.101456423858892</v>
      </c>
      <c r="AG318" s="27">
        <f t="shared" si="61"/>
        <v>81.906306645692155</v>
      </c>
      <c r="AH318" s="27">
        <f>IF('Min Cost'!H318=0,1,'Min Cost'!H318)</f>
        <v>61.822618948928572</v>
      </c>
      <c r="AI318" s="26">
        <f t="shared" si="62"/>
        <v>0.38941762337714614</v>
      </c>
      <c r="AJ318" s="26">
        <f t="shared" si="63"/>
        <v>0.61058237662285386</v>
      </c>
      <c r="AK318" s="26">
        <f t="shared" si="64"/>
        <v>50.010547372126965</v>
      </c>
      <c r="AY318" s="31">
        <f>VLOOKUP('Summary_Min Time&amp;Cost'!B318, A:D, 4, FALSE)</f>
        <v>84.711156867525418</v>
      </c>
      <c r="AZ318" s="31">
        <f>VLOOKUP('Summary_Min Time&amp;Cost'!E318, A:D, 4, FALSE)</f>
        <v>87.860941194963118</v>
      </c>
      <c r="BA318" s="32">
        <f t="shared" si="65"/>
        <v>86.286049031244261</v>
      </c>
      <c r="BB318" s="32">
        <f>IF('Min Time&amp;Cost'!H318=0,1,'Min Time&amp;Cost'!H318)</f>
        <v>11.543842133495</v>
      </c>
      <c r="BC318" s="31">
        <f t="shared" si="66"/>
        <v>0.10233598943440828</v>
      </c>
      <c r="BD318" s="31">
        <f t="shared" si="67"/>
        <v>0.89766401056559175</v>
      </c>
      <c r="BE318" s="31">
        <f t="shared" si="68"/>
        <v>77.455880829246013</v>
      </c>
    </row>
    <row r="319" spans="11:57" ht="15.6">
      <c r="K319" s="21">
        <f>VLOOKUP('Summary_Min Time'!B319, A:D, 4, FALSE)</f>
        <v>84.711156867525418</v>
      </c>
      <c r="L319" s="21">
        <f>VLOOKUP('Summary_Min Time'!E319, A:D, 4, FALSE)</f>
        <v>84.711156867525418</v>
      </c>
      <c r="M319" s="22">
        <f t="shared" si="60"/>
        <v>84.711156867525418</v>
      </c>
      <c r="N319" s="22">
        <f>IF('Min Time'!H319=0,1,'Min Time'!H319)</f>
        <v>24.19671192465238</v>
      </c>
      <c r="O319" s="40">
        <f t="shared" si="57"/>
        <v>0.2175040256139846</v>
      </c>
      <c r="P319" s="40">
        <f t="shared" si="58"/>
        <v>0.78249597438601537</v>
      </c>
      <c r="Q319" s="40">
        <f t="shared" si="59"/>
        <v>66.286139234420901</v>
      </c>
      <c r="AE319" s="26">
        <f>VLOOKUP('Summary_Min Cost'!B319, A:D, 4, FALSE)</f>
        <v>84.711156867525418</v>
      </c>
      <c r="AF319" s="26">
        <f>VLOOKUP('Summary_Min Cost'!E319, A:D, 4, FALSE)</f>
        <v>84.711156867525418</v>
      </c>
      <c r="AG319" s="27">
        <f t="shared" si="61"/>
        <v>84.711156867525418</v>
      </c>
      <c r="AH319" s="27">
        <f>IF('Min Cost'!H319=0,1,'Min Cost'!H319)</f>
        <v>24.19671192465238</v>
      </c>
      <c r="AI319" s="26">
        <f t="shared" si="62"/>
        <v>0.14851725532317875</v>
      </c>
      <c r="AJ319" s="26">
        <f t="shared" si="63"/>
        <v>0.85148274467682128</v>
      </c>
      <c r="AK319" s="26">
        <f t="shared" si="64"/>
        <v>72.130088354309294</v>
      </c>
      <c r="AY319" s="31">
        <f>VLOOKUP('Summary_Min Time&amp;Cost'!B319, A:D, 4, FALSE)</f>
        <v>84.711156867525418</v>
      </c>
      <c r="AZ319" s="31">
        <f>VLOOKUP('Summary_Min Time&amp;Cost'!E319, A:D, 4, FALSE)</f>
        <v>84.711156867525418</v>
      </c>
      <c r="BA319" s="32">
        <f t="shared" si="65"/>
        <v>84.711156867525418</v>
      </c>
      <c r="BB319" s="32">
        <f>IF('Min Time&amp;Cost'!H319=0,1,'Min Time&amp;Cost'!H319)</f>
        <v>24.19671192465238</v>
      </c>
      <c r="BC319" s="31">
        <f t="shared" si="66"/>
        <v>0.2172629103187193</v>
      </c>
      <c r="BD319" s="31">
        <f t="shared" si="67"/>
        <v>0.78273708968128064</v>
      </c>
      <c r="BE319" s="31">
        <f t="shared" si="68"/>
        <v>66.306564390021279</v>
      </c>
    </row>
    <row r="320" spans="11:57" ht="15.6">
      <c r="K320" s="21">
        <f>VLOOKUP('Summary_Min Time'!B320, A:D, 4, FALSE)</f>
        <v>79.101456423858892</v>
      </c>
      <c r="L320" s="21">
        <f>VLOOKUP('Summary_Min Time'!E320, A:D, 4, FALSE)</f>
        <v>84.711156867525418</v>
      </c>
      <c r="M320" s="22">
        <f t="shared" si="60"/>
        <v>81.906306645692155</v>
      </c>
      <c r="N320" s="22">
        <f>IF('Min Time'!H320=0,1,'Min Time'!H320)</f>
        <v>1.86377964492875</v>
      </c>
      <c r="O320" s="40">
        <f t="shared" si="57"/>
        <v>1.4714891767451154E-2</v>
      </c>
      <c r="P320" s="40">
        <f t="shared" si="58"/>
        <v>0.98528510823254889</v>
      </c>
      <c r="Q320" s="40">
        <f t="shared" si="59"/>
        <v>80.701064208329129</v>
      </c>
      <c r="AE320" s="26">
        <f>VLOOKUP('Summary_Min Cost'!B320, A:D, 4, FALSE)</f>
        <v>79.101456423858892</v>
      </c>
      <c r="AF320" s="26">
        <f>VLOOKUP('Summary_Min Cost'!E320, A:D, 4, FALSE)</f>
        <v>79.101456423858892</v>
      </c>
      <c r="AG320" s="27">
        <f t="shared" si="61"/>
        <v>79.101456423858892</v>
      </c>
      <c r="AH320" s="27">
        <f>IF('Min Cost'!H320=0,1,'Min Cost'!H320)</f>
        <v>46.243310894652382</v>
      </c>
      <c r="AI320" s="26">
        <f t="shared" si="62"/>
        <v>0.28967089722168621</v>
      </c>
      <c r="AJ320" s="26">
        <f t="shared" si="63"/>
        <v>0.71032910277831385</v>
      </c>
      <c r="AK320" s="26">
        <f t="shared" si="64"/>
        <v>56.188066570017575</v>
      </c>
      <c r="AY320" s="31">
        <f>VLOOKUP('Summary_Min Time&amp;Cost'!B320, A:D, 4, FALSE)</f>
        <v>79.101456423858892</v>
      </c>
      <c r="AZ320" s="31">
        <f>VLOOKUP('Summary_Min Time&amp;Cost'!E320, A:D, 4, FALSE)</f>
        <v>84.711156867525418</v>
      </c>
      <c r="BA320" s="32">
        <f t="shared" si="65"/>
        <v>81.906306645692155</v>
      </c>
      <c r="BB320" s="32">
        <f>IF('Min Time&amp;Cost'!H320=0,1,'Min Time&amp;Cost'!H320)</f>
        <v>1.86377964492875</v>
      </c>
      <c r="BC320" s="31">
        <f t="shared" si="66"/>
        <v>1.4411289809653978E-2</v>
      </c>
      <c r="BD320" s="31">
        <f t="shared" si="67"/>
        <v>0.985588710190346</v>
      </c>
      <c r="BE320" s="31">
        <f t="shared" si="68"/>
        <v>80.725931123382693</v>
      </c>
    </row>
    <row r="321" spans="11:57" ht="15.6">
      <c r="K321" s="21">
        <f>VLOOKUP('Summary_Min Time'!B321, A:D, 4, FALSE)</f>
        <v>84.711156867525418</v>
      </c>
      <c r="L321" s="21">
        <f>VLOOKUP('Summary_Min Time'!E321, A:D, 4, FALSE)</f>
        <v>91.803458387712311</v>
      </c>
      <c r="M321" s="22">
        <f t="shared" si="60"/>
        <v>88.257307627618871</v>
      </c>
      <c r="N321" s="22">
        <f>IF('Min Time'!H321=0,1,'Min Time'!H321)</f>
        <v>13.232102489164999</v>
      </c>
      <c r="O321" s="40">
        <f t="shared" si="57"/>
        <v>0.11794237278047993</v>
      </c>
      <c r="P321" s="40">
        <f t="shared" si="58"/>
        <v>0.88205762721952008</v>
      </c>
      <c r="Q321" s="40">
        <f t="shared" si="59"/>
        <v>77.848031350800753</v>
      </c>
      <c r="AE321" s="26">
        <f>VLOOKUP('Summary_Min Cost'!B321, A:D, 4, FALSE)</f>
        <v>84.711156867525418</v>
      </c>
      <c r="AF321" s="26">
        <f>VLOOKUP('Summary_Min Cost'!E321, A:D, 4, FALSE)</f>
        <v>84.711156867525418</v>
      </c>
      <c r="AG321" s="27">
        <f t="shared" si="61"/>
        <v>84.711156867525418</v>
      </c>
      <c r="AH321" s="27">
        <f>IF('Min Cost'!H321=0,1,'Min Cost'!H321)</f>
        <v>32.777947986242857</v>
      </c>
      <c r="AI321" s="26">
        <f t="shared" si="62"/>
        <v>0.20345873286048713</v>
      </c>
      <c r="AJ321" s="26">
        <f t="shared" si="63"/>
        <v>0.7965412671395129</v>
      </c>
      <c r="AK321" s="26">
        <f t="shared" si="64"/>
        <v>67.47593223211274</v>
      </c>
      <c r="AY321" s="31">
        <f>VLOOKUP('Summary_Min Time&amp;Cost'!B321, A:D, 4, FALSE)</f>
        <v>84.711156867525418</v>
      </c>
      <c r="AZ321" s="31">
        <f>VLOOKUP('Summary_Min Time&amp;Cost'!E321, A:D, 4, FALSE)</f>
        <v>84.711156867525418</v>
      </c>
      <c r="BA321" s="32">
        <f t="shared" si="65"/>
        <v>84.711156867525418</v>
      </c>
      <c r="BB321" s="32">
        <f>IF('Min Time&amp;Cost'!H321=0,1,'Min Time&amp;Cost'!H321)</f>
        <v>18.274422936292499</v>
      </c>
      <c r="BC321" s="31">
        <f t="shared" si="66"/>
        <v>0.16347033604478425</v>
      </c>
      <c r="BD321" s="31">
        <f t="shared" si="67"/>
        <v>0.83652966395521577</v>
      </c>
      <c r="BE321" s="31">
        <f t="shared" si="68"/>
        <v>70.863395587648611</v>
      </c>
    </row>
    <row r="322" spans="11:57" ht="15.6">
      <c r="K322" s="21">
        <f>VLOOKUP('Summary_Min Time'!B322, A:D, 4, FALSE)</f>
        <v>84.711156867525418</v>
      </c>
      <c r="L322" s="21">
        <f>VLOOKUP('Summary_Min Time'!E322, A:D, 4, FALSE)</f>
        <v>84.711156867525418</v>
      </c>
      <c r="M322" s="22">
        <f t="shared" si="60"/>
        <v>84.711156867525418</v>
      </c>
      <c r="N322" s="22">
        <f>IF('Min Time'!H322=0,1,'Min Time'!H322)</f>
        <v>1.4068412998112501</v>
      </c>
      <c r="O322" s="40">
        <f t="shared" ref="O322:O341" si="69">(N322-MIN($N$2:$N$341))/(MAX($N$2:$N$341)-MIN($N$2:$N$341))</f>
        <v>1.0565766607036129E-2</v>
      </c>
      <c r="P322" s="40">
        <f t="shared" ref="P322:P341" si="70">1-O322</f>
        <v>0.98943423339296388</v>
      </c>
      <c r="Q322" s="40">
        <f t="shared" ref="Q322:Q341" si="71">M322*P322</f>
        <v>83.816118555051119</v>
      </c>
      <c r="AE322" s="26">
        <f>VLOOKUP('Summary_Min Cost'!B322, A:D, 4, FALSE)</f>
        <v>84.711156867525418</v>
      </c>
      <c r="AF322" s="26">
        <f>VLOOKUP('Summary_Min Cost'!E322, A:D, 4, FALSE)</f>
        <v>84.711156867525418</v>
      </c>
      <c r="AG322" s="27">
        <f t="shared" si="61"/>
        <v>84.711156867525418</v>
      </c>
      <c r="AH322" s="27">
        <f>IF('Min Cost'!H322=0,1,'Min Cost'!H322)</f>
        <v>35.709572074642857</v>
      </c>
      <c r="AI322" s="26">
        <f t="shared" si="62"/>
        <v>0.22222849491395147</v>
      </c>
      <c r="AJ322" s="26">
        <f t="shared" si="63"/>
        <v>0.77777150508604853</v>
      </c>
      <c r="AK322" s="26">
        <f t="shared" si="64"/>
        <v>65.885923974435599</v>
      </c>
      <c r="AY322" s="31">
        <f>VLOOKUP('Summary_Min Time&amp;Cost'!B322, A:D, 4, FALSE)</f>
        <v>84.711156867525418</v>
      </c>
      <c r="AZ322" s="31">
        <f>VLOOKUP('Summary_Min Time&amp;Cost'!E322, A:D, 4, FALSE)</f>
        <v>84.711156867525418</v>
      </c>
      <c r="BA322" s="32">
        <f t="shared" si="65"/>
        <v>84.711156867525418</v>
      </c>
      <c r="BB322" s="32">
        <f>IF('Min Time&amp;Cost'!H322=0,1,'Min Time&amp;Cost'!H322)</f>
        <v>1.4068412998112501</v>
      </c>
      <c r="BC322" s="31">
        <f t="shared" si="66"/>
        <v>1.0260886153795024E-2</v>
      </c>
      <c r="BD322" s="31">
        <f t="shared" si="67"/>
        <v>0.98973911384620494</v>
      </c>
      <c r="BE322" s="31">
        <f t="shared" si="68"/>
        <v>83.841945330951461</v>
      </c>
    </row>
    <row r="323" spans="11:57" ht="15.6">
      <c r="K323" s="21">
        <f>VLOOKUP('Summary_Min Time'!B323, A:D, 4, FALSE)</f>
        <v>84.711156867525418</v>
      </c>
      <c r="L323" s="21">
        <f>VLOOKUP('Summary_Min Time'!E323, A:D, 4, FALSE)</f>
        <v>95.731374129708314</v>
      </c>
      <c r="M323" s="22">
        <f t="shared" ref="M323:M341" si="72">(K323+L323)/2</f>
        <v>90.221265498616873</v>
      </c>
      <c r="N323" s="22">
        <f>IF('Min Time'!H323=0,1,'Min Time'!H323)</f>
        <v>7.4499155858099986</v>
      </c>
      <c r="O323" s="40">
        <f t="shared" si="69"/>
        <v>6.5438534091338457E-2</v>
      </c>
      <c r="P323" s="40">
        <f t="shared" si="70"/>
        <v>0.93456146590866152</v>
      </c>
      <c r="Q323" s="40">
        <f t="shared" si="71"/>
        <v>84.317318140521934</v>
      </c>
      <c r="AE323" s="26">
        <f>VLOOKUP('Summary_Min Cost'!B323, A:D, 4, FALSE)</f>
        <v>84.711156867525418</v>
      </c>
      <c r="AF323" s="26">
        <f>VLOOKUP('Summary_Min Cost'!E323, A:D, 4, FALSE)</f>
        <v>84.711156867525418</v>
      </c>
      <c r="AG323" s="27">
        <f t="shared" ref="AG323:AG341" si="73">(AE323+AF323)/2</f>
        <v>84.711156867525418</v>
      </c>
      <c r="AH323" s="27">
        <f>IF('Min Cost'!H323=0,1,'Min Cost'!H323)</f>
        <v>32.654981675752381</v>
      </c>
      <c r="AI323" s="26">
        <f t="shared" ref="AI323:AI341" si="74">(AH323-MIN($AH$2:$AH$341))/(MAX($AH$2:$AH$341)-MIN($AH$2:$AH$341))</f>
        <v>0.20267143942896182</v>
      </c>
      <c r="AJ323" s="26">
        <f t="shared" ref="AJ323:AJ341" si="75">1-AI323</f>
        <v>0.79732856057103818</v>
      </c>
      <c r="AK323" s="26">
        <f t="shared" ref="AK323:AK341" si="76">AG323*AJ323</f>
        <v>67.542624769491454</v>
      </c>
      <c r="AY323" s="31">
        <f>VLOOKUP('Summary_Min Time&amp;Cost'!B323, A:D, 4, FALSE)</f>
        <v>84.711156867525418</v>
      </c>
      <c r="AZ323" s="31">
        <f>VLOOKUP('Summary_Min Time&amp;Cost'!E323, A:D, 4, FALSE)</f>
        <v>95.731374129708314</v>
      </c>
      <c r="BA323" s="32">
        <f t="shared" ref="BA323:BA341" si="77">(AY323+AZ323)/2</f>
        <v>90.221265498616873</v>
      </c>
      <c r="BB323" s="32">
        <f>IF('Min Time&amp;Cost'!H323=0,1,'Min Time&amp;Cost'!H323)</f>
        <v>7.4499155858099986</v>
      </c>
      <c r="BC323" s="31">
        <f t="shared" ref="BC323:BC341" si="78">(BB323-MIN($BB$2:$BB$341))/(MAX($BB$2:$BB$341)-MIN($BB$2:$BB$341))</f>
        <v>6.5150561921292524E-2</v>
      </c>
      <c r="BD323" s="31">
        <f t="shared" ref="BD323:BD341" si="79">1-BC323</f>
        <v>0.93484943807870746</v>
      </c>
      <c r="BE323" s="31">
        <f t="shared" ref="BE323:BE341" si="80">BA323*BD323</f>
        <v>84.343299354131858</v>
      </c>
    </row>
    <row r="324" spans="11:57" ht="15.6">
      <c r="K324" s="21">
        <f>VLOOKUP('Summary_Min Time'!B324, A:D, 4, FALSE)</f>
        <v>91.803458387712311</v>
      </c>
      <c r="L324" s="21">
        <f>VLOOKUP('Summary_Min Time'!E324, A:D, 4, FALSE)</f>
        <v>84.711156867525418</v>
      </c>
      <c r="M324" s="22">
        <f t="shared" si="72"/>
        <v>88.257307627618871</v>
      </c>
      <c r="N324" s="22">
        <f>IF('Min Time'!H324=0,1,'Min Time'!H324)</f>
        <v>5.8935285836275</v>
      </c>
      <c r="O324" s="40">
        <f t="shared" si="69"/>
        <v>5.1306114391613415E-2</v>
      </c>
      <c r="P324" s="40">
        <f t="shared" si="70"/>
        <v>0.94869388560838663</v>
      </c>
      <c r="Q324" s="40">
        <f t="shared" si="71"/>
        <v>83.729168106580445</v>
      </c>
      <c r="AE324" s="26">
        <f>VLOOKUP('Summary_Min Cost'!B324, A:D, 4, FALSE)</f>
        <v>91.803458387712311</v>
      </c>
      <c r="AF324" s="26">
        <f>VLOOKUP('Summary_Min Cost'!E324, A:D, 4, FALSE)</f>
        <v>79.101456423858892</v>
      </c>
      <c r="AG324" s="27">
        <f t="shared" si="73"/>
        <v>85.452457405785594</v>
      </c>
      <c r="AH324" s="27">
        <f>IF('Min Cost'!H324=0,1,'Min Cost'!H324)</f>
        <v>43.573298459228567</v>
      </c>
      <c r="AI324" s="26">
        <f t="shared" si="74"/>
        <v>0.27257610724128073</v>
      </c>
      <c r="AJ324" s="26">
        <f t="shared" si="75"/>
        <v>0.72742389275871933</v>
      </c>
      <c r="AK324" s="26">
        <f t="shared" si="76"/>
        <v>62.160159211915214</v>
      </c>
      <c r="AY324" s="31">
        <f>VLOOKUP('Summary_Min Time&amp;Cost'!B324, A:D, 4, FALSE)</f>
        <v>91.803458387712311</v>
      </c>
      <c r="AZ324" s="31">
        <f>VLOOKUP('Summary_Min Time&amp;Cost'!E324, A:D, 4, FALSE)</f>
        <v>84.711156867525418</v>
      </c>
      <c r="BA324" s="32">
        <f t="shared" si="77"/>
        <v>88.257307627618871</v>
      </c>
      <c r="BB324" s="32">
        <f>IF('Min Time&amp;Cost'!H324=0,1,'Min Time&amp;Cost'!H324)</f>
        <v>5.8935285836275</v>
      </c>
      <c r="BC324" s="31">
        <f t="shared" si="78"/>
        <v>5.1013787512201231E-2</v>
      </c>
      <c r="BD324" s="31">
        <f t="shared" si="79"/>
        <v>0.9489862124877988</v>
      </c>
      <c r="BE324" s="31">
        <f t="shared" si="80"/>
        <v>83.754968089904551</v>
      </c>
    </row>
    <row r="325" spans="11:57" ht="15.6">
      <c r="K325" s="21">
        <f>VLOOKUP('Summary_Min Time'!B325, A:D, 4, FALSE)</f>
        <v>91.803458387712311</v>
      </c>
      <c r="L325" s="21">
        <f>VLOOKUP('Summary_Min Time'!E325, A:D, 4, FALSE)</f>
        <v>91.803458387712311</v>
      </c>
      <c r="M325" s="22">
        <f t="shared" si="72"/>
        <v>91.803458387712311</v>
      </c>
      <c r="N325" s="22">
        <f>IF('Min Time'!H325=0,1,'Min Time'!H325)</f>
        <v>1.3234611267175</v>
      </c>
      <c r="O325" s="40">
        <f t="shared" si="69"/>
        <v>9.8086518282926704E-3</v>
      </c>
      <c r="P325" s="40">
        <f t="shared" si="70"/>
        <v>0.99019134817170729</v>
      </c>
      <c r="Q325" s="40">
        <f t="shared" si="71"/>
        <v>90.902990227754088</v>
      </c>
      <c r="AE325" s="26">
        <f>VLOOKUP('Summary_Min Cost'!B325, A:D, 4, FALSE)</f>
        <v>91.803458387712311</v>
      </c>
      <c r="AF325" s="26">
        <f>VLOOKUP('Summary_Min Cost'!E325, A:D, 4, FALSE)</f>
        <v>84.711156867525418</v>
      </c>
      <c r="AG325" s="27">
        <f t="shared" si="73"/>
        <v>88.257307627618871</v>
      </c>
      <c r="AH325" s="27">
        <f>IF('Min Cost'!H325=0,1,'Min Cost'!H325)</f>
        <v>39.956809729623807</v>
      </c>
      <c r="AI325" s="26">
        <f t="shared" si="74"/>
        <v>0.24942149025190938</v>
      </c>
      <c r="AJ325" s="26">
        <f t="shared" si="75"/>
        <v>0.75057850974809059</v>
      </c>
      <c r="AK325" s="26">
        <f t="shared" si="76"/>
        <v>66.244038433516963</v>
      </c>
      <c r="AY325" s="31">
        <f>VLOOKUP('Summary_Min Time&amp;Cost'!B325, A:D, 4, FALSE)</f>
        <v>91.803458387712311</v>
      </c>
      <c r="AZ325" s="31">
        <f>VLOOKUP('Summary_Min Time&amp;Cost'!E325, A:D, 4, FALSE)</f>
        <v>91.803458387712311</v>
      </c>
      <c r="BA325" s="32">
        <f t="shared" si="77"/>
        <v>91.803458387712311</v>
      </c>
      <c r="BB325" s="32">
        <f>IF('Min Time&amp;Cost'!H325=0,1,'Min Time&amp;Cost'!H325)</f>
        <v>1.3234611267175</v>
      </c>
      <c r="BC325" s="31">
        <f t="shared" si="78"/>
        <v>9.5035380806201535E-3</v>
      </c>
      <c r="BD325" s="31">
        <f t="shared" si="79"/>
        <v>0.9904964619193799</v>
      </c>
      <c r="BE325" s="31">
        <f t="shared" si="80"/>
        <v>90.93100072499206</v>
      </c>
    </row>
    <row r="326" spans="11:57" ht="15.6">
      <c r="K326" s="21">
        <f>VLOOKUP('Summary_Min Time'!B326, A:D, 4, FALSE)</f>
        <v>79.101456423858892</v>
      </c>
      <c r="L326" s="21">
        <f>VLOOKUP('Summary_Min Time'!E326, A:D, 4, FALSE)</f>
        <v>84.711156867525418</v>
      </c>
      <c r="M326" s="22">
        <f t="shared" si="72"/>
        <v>81.906306645692155</v>
      </c>
      <c r="N326" s="22">
        <f>IF('Min Time'!H326=0,1,'Min Time'!H326)</f>
        <v>2.9380897859175001</v>
      </c>
      <c r="O326" s="40">
        <f t="shared" si="69"/>
        <v>2.4469921704628389E-2</v>
      </c>
      <c r="P326" s="40">
        <f t="shared" si="70"/>
        <v>0.97553007829537164</v>
      </c>
      <c r="Q326" s="40">
        <f t="shared" si="71"/>
        <v>79.902065734956793</v>
      </c>
      <c r="AE326" s="26">
        <f>VLOOKUP('Summary_Min Cost'!B326, A:D, 4, FALSE)</f>
        <v>79.101456423858892</v>
      </c>
      <c r="AF326" s="26">
        <f>VLOOKUP('Summary_Min Cost'!E326, A:D, 4, FALSE)</f>
        <v>79.101456423858892</v>
      </c>
      <c r="AG326" s="27">
        <f t="shared" si="73"/>
        <v>79.101456423858892</v>
      </c>
      <c r="AH326" s="27">
        <f>IF('Min Cost'!H326=0,1,'Min Cost'!H326)</f>
        <v>8.8998855376428558</v>
      </c>
      <c r="AI326" s="26">
        <f t="shared" si="74"/>
        <v>5.0579121783682436E-2</v>
      </c>
      <c r="AJ326" s="26">
        <f t="shared" si="75"/>
        <v>0.9494208782163176</v>
      </c>
      <c r="AK326" s="26">
        <f t="shared" si="76"/>
        <v>75.100574226129879</v>
      </c>
      <c r="AY326" s="31">
        <f>VLOOKUP('Summary_Min Time&amp;Cost'!B326, A:D, 4, FALSE)</f>
        <v>79.101456423858892</v>
      </c>
      <c r="AZ326" s="31">
        <f>VLOOKUP('Summary_Min Time&amp;Cost'!E326, A:D, 4, FALSE)</f>
        <v>91.803458387712311</v>
      </c>
      <c r="BA326" s="32">
        <f t="shared" si="77"/>
        <v>85.452457405785594</v>
      </c>
      <c r="BB326" s="32">
        <f>IF('Min Time&amp;Cost'!H326=0,1,'Min Time&amp;Cost'!H326)</f>
        <v>3.5227553183412499</v>
      </c>
      <c r="BC326" s="31">
        <f t="shared" si="78"/>
        <v>2.947988445373392E-2</v>
      </c>
      <c r="BD326" s="31">
        <f t="shared" si="79"/>
        <v>0.97052011554626605</v>
      </c>
      <c r="BE326" s="31">
        <f t="shared" si="80"/>
        <v>82.933328835175416</v>
      </c>
    </row>
    <row r="327" spans="11:57" ht="15.6">
      <c r="K327" s="21">
        <f>VLOOKUP('Summary_Min Time'!B327, A:D, 4, FALSE)</f>
        <v>84.711156867525418</v>
      </c>
      <c r="L327" s="21">
        <f>VLOOKUP('Summary_Min Time'!E327, A:D, 4, FALSE)</f>
        <v>79.101456423858892</v>
      </c>
      <c r="M327" s="22">
        <f t="shared" si="72"/>
        <v>81.906306645692155</v>
      </c>
      <c r="N327" s="22">
        <f>IF('Min Time'!H327=0,1,'Min Time'!H327)</f>
        <v>3.3527771140190472</v>
      </c>
      <c r="O327" s="40">
        <f t="shared" si="69"/>
        <v>2.8235396073580651E-2</v>
      </c>
      <c r="P327" s="40">
        <f t="shared" si="70"/>
        <v>0.97176460392641939</v>
      </c>
      <c r="Q327" s="40">
        <f t="shared" si="71"/>
        <v>79.593649636626893</v>
      </c>
      <c r="AE327" s="26">
        <f>VLOOKUP('Summary_Min Cost'!B327, A:D, 4, FALSE)</f>
        <v>84.711156867525418</v>
      </c>
      <c r="AF327" s="26">
        <f>VLOOKUP('Summary_Min Cost'!E327, A:D, 4, FALSE)</f>
        <v>79.101456423858892</v>
      </c>
      <c r="AG327" s="27">
        <f t="shared" si="73"/>
        <v>81.906306645692155</v>
      </c>
      <c r="AH327" s="27">
        <f>IF('Min Cost'!H327=0,1,'Min Cost'!H327)</f>
        <v>3.3527771140190472</v>
      </c>
      <c r="AI327" s="26">
        <f t="shared" si="74"/>
        <v>1.5063686633532867E-2</v>
      </c>
      <c r="AJ327" s="26">
        <f t="shared" si="75"/>
        <v>0.98493631336646714</v>
      </c>
      <c r="AK327" s="26">
        <f t="shared" si="76"/>
        <v>80.672495709071399</v>
      </c>
      <c r="AY327" s="31">
        <f>VLOOKUP('Summary_Min Time&amp;Cost'!B327, A:D, 4, FALSE)</f>
        <v>84.711156867525418</v>
      </c>
      <c r="AZ327" s="31">
        <f>VLOOKUP('Summary_Min Time&amp;Cost'!E327, A:D, 4, FALSE)</f>
        <v>79.101456423858892</v>
      </c>
      <c r="BA327" s="32">
        <f t="shared" si="77"/>
        <v>81.906306645692155</v>
      </c>
      <c r="BB327" s="32">
        <f>IF('Min Time&amp;Cost'!H327=0,1,'Min Time&amp;Cost'!H327)</f>
        <v>3.3527771140190472</v>
      </c>
      <c r="BC327" s="31">
        <f t="shared" si="78"/>
        <v>2.7935960271897528E-2</v>
      </c>
      <c r="BD327" s="31">
        <f t="shared" si="79"/>
        <v>0.97206403972810251</v>
      </c>
      <c r="BE327" s="31">
        <f t="shared" si="80"/>
        <v>79.618175317220249</v>
      </c>
    </row>
    <row r="328" spans="11:57" ht="15.6">
      <c r="K328" s="21">
        <f>VLOOKUP('Summary_Min Time'!B328, A:D, 4, FALSE)</f>
        <v>79.101456423858892</v>
      </c>
      <c r="L328" s="21">
        <f>VLOOKUP('Summary_Min Time'!E328, A:D, 4, FALSE)</f>
        <v>95.731374129708314</v>
      </c>
      <c r="M328" s="22">
        <f t="shared" si="72"/>
        <v>87.416415276783596</v>
      </c>
      <c r="N328" s="22">
        <f>IF('Min Time'!H328=0,1,'Min Time'!H328)</f>
        <v>7.2994434188174999</v>
      </c>
      <c r="O328" s="40">
        <f t="shared" si="69"/>
        <v>6.4072205656262163E-2</v>
      </c>
      <c r="P328" s="40">
        <f t="shared" si="70"/>
        <v>0.93592779434373785</v>
      </c>
      <c r="Q328" s="40">
        <f t="shared" si="71"/>
        <v>81.815452739436296</v>
      </c>
      <c r="AE328" s="26">
        <f>VLOOKUP('Summary_Min Cost'!B328, A:D, 4, FALSE)</f>
        <v>79.101456423858892</v>
      </c>
      <c r="AF328" s="26">
        <f>VLOOKUP('Summary_Min Cost'!E328, A:D, 4, FALSE)</f>
        <v>79.101456423858892</v>
      </c>
      <c r="AG328" s="27">
        <f t="shared" si="73"/>
        <v>79.101456423858892</v>
      </c>
      <c r="AH328" s="27">
        <f>IF('Min Cost'!H328=0,1,'Min Cost'!H328)</f>
        <v>71.719787597723808</v>
      </c>
      <c r="AI328" s="26">
        <f t="shared" si="74"/>
        <v>0.45278437673271721</v>
      </c>
      <c r="AJ328" s="26">
        <f t="shared" si="75"/>
        <v>0.54721562326728279</v>
      </c>
      <c r="AK328" s="26">
        <f t="shared" si="76"/>
        <v>43.285552778331756</v>
      </c>
      <c r="AY328" s="31">
        <f>VLOOKUP('Summary_Min Time&amp;Cost'!B328, A:D, 4, FALSE)</f>
        <v>79.101456423858892</v>
      </c>
      <c r="AZ328" s="31">
        <f>VLOOKUP('Summary_Min Time&amp;Cost'!E328, A:D, 4, FALSE)</f>
        <v>95.731374129708314</v>
      </c>
      <c r="BA328" s="32">
        <f t="shared" si="77"/>
        <v>87.416415276783596</v>
      </c>
      <c r="BB328" s="32">
        <f>IF('Min Time&amp;Cost'!H328=0,1,'Min Time&amp;Cost'!H328)</f>
        <v>7.2994434188174999</v>
      </c>
      <c r="BC328" s="31">
        <f t="shared" si="78"/>
        <v>6.3783812471035525E-2</v>
      </c>
      <c r="BD328" s="31">
        <f t="shared" si="79"/>
        <v>0.93621618752896452</v>
      </c>
      <c r="BE328" s="31">
        <f t="shared" si="80"/>
        <v>81.840663037879068</v>
      </c>
    </row>
    <row r="329" spans="11:57" ht="15.6">
      <c r="K329" s="21">
        <f>VLOOKUP('Summary_Min Time'!B329, A:D, 4, FALSE)</f>
        <v>79.101456423858892</v>
      </c>
      <c r="L329" s="21">
        <f>VLOOKUP('Summary_Min Time'!E329, A:D, 4, FALSE)</f>
        <v>79.101456423858892</v>
      </c>
      <c r="M329" s="22">
        <f t="shared" si="72"/>
        <v>79.101456423858892</v>
      </c>
      <c r="N329" s="22">
        <f>IF('Min Time'!H329=0,1,'Min Time'!H329)</f>
        <v>18.176812506695239</v>
      </c>
      <c r="O329" s="40">
        <f t="shared" si="69"/>
        <v>0.16284169227054213</v>
      </c>
      <c r="P329" s="40">
        <f t="shared" si="70"/>
        <v>0.83715830772945787</v>
      </c>
      <c r="Q329" s="40">
        <f t="shared" si="71"/>
        <v>66.220441398733158</v>
      </c>
      <c r="AE329" s="26">
        <f>VLOOKUP('Summary_Min Cost'!B329, A:D, 4, FALSE)</f>
        <v>79.101456423858892</v>
      </c>
      <c r="AF329" s="26">
        <f>VLOOKUP('Summary_Min Cost'!E329, A:D, 4, FALSE)</f>
        <v>79.101456423858892</v>
      </c>
      <c r="AG329" s="27">
        <f t="shared" si="73"/>
        <v>79.101456423858892</v>
      </c>
      <c r="AH329" s="27">
        <f>IF('Min Cost'!H329=0,1,'Min Cost'!H329)</f>
        <v>60.122264785628573</v>
      </c>
      <c r="AI329" s="26">
        <f t="shared" si="74"/>
        <v>0.37853108332651608</v>
      </c>
      <c r="AJ329" s="26">
        <f t="shared" si="75"/>
        <v>0.62146891667348392</v>
      </c>
      <c r="AK329" s="26">
        <f t="shared" si="76"/>
        <v>49.159096431030378</v>
      </c>
      <c r="AY329" s="31">
        <f>VLOOKUP('Summary_Min Time&amp;Cost'!B329, A:D, 4, FALSE)</f>
        <v>79.101456423858892</v>
      </c>
      <c r="AZ329" s="31">
        <f>VLOOKUP('Summary_Min Time&amp;Cost'!E329, A:D, 4, FALSE)</f>
        <v>84.711156867525418</v>
      </c>
      <c r="BA329" s="32">
        <f t="shared" si="77"/>
        <v>81.906306645692155</v>
      </c>
      <c r="BB329" s="32">
        <f>IF('Min Time&amp;Cost'!H329=0,1,'Min Time&amp;Cost'!H329)</f>
        <v>23.598004374128571</v>
      </c>
      <c r="BC329" s="31">
        <f t="shared" si="78"/>
        <v>0.21182480683487753</v>
      </c>
      <c r="BD329" s="31">
        <f t="shared" si="79"/>
        <v>0.78817519316512241</v>
      </c>
      <c r="BE329" s="31">
        <f t="shared" si="80"/>
        <v>64.556519061910166</v>
      </c>
    </row>
    <row r="330" spans="11:57" ht="15.6">
      <c r="K330" s="21">
        <f>VLOOKUP('Summary_Min Time'!B330, A:D, 4, FALSE)</f>
        <v>87.860941194963118</v>
      </c>
      <c r="L330" s="21">
        <f>VLOOKUP('Summary_Min Time'!E330, A:D, 4, FALSE)</f>
        <v>79.101456423858892</v>
      </c>
      <c r="M330" s="22">
        <f t="shared" si="72"/>
        <v>83.481198809411012</v>
      </c>
      <c r="N330" s="22">
        <f>IF('Min Time'!H330=0,1,'Min Time'!H330)</f>
        <v>24.168218884776191</v>
      </c>
      <c r="O330" s="40">
        <f t="shared" si="69"/>
        <v>0.21724530101818251</v>
      </c>
      <c r="P330" s="40">
        <f t="shared" si="70"/>
        <v>0.78275469898181749</v>
      </c>
      <c r="Q330" s="40">
        <f t="shared" si="71"/>
        <v>65.34530064470178</v>
      </c>
      <c r="AE330" s="26">
        <f>VLOOKUP('Summary_Min Cost'!B330, A:D, 4, FALSE)</f>
        <v>87.860941194963118</v>
      </c>
      <c r="AF330" s="26">
        <f>VLOOKUP('Summary_Min Cost'!E330, A:D, 4, FALSE)</f>
        <v>79.101456423858892</v>
      </c>
      <c r="AG330" s="27">
        <f t="shared" si="73"/>
        <v>83.481198809411012</v>
      </c>
      <c r="AH330" s="27">
        <f>IF('Min Cost'!H330=0,1,'Min Cost'!H330)</f>
        <v>66.113671163709526</v>
      </c>
      <c r="AI330" s="26">
        <f t="shared" si="74"/>
        <v>0.41689114201451938</v>
      </c>
      <c r="AJ330" s="26">
        <f t="shared" si="75"/>
        <v>0.58310885798548062</v>
      </c>
      <c r="AK330" s="26">
        <f t="shared" si="76"/>
        <v>48.67862650101452</v>
      </c>
      <c r="AY330" s="31">
        <f>VLOOKUP('Summary_Min Time&amp;Cost'!B330, A:D, 4, FALSE)</f>
        <v>87.860941194963118</v>
      </c>
      <c r="AZ330" s="31">
        <f>VLOOKUP('Summary_Min Time&amp;Cost'!E330, A:D, 4, FALSE)</f>
        <v>84.711156867525418</v>
      </c>
      <c r="BA330" s="32">
        <f t="shared" si="77"/>
        <v>86.286049031244261</v>
      </c>
      <c r="BB330" s="32">
        <f>IF('Min Time&amp;Cost'!H330=0,1,'Min Time&amp;Cost'!H330)</f>
        <v>29.58941075220952</v>
      </c>
      <c r="BC330" s="31">
        <f t="shared" si="78"/>
        <v>0.26624517930094721</v>
      </c>
      <c r="BD330" s="31">
        <f t="shared" si="79"/>
        <v>0.73375482069905273</v>
      </c>
      <c r="BE330" s="31">
        <f t="shared" si="80"/>
        <v>63.312804435750309</v>
      </c>
    </row>
    <row r="331" spans="11:57" ht="15.6">
      <c r="K331" s="21">
        <f>VLOOKUP('Summary_Min Time'!B331, A:D, 4, FALSE)</f>
        <v>87.860941194963118</v>
      </c>
      <c r="L331" s="21">
        <f>VLOOKUP('Summary_Min Time'!E331, A:D, 4, FALSE)</f>
        <v>84.711156867525418</v>
      </c>
      <c r="M331" s="22">
        <f t="shared" si="72"/>
        <v>86.286049031244261</v>
      </c>
      <c r="N331" s="22">
        <f>IF('Min Time'!H331=0,1,'Min Time'!H331)</f>
        <v>5.9141237259499997</v>
      </c>
      <c r="O331" s="40">
        <f t="shared" si="69"/>
        <v>5.1493123917309133E-2</v>
      </c>
      <c r="P331" s="40">
        <f t="shared" si="70"/>
        <v>0.94850687608269091</v>
      </c>
      <c r="Q331" s="40">
        <f t="shared" si="71"/>
        <v>81.842910816143387</v>
      </c>
      <c r="AE331" s="26">
        <f>VLOOKUP('Summary_Min Cost'!B331, A:D, 4, FALSE)</f>
        <v>87.860941194963118</v>
      </c>
      <c r="AF331" s="26">
        <f>VLOOKUP('Summary_Min Cost'!E331, A:D, 4, FALSE)</f>
        <v>84.711156867525418</v>
      </c>
      <c r="AG331" s="27">
        <f t="shared" si="73"/>
        <v>86.286049031244261</v>
      </c>
      <c r="AH331" s="27">
        <f>IF('Min Cost'!H331=0,1,'Min Cost'!H331)</f>
        <v>37.250404893304761</v>
      </c>
      <c r="AI331" s="26">
        <f t="shared" si="74"/>
        <v>0.23209369744277808</v>
      </c>
      <c r="AJ331" s="26">
        <f t="shared" si="75"/>
        <v>0.76790630255722192</v>
      </c>
      <c r="AK331" s="26">
        <f t="shared" si="76"/>
        <v>66.259600873853941</v>
      </c>
      <c r="AY331" s="31">
        <f>VLOOKUP('Summary_Min Time&amp;Cost'!B331, A:D, 4, FALSE)</f>
        <v>87.860941194963118</v>
      </c>
      <c r="AZ331" s="31">
        <f>VLOOKUP('Summary_Min Time&amp;Cost'!E331, A:D, 4, FALSE)</f>
        <v>84.711156867525418</v>
      </c>
      <c r="BA331" s="32">
        <f t="shared" si="77"/>
        <v>86.286049031244261</v>
      </c>
      <c r="BB331" s="32">
        <f>IF('Min Time&amp;Cost'!H331=0,1,'Min Time&amp;Cost'!H331)</f>
        <v>5.9141237259499997</v>
      </c>
      <c r="BC331" s="31">
        <f t="shared" si="78"/>
        <v>5.1200854662291809E-2</v>
      </c>
      <c r="BD331" s="31">
        <f t="shared" si="79"/>
        <v>0.94879914533770815</v>
      </c>
      <c r="BE331" s="31">
        <f t="shared" si="80"/>
        <v>81.868129575412141</v>
      </c>
    </row>
    <row r="332" spans="11:57" ht="15.6">
      <c r="K332" s="21">
        <f>VLOOKUP('Summary_Min Time'!B332, A:D, 4, FALSE)</f>
        <v>87.860941194963118</v>
      </c>
      <c r="L332" s="21">
        <f>VLOOKUP('Summary_Min Time'!E332, A:D, 4, FALSE)</f>
        <v>84.711156867525418</v>
      </c>
      <c r="M332" s="22">
        <f t="shared" si="72"/>
        <v>86.286049031244261</v>
      </c>
      <c r="N332" s="22">
        <f>IF('Min Time'!H332=0,1,'Min Time'!H332)</f>
        <v>4.4132358471350006</v>
      </c>
      <c r="O332" s="40">
        <f t="shared" si="69"/>
        <v>3.7864651438485095E-2</v>
      </c>
      <c r="P332" s="40">
        <f t="shared" si="70"/>
        <v>0.96213534856151495</v>
      </c>
      <c r="Q332" s="40">
        <f t="shared" si="71"/>
        <v>83.018857860672171</v>
      </c>
      <c r="AE332" s="26">
        <f>VLOOKUP('Summary_Min Cost'!B332, A:D, 4, FALSE)</f>
        <v>87.860941194963118</v>
      </c>
      <c r="AF332" s="26">
        <f>VLOOKUP('Summary_Min Cost'!E332, A:D, 4, FALSE)</f>
        <v>84.711156867525418</v>
      </c>
      <c r="AG332" s="27">
        <f t="shared" si="73"/>
        <v>86.286049031244261</v>
      </c>
      <c r="AH332" s="27">
        <f>IF('Min Cost'!H332=0,1,'Min Cost'!H332)</f>
        <v>17.615893270899999</v>
      </c>
      <c r="AI332" s="26">
        <f t="shared" si="74"/>
        <v>0.10638347673380111</v>
      </c>
      <c r="AJ332" s="26">
        <f t="shared" si="75"/>
        <v>0.89361652326619889</v>
      </c>
      <c r="AK332" s="26">
        <f t="shared" si="76"/>
        <v>77.106639141677263</v>
      </c>
      <c r="AY332" s="31">
        <f>VLOOKUP('Summary_Min Time&amp;Cost'!B332, A:D, 4, FALSE)</f>
        <v>87.860941194963118</v>
      </c>
      <c r="AZ332" s="31">
        <f>VLOOKUP('Summary_Min Time&amp;Cost'!E332, A:D, 4, FALSE)</f>
        <v>84.711156867525418</v>
      </c>
      <c r="BA332" s="32">
        <f t="shared" si="77"/>
        <v>86.286049031244261</v>
      </c>
      <c r="BB332" s="32">
        <f>IF('Min Time&amp;Cost'!H332=0,1,'Min Time&amp;Cost'!H332)</f>
        <v>4.4132358471350006</v>
      </c>
      <c r="BC332" s="31">
        <f t="shared" si="78"/>
        <v>3.7568182758456893E-2</v>
      </c>
      <c r="BD332" s="31">
        <f t="shared" si="79"/>
        <v>0.96243181724154314</v>
      </c>
      <c r="BE332" s="31">
        <f t="shared" si="80"/>
        <v>83.044438971733314</v>
      </c>
    </row>
    <row r="333" spans="11:57" ht="15.6">
      <c r="K333" s="21">
        <f>VLOOKUP('Summary_Min Time'!B333, A:D, 4, FALSE)</f>
        <v>91.803458387712311</v>
      </c>
      <c r="L333" s="21">
        <f>VLOOKUP('Summary_Min Time'!E333, A:D, 4, FALSE)</f>
        <v>84.711156867525418</v>
      </c>
      <c r="M333" s="22">
        <f t="shared" si="72"/>
        <v>88.257307627618871</v>
      </c>
      <c r="N333" s="22">
        <f>IF('Min Time'!H333=0,1,'Min Time'!H333)</f>
        <v>4.3790295541462507</v>
      </c>
      <c r="O333" s="40">
        <f t="shared" si="69"/>
        <v>3.755404894166979E-2</v>
      </c>
      <c r="P333" s="40">
        <f t="shared" si="70"/>
        <v>0.9624459510583302</v>
      </c>
      <c r="Q333" s="40">
        <f t="shared" si="71"/>
        <v>84.942888377511267</v>
      </c>
      <c r="AE333" s="26">
        <f>VLOOKUP('Summary_Min Cost'!B333, A:D, 4, FALSE)</f>
        <v>91.803458387712311</v>
      </c>
      <c r="AF333" s="26">
        <f>VLOOKUP('Summary_Min Cost'!E333, A:D, 4, FALSE)</f>
        <v>84.711156867525418</v>
      </c>
      <c r="AG333" s="27">
        <f t="shared" si="73"/>
        <v>88.257307627618871</v>
      </c>
      <c r="AH333" s="27">
        <f>IF('Min Cost'!H333=0,1,'Min Cost'!H333)</f>
        <v>45.185981247090467</v>
      </c>
      <c r="AI333" s="26">
        <f t="shared" si="74"/>
        <v>0.28290133014951713</v>
      </c>
      <c r="AJ333" s="26">
        <f t="shared" si="75"/>
        <v>0.71709866985048287</v>
      </c>
      <c r="AK333" s="26">
        <f t="shared" si="76"/>
        <v>63.289197904350367</v>
      </c>
      <c r="AY333" s="31">
        <f>VLOOKUP('Summary_Min Time&amp;Cost'!B333, A:D, 4, FALSE)</f>
        <v>91.803458387712311</v>
      </c>
      <c r="AZ333" s="31">
        <f>VLOOKUP('Summary_Min Time&amp;Cost'!E333, A:D, 4, FALSE)</f>
        <v>84.711156867525418</v>
      </c>
      <c r="BA333" s="32">
        <f t="shared" si="77"/>
        <v>88.257307627618871</v>
      </c>
      <c r="BB333" s="32">
        <f>IF('Min Time&amp;Cost'!H333=0,1,'Min Time&amp;Cost'!H333)</f>
        <v>4.3790295541462507</v>
      </c>
      <c r="BC333" s="31">
        <f t="shared" si="78"/>
        <v>3.7257484553784699E-2</v>
      </c>
      <c r="BD333" s="31">
        <f t="shared" si="79"/>
        <v>0.96274251544621525</v>
      </c>
      <c r="BE333" s="31">
        <f t="shared" si="80"/>
        <v>84.969062351924237</v>
      </c>
    </row>
    <row r="334" spans="11:57" ht="15.6">
      <c r="K334" s="21">
        <f>VLOOKUP('Summary_Min Time'!B334, A:D, 4, FALSE)</f>
        <v>84.711156867525418</v>
      </c>
      <c r="L334" s="21">
        <f>VLOOKUP('Summary_Min Time'!E334, A:D, 4, FALSE)</f>
        <v>91.803458387712311</v>
      </c>
      <c r="M334" s="22">
        <f t="shared" si="72"/>
        <v>88.257307627618871</v>
      </c>
      <c r="N334" s="22">
        <f>IF('Min Time'!H334=0,1,'Min Time'!H334)</f>
        <v>5.0900249210062496</v>
      </c>
      <c r="O334" s="40">
        <f t="shared" si="69"/>
        <v>4.4010081351947693E-2</v>
      </c>
      <c r="P334" s="40">
        <f t="shared" si="70"/>
        <v>0.95598991864805227</v>
      </c>
      <c r="Q334" s="40">
        <f t="shared" si="71"/>
        <v>84.37309633902349</v>
      </c>
      <c r="AE334" s="26">
        <f>VLOOKUP('Summary_Min Cost'!B334, A:D, 4, FALSE)</f>
        <v>84.711156867525418</v>
      </c>
      <c r="AF334" s="26">
        <f>VLOOKUP('Summary_Min Cost'!E334, A:D, 4, FALSE)</f>
        <v>84.711156867525418</v>
      </c>
      <c r="AG334" s="27">
        <f t="shared" si="73"/>
        <v>84.711156867525418</v>
      </c>
      <c r="AH334" s="27">
        <f>IF('Min Cost'!H334=0,1,'Min Cost'!H334)</f>
        <v>28.2957014250619</v>
      </c>
      <c r="AI334" s="26">
        <f t="shared" si="74"/>
        <v>0.17476108988804123</v>
      </c>
      <c r="AJ334" s="26">
        <f t="shared" si="75"/>
        <v>0.82523891011195882</v>
      </c>
      <c r="AK334" s="26">
        <f t="shared" si="76"/>
        <v>69.906942767679851</v>
      </c>
      <c r="AY334" s="31">
        <f>VLOOKUP('Summary_Min Time&amp;Cost'!B334, A:D, 4, FALSE)</f>
        <v>84.711156867525418</v>
      </c>
      <c r="AZ334" s="31">
        <f>VLOOKUP('Summary_Min Time&amp;Cost'!E334, A:D, 4, FALSE)</f>
        <v>91.803458387712311</v>
      </c>
      <c r="BA334" s="32">
        <f t="shared" si="77"/>
        <v>88.257307627618871</v>
      </c>
      <c r="BB334" s="32">
        <f>IF('Min Time&amp;Cost'!H334=0,1,'Min Time&amp;Cost'!H334)</f>
        <v>5.0900249210062496</v>
      </c>
      <c r="BC334" s="31">
        <f t="shared" si="78"/>
        <v>4.3715506301019988E-2</v>
      </c>
      <c r="BD334" s="31">
        <f t="shared" si="79"/>
        <v>0.95628449369898005</v>
      </c>
      <c r="BE334" s="31">
        <f t="shared" si="80"/>
        <v>84.399094739912641</v>
      </c>
    </row>
    <row r="335" spans="11:57" ht="15.6">
      <c r="K335" s="21">
        <f>VLOOKUP('Summary_Min Time'!B335, A:D, 4, FALSE)</f>
        <v>91.803458387712311</v>
      </c>
      <c r="L335" s="21">
        <f>VLOOKUP('Summary_Min Time'!E335, A:D, 4, FALSE)</f>
        <v>84.711156867525418</v>
      </c>
      <c r="M335" s="22">
        <f t="shared" si="72"/>
        <v>88.257307627618871</v>
      </c>
      <c r="N335" s="22">
        <f>IF('Min Time'!H335=0,1,'Min Time'!H335)</f>
        <v>0.9234295573387501</v>
      </c>
      <c r="O335" s="40">
        <f t="shared" si="69"/>
        <v>6.1762557573460013E-3</v>
      </c>
      <c r="P335" s="40">
        <f t="shared" si="70"/>
        <v>0.99382374424265396</v>
      </c>
      <c r="Q335" s="40">
        <f t="shared" si="71"/>
        <v>87.712207923255932</v>
      </c>
      <c r="AE335" s="26">
        <f>VLOOKUP('Summary_Min Cost'!B335, A:D, 4, FALSE)</f>
        <v>91.803458387712311</v>
      </c>
      <c r="AF335" s="26">
        <f>VLOOKUP('Summary_Min Cost'!E335, A:D, 4, FALSE)</f>
        <v>84.711156867525418</v>
      </c>
      <c r="AG335" s="27">
        <f t="shared" si="73"/>
        <v>88.257307627618871</v>
      </c>
      <c r="AH335" s="27">
        <f>IF('Min Cost'!H335=0,1,'Min Cost'!H335)</f>
        <v>21.384531508909529</v>
      </c>
      <c r="AI335" s="26">
        <f t="shared" si="74"/>
        <v>0.13051223296585676</v>
      </c>
      <c r="AJ335" s="26">
        <f t="shared" si="75"/>
        <v>0.86948776703414321</v>
      </c>
      <c r="AK335" s="26">
        <f t="shared" si="76"/>
        <v>76.738649333583794</v>
      </c>
      <c r="AY335" s="31">
        <f>VLOOKUP('Summary_Min Time&amp;Cost'!B335, A:D, 4, FALSE)</f>
        <v>91.803458387712311</v>
      </c>
      <c r="AZ335" s="31">
        <f>VLOOKUP('Summary_Min Time&amp;Cost'!E335, A:D, 4, FALSE)</f>
        <v>84.711156867525418</v>
      </c>
      <c r="BA335" s="32">
        <f t="shared" si="77"/>
        <v>88.257307627618871</v>
      </c>
      <c r="BB335" s="32">
        <f>IF('Min Time&amp;Cost'!H335=0,1,'Min Time&amp;Cost'!H335)</f>
        <v>1.8468818610937501</v>
      </c>
      <c r="BC335" s="31">
        <f t="shared" si="78"/>
        <v>1.4257806031034645E-2</v>
      </c>
      <c r="BD335" s="31">
        <f t="shared" si="79"/>
        <v>0.98574219396896534</v>
      </c>
      <c r="BE335" s="31">
        <f t="shared" si="80"/>
        <v>86.998952054642928</v>
      </c>
    </row>
    <row r="336" spans="11:57" ht="15.6">
      <c r="K336" s="21">
        <f>VLOOKUP('Summary_Min Time'!B336, A:D, 4, FALSE)</f>
        <v>84.711156867525418</v>
      </c>
      <c r="L336" s="21">
        <f>VLOOKUP('Summary_Min Time'!E336, A:D, 4, FALSE)</f>
        <v>84.711156867525418</v>
      </c>
      <c r="M336" s="22">
        <f t="shared" si="72"/>
        <v>84.711156867525418</v>
      </c>
      <c r="N336" s="22">
        <f>IF('Min Time'!H336=0,1,'Min Time'!H336)</f>
        <v>38.485648124571433</v>
      </c>
      <c r="O336" s="40">
        <f t="shared" si="69"/>
        <v>0.34725147477455764</v>
      </c>
      <c r="P336" s="40">
        <f t="shared" si="70"/>
        <v>0.65274852522544236</v>
      </c>
      <c r="Q336" s="40">
        <f t="shared" si="71"/>
        <v>55.295082715418317</v>
      </c>
      <c r="AE336" s="26">
        <f>VLOOKUP('Summary_Min Cost'!B336, A:D, 4, FALSE)</f>
        <v>84.711156867525418</v>
      </c>
      <c r="AF336" s="26">
        <f>VLOOKUP('Summary_Min Cost'!E336, A:D, 4, FALSE)</f>
        <v>84.711156867525418</v>
      </c>
      <c r="AG336" s="27">
        <f t="shared" si="73"/>
        <v>84.711156867525418</v>
      </c>
      <c r="AH336" s="27">
        <f>IF('Min Cost'!H336=0,1,'Min Cost'!H336)</f>
        <v>38.485648124571433</v>
      </c>
      <c r="AI336" s="26">
        <f t="shared" si="74"/>
        <v>0.24000235859096838</v>
      </c>
      <c r="AJ336" s="26">
        <f t="shared" si="75"/>
        <v>0.75999764140903159</v>
      </c>
      <c r="AK336" s="26">
        <f t="shared" si="76"/>
        <v>64.380279420349808</v>
      </c>
      <c r="AY336" s="31">
        <f>VLOOKUP('Summary_Min Time&amp;Cost'!B336, A:D, 4, FALSE)</f>
        <v>84.711156867525418</v>
      </c>
      <c r="AZ336" s="31">
        <f>VLOOKUP('Summary_Min Time&amp;Cost'!E336, A:D, 4, FALSE)</f>
        <v>84.711156867525418</v>
      </c>
      <c r="BA336" s="32">
        <f t="shared" si="77"/>
        <v>84.711156867525418</v>
      </c>
      <c r="BB336" s="32">
        <f>IF('Min Time&amp;Cost'!H336=0,1,'Min Time&amp;Cost'!H336)</f>
        <v>38.485648124571433</v>
      </c>
      <c r="BC336" s="31">
        <f t="shared" si="78"/>
        <v>0.34705033935847168</v>
      </c>
      <c r="BD336" s="31">
        <f t="shared" si="79"/>
        <v>0.65294966064152837</v>
      </c>
      <c r="BE336" s="31">
        <f t="shared" si="80"/>
        <v>55.312121129201998</v>
      </c>
    </row>
    <row r="337" spans="11:57" ht="15.6">
      <c r="K337" s="21">
        <f>VLOOKUP('Summary_Min Time'!B337, A:D, 4, FALSE)</f>
        <v>97.16593973375204</v>
      </c>
      <c r="L337" s="21">
        <f>VLOOKUP('Summary_Min Time'!E337, A:D, 4, FALSE)</f>
        <v>84.711156867525418</v>
      </c>
      <c r="M337" s="22">
        <f t="shared" si="72"/>
        <v>90.938548300638729</v>
      </c>
      <c r="N337" s="22">
        <f>IF('Min Time'!H337=0,1,'Min Time'!H337)</f>
        <v>2.9045616776425001</v>
      </c>
      <c r="O337" s="40">
        <f t="shared" si="69"/>
        <v>2.4165477310518393E-2</v>
      </c>
      <c r="P337" s="40">
        <f t="shared" si="70"/>
        <v>0.97583452268948156</v>
      </c>
      <c r="Q337" s="40">
        <f t="shared" si="71"/>
        <v>88.740974875028158</v>
      </c>
      <c r="AE337" s="26">
        <f>VLOOKUP('Summary_Min Cost'!B337, A:D, 4, FALSE)</f>
        <v>97.16593973375204</v>
      </c>
      <c r="AF337" s="26">
        <f>VLOOKUP('Summary_Min Cost'!E337, A:D, 4, FALSE)</f>
        <v>84.711156867525418</v>
      </c>
      <c r="AG337" s="27">
        <f t="shared" si="73"/>
        <v>90.938548300638729</v>
      </c>
      <c r="AH337" s="27">
        <f>IF('Min Cost'!H337=0,1,'Min Cost'!H337)</f>
        <v>29.06929420980476</v>
      </c>
      <c r="AI337" s="26">
        <f t="shared" si="74"/>
        <v>0.17971402793809835</v>
      </c>
      <c r="AJ337" s="26">
        <f t="shared" si="75"/>
        <v>0.82028597206190168</v>
      </c>
      <c r="AK337" s="26">
        <f t="shared" si="76"/>
        <v>74.595615490687635</v>
      </c>
      <c r="AY337" s="31">
        <f>VLOOKUP('Summary_Min Time&amp;Cost'!B337, A:D, 4, FALSE)</f>
        <v>97.16593973375204</v>
      </c>
      <c r="AZ337" s="31">
        <f>VLOOKUP('Summary_Min Time&amp;Cost'!E337, A:D, 4, FALSE)</f>
        <v>84.711156867525418</v>
      </c>
      <c r="BA337" s="32">
        <f t="shared" si="77"/>
        <v>90.938548300638729</v>
      </c>
      <c r="BB337" s="32">
        <f>IF('Min Time&amp;Cost'!H337=0,1,'Min Time&amp;Cost'!H337)</f>
        <v>2.9045616776425001</v>
      </c>
      <c r="BC337" s="31">
        <f t="shared" si="78"/>
        <v>2.3864787419745504E-2</v>
      </c>
      <c r="BD337" s="31">
        <f t="shared" si="79"/>
        <v>0.97613521258025449</v>
      </c>
      <c r="BE337" s="31">
        <f t="shared" si="80"/>
        <v>88.768319177183727</v>
      </c>
    </row>
    <row r="338" spans="11:57" ht="15.6">
      <c r="K338" s="21">
        <f>VLOOKUP('Summary_Min Time'!B338, A:D, 4, FALSE)</f>
        <v>91.803458387712311</v>
      </c>
      <c r="L338" s="21">
        <f>VLOOKUP('Summary_Min Time'!E338, A:D, 4, FALSE)</f>
        <v>87.860941194963118</v>
      </c>
      <c r="M338" s="22">
        <f t="shared" si="72"/>
        <v>89.832199791337715</v>
      </c>
      <c r="N338" s="22">
        <f>IF('Min Time'!H338=0,1,'Min Time'!H338)</f>
        <v>7.2164124219904764</v>
      </c>
      <c r="O338" s="40">
        <f t="shared" si="69"/>
        <v>6.3318261493531078E-2</v>
      </c>
      <c r="P338" s="40">
        <f t="shared" si="70"/>
        <v>0.93668173850646896</v>
      </c>
      <c r="Q338" s="40">
        <f t="shared" si="71"/>
        <v>84.144181074410668</v>
      </c>
      <c r="AE338" s="26">
        <f>VLOOKUP('Summary_Min Cost'!B338, A:D, 4, FALSE)</f>
        <v>91.803458387712311</v>
      </c>
      <c r="AF338" s="26">
        <f>VLOOKUP('Summary_Min Cost'!E338, A:D, 4, FALSE)</f>
        <v>79.101456423858892</v>
      </c>
      <c r="AG338" s="27">
        <f t="shared" si="73"/>
        <v>85.452457405785594</v>
      </c>
      <c r="AH338" s="27">
        <f>IF('Min Cost'!H338=0,1,'Min Cost'!H338)</f>
        <v>114.088739753781</v>
      </c>
      <c r="AI338" s="26">
        <f t="shared" si="74"/>
        <v>0.72405215406150725</v>
      </c>
      <c r="AJ338" s="26">
        <f t="shared" si="75"/>
        <v>0.27594784593849275</v>
      </c>
      <c r="AK338" s="26">
        <f t="shared" si="76"/>
        <v>23.580421551277336</v>
      </c>
      <c r="AY338" s="31">
        <f>VLOOKUP('Summary_Min Time&amp;Cost'!B338, A:D, 4, FALSE)</f>
        <v>91.803458387712311</v>
      </c>
      <c r="AZ338" s="31">
        <f>VLOOKUP('Summary_Min Time&amp;Cost'!E338, A:D, 4, FALSE)</f>
        <v>87.860941194963118</v>
      </c>
      <c r="BA338" s="32">
        <f t="shared" si="77"/>
        <v>89.832199791337715</v>
      </c>
      <c r="BB338" s="32">
        <f>IF('Min Time&amp;Cost'!H338=0,1,'Min Time&amp;Cost'!H338)</f>
        <v>7.2164124219904764</v>
      </c>
      <c r="BC338" s="31">
        <f t="shared" si="78"/>
        <v>6.3029635990854427E-2</v>
      </c>
      <c r="BD338" s="31">
        <f t="shared" si="79"/>
        <v>0.93697036400914557</v>
      </c>
      <c r="BE338" s="31">
        <f t="shared" si="80"/>
        <v>84.170108938231991</v>
      </c>
    </row>
    <row r="339" spans="11:57" ht="15.6">
      <c r="K339" s="21">
        <f>VLOOKUP('Summary_Min Time'!B339, A:D, 4, FALSE)</f>
        <v>84.711156867525418</v>
      </c>
      <c r="L339" s="21">
        <f>VLOOKUP('Summary_Min Time'!E339, A:D, 4, FALSE)</f>
        <v>91.803458387712311</v>
      </c>
      <c r="M339" s="22">
        <f t="shared" si="72"/>
        <v>88.257307627618871</v>
      </c>
      <c r="N339" s="22">
        <f>IF('Min Time'!H339=0,1,'Min Time'!H339)</f>
        <v>4.59686759538</v>
      </c>
      <c r="O339" s="40">
        <f t="shared" si="69"/>
        <v>3.9532077941503575E-2</v>
      </c>
      <c r="P339" s="40">
        <f t="shared" si="70"/>
        <v>0.9604679220584964</v>
      </c>
      <c r="Q339" s="40">
        <f t="shared" si="71"/>
        <v>84.768312863576583</v>
      </c>
      <c r="AE339" s="26">
        <f>VLOOKUP('Summary_Min Cost'!B339, A:D, 4, FALSE)</f>
        <v>84.711156867525418</v>
      </c>
      <c r="AF339" s="26">
        <f>VLOOKUP('Summary_Min Cost'!E339, A:D, 4, FALSE)</f>
        <v>84.711156867525418</v>
      </c>
      <c r="AG339" s="27">
        <f t="shared" si="73"/>
        <v>84.711156867525418</v>
      </c>
      <c r="AH339" s="27">
        <f>IF('Min Cost'!H339=0,1,'Min Cost'!H339)</f>
        <v>74.025160877785709</v>
      </c>
      <c r="AI339" s="26">
        <f t="shared" si="74"/>
        <v>0.46754455969150605</v>
      </c>
      <c r="AJ339" s="26">
        <f t="shared" si="75"/>
        <v>0.53245544030849401</v>
      </c>
      <c r="AK339" s="26">
        <f t="shared" si="76"/>
        <v>45.104916328940149</v>
      </c>
      <c r="AY339" s="31">
        <f>VLOOKUP('Summary_Min Time&amp;Cost'!B339, A:D, 4, FALSE)</f>
        <v>84.711156867525418</v>
      </c>
      <c r="AZ339" s="31">
        <f>VLOOKUP('Summary_Min Time&amp;Cost'!E339, A:D, 4, FALSE)</f>
        <v>91.803458387712311</v>
      </c>
      <c r="BA339" s="32">
        <f t="shared" si="77"/>
        <v>88.257307627618871</v>
      </c>
      <c r="BB339" s="32">
        <f>IF('Min Time&amp;Cost'!H339=0,1,'Min Time&amp;Cost'!H339)</f>
        <v>4.59686759538</v>
      </c>
      <c r="BC339" s="31">
        <f t="shared" si="78"/>
        <v>3.923612305585486E-2</v>
      </c>
      <c r="BD339" s="31">
        <f t="shared" si="79"/>
        <v>0.96076387694414511</v>
      </c>
      <c r="BE339" s="31">
        <f t="shared" si="80"/>
        <v>84.794433044963171</v>
      </c>
    </row>
    <row r="340" spans="11:57" ht="15.6">
      <c r="K340" s="21">
        <f>VLOOKUP('Summary_Min Time'!B340, A:D, 4, FALSE)</f>
        <v>95.731374129708314</v>
      </c>
      <c r="L340" s="21">
        <f>VLOOKUP('Summary_Min Time'!E340, A:D, 4, FALSE)</f>
        <v>95.731374129708314</v>
      </c>
      <c r="M340" s="22">
        <f t="shared" si="72"/>
        <v>95.731374129708314</v>
      </c>
      <c r="N340" s="22">
        <f>IF('Min Time'!H340=0,1,'Min Time'!H340)</f>
        <v>10.2578845166225</v>
      </c>
      <c r="O340" s="40">
        <f t="shared" si="69"/>
        <v>9.0935660049331582E-2</v>
      </c>
      <c r="P340" s="40">
        <f t="shared" si="70"/>
        <v>0.90906433995066838</v>
      </c>
      <c r="Q340" s="40">
        <f t="shared" si="71"/>
        <v>87.025978435793775</v>
      </c>
      <c r="AE340" s="26">
        <f>VLOOKUP('Summary_Min Cost'!B340, A:D, 4, FALSE)</f>
        <v>95.731374129708314</v>
      </c>
      <c r="AF340" s="26">
        <f>VLOOKUP('Summary_Min Cost'!E340, A:D, 4, FALSE)</f>
        <v>84.711156867525418</v>
      </c>
      <c r="AG340" s="27">
        <f t="shared" si="73"/>
        <v>90.221265498616873</v>
      </c>
      <c r="AH340" s="27">
        <f>IF('Min Cost'!H340=0,1,'Min Cost'!H340)</f>
        <v>70.043736507280954</v>
      </c>
      <c r="AI340" s="26">
        <f t="shared" si="74"/>
        <v>0.44205343742793368</v>
      </c>
      <c r="AJ340" s="26">
        <f t="shared" si="75"/>
        <v>0.55794656257206632</v>
      </c>
      <c r="AK340" s="26">
        <f t="shared" si="76"/>
        <v>50.338644955855045</v>
      </c>
      <c r="AY340" s="31">
        <f>VLOOKUP('Summary_Min Time&amp;Cost'!B340, A:D, 4, FALSE)</f>
        <v>95.731374129708314</v>
      </c>
      <c r="AZ340" s="31">
        <f>VLOOKUP('Summary_Min Time&amp;Cost'!E340, A:D, 4, FALSE)</f>
        <v>95.731374129708314</v>
      </c>
      <c r="BA340" s="32">
        <f t="shared" si="77"/>
        <v>95.731374129708314</v>
      </c>
      <c r="BB340" s="32">
        <f>IF('Min Time&amp;Cost'!H340=0,1,'Min Time&amp;Cost'!H340)</f>
        <v>10.2578845166225</v>
      </c>
      <c r="BC340" s="31">
        <f t="shared" si="78"/>
        <v>9.0655544465459911E-2</v>
      </c>
      <c r="BD340" s="31">
        <f t="shared" si="79"/>
        <v>0.90934445553454013</v>
      </c>
      <c r="BE340" s="31">
        <f t="shared" si="80"/>
        <v>87.052794285552963</v>
      </c>
    </row>
    <row r="341" spans="11:57" ht="15.6">
      <c r="K341" s="21">
        <f>VLOOKUP('Summary_Min Time'!B341, A:D, 4, FALSE)</f>
        <v>84.711156867525418</v>
      </c>
      <c r="L341" s="21">
        <f>VLOOKUP('Summary_Min Time'!E341, A:D, 4, FALSE)</f>
        <v>95.731374129708314</v>
      </c>
      <c r="M341" s="22">
        <f t="shared" si="72"/>
        <v>90.221265498616873</v>
      </c>
      <c r="N341" s="22">
        <f>IF('Min Time'!H341=0,1,'Min Time'!H341)</f>
        <v>1</v>
      </c>
      <c r="O341" s="40">
        <f t="shared" si="69"/>
        <v>6.8715363210907938E-3</v>
      </c>
      <c r="P341" s="40">
        <f t="shared" si="70"/>
        <v>0.99312846367890917</v>
      </c>
      <c r="Q341" s="40">
        <f t="shared" si="71"/>
        <v>89.601306795808341</v>
      </c>
      <c r="AE341" s="26">
        <f>VLOOKUP('Summary_Min Cost'!B341, A:D, 4, FALSE)</f>
        <v>84.711156867525418</v>
      </c>
      <c r="AF341" s="26">
        <f>VLOOKUP('Summary_Min Cost'!E341, A:D, 4, FALSE)</f>
        <v>79.101456423858892</v>
      </c>
      <c r="AG341" s="27">
        <f t="shared" si="73"/>
        <v>81.906306645692155</v>
      </c>
      <c r="AH341" s="27">
        <f>IF('Min Cost'!H341=0,1,'Min Cost'!H341)</f>
        <v>20.35705143523333</v>
      </c>
      <c r="AI341" s="26">
        <f t="shared" si="74"/>
        <v>0.12393377818582943</v>
      </c>
      <c r="AJ341" s="26">
        <f t="shared" si="75"/>
        <v>0.8760662218141706</v>
      </c>
      <c r="AK341" s="26">
        <f t="shared" si="76"/>
        <v>71.755348605844418</v>
      </c>
      <c r="AY341" s="31">
        <f>VLOOKUP('Summary_Min Time&amp;Cost'!B341, A:D, 4, FALSE)</f>
        <v>84.711156867525418</v>
      </c>
      <c r="AZ341" s="31">
        <f>VLOOKUP('Summary_Min Time&amp;Cost'!E341, A:D, 4, FALSE)</f>
        <v>95.731374129708314</v>
      </c>
      <c r="BA341" s="32">
        <f t="shared" si="77"/>
        <v>90.221265498616873</v>
      </c>
      <c r="BB341" s="32">
        <f>IF('Min Time&amp;Cost'!H341=0,1,'Min Time&amp;Cost'!H341)</f>
        <v>1</v>
      </c>
      <c r="BC341" s="31">
        <f t="shared" si="78"/>
        <v>6.5655175419600583E-3</v>
      </c>
      <c r="BD341" s="31">
        <f t="shared" si="79"/>
        <v>0.99343448245803989</v>
      </c>
      <c r="BE341" s="31">
        <f t="shared" si="80"/>
        <v>89.628916197327868</v>
      </c>
    </row>
  </sheetData>
  <mergeCells count="1">
    <mergeCell ref="D11:E12"/>
  </mergeCells>
  <phoneticPr fontId="1" type="noConversion"/>
  <hyperlinks>
    <hyperlink ref="A2" r:id="rId1" xr:uid="{A791A4AD-0ED6-4ABC-B892-702A7076303A}"/>
    <hyperlink ref="A4" r:id="rId2" xr:uid="{7FFC34B3-79FC-4173-8C19-1EC0DDC8EC7F}"/>
    <hyperlink ref="A3" r:id="rId3" xr:uid="{6D9A4928-8290-4AE2-95B4-DF2CF8537454}"/>
    <hyperlink ref="A5" r:id="rId4" xr:uid="{3AE2C536-0A6A-40A2-B9A1-E5CF9CEAE36C}"/>
    <hyperlink ref="A6" r:id="rId5" xr:uid="{69DD6E4C-2140-4638-ADCA-F24204F53314}"/>
    <hyperlink ref="A7" r:id="rId6" xr:uid="{7BA40B88-702F-41CE-B4D5-2EB178876DAA}"/>
    <hyperlink ref="A8" r:id="rId7" xr:uid="{7B9B9A7D-2875-48D2-B78F-FDBA20CB61F1}"/>
    <hyperlink ref="A9" r:id="rId8" xr:uid="{9E6ECD97-8C9E-47BC-A8C1-47F1FBA50787}"/>
    <hyperlink ref="A10" r:id="rId9" xr:uid="{EAFAD896-9F5E-4479-9968-A4EE55B1404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4EB0-41D1-42AD-B1E9-0B2D11748F37}">
  <dimension ref="A1:BQ341"/>
  <sheetViews>
    <sheetView workbookViewId="0">
      <selection activeCell="D2" sqref="D2"/>
    </sheetView>
  </sheetViews>
  <sheetFormatPr defaultRowHeight="15.6"/>
  <sheetData>
    <row r="1" spans="1:69" ht="25.9">
      <c r="A1" s="10" t="s">
        <v>362</v>
      </c>
      <c r="B1" s="10" t="s">
        <v>377</v>
      </c>
      <c r="C1" s="37" t="s">
        <v>401</v>
      </c>
      <c r="D1" s="41" t="s">
        <v>402</v>
      </c>
      <c r="E1" s="10"/>
      <c r="J1" s="11" t="s">
        <v>380</v>
      </c>
      <c r="K1" s="12" t="s">
        <v>381</v>
      </c>
      <c r="L1" s="12" t="s">
        <v>382</v>
      </c>
      <c r="M1" s="12" t="s">
        <v>383</v>
      </c>
      <c r="N1" s="12" t="s">
        <v>384</v>
      </c>
      <c r="O1" s="12" t="s">
        <v>385</v>
      </c>
      <c r="P1" s="12" t="s">
        <v>403</v>
      </c>
      <c r="Q1" s="12" t="s">
        <v>404</v>
      </c>
      <c r="R1" s="12"/>
      <c r="S1" s="12"/>
      <c r="T1" s="12" t="s">
        <v>381</v>
      </c>
      <c r="U1" s="12" t="s">
        <v>382</v>
      </c>
      <c r="V1" s="12" t="s">
        <v>383</v>
      </c>
      <c r="W1" s="12" t="s">
        <v>384</v>
      </c>
      <c r="X1" s="12" t="s">
        <v>385</v>
      </c>
      <c r="Y1" s="12" t="s">
        <v>403</v>
      </c>
      <c r="Z1" s="12" t="s">
        <v>404</v>
      </c>
      <c r="AA1" s="12"/>
      <c r="AB1" s="13" t="s">
        <v>388</v>
      </c>
      <c r="AD1" s="14" t="s">
        <v>389</v>
      </c>
      <c r="AE1" s="15" t="s">
        <v>381</v>
      </c>
      <c r="AF1" s="15" t="s">
        <v>382</v>
      </c>
      <c r="AG1" s="15" t="s">
        <v>383</v>
      </c>
      <c r="AH1" s="15" t="s">
        <v>384</v>
      </c>
      <c r="AI1" s="15" t="s">
        <v>385</v>
      </c>
      <c r="AJ1" s="15" t="s">
        <v>403</v>
      </c>
      <c r="AK1" s="15" t="s">
        <v>404</v>
      </c>
      <c r="AL1" s="15"/>
      <c r="AM1" s="15"/>
      <c r="AN1" s="15" t="s">
        <v>381</v>
      </c>
      <c r="AO1" s="15" t="s">
        <v>382</v>
      </c>
      <c r="AP1" s="15" t="s">
        <v>383</v>
      </c>
      <c r="AQ1" s="15" t="s">
        <v>384</v>
      </c>
      <c r="AR1" s="15" t="s">
        <v>385</v>
      </c>
      <c r="AS1" s="15" t="s">
        <v>403</v>
      </c>
      <c r="AT1" s="15" t="s">
        <v>404</v>
      </c>
      <c r="AU1" s="15"/>
      <c r="AV1" s="16" t="s">
        <v>388</v>
      </c>
      <c r="AX1" s="17" t="s">
        <v>390</v>
      </c>
      <c r="AY1" s="18" t="s">
        <v>381</v>
      </c>
      <c r="AZ1" s="18" t="s">
        <v>382</v>
      </c>
      <c r="BA1" s="18" t="s">
        <v>383</v>
      </c>
      <c r="BB1" s="18" t="s">
        <v>384</v>
      </c>
      <c r="BC1" s="18" t="s">
        <v>385</v>
      </c>
      <c r="BD1" s="18" t="s">
        <v>403</v>
      </c>
      <c r="BE1" s="18" t="s">
        <v>404</v>
      </c>
      <c r="BF1" s="18"/>
      <c r="BG1" s="18"/>
      <c r="BH1" s="18" t="s">
        <v>381</v>
      </c>
      <c r="BI1" s="18" t="s">
        <v>382</v>
      </c>
      <c r="BJ1" s="18" t="s">
        <v>383</v>
      </c>
      <c r="BK1" s="18" t="s">
        <v>384</v>
      </c>
      <c r="BL1" s="18" t="s">
        <v>385</v>
      </c>
      <c r="BM1" s="18" t="s">
        <v>403</v>
      </c>
      <c r="BN1" s="18" t="s">
        <v>404</v>
      </c>
      <c r="BO1" s="18"/>
      <c r="BP1" s="19" t="s">
        <v>388</v>
      </c>
    </row>
    <row r="2" spans="1:69" ht="25.9">
      <c r="A2" s="10" t="s">
        <v>368</v>
      </c>
      <c r="B2" s="10" t="s">
        <v>391</v>
      </c>
      <c r="C2" s="20">
        <v>11.363636363636363</v>
      </c>
      <c r="D2" s="42">
        <f t="shared" ref="D2:D10" si="0">100-C2</f>
        <v>88.63636363636364</v>
      </c>
      <c r="E2" s="10"/>
      <c r="J2" s="12" t="s">
        <v>54</v>
      </c>
      <c r="K2" s="21">
        <f>VLOOKUP('Summary_Min Time'!B2, A:D, 4, FALSE)</f>
        <v>90.795454545454547</v>
      </c>
      <c r="L2" s="21">
        <f>VLOOKUP('Summary_Min Time'!E2, A:D, 4, FALSE)</f>
        <v>90.795454545454547</v>
      </c>
      <c r="M2" s="21">
        <f>(K2+L2)/2</f>
        <v>90.795454545454547</v>
      </c>
      <c r="N2" s="21">
        <f>IF('Min Time'!H2=0,1,'Min Time'!H2)</f>
        <v>16.379142845561901</v>
      </c>
      <c r="O2" s="21">
        <f>(N2-MIN($N$2:$N$341))/(MAX($N$2:$N$341)-MIN($N$2:$N$341))</f>
        <v>0.14651836002928517</v>
      </c>
      <c r="P2" s="21">
        <f t="shared" ref="P2:P65" si="1">1-O2</f>
        <v>0.8534816399707148</v>
      </c>
      <c r="Q2" s="21">
        <f t="shared" ref="Q2:Q65" si="2">M2*P2</f>
        <v>77.492253447341042</v>
      </c>
      <c r="R2" s="12" t="s">
        <v>63</v>
      </c>
      <c r="S2" s="12" t="s">
        <v>12</v>
      </c>
      <c r="T2" s="21">
        <f>VLOOKUP('Summary_Min Time'!E2, A:D, 4, FALSE)</f>
        <v>90.795454545454547</v>
      </c>
      <c r="U2" s="21">
        <v>91.803458387712311</v>
      </c>
      <c r="V2" s="21">
        <f>(T2+U2)/2</f>
        <v>91.299456466583422</v>
      </c>
      <c r="W2" s="21">
        <f>'Min Time'!Q2</f>
        <v>39.239253474138103</v>
      </c>
      <c r="X2" s="24">
        <f>(W2-MIN($W$2:$W$18)) / (MAX($W$2:$W$18)+1-MIN($W$2:$W$18))</f>
        <v>0.37122195579718459</v>
      </c>
      <c r="Y2" s="21">
        <f>1-X2</f>
        <v>0.62877804420281547</v>
      </c>
      <c r="Z2" s="12">
        <f>V2*Y2</f>
        <v>57.407093673838418</v>
      </c>
      <c r="AA2" s="12"/>
      <c r="AB2" s="25">
        <f>AVERAGE(Q2:Q341,Z2:Z19)</f>
        <v>80.502736655098019</v>
      </c>
      <c r="AD2" s="15" t="s">
        <v>54</v>
      </c>
      <c r="AE2" s="26">
        <f>VLOOKUP('Summary_Min Cost'!B2, A:D, 4, FALSE)</f>
        <v>90.795454545454547</v>
      </c>
      <c r="AF2" s="26">
        <f>VLOOKUP('Summary_Min Cost'!E2, A:D, 4, FALSE)</f>
        <v>90.795454545454547</v>
      </c>
      <c r="AG2" s="26">
        <f>(AE2+AF2)/2</f>
        <v>90.795454545454547</v>
      </c>
      <c r="AH2" s="26">
        <f>IF('Min Cost'!H2=0,1,'Min Cost'!H2)</f>
        <v>16.379142845561901</v>
      </c>
      <c r="AI2" s="26">
        <f>(AH2-MIN($AH$2:$AH$341))/(MAX($AH$2:$AH$341)-MIN($AH$2:$AH$341))</f>
        <v>9.8465165755606682E-2</v>
      </c>
      <c r="AJ2" s="26">
        <f>1-AI2</f>
        <v>0.90153483424439329</v>
      </c>
      <c r="AK2" s="26">
        <f>AG2*AJ2</f>
        <v>81.855265063780706</v>
      </c>
      <c r="AL2" s="15" t="s">
        <v>63</v>
      </c>
      <c r="AM2" s="15" t="s">
        <v>12</v>
      </c>
      <c r="AN2" s="27">
        <f>VLOOKUP('Summary_Min Cost'!E2, A:D, 4, FALSE)</f>
        <v>90.795454545454547</v>
      </c>
      <c r="AO2" s="27">
        <f>D5</f>
        <v>84.545454545454547</v>
      </c>
      <c r="AP2" s="27">
        <f>(AN2+AO2)/2</f>
        <v>87.670454545454547</v>
      </c>
      <c r="AQ2" s="27">
        <f>'Min Cost'!Q2</f>
        <v>68.668693579741671</v>
      </c>
      <c r="AR2" s="43">
        <f>(AQ2-MIN($AH$2:$AH$341))/(MAX($AH$2:$AH$341)-MIN($AH$2:$AH$341))</f>
        <v>0.43324970687280057</v>
      </c>
      <c r="AS2" s="27">
        <f>1-AR2</f>
        <v>0.56675029312719949</v>
      </c>
      <c r="AT2" s="27">
        <f>AP2*AS2</f>
        <v>49.687255812231186</v>
      </c>
      <c r="AU2" s="15"/>
      <c r="AV2" s="30">
        <f>AVERAGE(AK2:AK341,AT2:AT3)</f>
        <v>62.779231739013838</v>
      </c>
      <c r="AX2" s="18" t="s">
        <v>54</v>
      </c>
      <c r="AY2" s="31">
        <f>VLOOKUP('Summary_Min Time&amp;Cost'!B2, A:D, 4, FALSE)</f>
        <v>90.795454545454547</v>
      </c>
      <c r="AZ2" s="31">
        <f>VLOOKUP('Summary_Min Time&amp;Cost'!E2, A:D, 4, FALSE)</f>
        <v>90.795454545454547</v>
      </c>
      <c r="BA2" s="31">
        <f>(AY2+AZ2)/2</f>
        <v>90.795454545454547</v>
      </c>
      <c r="BB2" s="31">
        <f>IF('Min Time&amp;Cost'!H2=0,1,'Min Time&amp;Cost'!H2)</f>
        <v>16.379142845561901</v>
      </c>
      <c r="BC2" s="31">
        <f>(BB2-MIN($BB$2:$BB$341))/(MAX($BB$2:$BB$341)-MIN($BB$2:$BB$341))</f>
        <v>0.14625537148447315</v>
      </c>
      <c r="BD2" s="31">
        <f>1-BC2</f>
        <v>0.85374462851552679</v>
      </c>
      <c r="BE2" s="31">
        <f>BA2*BD2</f>
        <v>77.516131611807495</v>
      </c>
      <c r="BF2" s="18" t="s">
        <v>63</v>
      </c>
      <c r="BG2" s="18" t="s">
        <v>12</v>
      </c>
      <c r="BH2" s="31">
        <v>91.8</v>
      </c>
      <c r="BI2" s="31">
        <v>91.803458387712311</v>
      </c>
      <c r="BJ2" s="31">
        <f>(BH2+BI2)/2</f>
        <v>91.801729193856147</v>
      </c>
      <c r="BK2" s="44">
        <f>'Min Time&amp;Cost'!R2</f>
        <v>39.239253474138103</v>
      </c>
      <c r="BL2" s="35">
        <f>(BK2-MIN($BK$2:$BK$11))/(MAX($BK$2:$BK$11)+1-MIN($BK$2:$BK$11))</f>
        <v>0.33170138848974606</v>
      </c>
      <c r="BM2" s="31">
        <f>1-BL2</f>
        <v>0.66829861151025394</v>
      </c>
      <c r="BN2" s="31">
        <f>BJ2*BM2</f>
        <v>61.35096815449441</v>
      </c>
      <c r="BO2" s="18"/>
      <c r="BP2" s="36">
        <f>AVERAGE(BE2:BE341,BN2:BN11)</f>
        <v>80.165168944515727</v>
      </c>
      <c r="BQ2" s="4"/>
    </row>
    <row r="3" spans="1:69" ht="16.149999999999999">
      <c r="A3" s="10" t="s">
        <v>370</v>
      </c>
      <c r="B3" s="10" t="s">
        <v>392</v>
      </c>
      <c r="C3" s="20">
        <v>14.545454545454545</v>
      </c>
      <c r="D3" s="42">
        <f t="shared" si="0"/>
        <v>85.454545454545453</v>
      </c>
      <c r="E3" s="10"/>
      <c r="J3" s="12"/>
      <c r="K3" s="21">
        <f>VLOOKUP('Summary_Min Time'!B3, A:D, 4, FALSE)</f>
        <v>90.795454545454547</v>
      </c>
      <c r="L3" s="21">
        <f>VLOOKUP('Summary_Min Time'!E3, A:D, 4, FALSE)</f>
        <v>90.795454545454547</v>
      </c>
      <c r="M3" s="21">
        <f t="shared" ref="M3:M66" si="3">(K3+L3)/2</f>
        <v>90.795454545454547</v>
      </c>
      <c r="N3" s="21">
        <f>IF('Min Time'!H3=0,1,'Min Time'!H3)</f>
        <v>1.57548258975</v>
      </c>
      <c r="O3" s="21">
        <f t="shared" ref="O3:O66" si="4">(N3-MIN($N$2:$N$341))/(MAX($N$2:$N$341)-MIN($N$2:$N$341))</f>
        <v>1.2097075648280596E-2</v>
      </c>
      <c r="P3" s="21">
        <f t="shared" si="1"/>
        <v>0.98790292435171945</v>
      </c>
      <c r="Q3" s="21">
        <f t="shared" si="2"/>
        <v>89.697095063298164</v>
      </c>
      <c r="R3" s="12"/>
      <c r="S3" s="12" t="s">
        <v>18</v>
      </c>
      <c r="T3" s="21">
        <f>VLOOKUP('Summary_Min Time'!E23, A:D, 4, FALSE)</f>
        <v>85.454545454545453</v>
      </c>
      <c r="U3" s="21">
        <v>79.101456423858892</v>
      </c>
      <c r="V3" s="21">
        <f t="shared" ref="V3:V19" si="5">(T3+U3)/2</f>
        <v>82.278000939202173</v>
      </c>
      <c r="W3" s="21">
        <f>'Min Time'!Q3</f>
        <v>13.668564218966671</v>
      </c>
      <c r="X3" s="24">
        <f t="shared" ref="X3:X19" si="6">(W3-MIN($W$2:$W$18)) / (MAX($W$2:$W$18)+1-MIN($W$2:$W$18))</f>
        <v>0.11072360435317244</v>
      </c>
      <c r="Y3" s="21">
        <f t="shared" ref="Y3:Y19" si="7">1-X3</f>
        <v>0.88927639564682759</v>
      </c>
      <c r="Z3" s="12">
        <f t="shared" ref="Z3:Z19" si="8">V3*Y3</f>
        <v>73.167884116240003</v>
      </c>
      <c r="AA3" s="12"/>
      <c r="AB3" s="12"/>
      <c r="AD3" s="15"/>
      <c r="AE3" s="26">
        <f>VLOOKUP('Summary_Min Cost'!B3, A:D, 4, FALSE)</f>
        <v>90.795454545454547</v>
      </c>
      <c r="AF3" s="26">
        <f>VLOOKUP('Summary_Min Cost'!E3, A:D, 4, FALSE)</f>
        <v>90.795454545454547</v>
      </c>
      <c r="AG3" s="26">
        <f t="shared" ref="AG3:AG66" si="9">(AE3+AF3)/2</f>
        <v>90.795454545454547</v>
      </c>
      <c r="AH3" s="26">
        <f>IF('Min Cost'!H3=0,1,'Min Cost'!H3)</f>
        <v>19.521031038452382</v>
      </c>
      <c r="AI3" s="26">
        <f t="shared" ref="AI3:AI66" si="10">(AH3-MIN($AH$2:$AH$341))/(MAX($AH$2:$AH$341)-MIN($AH$2:$AH$341))</f>
        <v>0.11858114652288472</v>
      </c>
      <c r="AJ3" s="26">
        <f t="shared" ref="AJ3:AJ66" si="11">1-AI3</f>
        <v>0.88141885347711524</v>
      </c>
      <c r="AK3" s="26">
        <f t="shared" ref="AK3:AK66" si="12">AG3*AJ3</f>
        <v>80.028825446388083</v>
      </c>
      <c r="AL3" s="15"/>
      <c r="AM3" s="15" t="s">
        <v>27</v>
      </c>
      <c r="AN3" s="27">
        <f>VLOOKUP('Summary_Min Cost'!E4, A:D, 4, FALSE)</f>
        <v>85.454545454545453</v>
      </c>
      <c r="AO3" s="27">
        <f>D3</f>
        <v>85.454545454545453</v>
      </c>
      <c r="AP3" s="27">
        <f t="shared" ref="AP3" si="13">(AN3+AO3)/2</f>
        <v>85.454545454545453</v>
      </c>
      <c r="AQ3" s="27">
        <f>'Min Cost'!Q3</f>
        <v>17.983628058499999</v>
      </c>
      <c r="AR3" s="43">
        <f>(AQ3-MIN($AH$2:$AH$341))/(MAX($AH$2:$AH$341)-MIN($AH$2:$AH$341))</f>
        <v>0.10873790358182182</v>
      </c>
      <c r="AS3" s="27">
        <f>1-AR3</f>
        <v>0.89126209641817822</v>
      </c>
      <c r="AT3" s="27">
        <f>AP3*AS3</f>
        <v>76.162397330280683</v>
      </c>
      <c r="AU3" s="15"/>
      <c r="AV3" s="15"/>
      <c r="AX3" s="18"/>
      <c r="AY3" s="31">
        <f>VLOOKUP('Summary_Min Time&amp;Cost'!B3, A:D, 4, FALSE)</f>
        <v>90.795454545454547</v>
      </c>
      <c r="AZ3" s="31">
        <f>VLOOKUP('Summary_Min Time&amp;Cost'!E3, A:D, 4, FALSE)</f>
        <v>90.795454545454547</v>
      </c>
      <c r="BA3" s="31">
        <f t="shared" ref="BA3:BA66" si="14">(AY3+AZ3)/2</f>
        <v>90.795454545454547</v>
      </c>
      <c r="BB3" s="31">
        <f>IF('Min Time&amp;Cost'!H3=0,1,'Min Time&amp;Cost'!H3)</f>
        <v>1.57548258975</v>
      </c>
      <c r="BC3" s="31">
        <f t="shared" ref="BC3:BC66" si="15">(BB3-MIN($BB$2:$BB$341))/(MAX($BB$2:$BB$341)-MIN($BB$2:$BB$341))</f>
        <v>1.1792667046708647E-2</v>
      </c>
      <c r="BD3" s="31">
        <f t="shared" ref="BD3:BD66" si="16">1-BC3</f>
        <v>0.98820733295329133</v>
      </c>
      <c r="BE3" s="31">
        <f t="shared" ref="BE3:BE66" si="17">BA3*BD3</f>
        <v>89.724733980645425</v>
      </c>
      <c r="BF3" s="18"/>
      <c r="BG3" s="18" t="s">
        <v>23</v>
      </c>
      <c r="BH3" s="31">
        <v>79.099999999999994</v>
      </c>
      <c r="BI3" s="31">
        <v>79.101456423858892</v>
      </c>
      <c r="BJ3" s="31">
        <f t="shared" ref="BJ3:BJ11" si="18">(BH3+BI3)/2</f>
        <v>79.100728211929436</v>
      </c>
      <c r="BK3" s="44">
        <f>'Min Time&amp;Cost'!R3</f>
        <v>23.169244417333331</v>
      </c>
      <c r="BL3" s="35">
        <f t="shared" ref="BL3:BL10" si="19">(BK3-MIN($BK$2:$BK$11))/(MAX($BK$2:$BK$11)+1-MIN($BK$2:$BK$11))</f>
        <v>0.15770034350356946</v>
      </c>
      <c r="BM3" s="31">
        <f t="shared" ref="BM3:BM11" si="20">1-BL3</f>
        <v>0.84229965649643057</v>
      </c>
      <c r="BN3" s="31">
        <f>BJ3*BM3</f>
        <v>66.626516201525675</v>
      </c>
      <c r="BO3" s="18"/>
      <c r="BP3" s="18"/>
      <c r="BQ3" s="4"/>
    </row>
    <row r="4" spans="1:69" ht="16.149999999999999">
      <c r="A4" s="10" t="s">
        <v>45</v>
      </c>
      <c r="B4" s="10" t="s">
        <v>393</v>
      </c>
      <c r="C4" s="20">
        <v>12.5</v>
      </c>
      <c r="D4" s="42">
        <f t="shared" si="0"/>
        <v>87.5</v>
      </c>
      <c r="E4" s="10"/>
      <c r="J4" s="12"/>
      <c r="K4" s="21">
        <f>VLOOKUP('Summary_Min Time'!B4, A:D, 4, FALSE)</f>
        <v>88.63636363636364</v>
      </c>
      <c r="L4" s="21">
        <f>VLOOKUP('Summary_Min Time'!E4, A:D, 4, FALSE)</f>
        <v>92.954545454545453</v>
      </c>
      <c r="M4" s="21">
        <f t="shared" si="3"/>
        <v>90.795454545454547</v>
      </c>
      <c r="N4" s="21">
        <f>IF('Min Time'!H4=0,1,'Min Time'!H4)</f>
        <v>1.4469688765562501</v>
      </c>
      <c r="O4" s="21">
        <f t="shared" si="4"/>
        <v>1.093013598001215E-2</v>
      </c>
      <c r="P4" s="21">
        <f t="shared" si="1"/>
        <v>0.98906986401998787</v>
      </c>
      <c r="Q4" s="21">
        <f t="shared" si="2"/>
        <v>89.803047880905723</v>
      </c>
      <c r="R4" s="12"/>
      <c r="S4" s="12" t="s">
        <v>23</v>
      </c>
      <c r="T4" s="21">
        <f>VLOOKUP('Summary_Min Time'!E15, A:D, 4, FALSE)</f>
        <v>85.454545454545453</v>
      </c>
      <c r="U4" s="21">
        <v>79.101456423858892</v>
      </c>
      <c r="V4" s="21">
        <f t="shared" si="5"/>
        <v>82.278000939202173</v>
      </c>
      <c r="W4" s="21">
        <f>'Min Time'!Q4</f>
        <v>23.169244417333331</v>
      </c>
      <c r="X4" s="24">
        <f t="shared" si="6"/>
        <v>0.20751065238985211</v>
      </c>
      <c r="Y4" s="21">
        <f t="shared" si="7"/>
        <v>0.79248934761014789</v>
      </c>
      <c r="Z4" s="12">
        <f t="shared" si="8"/>
        <v>65.204439286975472</v>
      </c>
      <c r="AA4" s="12"/>
      <c r="AB4" s="12"/>
      <c r="AD4" s="15"/>
      <c r="AE4" s="26">
        <f>VLOOKUP('Summary_Min Cost'!B4, A:D, 4, FALSE)</f>
        <v>88.63636363636364</v>
      </c>
      <c r="AF4" s="26">
        <f>VLOOKUP('Summary_Min Cost'!E4, A:D, 4, FALSE)</f>
        <v>85.454545454545453</v>
      </c>
      <c r="AG4" s="26">
        <f t="shared" si="9"/>
        <v>87.045454545454547</v>
      </c>
      <c r="AH4" s="26">
        <f>IF('Min Cost'!H4=0,1,'Min Cost'!H4)</f>
        <v>77.767421739095241</v>
      </c>
      <c r="AI4" s="26">
        <f t="shared" si="10"/>
        <v>0.4915044344198885</v>
      </c>
      <c r="AJ4" s="26">
        <f t="shared" si="11"/>
        <v>0.50849556558011155</v>
      </c>
      <c r="AK4" s="26">
        <f t="shared" si="12"/>
        <v>44.262227640268804</v>
      </c>
      <c r="AL4" s="15"/>
      <c r="AM4" s="15"/>
      <c r="AN4" s="26"/>
      <c r="AO4" s="26"/>
      <c r="AP4" s="26"/>
      <c r="AQ4" s="26"/>
      <c r="AR4" s="29"/>
      <c r="AS4" s="26"/>
      <c r="AT4" s="15"/>
      <c r="AU4" s="15"/>
      <c r="AV4" s="15"/>
      <c r="AX4" s="18"/>
      <c r="AY4" s="31">
        <f>VLOOKUP('Summary_Min Time&amp;Cost'!B4, A:D, 4, FALSE)</f>
        <v>88.63636363636364</v>
      </c>
      <c r="AZ4" s="31">
        <f>VLOOKUP('Summary_Min Time&amp;Cost'!E4, A:D, 4, FALSE)</f>
        <v>92.954545454545453</v>
      </c>
      <c r="BA4" s="31">
        <f t="shared" si="14"/>
        <v>90.795454545454547</v>
      </c>
      <c r="BB4" s="31">
        <f>IF('Min Time&amp;Cost'!H4=0,1,'Min Time&amp;Cost'!H4)</f>
        <v>1.4469688765562501</v>
      </c>
      <c r="BC4" s="31">
        <f t="shared" si="15"/>
        <v>1.062536780214603E-2</v>
      </c>
      <c r="BD4" s="31">
        <f t="shared" si="16"/>
        <v>0.98937463219785393</v>
      </c>
      <c r="BE4" s="31">
        <f t="shared" si="17"/>
        <v>89.830719446146063</v>
      </c>
      <c r="BF4" s="18"/>
      <c r="BG4" s="18" t="s">
        <v>27</v>
      </c>
      <c r="BH4" s="31">
        <v>79.099999999999994</v>
      </c>
      <c r="BI4" s="31">
        <v>91.803458387712311</v>
      </c>
      <c r="BJ4" s="31">
        <f t="shared" si="18"/>
        <v>85.451729193856153</v>
      </c>
      <c r="BK4" s="44">
        <f>'Min Time&amp;Cost'!R4</f>
        <v>10.27635889057143</v>
      </c>
      <c r="BL4" s="35">
        <f t="shared" si="19"/>
        <v>1.8100200988791219E-2</v>
      </c>
      <c r="BM4" s="31">
        <f t="shared" si="20"/>
        <v>0.98189979901120883</v>
      </c>
      <c r="BN4" s="31">
        <f t="shared" ref="BN4:BN11" si="21">BJ4*BM4</f>
        <v>83.9050357206076</v>
      </c>
      <c r="BO4" s="18"/>
      <c r="BP4" s="18"/>
      <c r="BQ4" s="4"/>
    </row>
    <row r="5" spans="1:69" ht="16.149999999999999">
      <c r="A5" s="10" t="s">
        <v>364</v>
      </c>
      <c r="B5" s="10" t="s">
        <v>394</v>
      </c>
      <c r="C5" s="20">
        <v>15.454545454545455</v>
      </c>
      <c r="D5" s="42">
        <f t="shared" si="0"/>
        <v>84.545454545454547</v>
      </c>
      <c r="E5" s="10"/>
      <c r="J5" s="12"/>
      <c r="K5" s="21">
        <f>VLOOKUP('Summary_Min Time'!B5, A:D, 4, FALSE)</f>
        <v>90.795454545454547</v>
      </c>
      <c r="L5" s="21">
        <f>VLOOKUP('Summary_Min Time'!E5, A:D, 4, FALSE)</f>
        <v>90.795454545454547</v>
      </c>
      <c r="M5" s="21">
        <f t="shared" si="3"/>
        <v>90.795454545454547</v>
      </c>
      <c r="N5" s="21">
        <f>IF('Min Time'!H5=0,1,'Min Time'!H5)</f>
        <v>1</v>
      </c>
      <c r="O5" s="21">
        <f t="shared" si="4"/>
        <v>6.8715363210907938E-3</v>
      </c>
      <c r="P5" s="21">
        <f t="shared" si="1"/>
        <v>0.99312846367890917</v>
      </c>
      <c r="Q5" s="21">
        <f t="shared" si="2"/>
        <v>90.171550281755501</v>
      </c>
      <c r="R5" s="12"/>
      <c r="S5" s="12" t="s">
        <v>25</v>
      </c>
      <c r="T5" s="21">
        <f>VLOOKUP('Summary_Min Time'!E28, A:D, 4, FALSE)</f>
        <v>85.454545454545453</v>
      </c>
      <c r="U5" s="21">
        <v>79.101456423858892</v>
      </c>
      <c r="V5" s="21">
        <f t="shared" si="5"/>
        <v>82.278000939202173</v>
      </c>
      <c r="W5" s="21">
        <f>'Min Time'!Q5</f>
        <v>48.375303185685723</v>
      </c>
      <c r="X5" s="24">
        <f t="shared" si="6"/>
        <v>0.46429437417508895</v>
      </c>
      <c r="Y5" s="21">
        <f t="shared" si="7"/>
        <v>0.5357056258249111</v>
      </c>
      <c r="Z5" s="12">
        <f t="shared" si="8"/>
        <v>44.076787984757921</v>
      </c>
      <c r="AA5" s="12"/>
      <c r="AB5" s="12"/>
      <c r="AD5" s="15"/>
      <c r="AE5" s="26">
        <f>VLOOKUP('Summary_Min Cost'!B5, A:D, 4, FALSE)</f>
        <v>90.795454545454547</v>
      </c>
      <c r="AF5" s="26">
        <f>VLOOKUP('Summary_Min Cost'!E5, A:D, 4, FALSE)</f>
        <v>90.795454545454547</v>
      </c>
      <c r="AG5" s="26">
        <f t="shared" si="9"/>
        <v>90.795454545454547</v>
      </c>
      <c r="AH5" s="26">
        <f>IF('Min Cost'!H5=0,1,'Min Cost'!H5)</f>
        <v>1</v>
      </c>
      <c r="AI5" s="26">
        <f t="shared" si="10"/>
        <v>0</v>
      </c>
      <c r="AJ5" s="26">
        <f t="shared" si="11"/>
        <v>1</v>
      </c>
      <c r="AK5" s="26">
        <f t="shared" si="12"/>
        <v>90.795454545454547</v>
      </c>
      <c r="AL5" s="15"/>
      <c r="AM5" s="28"/>
      <c r="AN5" s="26"/>
      <c r="AO5" s="26"/>
      <c r="AP5" s="26"/>
      <c r="AQ5" s="26"/>
      <c r="AR5" s="29"/>
      <c r="AS5" s="26"/>
      <c r="AT5" s="15"/>
      <c r="AU5" s="15"/>
      <c r="AV5" s="15"/>
      <c r="AX5" s="18"/>
      <c r="AY5" s="31">
        <f>VLOOKUP('Summary_Min Time&amp;Cost'!B5, A:D, 4, FALSE)</f>
        <v>90.795454545454547</v>
      </c>
      <c r="AZ5" s="31">
        <f>VLOOKUP('Summary_Min Time&amp;Cost'!E5, A:D, 4, FALSE)</f>
        <v>90.795454545454547</v>
      </c>
      <c r="BA5" s="31">
        <f t="shared" si="14"/>
        <v>90.795454545454547</v>
      </c>
      <c r="BB5" s="31">
        <f>IF('Min Time&amp;Cost'!H5=0,1,'Min Time&amp;Cost'!H5)</f>
        <v>1</v>
      </c>
      <c r="BC5" s="31">
        <f>(BB5-MIN($BB$2:$BB$341))/(MAX($BB$2:$BB$341)-MIN($BB$2:$BB$341))</f>
        <v>6.5655175419600583E-3</v>
      </c>
      <c r="BD5" s="31">
        <f t="shared" si="16"/>
        <v>0.99343448245803989</v>
      </c>
      <c r="BE5" s="31">
        <f t="shared" si="17"/>
        <v>90.199335395906118</v>
      </c>
      <c r="BF5" s="18"/>
      <c r="BG5" s="18" t="s">
        <v>32</v>
      </c>
      <c r="BH5" s="31">
        <v>91.8</v>
      </c>
      <c r="BI5" s="31">
        <v>91.803458387712311</v>
      </c>
      <c r="BJ5" s="31">
        <f t="shared" si="18"/>
        <v>91.801729193856147</v>
      </c>
      <c r="BK5" s="44">
        <f>'Min Time&amp;Cost'!R5</f>
        <v>8.6046999999999993</v>
      </c>
      <c r="BL5" s="35">
        <f t="shared" si="19"/>
        <v>0</v>
      </c>
      <c r="BM5" s="31">
        <f t="shared" si="20"/>
        <v>1</v>
      </c>
      <c r="BN5" s="31">
        <f t="shared" si="21"/>
        <v>91.801729193856147</v>
      </c>
      <c r="BO5" s="18"/>
      <c r="BP5" s="18"/>
      <c r="BQ5" s="4"/>
    </row>
    <row r="6" spans="1:69" ht="16.149999999999999">
      <c r="A6" s="10" t="s">
        <v>372</v>
      </c>
      <c r="B6" s="10" t="s">
        <v>395</v>
      </c>
      <c r="C6" s="20">
        <v>10.454545454545453</v>
      </c>
      <c r="D6" s="42">
        <f t="shared" si="0"/>
        <v>89.545454545454547</v>
      </c>
      <c r="E6" s="10"/>
      <c r="J6" s="12"/>
      <c r="K6" s="21">
        <f>VLOOKUP('Summary_Min Time'!B6, A:D, 4, FALSE)</f>
        <v>90.795454545454547</v>
      </c>
      <c r="L6" s="21">
        <f>VLOOKUP('Summary_Min Time'!E6, A:D, 4, FALSE)</f>
        <v>90.795454545454547</v>
      </c>
      <c r="M6" s="21">
        <f t="shared" si="3"/>
        <v>90.795454545454547</v>
      </c>
      <c r="N6" s="21">
        <f>IF('Min Time'!H6=0,1,'Min Time'!H6)</f>
        <v>38.490483149819049</v>
      </c>
      <c r="O6" s="21">
        <f t="shared" si="4"/>
        <v>0.34729537812633471</v>
      </c>
      <c r="P6" s="21">
        <f t="shared" si="1"/>
        <v>0.65270462187366529</v>
      </c>
      <c r="Q6" s="21">
        <f t="shared" si="2"/>
        <v>59.262612826938472</v>
      </c>
      <c r="R6" s="12"/>
      <c r="S6" s="12" t="s">
        <v>27</v>
      </c>
      <c r="T6" s="21">
        <f>VLOOKUP('Summary_Min Time'!E33, A:D, 4, FALSE)</f>
        <v>85.454545454545453</v>
      </c>
      <c r="U6" s="21">
        <v>79.101456423858892</v>
      </c>
      <c r="V6" s="21">
        <f t="shared" si="5"/>
        <v>82.278000939202173</v>
      </c>
      <c r="W6" s="21">
        <f>'Min Time'!Q6</f>
        <v>10.27635889057143</v>
      </c>
      <c r="X6" s="24">
        <f t="shared" si="6"/>
        <v>7.6165916565079622E-2</v>
      </c>
      <c r="Y6" s="21">
        <f t="shared" si="7"/>
        <v>0.92383408343492035</v>
      </c>
      <c r="Z6" s="12">
        <f t="shared" si="8"/>
        <v>76.011221584525359</v>
      </c>
      <c r="AA6" s="12"/>
      <c r="AB6" s="12"/>
      <c r="AD6" s="15"/>
      <c r="AE6" s="26">
        <f>VLOOKUP('Summary_Min Cost'!B6, A:D, 4, FALSE)</f>
        <v>90.795454545454547</v>
      </c>
      <c r="AF6" s="26">
        <f>VLOOKUP('Summary_Min Cost'!E6, A:D, 4, FALSE)</f>
        <v>90.795454545454547</v>
      </c>
      <c r="AG6" s="26">
        <f t="shared" si="9"/>
        <v>90.795454545454547</v>
      </c>
      <c r="AH6" s="26">
        <f>IF('Min Cost'!H6=0,1,'Min Cost'!H6)</f>
        <v>38.490483149819049</v>
      </c>
      <c r="AI6" s="26">
        <f t="shared" si="10"/>
        <v>0.24003331490415306</v>
      </c>
      <c r="AJ6" s="26">
        <f t="shared" si="11"/>
        <v>0.75996668509584697</v>
      </c>
      <c r="AK6" s="26">
        <f t="shared" si="12"/>
        <v>69.001520612679741</v>
      </c>
      <c r="AL6" s="15"/>
      <c r="AM6" s="28"/>
      <c r="AN6" s="26"/>
      <c r="AO6" s="26"/>
      <c r="AP6" s="26"/>
      <c r="AQ6" s="26"/>
      <c r="AR6" s="29"/>
      <c r="AS6" s="26"/>
      <c r="AT6" s="15"/>
      <c r="AU6" s="15"/>
      <c r="AV6" s="15"/>
      <c r="AX6" s="18"/>
      <c r="AY6" s="31">
        <f>VLOOKUP('Summary_Min Time&amp;Cost'!B6, A:D, 4, FALSE)</f>
        <v>90.795454545454547</v>
      </c>
      <c r="AZ6" s="31">
        <f>VLOOKUP('Summary_Min Time&amp;Cost'!E6, A:D, 4, FALSE)</f>
        <v>90.795454545454547</v>
      </c>
      <c r="BA6" s="31">
        <f t="shared" si="14"/>
        <v>90.795454545454547</v>
      </c>
      <c r="BB6" s="31">
        <f>IF('Min Time&amp;Cost'!H6=0,1,'Min Time&amp;Cost'!H6)</f>
        <v>38.490483149819049</v>
      </c>
      <c r="BC6" s="31">
        <f t="shared" si="15"/>
        <v>0.34709425623845847</v>
      </c>
      <c r="BD6" s="31">
        <f t="shared" si="16"/>
        <v>0.65290574376154153</v>
      </c>
      <c r="BE6" s="31">
        <f t="shared" si="17"/>
        <v>59.280873780167241</v>
      </c>
      <c r="BF6" s="18"/>
      <c r="BG6" s="18" t="s">
        <v>41</v>
      </c>
      <c r="BH6" s="31">
        <v>91.8</v>
      </c>
      <c r="BI6" s="31">
        <v>91.803458387712311</v>
      </c>
      <c r="BJ6" s="31">
        <f t="shared" si="18"/>
        <v>91.801729193856147</v>
      </c>
      <c r="BK6" s="44">
        <f>'Min Time&amp;Cost'!R6</f>
        <v>51.866827504190468</v>
      </c>
      <c r="BL6" s="35">
        <f t="shared" si="19"/>
        <v>0.46842882088276128</v>
      </c>
      <c r="BM6" s="31">
        <f t="shared" si="20"/>
        <v>0.53157117911723872</v>
      </c>
      <c r="BN6" s="31">
        <f t="shared" si="21"/>
        <v>48.799153432579551</v>
      </c>
      <c r="BO6" s="18"/>
      <c r="BP6" s="18"/>
      <c r="BQ6" s="4"/>
    </row>
    <row r="7" spans="1:69" ht="16.149999999999999">
      <c r="A7" s="10" t="s">
        <v>363</v>
      </c>
      <c r="B7" s="10" t="s">
        <v>396</v>
      </c>
      <c r="C7" s="20">
        <v>9.204545454545455</v>
      </c>
      <c r="D7" s="42">
        <f t="shared" si="0"/>
        <v>90.795454545454547</v>
      </c>
      <c r="E7" s="10"/>
      <c r="J7" s="12"/>
      <c r="K7" s="21">
        <f>VLOOKUP('Summary_Min Time'!B7, A:D, 4, FALSE)</f>
        <v>84.545454545454547</v>
      </c>
      <c r="L7" s="21">
        <f>VLOOKUP('Summary_Min Time'!E7, A:D, 4, FALSE)</f>
        <v>88.63636363636364</v>
      </c>
      <c r="M7" s="21">
        <f t="shared" si="3"/>
        <v>86.590909090909093</v>
      </c>
      <c r="N7" s="21">
        <f>IF('Min Time'!H7=0,1,'Min Time'!H7)</f>
        <v>5.6424814123904774</v>
      </c>
      <c r="O7" s="21">
        <f t="shared" si="4"/>
        <v>4.9026537407627316E-2</v>
      </c>
      <c r="P7" s="21">
        <f t="shared" si="1"/>
        <v>0.9509734625923727</v>
      </c>
      <c r="Q7" s="21">
        <f t="shared" si="2"/>
        <v>82.345656647203185</v>
      </c>
      <c r="R7" s="12"/>
      <c r="S7" s="12" t="s">
        <v>30</v>
      </c>
      <c r="T7" s="21">
        <f>VLOOKUP('Summary_Min Time'!E17, A:D, 4, FALSE)</f>
        <v>90.795454545454547</v>
      </c>
      <c r="U7" s="21">
        <v>91.803458387712311</v>
      </c>
      <c r="V7" s="21">
        <f t="shared" si="5"/>
        <v>91.299456466583422</v>
      </c>
      <c r="W7" s="21">
        <f>'Min Time'!Q7</f>
        <v>2.7998625000000001</v>
      </c>
      <c r="X7" s="24">
        <f t="shared" si="6"/>
        <v>0</v>
      </c>
      <c r="Y7" s="21">
        <f t="shared" si="7"/>
        <v>1</v>
      </c>
      <c r="Z7" s="12">
        <f t="shared" si="8"/>
        <v>91.299456466583422</v>
      </c>
      <c r="AA7" s="12"/>
      <c r="AB7" s="12"/>
      <c r="AD7" s="15"/>
      <c r="AE7" s="26">
        <f>VLOOKUP('Summary_Min Cost'!B7, A:D, 4, FALSE)</f>
        <v>84.545454545454547</v>
      </c>
      <c r="AF7" s="26">
        <f>VLOOKUP('Summary_Min Cost'!E7, A:D, 4, FALSE)</f>
        <v>85.454545454545453</v>
      </c>
      <c r="AG7" s="26">
        <f t="shared" si="9"/>
        <v>85</v>
      </c>
      <c r="AH7" s="26">
        <f>IF('Min Cost'!H7=0,1,'Min Cost'!H7)</f>
        <v>25.819583237276191</v>
      </c>
      <c r="AI7" s="26">
        <f t="shared" si="10"/>
        <v>0.15890771039614379</v>
      </c>
      <c r="AJ7" s="26">
        <f t="shared" si="11"/>
        <v>0.84109228960385618</v>
      </c>
      <c r="AK7" s="26">
        <f t="shared" si="12"/>
        <v>71.492844616327773</v>
      </c>
      <c r="AL7" s="15"/>
      <c r="AM7" s="28"/>
      <c r="AN7" s="26"/>
      <c r="AO7" s="26"/>
      <c r="AP7" s="26"/>
      <c r="AQ7" s="26"/>
      <c r="AR7" s="29"/>
      <c r="AS7" s="26"/>
      <c r="AT7" s="15"/>
      <c r="AU7" s="15"/>
      <c r="AV7" s="15"/>
      <c r="AX7" s="18"/>
      <c r="AY7" s="31">
        <f>VLOOKUP('Summary_Min Time&amp;Cost'!B7, A:D, 4, FALSE)</f>
        <v>84.545454545454547</v>
      </c>
      <c r="AZ7" s="31">
        <f>VLOOKUP('Summary_Min Time&amp;Cost'!E7, A:D, 4, FALSE)</f>
        <v>88.63636363636364</v>
      </c>
      <c r="BA7" s="31">
        <f t="shared" si="14"/>
        <v>86.590909090909093</v>
      </c>
      <c r="BB7" s="31">
        <f>IF('Min Time&amp;Cost'!H7=0,1,'Min Time&amp;Cost'!H7)</f>
        <v>5.6424814123904774</v>
      </c>
      <c r="BC7" s="31">
        <f t="shared" si="15"/>
        <v>4.873350810814453E-2</v>
      </c>
      <c r="BD7" s="31">
        <f t="shared" si="16"/>
        <v>0.95126649189185541</v>
      </c>
      <c r="BE7" s="31">
        <f t="shared" si="17"/>
        <v>82.371030320635668</v>
      </c>
      <c r="BF7" s="18"/>
      <c r="BG7" s="18" t="s">
        <v>37</v>
      </c>
      <c r="BH7" s="31">
        <v>79.099999999999994</v>
      </c>
      <c r="BI7" s="31">
        <v>79.101456423858892</v>
      </c>
      <c r="BJ7" s="31">
        <f t="shared" si="18"/>
        <v>79.100728211929436</v>
      </c>
      <c r="BK7" s="44">
        <f>'Min Time&amp;Cost'!R7</f>
        <v>60.615081905366672</v>
      </c>
      <c r="BL7" s="35">
        <f t="shared" si="19"/>
        <v>0.56315219049810117</v>
      </c>
      <c r="BM7" s="31">
        <f t="shared" si="20"/>
        <v>0.43684780950189883</v>
      </c>
      <c r="BN7" s="31">
        <f t="shared" si="21"/>
        <v>34.554979849386427</v>
      </c>
      <c r="BO7" s="18"/>
      <c r="BP7" s="18"/>
      <c r="BQ7" s="4"/>
    </row>
    <row r="8" spans="1:69" ht="16.149999999999999">
      <c r="A8" s="10" t="s">
        <v>369</v>
      </c>
      <c r="B8" s="10" t="s">
        <v>397</v>
      </c>
      <c r="C8" s="20">
        <v>7.0454545454545467</v>
      </c>
      <c r="D8" s="42">
        <f t="shared" si="0"/>
        <v>92.954545454545453</v>
      </c>
      <c r="E8" s="37"/>
      <c r="J8" s="12"/>
      <c r="K8" s="21">
        <f>VLOOKUP('Summary_Min Time'!B8, A:D, 4, FALSE)</f>
        <v>90.795454545454547</v>
      </c>
      <c r="L8" s="21">
        <f>VLOOKUP('Summary_Min Time'!E8, A:D, 4, FALSE)</f>
        <v>84.545454545454547</v>
      </c>
      <c r="M8" s="21">
        <f t="shared" si="3"/>
        <v>87.670454545454547</v>
      </c>
      <c r="N8" s="21">
        <f>IF('Min Time'!H8=0,1,'Min Time'!H8)</f>
        <v>3.2569119664574999</v>
      </c>
      <c r="O8" s="21">
        <f t="shared" si="4"/>
        <v>2.7364914311643528E-2</v>
      </c>
      <c r="P8" s="21">
        <f t="shared" si="1"/>
        <v>0.97263508568835644</v>
      </c>
      <c r="Q8" s="21">
        <f t="shared" si="2"/>
        <v>85.271360069155335</v>
      </c>
      <c r="R8" s="12"/>
      <c r="S8" s="12" t="s">
        <v>33</v>
      </c>
      <c r="T8" s="21">
        <f>VLOOKUP('Summary_Min Time'!E50, A:D, 4, FALSE)</f>
        <v>84.545454545454547</v>
      </c>
      <c r="U8" s="21">
        <v>79.101456423858892</v>
      </c>
      <c r="V8" s="21">
        <f t="shared" si="5"/>
        <v>81.823455484656719</v>
      </c>
      <c r="W8" s="21">
        <f>'Min Time'!Q8</f>
        <v>64.618615463123817</v>
      </c>
      <c r="X8" s="24">
        <f t="shared" si="6"/>
        <v>0.62977118350306416</v>
      </c>
      <c r="Y8" s="21">
        <f t="shared" si="7"/>
        <v>0.37022881649693584</v>
      </c>
      <c r="Z8" s="12">
        <f t="shared" si="8"/>
        <v>30.293401085774171</v>
      </c>
      <c r="AA8" s="12"/>
      <c r="AB8" s="12"/>
      <c r="AD8" s="15"/>
      <c r="AE8" s="26">
        <f>VLOOKUP('Summary_Min Cost'!B8, A:D, 4, FALSE)</f>
        <v>90.795454545454547</v>
      </c>
      <c r="AF8" s="26">
        <f>VLOOKUP('Summary_Min Cost'!E8, A:D, 4, FALSE)</f>
        <v>90.795454545454547</v>
      </c>
      <c r="AG8" s="26">
        <f t="shared" si="9"/>
        <v>90.795454545454547</v>
      </c>
      <c r="AH8" s="26">
        <f>IF('Min Cost'!H8=0,1,'Min Cost'!H8)</f>
        <v>22.054048423376191</v>
      </c>
      <c r="AI8" s="26">
        <f t="shared" si="10"/>
        <v>0.13479882387805225</v>
      </c>
      <c r="AJ8" s="26">
        <f t="shared" si="11"/>
        <v>0.8652011761219478</v>
      </c>
      <c r="AK8" s="26">
        <f t="shared" si="12"/>
        <v>78.556334059254127</v>
      </c>
      <c r="AL8" s="15"/>
      <c r="AM8" s="28"/>
      <c r="AN8" s="26"/>
      <c r="AO8" s="26"/>
      <c r="AP8" s="26"/>
      <c r="AQ8" s="26"/>
      <c r="AR8" s="29"/>
      <c r="AS8" s="26"/>
      <c r="AT8" s="15"/>
      <c r="AU8" s="15"/>
      <c r="AV8" s="15"/>
      <c r="AX8" s="18"/>
      <c r="AY8" s="31">
        <f>VLOOKUP('Summary_Min Time&amp;Cost'!B8, A:D, 4, FALSE)</f>
        <v>90.795454545454547</v>
      </c>
      <c r="AZ8" s="31">
        <f>VLOOKUP('Summary_Min Time&amp;Cost'!E8, A:D, 4, FALSE)</f>
        <v>84.545454545454547</v>
      </c>
      <c r="BA8" s="31">
        <f t="shared" si="14"/>
        <v>87.670454545454547</v>
      </c>
      <c r="BB8" s="31">
        <f>IF('Min Time&amp;Cost'!H8=0,1,'Min Time&amp;Cost'!H8)</f>
        <v>3.2569119664574999</v>
      </c>
      <c r="BC8" s="31">
        <f t="shared" si="15"/>
        <v>2.7065210283063496E-2</v>
      </c>
      <c r="BD8" s="31">
        <f t="shared" si="16"/>
        <v>0.97293478971693648</v>
      </c>
      <c r="BE8" s="31">
        <f t="shared" si="17"/>
        <v>85.29763525757005</v>
      </c>
      <c r="BF8" s="18"/>
      <c r="BG8" s="18" t="s">
        <v>21</v>
      </c>
      <c r="BH8" s="31">
        <v>79.099999999999994</v>
      </c>
      <c r="BI8" s="31">
        <f>D5</f>
        <v>84.545454545454547</v>
      </c>
      <c r="BJ8" s="31">
        <f t="shared" si="18"/>
        <v>81.822727272727263</v>
      </c>
      <c r="BK8" s="44">
        <f>'Min Time&amp;Cost'!R8</f>
        <v>99.71941398969048</v>
      </c>
      <c r="BL8" s="35">
        <f t="shared" si="19"/>
        <v>0.98656169960958562</v>
      </c>
      <c r="BM8" s="31">
        <f t="shared" si="20"/>
        <v>1.3438300390414382E-2</v>
      </c>
      <c r="BN8" s="31">
        <f t="shared" si="21"/>
        <v>1.0995583878538602</v>
      </c>
      <c r="BO8" s="18"/>
      <c r="BP8" s="18"/>
      <c r="BQ8" s="4"/>
    </row>
    <row r="9" spans="1:69" ht="16.149999999999999">
      <c r="A9" s="10" t="s">
        <v>374</v>
      </c>
      <c r="B9" s="10" t="s">
        <v>398</v>
      </c>
      <c r="C9" s="20">
        <v>10.909090909090908</v>
      </c>
      <c r="D9" s="42">
        <f t="shared" si="0"/>
        <v>89.090909090909093</v>
      </c>
      <c r="E9" s="37"/>
      <c r="J9" s="12"/>
      <c r="K9" s="21">
        <f>VLOOKUP('Summary_Min Time'!B9, A:D, 4, FALSE)</f>
        <v>90.795454545454547</v>
      </c>
      <c r="L9" s="21">
        <f>VLOOKUP('Summary_Min Time'!E9, A:D, 4, FALSE)</f>
        <v>88.63636363636364</v>
      </c>
      <c r="M9" s="21">
        <f t="shared" si="3"/>
        <v>89.715909090909093</v>
      </c>
      <c r="N9" s="21">
        <f>IF('Min Time'!H9=0,1,'Min Time'!H9)</f>
        <v>1.9654887645800001</v>
      </c>
      <c r="O9" s="21">
        <f t="shared" si="4"/>
        <v>1.5638438394469614E-2</v>
      </c>
      <c r="P9" s="21">
        <f t="shared" si="1"/>
        <v>0.98436156160553034</v>
      </c>
      <c r="Q9" s="21">
        <f t="shared" si="2"/>
        <v>88.312892373587076</v>
      </c>
      <c r="R9" s="12"/>
      <c r="S9" s="12" t="s">
        <v>35</v>
      </c>
      <c r="T9" s="21">
        <f>VLOOKUP('Summary_Min Time'!E110, A:D, 4, FALSE)</f>
        <v>90.795454545454547</v>
      </c>
      <c r="U9" s="21">
        <v>91.803458387712311</v>
      </c>
      <c r="V9" s="21">
        <f t="shared" si="5"/>
        <v>91.299456466583422</v>
      </c>
      <c r="W9" s="21">
        <f>'Min Time'!Q9</f>
        <v>8.3817749999999993</v>
      </c>
      <c r="X9" s="24">
        <f t="shared" si="6"/>
        <v>5.6865068815485711E-2</v>
      </c>
      <c r="Y9" s="21">
        <f t="shared" si="7"/>
        <v>0.9431349311845143</v>
      </c>
      <c r="Z9" s="12">
        <f t="shared" si="8"/>
        <v>86.10770659179471</v>
      </c>
      <c r="AA9" s="12"/>
      <c r="AB9" s="12"/>
      <c r="AD9" s="15"/>
      <c r="AE9" s="26">
        <f>VLOOKUP('Summary_Min Cost'!B9, A:D, 4, FALSE)</f>
        <v>90.795454545454547</v>
      </c>
      <c r="AF9" s="26">
        <f>VLOOKUP('Summary_Min Cost'!E9, A:D, 4, FALSE)</f>
        <v>85.454545454545453</v>
      </c>
      <c r="AG9" s="26">
        <f t="shared" si="9"/>
        <v>88.125</v>
      </c>
      <c r="AH9" s="26">
        <f>IF('Min Cost'!H9=0,1,'Min Cost'!H9)</f>
        <v>88.777677714604764</v>
      </c>
      <c r="AI9" s="26">
        <f>(AH9-MIN($AH$2:$AH$341))/(MAX($AH$2:$AH$341)-MIN($AH$2:$AH$341))</f>
        <v>0.56199774412687653</v>
      </c>
      <c r="AJ9" s="26">
        <f t="shared" si="11"/>
        <v>0.43800225587312347</v>
      </c>
      <c r="AK9" s="26">
        <f t="shared" si="12"/>
        <v>38.598948798819009</v>
      </c>
      <c r="AL9" s="15"/>
      <c r="AM9" s="28"/>
      <c r="AN9" s="26"/>
      <c r="AO9" s="26"/>
      <c r="AP9" s="26"/>
      <c r="AQ9" s="26"/>
      <c r="AR9" s="29"/>
      <c r="AS9" s="26"/>
      <c r="AT9" s="15"/>
      <c r="AU9" s="15"/>
      <c r="AV9" s="15"/>
      <c r="AX9" s="18"/>
      <c r="AY9" s="31">
        <f>VLOOKUP('Summary_Min Time&amp;Cost'!B9, A:D, 4, FALSE)</f>
        <v>90.795454545454547</v>
      </c>
      <c r="AZ9" s="31">
        <f>VLOOKUP('Summary_Min Time&amp;Cost'!E9, A:D, 4, FALSE)</f>
        <v>88.63636363636364</v>
      </c>
      <c r="BA9" s="31">
        <f t="shared" si="14"/>
        <v>89.715909090909093</v>
      </c>
      <c r="BB9" s="31">
        <f>IF('Min Time&amp;Cost'!H9=0,1,'Min Time&amp;Cost'!H9)</f>
        <v>1.9654887645800001</v>
      </c>
      <c r="BC9" s="31">
        <f t="shared" si="15"/>
        <v>1.5335121014772458E-2</v>
      </c>
      <c r="BD9" s="31">
        <f t="shared" si="16"/>
        <v>0.98466487898522759</v>
      </c>
      <c r="BE9" s="31">
        <f t="shared" si="17"/>
        <v>88.340104768049684</v>
      </c>
      <c r="BF9" s="18"/>
      <c r="BG9" s="18" t="s">
        <v>47</v>
      </c>
      <c r="BH9" s="31">
        <v>79.099999999999994</v>
      </c>
      <c r="BI9" s="31">
        <v>91.803458387712311</v>
      </c>
      <c r="BJ9" s="31">
        <f t="shared" si="18"/>
        <v>85.451729193856153</v>
      </c>
      <c r="BK9" s="44">
        <f>'Min Time&amp;Cost'!R9</f>
        <v>99.960519231323815</v>
      </c>
      <c r="BL9" s="35">
        <f t="shared" si="19"/>
        <v>0.98917231195258748</v>
      </c>
      <c r="BM9" s="31">
        <f t="shared" si="20"/>
        <v>1.082768804741252E-2</v>
      </c>
      <c r="BN9" s="31">
        <f t="shared" si="21"/>
        <v>0.92524466682304773</v>
      </c>
      <c r="BO9" s="18"/>
      <c r="BP9" s="18"/>
      <c r="BQ9" s="4"/>
    </row>
    <row r="10" spans="1:69" ht="16.149999999999999">
      <c r="A10" s="10" t="s">
        <v>373</v>
      </c>
      <c r="B10" s="10" t="s">
        <v>399</v>
      </c>
      <c r="C10" s="20">
        <v>15.909090909090908</v>
      </c>
      <c r="D10" s="42">
        <f t="shared" si="0"/>
        <v>84.090909090909093</v>
      </c>
      <c r="E10" s="37"/>
      <c r="J10" s="12"/>
      <c r="K10" s="21">
        <f>VLOOKUP('Summary_Min Time'!B10, A:D, 4, FALSE)</f>
        <v>89.545454545454547</v>
      </c>
      <c r="L10" s="21">
        <f>VLOOKUP('Summary_Min Time'!E10, A:D, 4, FALSE)</f>
        <v>90.795454545454547</v>
      </c>
      <c r="M10" s="21">
        <f t="shared" si="3"/>
        <v>90.170454545454547</v>
      </c>
      <c r="N10" s="21">
        <f>IF('Min Time'!H10=0,1,'Min Time'!H10)</f>
        <v>56.460382380395238</v>
      </c>
      <c r="O10" s="21">
        <f t="shared" si="4"/>
        <v>0.51046697846233535</v>
      </c>
      <c r="P10" s="21">
        <f t="shared" si="1"/>
        <v>0.48953302153766465</v>
      </c>
      <c r="Q10" s="21">
        <f t="shared" si="2"/>
        <v>44.141415067061011</v>
      </c>
      <c r="R10" s="12"/>
      <c r="S10" s="12" t="s">
        <v>38</v>
      </c>
      <c r="T10" s="21">
        <f>VLOOKUP('Summary_Min Time'!E41, A:D, 4, FALSE)</f>
        <v>90.795454545454547</v>
      </c>
      <c r="U10" s="21">
        <v>91.803458387712311</v>
      </c>
      <c r="V10" s="21">
        <f t="shared" si="5"/>
        <v>91.299456466583422</v>
      </c>
      <c r="W10" s="21">
        <f>'Min Time'!Q10</f>
        <v>12.3302125</v>
      </c>
      <c r="X10" s="24">
        <f t="shared" si="6"/>
        <v>9.708930560729219E-2</v>
      </c>
      <c r="Y10" s="21">
        <f t="shared" si="7"/>
        <v>0.90291069439270777</v>
      </c>
      <c r="Z10" s="12">
        <f t="shared" si="8"/>
        <v>82.435255635919631</v>
      </c>
      <c r="AA10" s="12"/>
      <c r="AB10" s="12"/>
      <c r="AD10" s="15"/>
      <c r="AE10" s="26">
        <f>VLOOKUP('Summary_Min Cost'!B10, A:D, 4, FALSE)</f>
        <v>89.545454545454547</v>
      </c>
      <c r="AF10" s="26">
        <f>VLOOKUP('Summary_Min Cost'!E10, A:D, 4, FALSE)</f>
        <v>85.454545454545453</v>
      </c>
      <c r="AG10" s="26">
        <f t="shared" si="9"/>
        <v>87.5</v>
      </c>
      <c r="AH10" s="26">
        <f>IF('Min Cost'!H10=0,1,'Min Cost'!H10)</f>
        <v>110.6775631837524</v>
      </c>
      <c r="AI10" s="26">
        <f t="shared" si="10"/>
        <v>0.70221205089305039</v>
      </c>
      <c r="AJ10" s="26">
        <f t="shared" si="11"/>
        <v>0.29778794910694961</v>
      </c>
      <c r="AK10" s="26">
        <f t="shared" si="12"/>
        <v>26.05644554685809</v>
      </c>
      <c r="AL10" s="15"/>
      <c r="AM10" s="28"/>
      <c r="AN10" s="26"/>
      <c r="AO10" s="26"/>
      <c r="AP10" s="26"/>
      <c r="AQ10" s="26"/>
      <c r="AR10" s="29"/>
      <c r="AS10" s="26"/>
      <c r="AT10" s="15"/>
      <c r="AU10" s="15"/>
      <c r="AV10" s="15"/>
      <c r="AX10" s="18"/>
      <c r="AY10" s="31">
        <f>VLOOKUP('Summary_Min Time&amp;Cost'!B10, A:D, 4, FALSE)</f>
        <v>89.545454545454547</v>
      </c>
      <c r="AZ10" s="31">
        <f>VLOOKUP('Summary_Min Time&amp;Cost'!E10, A:D, 4, FALSE)</f>
        <v>90.795454545454547</v>
      </c>
      <c r="BA10" s="31">
        <f t="shared" si="14"/>
        <v>90.170454545454547</v>
      </c>
      <c r="BB10" s="31">
        <f>IF('Min Time&amp;Cost'!H10=0,1,'Min Time&amp;Cost'!H10)</f>
        <v>56.460382380395238</v>
      </c>
      <c r="BC10" s="31">
        <f t="shared" si="15"/>
        <v>0.5103161356428273</v>
      </c>
      <c r="BD10" s="31">
        <f t="shared" si="16"/>
        <v>0.4896838643571727</v>
      </c>
      <c r="BE10" s="31">
        <f t="shared" si="17"/>
        <v>44.155016632660974</v>
      </c>
      <c r="BF10" s="18"/>
      <c r="BG10" s="18" t="s">
        <v>16</v>
      </c>
      <c r="BH10" s="31">
        <v>91.8</v>
      </c>
      <c r="BI10" s="31">
        <v>91.803458387712311</v>
      </c>
      <c r="BJ10" s="31">
        <f t="shared" si="18"/>
        <v>91.801729193856147</v>
      </c>
      <c r="BK10" s="44">
        <f>'Min Time&amp;Cost'!R10</f>
        <v>14.414300000000001</v>
      </c>
      <c r="BL10" s="35">
        <f t="shared" si="19"/>
        <v>6.2904536480248019E-2</v>
      </c>
      <c r="BM10" s="31">
        <f t="shared" si="20"/>
        <v>0.93709546351975193</v>
      </c>
      <c r="BN10" s="31">
        <f t="shared" si="21"/>
        <v>86.026983970831367</v>
      </c>
      <c r="BO10" s="18"/>
      <c r="BP10" s="18"/>
      <c r="BQ10" s="4"/>
    </row>
    <row r="11" spans="1:69">
      <c r="A11" s="37"/>
      <c r="B11" s="37"/>
      <c r="C11" s="37">
        <v>99.999999999999986</v>
      </c>
      <c r="D11" s="96" t="s">
        <v>400</v>
      </c>
      <c r="E11" s="96"/>
      <c r="J11" s="12"/>
      <c r="K11" s="21">
        <f>VLOOKUP('Summary_Min Time'!B11, A:D, 4, FALSE)</f>
        <v>92.954545454545453</v>
      </c>
      <c r="L11" s="21">
        <f>VLOOKUP('Summary_Min Time'!E11, A:D, 4, FALSE)</f>
        <v>92.954545454545453</v>
      </c>
      <c r="M11" s="21">
        <f t="shared" si="3"/>
        <v>92.954545454545453</v>
      </c>
      <c r="N11" s="21">
        <f>IF('Min Time'!H11=0,1,'Min Time'!H11)</f>
        <v>12.77646857203</v>
      </c>
      <c r="O11" s="21">
        <f t="shared" si="4"/>
        <v>0.11380509218294735</v>
      </c>
      <c r="P11" s="21">
        <f t="shared" si="1"/>
        <v>0.88619490781705268</v>
      </c>
      <c r="Q11" s="21">
        <f t="shared" si="2"/>
        <v>82.375844840266936</v>
      </c>
      <c r="R11" s="12"/>
      <c r="S11" s="12" t="s">
        <v>32</v>
      </c>
      <c r="T11" s="21">
        <f>VLOOKUP('Summary_Min Time'!E14, A:D, 4, FALSE)</f>
        <v>84.545454545454547</v>
      </c>
      <c r="U11" s="21">
        <v>91.803458387712311</v>
      </c>
      <c r="V11" s="21">
        <f t="shared" si="5"/>
        <v>88.174456466583422</v>
      </c>
      <c r="W11" s="21">
        <f>'Min Time'!Q11</f>
        <v>4.3023499999999997</v>
      </c>
      <c r="X11" s="24">
        <f t="shared" si="6"/>
        <v>1.5306412467394835E-2</v>
      </c>
      <c r="Y11" s="21">
        <f t="shared" si="7"/>
        <v>0.98469358753260516</v>
      </c>
      <c r="Z11" s="12">
        <f t="shared" si="8"/>
        <v>86.824821866817544</v>
      </c>
      <c r="AA11" s="12"/>
      <c r="AB11" s="12"/>
      <c r="AD11" s="15"/>
      <c r="AE11" s="26">
        <f>VLOOKUP('Summary_Min Cost'!B11, A:D, 4, FALSE)</f>
        <v>92.954545454545453</v>
      </c>
      <c r="AF11" s="26">
        <f>VLOOKUP('Summary_Min Cost'!E11, A:D, 4, FALSE)</f>
        <v>90.795454545454547</v>
      </c>
      <c r="AG11" s="26">
        <f t="shared" si="9"/>
        <v>91.875</v>
      </c>
      <c r="AH11" s="26">
        <f>IF('Min Cost'!H11=0,1,'Min Cost'!H11)</f>
        <v>35.702964188771418</v>
      </c>
      <c r="AI11" s="26">
        <f t="shared" si="10"/>
        <v>0.22218618783714236</v>
      </c>
      <c r="AJ11" s="26">
        <f t="shared" si="11"/>
        <v>0.77781381216285761</v>
      </c>
      <c r="AK11" s="26">
        <f t="shared" si="12"/>
        <v>71.461643992462541</v>
      </c>
      <c r="AL11" s="15"/>
      <c r="AM11" s="28"/>
      <c r="AN11" s="26"/>
      <c r="AO11" s="26"/>
      <c r="AP11" s="26"/>
      <c r="AQ11" s="26"/>
      <c r="AR11" s="29"/>
      <c r="AS11" s="26"/>
      <c r="AT11" s="15"/>
      <c r="AU11" s="15"/>
      <c r="AV11" s="15"/>
      <c r="AX11" s="18"/>
      <c r="AY11" s="31">
        <f>VLOOKUP('Summary_Min Time&amp;Cost'!B11, A:D, 4, FALSE)</f>
        <v>92.954545454545453</v>
      </c>
      <c r="AZ11" s="31">
        <f>VLOOKUP('Summary_Min Time&amp;Cost'!E11, A:D, 4, FALSE)</f>
        <v>92.954545454545453</v>
      </c>
      <c r="BA11" s="31">
        <f t="shared" si="14"/>
        <v>92.954545454545453</v>
      </c>
      <c r="BB11" s="31">
        <f>IF('Min Time&amp;Cost'!H11=0,1,'Min Time&amp;Cost'!H11)</f>
        <v>12.77646857203</v>
      </c>
      <c r="BC11" s="31">
        <f t="shared" si="15"/>
        <v>0.11353202349779713</v>
      </c>
      <c r="BD11" s="31">
        <f t="shared" si="16"/>
        <v>0.88646797650220288</v>
      </c>
      <c r="BE11" s="31">
        <f t="shared" si="17"/>
        <v>82.401227815772955</v>
      </c>
      <c r="BF11" s="18"/>
      <c r="BG11" s="18" t="s">
        <v>29</v>
      </c>
      <c r="BH11" s="31">
        <v>79.099999999999994</v>
      </c>
      <c r="BI11" s="31">
        <v>91.803458387712311</v>
      </c>
      <c r="BJ11" s="31">
        <f t="shared" si="18"/>
        <v>85.451729193856153</v>
      </c>
      <c r="BK11" s="44">
        <f>'Min Time&amp;Cost'!R11</f>
        <v>20.245874999999998</v>
      </c>
      <c r="BL11" s="35">
        <f>(BK11-MIN($BK$2:$BK$11))/(MAX($BK$2:$BK$11)+1-MIN($BK$2:$BK$11))</f>
        <v>0.12604701140533789</v>
      </c>
      <c r="BM11" s="31">
        <f t="shared" si="20"/>
        <v>0.87395298859466208</v>
      </c>
      <c r="BN11" s="31">
        <f t="shared" si="21"/>
        <v>74.680794109552323</v>
      </c>
      <c r="BO11" s="18"/>
      <c r="BP11" s="18"/>
      <c r="BQ11" s="4"/>
    </row>
    <row r="12" spans="1:69">
      <c r="A12" s="37"/>
      <c r="B12" s="37"/>
      <c r="C12" s="37"/>
      <c r="D12" s="96"/>
      <c r="E12" s="96"/>
      <c r="J12" s="12"/>
      <c r="K12" s="21">
        <f>VLOOKUP('Summary_Min Time'!B12, A:D, 4, FALSE)</f>
        <v>90.795454545454547</v>
      </c>
      <c r="L12" s="21">
        <f>VLOOKUP('Summary_Min Time'!E12, A:D, 4, FALSE)</f>
        <v>90.795454545454547</v>
      </c>
      <c r="M12" s="21">
        <f t="shared" si="3"/>
        <v>90.795454545454547</v>
      </c>
      <c r="N12" s="21">
        <f>IF('Min Time'!H12=0,1,'Min Time'!H12)</f>
        <v>7.2186728483299998</v>
      </c>
      <c r="O12" s="21">
        <f t="shared" si="4"/>
        <v>6.3338786782990347E-2</v>
      </c>
      <c r="P12" s="21">
        <f t="shared" si="1"/>
        <v>0.93666121321700968</v>
      </c>
      <c r="Q12" s="21">
        <f t="shared" si="2"/>
        <v>85.044580609135309</v>
      </c>
      <c r="R12" s="12"/>
      <c r="S12" s="12" t="s">
        <v>41</v>
      </c>
      <c r="T12" s="21">
        <f>VLOOKUP('Summary_Min Time'!E22, A:D, 4, FALSE)</f>
        <v>90.795454545454547</v>
      </c>
      <c r="U12" s="21">
        <v>91.803458387712311</v>
      </c>
      <c r="V12" s="21">
        <f t="shared" si="5"/>
        <v>91.299456466583422</v>
      </c>
      <c r="W12" s="21">
        <f>'Min Time'!Q12</f>
        <v>51.866827504190468</v>
      </c>
      <c r="X12" s="24">
        <f t="shared" si="6"/>
        <v>0.49986386234652019</v>
      </c>
      <c r="Y12" s="21">
        <f t="shared" si="7"/>
        <v>0.50013613765347986</v>
      </c>
      <c r="Z12" s="12">
        <f t="shared" si="8"/>
        <v>45.662157527059058</v>
      </c>
      <c r="AA12" s="12"/>
      <c r="AB12" s="12"/>
      <c r="AD12" s="15"/>
      <c r="AE12" s="26">
        <f>VLOOKUP('Summary_Min Cost'!B12, A:D, 4, FALSE)</f>
        <v>90.795454545454547</v>
      </c>
      <c r="AF12" s="26">
        <f>VLOOKUP('Summary_Min Cost'!E12, A:D, 4, FALSE)</f>
        <v>90.795454545454547</v>
      </c>
      <c r="AG12" s="26">
        <f t="shared" si="9"/>
        <v>90.795454545454547</v>
      </c>
      <c r="AH12" s="26">
        <f>IF('Min Cost'!H12=0,1,'Min Cost'!H12)</f>
        <v>54.672973799171423</v>
      </c>
      <c r="AI12" s="26">
        <f t="shared" si="10"/>
        <v>0.34364192561335533</v>
      </c>
      <c r="AJ12" s="26">
        <f t="shared" si="11"/>
        <v>0.65635807438664462</v>
      </c>
      <c r="AK12" s="26">
        <f t="shared" si="12"/>
        <v>59.594329708514664</v>
      </c>
      <c r="AL12" s="15"/>
      <c r="AM12" s="28"/>
      <c r="AN12" s="26"/>
      <c r="AO12" s="26"/>
      <c r="AP12" s="26"/>
      <c r="AQ12" s="26"/>
      <c r="AR12" s="29"/>
      <c r="AS12" s="26"/>
      <c r="AT12" s="15"/>
      <c r="AU12" s="15"/>
      <c r="AV12" s="15"/>
      <c r="AX12" s="18"/>
      <c r="AY12" s="31">
        <f>VLOOKUP('Summary_Min Time&amp;Cost'!B12, A:D, 4, FALSE)</f>
        <v>90.795454545454547</v>
      </c>
      <c r="AZ12" s="31">
        <f>VLOOKUP('Summary_Min Time&amp;Cost'!E12, A:D, 4, FALSE)</f>
        <v>90.795454545454547</v>
      </c>
      <c r="BA12" s="31">
        <f t="shared" si="14"/>
        <v>90.795454545454547</v>
      </c>
      <c r="BB12" s="31">
        <f>IF('Min Time&amp;Cost'!H12=0,1,'Min Time&amp;Cost'!H12)</f>
        <v>7.2186728483299998</v>
      </c>
      <c r="BC12" s="31">
        <f t="shared" si="15"/>
        <v>6.3050167604897345E-2</v>
      </c>
      <c r="BD12" s="31">
        <f t="shared" si="16"/>
        <v>0.93694983239510266</v>
      </c>
      <c r="BE12" s="31">
        <f t="shared" si="17"/>
        <v>85.070785918600805</v>
      </c>
      <c r="BF12" s="18"/>
      <c r="BG12" s="33"/>
      <c r="BH12" s="31"/>
      <c r="BI12" s="31"/>
      <c r="BJ12" s="31"/>
      <c r="BK12" s="34"/>
      <c r="BL12" s="35"/>
      <c r="BM12" s="31"/>
      <c r="BN12" s="18"/>
      <c r="BO12" s="18"/>
      <c r="BP12" s="18"/>
    </row>
    <row r="13" spans="1:69">
      <c r="J13" s="12"/>
      <c r="K13" s="21">
        <f>VLOOKUP('Summary_Min Time'!B13, A:D, 4, FALSE)</f>
        <v>84.545454545454547</v>
      </c>
      <c r="L13" s="21">
        <f>VLOOKUP('Summary_Min Time'!E13, A:D, 4, FALSE)</f>
        <v>88.63636363636364</v>
      </c>
      <c r="M13" s="21">
        <f t="shared" si="3"/>
        <v>86.590909090909093</v>
      </c>
      <c r="N13" s="21">
        <f>IF('Min Time'!H13=0,1,'Min Time'!H13)</f>
        <v>9.8060764038400006</v>
      </c>
      <c r="O13" s="21">
        <f t="shared" si="4"/>
        <v>8.6833118801795325E-2</v>
      </c>
      <c r="P13" s="21">
        <f t="shared" si="1"/>
        <v>0.91316688119820466</v>
      </c>
      <c r="Q13" s="21">
        <f t="shared" si="2"/>
        <v>79.071950394662721</v>
      </c>
      <c r="R13" s="12"/>
      <c r="S13" s="12" t="s">
        <v>43</v>
      </c>
      <c r="T13" s="21">
        <f>VLOOKUP('Summary_Min Time'!E16, A:D, 4, FALSE)</f>
        <v>90.795454545454547</v>
      </c>
      <c r="U13" s="21">
        <v>79.101456423858892</v>
      </c>
      <c r="V13" s="21">
        <f t="shared" si="5"/>
        <v>84.948455484656719</v>
      </c>
      <c r="W13" s="21">
        <f>'Min Time'!Q13</f>
        <v>6.1810999999999998</v>
      </c>
      <c r="X13" s="24">
        <f t="shared" si="6"/>
        <v>3.4445954342530609E-2</v>
      </c>
      <c r="Y13" s="21">
        <f t="shared" si="7"/>
        <v>0.96555404565746938</v>
      </c>
      <c r="Z13" s="12">
        <f t="shared" si="8"/>
        <v>82.022324865563746</v>
      </c>
      <c r="AA13" s="12"/>
      <c r="AB13" s="12"/>
      <c r="AD13" s="15"/>
      <c r="AE13" s="26">
        <f>VLOOKUP('Summary_Min Cost'!B13, A:D, 4, FALSE)</f>
        <v>84.545454545454547</v>
      </c>
      <c r="AF13" s="26">
        <f>VLOOKUP('Summary_Min Cost'!E13, A:D, 4, FALSE)</f>
        <v>85.454545454545453</v>
      </c>
      <c r="AG13" s="26">
        <f t="shared" si="9"/>
        <v>85</v>
      </c>
      <c r="AH13" s="26">
        <f>IF('Min Cost'!H13=0,1,'Min Cost'!H13)</f>
        <v>41.046882180290467</v>
      </c>
      <c r="AI13" s="26">
        <f t="shared" si="10"/>
        <v>0.25640069355461409</v>
      </c>
      <c r="AJ13" s="26">
        <f t="shared" si="11"/>
        <v>0.74359930644538585</v>
      </c>
      <c r="AK13" s="26">
        <f t="shared" si="12"/>
        <v>63.205941047857799</v>
      </c>
      <c r="AL13" s="15"/>
      <c r="AM13" s="28"/>
      <c r="AN13" s="26"/>
      <c r="AO13" s="26"/>
      <c r="AP13" s="26"/>
      <c r="AQ13" s="26"/>
      <c r="AR13" s="29"/>
      <c r="AS13" s="26"/>
      <c r="AT13" s="15"/>
      <c r="AU13" s="15"/>
      <c r="AV13" s="15"/>
      <c r="AX13" s="18"/>
      <c r="AY13" s="31">
        <f>VLOOKUP('Summary_Min Time&amp;Cost'!B13, A:D, 4, FALSE)</f>
        <v>84.545454545454547</v>
      </c>
      <c r="AZ13" s="31">
        <f>VLOOKUP('Summary_Min Time&amp;Cost'!E13, A:D, 4, FALSE)</f>
        <v>88.63636363636364</v>
      </c>
      <c r="BA13" s="31">
        <f t="shared" si="14"/>
        <v>86.590909090909093</v>
      </c>
      <c r="BB13" s="31">
        <f>IF('Min Time&amp;Cost'!H13=0,1,'Min Time&amp;Cost'!H13)</f>
        <v>9.8060764038400006</v>
      </c>
      <c r="BC13" s="31">
        <f t="shared" si="15"/>
        <v>8.6551739076667189E-2</v>
      </c>
      <c r="BD13" s="31">
        <f t="shared" si="16"/>
        <v>0.91344826092333276</v>
      </c>
      <c r="BE13" s="31">
        <f t="shared" si="17"/>
        <v>79.096315320861322</v>
      </c>
      <c r="BF13" s="18"/>
      <c r="BG13" s="33"/>
      <c r="BH13" s="31"/>
      <c r="BI13" s="31"/>
      <c r="BJ13" s="31"/>
      <c r="BK13" s="34"/>
      <c r="BL13" s="35"/>
      <c r="BM13" s="31"/>
      <c r="BN13" s="18"/>
      <c r="BO13" s="18"/>
      <c r="BP13" s="18"/>
    </row>
    <row r="14" spans="1:69">
      <c r="J14" s="12"/>
      <c r="K14" s="21">
        <f>VLOOKUP('Summary_Min Time'!B14, A:D, 4, FALSE)</f>
        <v>85.454545454545453</v>
      </c>
      <c r="L14" s="21">
        <f>VLOOKUP('Summary_Min Time'!E14, A:D, 4, FALSE)</f>
        <v>84.545454545454547</v>
      </c>
      <c r="M14" s="21">
        <f t="shared" si="3"/>
        <v>85</v>
      </c>
      <c r="N14" s="21">
        <f>IF('Min Time'!H14=0,1,'Min Time'!H14)</f>
        <v>2.6654649519287501</v>
      </c>
      <c r="O14" s="21">
        <f t="shared" si="4"/>
        <v>2.1994413640699501E-2</v>
      </c>
      <c r="P14" s="21">
        <f t="shared" si="1"/>
        <v>0.97800558635930046</v>
      </c>
      <c r="Q14" s="21">
        <f t="shared" si="2"/>
        <v>83.130474840540543</v>
      </c>
      <c r="R14" s="12"/>
      <c r="S14" s="12" t="s">
        <v>37</v>
      </c>
      <c r="T14" s="21">
        <f>VLOOKUP('Summary_Min Time'!E10, A:D, 4, FALSE)</f>
        <v>90.795454545454547</v>
      </c>
      <c r="U14" s="21">
        <v>79.101456423858892</v>
      </c>
      <c r="V14" s="21">
        <f t="shared" si="5"/>
        <v>84.948455484656719</v>
      </c>
      <c r="W14" s="21">
        <f>'Min Time'!Q14</f>
        <v>60.615081905366672</v>
      </c>
      <c r="X14" s="24">
        <f t="shared" si="6"/>
        <v>0.58898566218452564</v>
      </c>
      <c r="Y14" s="21">
        <f t="shared" si="7"/>
        <v>0.41101433781547436</v>
      </c>
      <c r="Z14" s="12">
        <f t="shared" si="8"/>
        <v>34.915033179473483</v>
      </c>
      <c r="AA14" s="12"/>
      <c r="AB14" s="12"/>
      <c r="AD14" s="15"/>
      <c r="AE14" s="26">
        <f>VLOOKUP('Summary_Min Cost'!B14, A:D, 4, FALSE)</f>
        <v>85.454545454545453</v>
      </c>
      <c r="AF14" s="26">
        <f>VLOOKUP('Summary_Min Cost'!E14, A:D, 4, FALSE)</f>
        <v>90.795454545454547</v>
      </c>
      <c r="AG14" s="26">
        <f t="shared" si="9"/>
        <v>88.125</v>
      </c>
      <c r="AH14" s="26">
        <f>IF('Min Cost'!H14=0,1,'Min Cost'!H14)</f>
        <v>29.950536442342859</v>
      </c>
      <c r="AI14" s="26">
        <f t="shared" si="10"/>
        <v>0.18535619300341244</v>
      </c>
      <c r="AJ14" s="26">
        <f t="shared" si="11"/>
        <v>0.81464380699658756</v>
      </c>
      <c r="AK14" s="26">
        <f t="shared" si="12"/>
        <v>71.790485491574273</v>
      </c>
      <c r="AL14" s="15"/>
      <c r="AM14" s="28"/>
      <c r="AN14" s="26"/>
      <c r="AO14" s="26"/>
      <c r="AP14" s="26"/>
      <c r="AQ14" s="26"/>
      <c r="AR14" s="29"/>
      <c r="AS14" s="26"/>
      <c r="AT14" s="15"/>
      <c r="AU14" s="15"/>
      <c r="AV14" s="15"/>
      <c r="AX14" s="18"/>
      <c r="AY14" s="31">
        <f>VLOOKUP('Summary_Min Time&amp;Cost'!B14, A:D, 4, FALSE)</f>
        <v>85.454545454545453</v>
      </c>
      <c r="AZ14" s="31">
        <f>VLOOKUP('Summary_Min Time&amp;Cost'!E14, A:D, 4, FALSE)</f>
        <v>84.545454545454547</v>
      </c>
      <c r="BA14" s="31">
        <f t="shared" si="14"/>
        <v>85</v>
      </c>
      <c r="BB14" s="31">
        <f>IF('Min Time&amp;Cost'!H14=0,1,'Min Time&amp;Cost'!H14)</f>
        <v>2.6654649519287501</v>
      </c>
      <c r="BC14" s="31">
        <f t="shared" si="15"/>
        <v>2.169305476673063E-2</v>
      </c>
      <c r="BD14" s="31">
        <f t="shared" si="16"/>
        <v>0.97830694523326933</v>
      </c>
      <c r="BE14" s="31">
        <f t="shared" si="17"/>
        <v>83.156090344827888</v>
      </c>
      <c r="BF14" s="18"/>
      <c r="BG14" s="33"/>
      <c r="BH14" s="31"/>
      <c r="BI14" s="31"/>
      <c r="BJ14" s="31"/>
      <c r="BK14" s="31"/>
      <c r="BL14" s="35"/>
      <c r="BM14" s="31"/>
      <c r="BN14" s="18"/>
      <c r="BO14" s="18"/>
      <c r="BP14" s="18"/>
    </row>
    <row r="15" spans="1:69">
      <c r="A15" s="38" t="s">
        <v>380</v>
      </c>
      <c r="B15" s="39">
        <f>AB2</f>
        <v>80.502736655098019</v>
      </c>
      <c r="J15" s="12"/>
      <c r="K15" s="21">
        <f>VLOOKUP('Summary_Min Time'!B15, A:D, 4, FALSE)</f>
        <v>87.5</v>
      </c>
      <c r="L15" s="21">
        <f>VLOOKUP('Summary_Min Time'!E15, A:D, 4, FALSE)</f>
        <v>85.454545454545453</v>
      </c>
      <c r="M15" s="21">
        <f t="shared" si="3"/>
        <v>86.47727272727272</v>
      </c>
      <c r="N15" s="21">
        <f>IF('Min Time'!H15=0,1,'Min Time'!H15)</f>
        <v>4.5851831643237499</v>
      </c>
      <c r="O15" s="21">
        <f t="shared" si="4"/>
        <v>3.9425980111460104E-2</v>
      </c>
      <c r="P15" s="21">
        <f t="shared" si="1"/>
        <v>0.96057401988853985</v>
      </c>
      <c r="Q15" s="21">
        <f t="shared" si="2"/>
        <v>83.067821492633954</v>
      </c>
      <c r="R15" s="12"/>
      <c r="S15" s="12" t="s">
        <v>21</v>
      </c>
      <c r="T15" s="21">
        <f>VLOOKUP('Summary_Min Time'!E4, A:D, 4, FALSE)</f>
        <v>92.954545454545453</v>
      </c>
      <c r="U15" s="21">
        <v>79.101456423858892</v>
      </c>
      <c r="V15" s="21">
        <f t="shared" si="5"/>
        <v>86.028000939202173</v>
      </c>
      <c r="W15" s="21">
        <f>'Min Time'!Q15</f>
        <v>99.71941398969048</v>
      </c>
      <c r="X15" s="24">
        <f t="shared" si="6"/>
        <v>0.98735638816037696</v>
      </c>
      <c r="Y15" s="21">
        <f t="shared" si="7"/>
        <v>1.2643611839623037E-2</v>
      </c>
      <c r="Z15" s="12">
        <f>V15*Y15</f>
        <v>1.0877046512139983</v>
      </c>
      <c r="AA15" s="12"/>
      <c r="AB15" s="12"/>
      <c r="AD15" s="15"/>
      <c r="AE15" s="26">
        <f>VLOOKUP('Summary_Min Cost'!B15, A:D, 4, FALSE)</f>
        <v>87.5</v>
      </c>
      <c r="AF15" s="26">
        <f>VLOOKUP('Summary_Min Cost'!E15, A:D, 4, FALSE)</f>
        <v>90.795454545454547</v>
      </c>
      <c r="AG15" s="26">
        <f t="shared" si="9"/>
        <v>89.14772727272728</v>
      </c>
      <c r="AH15" s="26">
        <f>IF('Min Cost'!H15=0,1,'Min Cost'!H15)</f>
        <v>29.3419668135381</v>
      </c>
      <c r="AI15" s="26">
        <f t="shared" si="10"/>
        <v>0.18145981789487503</v>
      </c>
      <c r="AJ15" s="26">
        <f t="shared" si="11"/>
        <v>0.81854018210512502</v>
      </c>
      <c r="AK15" s="26">
        <f t="shared" si="12"/>
        <v>72.970996916076203</v>
      </c>
      <c r="AL15" s="15"/>
      <c r="AM15" s="28"/>
      <c r="AN15" s="26"/>
      <c r="AO15" s="26"/>
      <c r="AP15" s="26"/>
      <c r="AQ15" s="26"/>
      <c r="AR15" s="29"/>
      <c r="AS15" s="26"/>
      <c r="AT15" s="15"/>
      <c r="AU15" s="15"/>
      <c r="AV15" s="15"/>
      <c r="AX15" s="18"/>
      <c r="AY15" s="31">
        <f>VLOOKUP('Summary_Min Time&amp;Cost'!B15, A:D, 4, FALSE)</f>
        <v>87.5</v>
      </c>
      <c r="AZ15" s="31">
        <f>VLOOKUP('Summary_Min Time&amp;Cost'!E15, A:D, 4, FALSE)</f>
        <v>85.454545454545453</v>
      </c>
      <c r="BA15" s="31">
        <f t="shared" si="14"/>
        <v>86.47727272727272</v>
      </c>
      <c r="BB15" s="31">
        <f>IF('Min Time&amp;Cost'!H15=0,1,'Min Time&amp;Cost'!H15)</f>
        <v>4.5851831643237499</v>
      </c>
      <c r="BC15" s="31">
        <f t="shared" si="15"/>
        <v>3.9129992533234743E-2</v>
      </c>
      <c r="BD15" s="31">
        <f t="shared" si="16"/>
        <v>0.96087000746676521</v>
      </c>
      <c r="BE15" s="31">
        <f t="shared" si="17"/>
        <v>83.093417691160028</v>
      </c>
      <c r="BF15" s="18"/>
      <c r="BG15" s="33"/>
      <c r="BH15" s="31"/>
      <c r="BI15" s="31"/>
      <c r="BJ15" s="31"/>
      <c r="BK15" s="31"/>
      <c r="BL15" s="35"/>
      <c r="BM15" s="31"/>
      <c r="BN15" s="18"/>
      <c r="BO15" s="18"/>
      <c r="BP15" s="18"/>
    </row>
    <row r="16" spans="1:69">
      <c r="A16" s="38" t="s">
        <v>389</v>
      </c>
      <c r="B16" s="39">
        <f>AV2</f>
        <v>62.779231739013838</v>
      </c>
      <c r="J16" s="12"/>
      <c r="K16" s="21">
        <f>VLOOKUP('Summary_Min Time'!B16, A:D, 4, FALSE)</f>
        <v>84.545454545454547</v>
      </c>
      <c r="L16" s="21">
        <f>VLOOKUP('Summary_Min Time'!E16, A:D, 4, FALSE)</f>
        <v>90.795454545454547</v>
      </c>
      <c r="M16" s="21">
        <f t="shared" si="3"/>
        <v>87.670454545454547</v>
      </c>
      <c r="N16" s="21">
        <f>IF('Min Time'!H16=0,1,'Min Time'!H16)</f>
        <v>16.22738437292875</v>
      </c>
      <c r="O16" s="21">
        <f t="shared" si="4"/>
        <v>0.14514035158714744</v>
      </c>
      <c r="P16" s="21">
        <f t="shared" si="1"/>
        <v>0.85485964841285256</v>
      </c>
      <c r="Q16" s="21">
        <f t="shared" si="2"/>
        <v>74.945933948922246</v>
      </c>
      <c r="R16" s="12"/>
      <c r="S16" s="12" t="s">
        <v>47</v>
      </c>
      <c r="T16" s="21">
        <f>VLOOKUP('Summary_Min Time'!E65, A:D, 4, FALSE)</f>
        <v>88.63636363636364</v>
      </c>
      <c r="U16" s="21">
        <v>79.101456423858892</v>
      </c>
      <c r="V16" s="21">
        <f t="shared" si="5"/>
        <v>83.868910030111266</v>
      </c>
      <c r="W16" s="21">
        <f>'Min Time'!Q16</f>
        <v>99.960519231323815</v>
      </c>
      <c r="X16" s="24">
        <f t="shared" si="6"/>
        <v>0.98981261909507079</v>
      </c>
      <c r="Y16" s="21">
        <f t="shared" si="7"/>
        <v>1.0187380904929211E-2</v>
      </c>
      <c r="Z16" s="12">
        <f t="shared" si="8"/>
        <v>0.85440453255798143</v>
      </c>
      <c r="AA16" s="12"/>
      <c r="AB16" s="12"/>
      <c r="AD16" s="15"/>
      <c r="AE16" s="26">
        <f>VLOOKUP('Summary_Min Cost'!B16, A:D, 4, FALSE)</f>
        <v>84.545454545454547</v>
      </c>
      <c r="AF16" s="26">
        <f>VLOOKUP('Summary_Min Cost'!E16, A:D, 4, FALSE)</f>
        <v>90.795454545454547</v>
      </c>
      <c r="AG16" s="26">
        <f t="shared" si="9"/>
        <v>87.670454545454547</v>
      </c>
      <c r="AH16" s="26">
        <f>IF('Min Cost'!H16=0,1,'Min Cost'!H16)</f>
        <v>52.752219284680947</v>
      </c>
      <c r="AI16" s="26">
        <f t="shared" si="10"/>
        <v>0.33134426939516676</v>
      </c>
      <c r="AJ16" s="26">
        <f t="shared" si="11"/>
        <v>0.6686557306048333</v>
      </c>
      <c r="AK16" s="26">
        <f t="shared" si="12"/>
        <v>58.62135183654874</v>
      </c>
      <c r="AL16" s="15"/>
      <c r="AM16" s="28"/>
      <c r="AN16" s="26"/>
      <c r="AO16" s="26"/>
      <c r="AP16" s="26"/>
      <c r="AQ16" s="26"/>
      <c r="AR16" s="29"/>
      <c r="AS16" s="26"/>
      <c r="AT16" s="15"/>
      <c r="AU16" s="15"/>
      <c r="AV16" s="15"/>
      <c r="AX16" s="18"/>
      <c r="AY16" s="31">
        <f>VLOOKUP('Summary_Min Time&amp;Cost'!B16, A:D, 4, FALSE)</f>
        <v>84.545454545454547</v>
      </c>
      <c r="AZ16" s="31">
        <f>VLOOKUP('Summary_Min Time&amp;Cost'!E16, A:D, 4, FALSE)</f>
        <v>88.63636363636364</v>
      </c>
      <c r="BA16" s="31">
        <f t="shared" si="14"/>
        <v>86.590909090909093</v>
      </c>
      <c r="BB16" s="31">
        <f>IF('Min Time&amp;Cost'!H16=0,1,'Min Time&amp;Cost'!H16)</f>
        <v>16.672497957215</v>
      </c>
      <c r="BC16" s="31">
        <f t="shared" si="15"/>
        <v>0.14891993693598249</v>
      </c>
      <c r="BD16" s="31">
        <f t="shared" si="16"/>
        <v>0.85108006306401751</v>
      </c>
      <c r="BE16" s="31">
        <f t="shared" si="17"/>
        <v>73.695796369861512</v>
      </c>
      <c r="BF16" s="18"/>
      <c r="BG16" s="33"/>
      <c r="BH16" s="31"/>
      <c r="BI16" s="31"/>
      <c r="BJ16" s="31"/>
      <c r="BK16" s="31"/>
      <c r="BL16" s="35"/>
      <c r="BM16" s="31"/>
      <c r="BN16" s="18"/>
      <c r="BO16" s="18"/>
      <c r="BP16" s="18"/>
    </row>
    <row r="17" spans="1:68">
      <c r="A17" s="38" t="s">
        <v>390</v>
      </c>
      <c r="B17" s="39">
        <f>BP2</f>
        <v>80.165168944515727</v>
      </c>
      <c r="J17" s="12"/>
      <c r="K17" s="21">
        <f>VLOOKUP('Summary_Min Time'!B17, A:D, 4, FALSE)</f>
        <v>84.545454545454547</v>
      </c>
      <c r="L17" s="21">
        <f>VLOOKUP('Summary_Min Time'!E17, A:D, 4, FALSE)</f>
        <v>90.795454545454547</v>
      </c>
      <c r="M17" s="21">
        <f t="shared" si="3"/>
        <v>87.670454545454547</v>
      </c>
      <c r="N17" s="21">
        <f>IF('Min Time'!H17=0,1,'Min Time'!H17)</f>
        <v>0.85931309124374999</v>
      </c>
      <c r="O17" s="21">
        <f t="shared" si="4"/>
        <v>5.5940607073699401E-3</v>
      </c>
      <c r="P17" s="21">
        <f t="shared" si="1"/>
        <v>0.9944059392926301</v>
      </c>
      <c r="Q17" s="21">
        <f t="shared" si="2"/>
        <v>87.180020700484562</v>
      </c>
      <c r="R17" s="12"/>
      <c r="S17" s="12" t="s">
        <v>49</v>
      </c>
      <c r="T17" s="21">
        <f>VLOOKUP('Summary_Min Time'!E137, A:D, 4, FALSE)</f>
        <v>90.795454545454547</v>
      </c>
      <c r="U17" s="21">
        <v>91.803458387712311</v>
      </c>
      <c r="V17" s="21">
        <f t="shared" si="5"/>
        <v>91.299456466583422</v>
      </c>
      <c r="W17" s="21">
        <f>'Min Time'!Q17</f>
        <v>7.4381750000000002</v>
      </c>
      <c r="X17" s="24">
        <f t="shared" si="6"/>
        <v>4.7252256193594501E-2</v>
      </c>
      <c r="Y17" s="21">
        <f t="shared" si="7"/>
        <v>0.95274774380640548</v>
      </c>
      <c r="Z17" s="12">
        <f t="shared" si="8"/>
        <v>86.985351159288498</v>
      </c>
      <c r="AA17" s="12"/>
      <c r="AB17" s="12"/>
      <c r="AD17" s="15"/>
      <c r="AE17" s="26">
        <f>VLOOKUP('Summary_Min Cost'!B17, A:D, 4, FALSE)</f>
        <v>84.545454545454547</v>
      </c>
      <c r="AF17" s="26">
        <f>VLOOKUP('Summary_Min Cost'!E17, A:D, 4, FALSE)</f>
        <v>85.454545454545453</v>
      </c>
      <c r="AG17" s="26">
        <f t="shared" si="9"/>
        <v>85</v>
      </c>
      <c r="AH17" s="26">
        <f>IF('Min Cost'!H17=0,1,'Min Cost'!H17)</f>
        <v>67.63015664058571</v>
      </c>
      <c r="AI17" s="26">
        <f t="shared" si="10"/>
        <v>0.42660046036509797</v>
      </c>
      <c r="AJ17" s="26">
        <f t="shared" si="11"/>
        <v>0.57339953963490209</v>
      </c>
      <c r="AK17" s="26">
        <f t="shared" si="12"/>
        <v>48.738960868966679</v>
      </c>
      <c r="AL17" s="15"/>
      <c r="AM17" s="28"/>
      <c r="AN17" s="26"/>
      <c r="AO17" s="26"/>
      <c r="AP17" s="26"/>
      <c r="AQ17" s="26"/>
      <c r="AR17" s="29"/>
      <c r="AS17" s="26"/>
      <c r="AT17" s="15"/>
      <c r="AU17" s="15"/>
      <c r="AV17" s="15"/>
      <c r="AX17" s="18"/>
      <c r="AY17" s="31">
        <f>VLOOKUP('Summary_Min Time&amp;Cost'!B17, A:D, 4, FALSE)</f>
        <v>84.545454545454547</v>
      </c>
      <c r="AZ17" s="31">
        <f>VLOOKUP('Summary_Min Time&amp;Cost'!E17, A:D, 4, FALSE)</f>
        <v>90.795454545454547</v>
      </c>
      <c r="BA17" s="31">
        <f t="shared" si="14"/>
        <v>87.670454545454547</v>
      </c>
      <c r="BB17" s="31">
        <f>IF('Min Time&amp;Cost'!H17=0,1,'Min Time&amp;Cost'!H17)</f>
        <v>3.2647965566387498</v>
      </c>
      <c r="BC17" s="31">
        <f t="shared" si="15"/>
        <v>2.7136826579360087E-2</v>
      </c>
      <c r="BD17" s="31">
        <f t="shared" si="16"/>
        <v>0.97286317342063988</v>
      </c>
      <c r="BE17" s="31">
        <f t="shared" si="17"/>
        <v>85.291356624320869</v>
      </c>
      <c r="BF17" s="18"/>
      <c r="BG17" s="33"/>
      <c r="BH17" s="31"/>
      <c r="BI17" s="31"/>
      <c r="BJ17" s="31"/>
      <c r="BK17" s="31"/>
      <c r="BL17" s="35"/>
      <c r="BM17" s="31"/>
      <c r="BN17" s="18"/>
      <c r="BO17" s="18"/>
      <c r="BP17" s="18"/>
    </row>
    <row r="18" spans="1:68">
      <c r="J18" s="12"/>
      <c r="K18" s="21">
        <f>VLOOKUP('Summary_Min Time'!B18, A:D, 4, FALSE)</f>
        <v>85.454545454545453</v>
      </c>
      <c r="L18" s="21">
        <f>VLOOKUP('Summary_Min Time'!E18, A:D, 4, FALSE)</f>
        <v>84.545454545454547</v>
      </c>
      <c r="M18" s="21">
        <f t="shared" si="3"/>
        <v>85</v>
      </c>
      <c r="N18" s="21">
        <f>IF('Min Time'!H18=0,1,'Min Time'!H18)</f>
        <v>6.0032609144649998</v>
      </c>
      <c r="O18" s="21">
        <f t="shared" si="4"/>
        <v>5.2302513970799047E-2</v>
      </c>
      <c r="P18" s="21">
        <f t="shared" si="1"/>
        <v>0.9476974860292009</v>
      </c>
      <c r="Q18" s="21">
        <f t="shared" si="2"/>
        <v>80.554286312482077</v>
      </c>
      <c r="R18" s="12"/>
      <c r="S18" s="12" t="s">
        <v>16</v>
      </c>
      <c r="T18" s="21">
        <f>VLOOKUP('Summary_Min Time'!E3, A:D, 4, FALSE)</f>
        <v>90.795454545454547</v>
      </c>
      <c r="U18" s="21">
        <v>91.803458387712311</v>
      </c>
      <c r="V18" s="21">
        <f t="shared" si="5"/>
        <v>91.299456466583422</v>
      </c>
      <c r="W18" s="21">
        <f>'Min Time'!Q18</f>
        <v>7.2071500000000004</v>
      </c>
      <c r="X18" s="24">
        <f t="shared" si="6"/>
        <v>4.4898716520033244E-2</v>
      </c>
      <c r="Y18" s="21">
        <f t="shared" si="7"/>
        <v>0.95510128347996681</v>
      </c>
      <c r="Z18" s="12">
        <f t="shared" si="8"/>
        <v>87.200228052257188</v>
      </c>
      <c r="AA18" s="12"/>
      <c r="AB18" s="12"/>
      <c r="AD18" s="15"/>
      <c r="AE18" s="26">
        <f>VLOOKUP('Summary_Min Cost'!B18, A:D, 4, FALSE)</f>
        <v>85.454545454545453</v>
      </c>
      <c r="AF18" s="26">
        <f>VLOOKUP('Summary_Min Cost'!E18, A:D, 4, FALSE)</f>
        <v>90.795454545454547</v>
      </c>
      <c r="AG18" s="26">
        <f t="shared" si="9"/>
        <v>88.125</v>
      </c>
      <c r="AH18" s="26">
        <f>IF('Min Cost'!H18=0,1,'Min Cost'!H18)</f>
        <v>39.174658920052387</v>
      </c>
      <c r="AI18" s="26">
        <f t="shared" si="10"/>
        <v>0.24441375933454185</v>
      </c>
      <c r="AJ18" s="26">
        <f t="shared" si="11"/>
        <v>0.7555862406654581</v>
      </c>
      <c r="AK18" s="26">
        <f t="shared" si="12"/>
        <v>66.586037458643489</v>
      </c>
      <c r="AL18" s="15"/>
      <c r="AM18" s="28"/>
      <c r="AN18" s="26"/>
      <c r="AO18" s="26"/>
      <c r="AP18" s="26"/>
      <c r="AQ18" s="26"/>
      <c r="AR18" s="29"/>
      <c r="AS18" s="26"/>
      <c r="AT18" s="15"/>
      <c r="AU18" s="15"/>
      <c r="AV18" s="15"/>
      <c r="AX18" s="18"/>
      <c r="AY18" s="31">
        <f>VLOOKUP('Summary_Min Time&amp;Cost'!B18, A:D, 4, FALSE)</f>
        <v>85.454545454545453</v>
      </c>
      <c r="AZ18" s="31">
        <f>VLOOKUP('Summary_Min Time&amp;Cost'!E18, A:D, 4, FALSE)</f>
        <v>84.545454545454547</v>
      </c>
      <c r="BA18" s="31">
        <f t="shared" si="14"/>
        <v>85</v>
      </c>
      <c r="BB18" s="31">
        <f>IF('Min Time&amp;Cost'!H18=0,1,'Min Time&amp;Cost'!H18)</f>
        <v>6.0032609144649998</v>
      </c>
      <c r="BC18" s="31">
        <f t="shared" si="15"/>
        <v>5.2010494118114918E-2</v>
      </c>
      <c r="BD18" s="31">
        <f t="shared" si="16"/>
        <v>0.94798950588188513</v>
      </c>
      <c r="BE18" s="31">
        <f t="shared" si="17"/>
        <v>80.579107999960243</v>
      </c>
      <c r="BF18" s="18"/>
      <c r="BG18" s="33"/>
      <c r="BH18" s="31"/>
      <c r="BI18" s="31"/>
      <c r="BJ18" s="31"/>
      <c r="BK18" s="31"/>
      <c r="BL18" s="35"/>
      <c r="BM18" s="31"/>
      <c r="BN18" s="18"/>
      <c r="BO18" s="18"/>
      <c r="BP18" s="18"/>
    </row>
    <row r="19" spans="1:68">
      <c r="J19" s="12"/>
      <c r="K19" s="21">
        <f>VLOOKUP('Summary_Min Time'!B19, A:D, 4, FALSE)</f>
        <v>90.795454545454547</v>
      </c>
      <c r="L19" s="21">
        <f>VLOOKUP('Summary_Min Time'!E19, A:D, 4, FALSE)</f>
        <v>90.795454545454547</v>
      </c>
      <c r="M19" s="21">
        <f t="shared" si="3"/>
        <v>90.795454545454547</v>
      </c>
      <c r="N19" s="21">
        <f>IF('Min Time'!H19=0,1,'Min Time'!H19)</f>
        <v>8.8512745844714278</v>
      </c>
      <c r="O19" s="21">
        <f t="shared" si="4"/>
        <v>7.8163257114145804E-2</v>
      </c>
      <c r="P19" s="21">
        <f t="shared" si="1"/>
        <v>0.92183674288585415</v>
      </c>
      <c r="Q19" s="21">
        <f t="shared" si="2"/>
        <v>83.698586087022434</v>
      </c>
      <c r="R19" s="12"/>
      <c r="S19" s="12" t="s">
        <v>29</v>
      </c>
      <c r="T19" s="21">
        <f>VLOOKUP('Summary_Min Time'!E7, A:D, 4, FALSE)</f>
        <v>88.63636363636364</v>
      </c>
      <c r="U19" s="21">
        <v>79.101456423858892</v>
      </c>
      <c r="V19" s="21">
        <f t="shared" si="5"/>
        <v>83.868910030111266</v>
      </c>
      <c r="W19" s="21">
        <f>'Min Time'!Q19</f>
        <v>6.7486249999999997</v>
      </c>
      <c r="X19" s="24">
        <f t="shared" si="6"/>
        <v>4.0227547690600558E-2</v>
      </c>
      <c r="Y19" s="21">
        <f t="shared" si="7"/>
        <v>0.95977245230939945</v>
      </c>
      <c r="Z19" s="12">
        <f t="shared" si="8"/>
        <v>80.495069452116283</v>
      </c>
      <c r="AA19" s="12"/>
      <c r="AB19" s="12"/>
      <c r="AD19" s="15"/>
      <c r="AE19" s="26">
        <f>VLOOKUP('Summary_Min Cost'!B19, A:D, 4, FALSE)</f>
        <v>90.795454545454547</v>
      </c>
      <c r="AF19" s="26">
        <f>VLOOKUP('Summary_Min Cost'!E19, A:D, 4, FALSE)</f>
        <v>90.795454545454547</v>
      </c>
      <c r="AG19" s="26">
        <f t="shared" si="9"/>
        <v>90.795454545454547</v>
      </c>
      <c r="AH19" s="26">
        <f>IF('Min Cost'!H19=0,1,'Min Cost'!H19)</f>
        <v>8.8512745844714278</v>
      </c>
      <c r="AI19" s="26">
        <f t="shared" si="10"/>
        <v>5.0267889512181432E-2</v>
      </c>
      <c r="AJ19" s="26">
        <f t="shared" si="11"/>
        <v>0.94973211048781858</v>
      </c>
      <c r="AK19" s="26">
        <f t="shared" si="12"/>
        <v>86.231358668155352</v>
      </c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X19" s="18"/>
      <c r="AY19" s="31">
        <f>VLOOKUP('Summary_Min Time&amp;Cost'!B19, A:D, 4, FALSE)</f>
        <v>90.795454545454547</v>
      </c>
      <c r="AZ19" s="31">
        <f>VLOOKUP('Summary_Min Time&amp;Cost'!E19, A:D, 4, FALSE)</f>
        <v>90.795454545454547</v>
      </c>
      <c r="BA19" s="31">
        <f t="shared" si="14"/>
        <v>90.795454545454547</v>
      </c>
      <c r="BB19" s="31">
        <f>IF('Min Time&amp;Cost'!H19=0,1,'Min Time&amp;Cost'!H19)</f>
        <v>8.8512745844714278</v>
      </c>
      <c r="BC19" s="31">
        <f t="shared" si="15"/>
        <v>7.7879205891234746E-2</v>
      </c>
      <c r="BD19" s="31">
        <f t="shared" si="16"/>
        <v>0.92212079410876524</v>
      </c>
      <c r="BE19" s="31">
        <f t="shared" si="17"/>
        <v>83.724376646920845</v>
      </c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</row>
    <row r="20" spans="1:68">
      <c r="J20" s="12"/>
      <c r="K20" s="21">
        <f>VLOOKUP('Summary_Min Time'!B20, A:D, 4, FALSE)</f>
        <v>84.545454545454547</v>
      </c>
      <c r="L20" s="21">
        <f>VLOOKUP('Summary_Min Time'!E20, A:D, 4, FALSE)</f>
        <v>90.795454545454547</v>
      </c>
      <c r="M20" s="21">
        <f t="shared" si="3"/>
        <v>87.670454545454547</v>
      </c>
      <c r="N20" s="21">
        <f>IF('Min Time'!H20=0,1,'Min Time'!H20)</f>
        <v>1.3424007833437499</v>
      </c>
      <c r="O20" s="21">
        <f t="shared" si="4"/>
        <v>9.9806290910399824E-3</v>
      </c>
      <c r="P20" s="21">
        <f t="shared" si="1"/>
        <v>0.99001937090895997</v>
      </c>
      <c r="Q20" s="21">
        <f t="shared" si="2"/>
        <v>86.795448256393485</v>
      </c>
      <c r="R20" s="12"/>
      <c r="S20" s="12"/>
      <c r="T20" s="12"/>
      <c r="U20" s="23"/>
      <c r="V20" s="21"/>
      <c r="W20" s="21"/>
      <c r="X20" s="12"/>
      <c r="Y20" s="12"/>
      <c r="Z20" s="12"/>
      <c r="AA20" s="12"/>
      <c r="AB20" s="12"/>
      <c r="AD20" s="15"/>
      <c r="AE20" s="26">
        <f>VLOOKUP('Summary_Min Cost'!B20, A:D, 4, FALSE)</f>
        <v>84.545454545454547</v>
      </c>
      <c r="AF20" s="26">
        <f>VLOOKUP('Summary_Min Cost'!E20, A:D, 4, FALSE)</f>
        <v>85.454545454545453</v>
      </c>
      <c r="AG20" s="26">
        <f t="shared" si="9"/>
        <v>85</v>
      </c>
      <c r="AH20" s="26">
        <f>IF('Min Cost'!H20=0,1,'Min Cost'!H20)</f>
        <v>18.964820359357141</v>
      </c>
      <c r="AI20" s="26">
        <f t="shared" si="10"/>
        <v>0.11502000028332325</v>
      </c>
      <c r="AJ20" s="26">
        <f t="shared" si="11"/>
        <v>0.88497999971667674</v>
      </c>
      <c r="AK20" s="26">
        <f t="shared" si="12"/>
        <v>75.223299975917527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X20" s="18"/>
      <c r="AY20" s="31">
        <f>VLOOKUP('Summary_Min Time&amp;Cost'!B20, A:D, 4, FALSE)</f>
        <v>84.545454545454547</v>
      </c>
      <c r="AZ20" s="31">
        <f>VLOOKUP('Summary_Min Time&amp;Cost'!E20, A:D, 4, FALSE)</f>
        <v>90.795454545454547</v>
      </c>
      <c r="BA20" s="31">
        <f t="shared" si="14"/>
        <v>87.670454545454547</v>
      </c>
      <c r="BB20" s="31">
        <f>IF('Min Time&amp;Cost'!H20=0,1,'Min Time&amp;Cost'!H20)</f>
        <v>1.3424007833437499</v>
      </c>
      <c r="BC20" s="31">
        <f t="shared" si="15"/>
        <v>9.6755683357787284E-3</v>
      </c>
      <c r="BD20" s="31">
        <f t="shared" si="16"/>
        <v>0.99032443166422124</v>
      </c>
      <c r="BE20" s="31">
        <f t="shared" si="17"/>
        <v>86.822193071471219</v>
      </c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</row>
    <row r="21" spans="1:68">
      <c r="J21" s="12"/>
      <c r="K21" s="21">
        <f>VLOOKUP('Summary_Min Time'!B21, A:D, 4, FALSE)</f>
        <v>85.454545454545453</v>
      </c>
      <c r="L21" s="21">
        <f>VLOOKUP('Summary_Min Time'!E21, A:D, 4, FALSE)</f>
        <v>84.545454545454547</v>
      </c>
      <c r="M21" s="21">
        <f t="shared" si="3"/>
        <v>85</v>
      </c>
      <c r="N21" s="21">
        <f>IF('Min Time'!H21=0,1,'Min Time'!H21)</f>
        <v>4.6728634248787504</v>
      </c>
      <c r="O21" s="21">
        <f t="shared" si="4"/>
        <v>4.0222140860558427E-2</v>
      </c>
      <c r="P21" s="21">
        <f t="shared" si="1"/>
        <v>0.95977785913944158</v>
      </c>
      <c r="Q21" s="21">
        <f t="shared" si="2"/>
        <v>81.581118026852536</v>
      </c>
      <c r="R21" s="12"/>
      <c r="S21" s="12"/>
      <c r="T21" s="12"/>
      <c r="U21" s="23"/>
      <c r="V21" s="21"/>
      <c r="W21" s="12"/>
      <c r="X21" s="12"/>
      <c r="Y21" s="12"/>
      <c r="Z21" s="12"/>
      <c r="AA21" s="12"/>
      <c r="AB21" s="12"/>
      <c r="AD21" s="15"/>
      <c r="AE21" s="26">
        <f>VLOOKUP('Summary_Min Cost'!B21, A:D, 4, FALSE)</f>
        <v>85.454545454545453</v>
      </c>
      <c r="AF21" s="26">
        <f>VLOOKUP('Summary_Min Cost'!E21, A:D, 4, FALSE)</f>
        <v>90.795454545454547</v>
      </c>
      <c r="AG21" s="26">
        <f t="shared" si="9"/>
        <v>88.125</v>
      </c>
      <c r="AH21" s="26">
        <f>IF('Min Cost'!H21=0,1,'Min Cost'!H21)</f>
        <v>16.917793716661901</v>
      </c>
      <c r="AI21" s="26">
        <f t="shared" si="10"/>
        <v>0.10191388509191021</v>
      </c>
      <c r="AJ21" s="26">
        <f t="shared" si="11"/>
        <v>0.89808611490808976</v>
      </c>
      <c r="AK21" s="26">
        <f t="shared" si="12"/>
        <v>79.14383887627541</v>
      </c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X21" s="18"/>
      <c r="AY21" s="31">
        <f>VLOOKUP('Summary_Min Time&amp;Cost'!B21, A:D, 4, FALSE)</f>
        <v>85.454545454545453</v>
      </c>
      <c r="AZ21" s="31">
        <f>VLOOKUP('Summary_Min Time&amp;Cost'!E21, A:D, 4, FALSE)</f>
        <v>84.545454545454547</v>
      </c>
      <c r="BA21" s="31">
        <f t="shared" si="14"/>
        <v>85</v>
      </c>
      <c r="BB21" s="31">
        <f>IF('Min Time&amp;Cost'!H21=0,1,'Min Time&amp;Cost'!H21)</f>
        <v>4.6728634248787504</v>
      </c>
      <c r="BC21" s="31">
        <f t="shared" si="15"/>
        <v>3.992639860823937E-2</v>
      </c>
      <c r="BD21" s="31">
        <f t="shared" si="16"/>
        <v>0.96007360139176068</v>
      </c>
      <c r="BE21" s="31">
        <f t="shared" si="17"/>
        <v>81.606256118299655</v>
      </c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</row>
    <row r="22" spans="1:68">
      <c r="J22" s="12"/>
      <c r="K22" s="21">
        <f>VLOOKUP('Summary_Min Time'!B22, A:D, 4, FALSE)</f>
        <v>90.795454545454547</v>
      </c>
      <c r="L22" s="21">
        <f>VLOOKUP('Summary_Min Time'!E22, A:D, 4, FALSE)</f>
        <v>90.795454545454547</v>
      </c>
      <c r="M22" s="21">
        <f t="shared" si="3"/>
        <v>90.795454545454547</v>
      </c>
      <c r="N22" s="21">
        <f>IF('Min Time'!H22=0,1,'Min Time'!H22)</f>
        <v>24.904703872261901</v>
      </c>
      <c r="O22" s="21">
        <f t="shared" si="4"/>
        <v>0.22393278615594026</v>
      </c>
      <c r="P22" s="21">
        <f t="shared" si="1"/>
        <v>0.77606721384405974</v>
      </c>
      <c r="Q22" s="21">
        <f t="shared" si="2"/>
        <v>70.463375438795879</v>
      </c>
      <c r="R22" s="12"/>
      <c r="S22" s="12"/>
      <c r="T22" s="12"/>
      <c r="U22" s="23"/>
      <c r="V22" s="21"/>
      <c r="W22" s="12"/>
      <c r="X22" s="12"/>
      <c r="Y22" s="12"/>
      <c r="Z22" s="12"/>
      <c r="AA22" s="12"/>
      <c r="AB22" s="12"/>
      <c r="AD22" s="15"/>
      <c r="AE22" s="26">
        <f>VLOOKUP('Summary_Min Cost'!B22, A:D, 4, FALSE)</f>
        <v>90.795454545454547</v>
      </c>
      <c r="AF22" s="26">
        <f>VLOOKUP('Summary_Min Cost'!E22, A:D, 4, FALSE)</f>
        <v>90.795454545454547</v>
      </c>
      <c r="AG22" s="26">
        <f t="shared" si="9"/>
        <v>90.795454545454547</v>
      </c>
      <c r="AH22" s="26">
        <f>IF('Min Cost'!H22=0,1,'Min Cost'!H22)</f>
        <v>33.504114619266673</v>
      </c>
      <c r="AI22" s="26">
        <f t="shared" si="10"/>
        <v>0.20810802434603404</v>
      </c>
      <c r="AJ22" s="26">
        <f t="shared" si="11"/>
        <v>0.79189197565396596</v>
      </c>
      <c r="AK22" s="26">
        <f t="shared" si="12"/>
        <v>71.900191880399859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X22" s="18"/>
      <c r="AY22" s="31">
        <f>VLOOKUP('Summary_Min Time&amp;Cost'!B22, A:D, 4, FALSE)</f>
        <v>90.795454545454547</v>
      </c>
      <c r="AZ22" s="31">
        <f>VLOOKUP('Summary_Min Time&amp;Cost'!E22, A:D, 4, FALSE)</f>
        <v>90.795454545454547</v>
      </c>
      <c r="BA22" s="31">
        <f t="shared" si="14"/>
        <v>90.795454545454547</v>
      </c>
      <c r="BB22" s="31">
        <f>IF('Min Time&amp;Cost'!H22=0,1,'Min Time&amp;Cost'!H22)</f>
        <v>24.904703872261901</v>
      </c>
      <c r="BC22" s="31">
        <f t="shared" si="15"/>
        <v>0.22369365179418391</v>
      </c>
      <c r="BD22" s="31">
        <f t="shared" si="16"/>
        <v>0.77630634820581612</v>
      </c>
      <c r="BE22" s="31">
        <f t="shared" si="17"/>
        <v>70.485087751868988</v>
      </c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1:68">
      <c r="J23" s="12"/>
      <c r="K23" s="21">
        <f>VLOOKUP('Summary_Min Time'!B23, A:D, 4, FALSE)</f>
        <v>90.795454545454547</v>
      </c>
      <c r="L23" s="21">
        <f>VLOOKUP('Summary_Min Time'!E23, A:D, 4, FALSE)</f>
        <v>85.454545454545453</v>
      </c>
      <c r="M23" s="21">
        <f t="shared" si="3"/>
        <v>88.125</v>
      </c>
      <c r="N23" s="21">
        <f>IF('Min Time'!H23=0,1,'Min Time'!H23)</f>
        <v>2.8792194406428568</v>
      </c>
      <c r="O23" s="21">
        <f t="shared" si="4"/>
        <v>2.3935362866677218E-2</v>
      </c>
      <c r="P23" s="21">
        <f t="shared" si="1"/>
        <v>0.97606463713332281</v>
      </c>
      <c r="Q23" s="21">
        <f t="shared" si="2"/>
        <v>86.015696147374072</v>
      </c>
      <c r="R23" s="12"/>
      <c r="S23" s="12"/>
      <c r="T23" s="12"/>
      <c r="U23" s="23"/>
      <c r="V23" s="21"/>
      <c r="W23" s="12"/>
      <c r="X23" s="12"/>
      <c r="Y23" s="12"/>
      <c r="Z23" s="12"/>
      <c r="AA23" s="12"/>
      <c r="AB23" s="12"/>
      <c r="AD23" s="15"/>
      <c r="AE23" s="26">
        <f>VLOOKUP('Summary_Min Cost'!B23, A:D, 4, FALSE)</f>
        <v>90.795454545454547</v>
      </c>
      <c r="AF23" s="26">
        <f>VLOOKUP('Summary_Min Cost'!E23, A:D, 4, FALSE)</f>
        <v>85.454545454545453</v>
      </c>
      <c r="AG23" s="26">
        <f t="shared" si="9"/>
        <v>88.125</v>
      </c>
      <c r="AH23" s="26">
        <f>IF('Min Cost'!H23=0,1,'Min Cost'!H23)</f>
        <v>20.714891155123809</v>
      </c>
      <c r="AI23" s="26">
        <f t="shared" si="10"/>
        <v>0.1262248517317861</v>
      </c>
      <c r="AJ23" s="26">
        <f t="shared" si="11"/>
        <v>0.8737751482682139</v>
      </c>
      <c r="AK23" s="26">
        <f t="shared" si="12"/>
        <v>77.001434941136353</v>
      </c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X23" s="18"/>
      <c r="AY23" s="31">
        <f>VLOOKUP('Summary_Min Time&amp;Cost'!B23, A:D, 4, FALSE)</f>
        <v>90.795454545454547</v>
      </c>
      <c r="AZ23" s="31">
        <f>VLOOKUP('Summary_Min Time&amp;Cost'!E23, A:D, 4, FALSE)</f>
        <v>90.795454545454547</v>
      </c>
      <c r="BA23" s="31">
        <f t="shared" si="14"/>
        <v>90.795454545454547</v>
      </c>
      <c r="BB23" s="31">
        <f>IF('Min Time&amp;Cost'!H23=0,1,'Min Time&amp;Cost'!H23)</f>
        <v>2.9116759382874999</v>
      </c>
      <c r="BC23" s="31">
        <f t="shared" si="15"/>
        <v>2.3929406757792409E-2</v>
      </c>
      <c r="BD23" s="31">
        <f t="shared" si="16"/>
        <v>0.97607059324220757</v>
      </c>
      <c r="BE23" s="31">
        <f t="shared" si="17"/>
        <v>88.622773181877719</v>
      </c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1:68">
      <c r="J24" s="12"/>
      <c r="K24" s="21">
        <f>VLOOKUP('Summary_Min Time'!B24, A:D, 4, FALSE)</f>
        <v>85.454545454545453</v>
      </c>
      <c r="L24" s="21">
        <f>VLOOKUP('Summary_Min Time'!E24, A:D, 4, FALSE)</f>
        <v>88.63636363636364</v>
      </c>
      <c r="M24" s="21">
        <f t="shared" si="3"/>
        <v>87.045454545454547</v>
      </c>
      <c r="N24" s="21">
        <f>IF('Min Time'!H24=0,1,'Min Time'!H24)</f>
        <v>11.367076706412499</v>
      </c>
      <c r="O24" s="21">
        <f t="shared" si="4"/>
        <v>0.10100742853094169</v>
      </c>
      <c r="P24" s="21">
        <f t="shared" si="1"/>
        <v>0.89899257146905831</v>
      </c>
      <c r="Q24" s="21">
        <f t="shared" si="2"/>
        <v>78.253217016511215</v>
      </c>
      <c r="R24" s="12"/>
      <c r="S24" s="12"/>
      <c r="T24" s="12"/>
      <c r="U24" s="23"/>
      <c r="V24" s="21"/>
      <c r="W24" s="12"/>
      <c r="X24" s="12"/>
      <c r="Y24" s="12"/>
      <c r="Z24" s="12"/>
      <c r="AA24" s="12"/>
      <c r="AB24" s="12"/>
      <c r="AD24" s="15"/>
      <c r="AE24" s="26">
        <f>VLOOKUP('Summary_Min Cost'!B24, A:D, 4, FALSE)</f>
        <v>85.454545454545453</v>
      </c>
      <c r="AF24" s="26">
        <f>VLOOKUP('Summary_Min Cost'!E24, A:D, 4, FALSE)</f>
        <v>85.454545454545453</v>
      </c>
      <c r="AG24" s="26">
        <f t="shared" si="9"/>
        <v>85.454545454545453</v>
      </c>
      <c r="AH24" s="26">
        <f>IF('Min Cost'!H24=0,1,'Min Cost'!H24)</f>
        <v>83.703627837580953</v>
      </c>
      <c r="AI24" s="26">
        <f t="shared" si="10"/>
        <v>0.52951107258669095</v>
      </c>
      <c r="AJ24" s="26">
        <f t="shared" si="11"/>
        <v>0.47048892741330905</v>
      </c>
      <c r="AK24" s="26">
        <f t="shared" si="12"/>
        <v>40.205417433500955</v>
      </c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X24" s="18"/>
      <c r="AY24" s="31">
        <f>VLOOKUP('Summary_Min Time&amp;Cost'!B24, A:D, 4, FALSE)</f>
        <v>85.454545454545453</v>
      </c>
      <c r="AZ24" s="31">
        <f>VLOOKUP('Summary_Min Time&amp;Cost'!E24, A:D, 4, FALSE)</f>
        <v>88.63636363636364</v>
      </c>
      <c r="BA24" s="31">
        <f t="shared" si="14"/>
        <v>87.045454545454547</v>
      </c>
      <c r="BB24" s="31">
        <f>IF('Min Time&amp;Cost'!H24=0,1,'Min Time&amp;Cost'!H24)</f>
        <v>11.367076706412499</v>
      </c>
      <c r="BC24" s="31">
        <f t="shared" si="15"/>
        <v>0.10073041642301211</v>
      </c>
      <c r="BD24" s="31">
        <f t="shared" si="16"/>
        <v>0.89926958357698794</v>
      </c>
      <c r="BE24" s="31">
        <f t="shared" si="17"/>
        <v>78.27732966136054</v>
      </c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1:68">
      <c r="J25" s="12"/>
      <c r="K25" s="21">
        <f>VLOOKUP('Summary_Min Time'!B25, A:D, 4, FALSE)</f>
        <v>89.545454545454547</v>
      </c>
      <c r="L25" s="21">
        <f>VLOOKUP('Summary_Min Time'!E25, A:D, 4, FALSE)</f>
        <v>90.795454545454547</v>
      </c>
      <c r="M25" s="21">
        <f t="shared" si="3"/>
        <v>90.170454545454547</v>
      </c>
      <c r="N25" s="21">
        <f>IF('Min Time'!H25=0,1,'Min Time'!H25)</f>
        <v>34.050578714323812</v>
      </c>
      <c r="O25" s="21">
        <f t="shared" si="4"/>
        <v>0.30697983140106594</v>
      </c>
      <c r="P25" s="21">
        <f t="shared" si="1"/>
        <v>0.69302016859893412</v>
      </c>
      <c r="Q25" s="21">
        <f t="shared" si="2"/>
        <v>62.489943611733437</v>
      </c>
      <c r="R25" s="12"/>
      <c r="S25" s="12"/>
      <c r="T25" s="12"/>
      <c r="U25" s="23"/>
      <c r="V25" s="21"/>
      <c r="W25" s="12"/>
      <c r="X25" s="12"/>
      <c r="Y25" s="12"/>
      <c r="Z25" s="12"/>
      <c r="AA25" s="12"/>
      <c r="AB25" s="12"/>
      <c r="AD25" s="15"/>
      <c r="AE25" s="26">
        <f>VLOOKUP('Summary_Min Cost'!B25, A:D, 4, FALSE)</f>
        <v>89.545454545454547</v>
      </c>
      <c r="AF25" s="26">
        <f>VLOOKUP('Summary_Min Cost'!E25, A:D, 4, FALSE)</f>
        <v>90.795454545454547</v>
      </c>
      <c r="AG25" s="26">
        <f t="shared" si="9"/>
        <v>90.170454545454547</v>
      </c>
      <c r="AH25" s="26">
        <f>IF('Min Cost'!H25=0,1,'Min Cost'!H25)</f>
        <v>34.050578714323812</v>
      </c>
      <c r="AI25" s="26">
        <f t="shared" si="10"/>
        <v>0.21160676795220432</v>
      </c>
      <c r="AJ25" s="26">
        <f t="shared" si="11"/>
        <v>0.78839323204779566</v>
      </c>
      <c r="AK25" s="26">
        <f t="shared" si="12"/>
        <v>71.089776094309755</v>
      </c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X25" s="18"/>
      <c r="AY25" s="31">
        <f>VLOOKUP('Summary_Min Time&amp;Cost'!B25, A:D, 4, FALSE)</f>
        <v>89.545454545454547</v>
      </c>
      <c r="AZ25" s="31">
        <f>VLOOKUP('Summary_Min Time&amp;Cost'!E25, A:D, 4, FALSE)</f>
        <v>90.795454545454547</v>
      </c>
      <c r="BA25" s="31">
        <f t="shared" si="14"/>
        <v>90.170454545454547</v>
      </c>
      <c r="BB25" s="31">
        <f>IF('Min Time&amp;Cost'!H25=0,1,'Min Time&amp;Cost'!H25)</f>
        <v>34.050578714323812</v>
      </c>
      <c r="BC25" s="31">
        <f t="shared" si="15"/>
        <v>0.30676628683592277</v>
      </c>
      <c r="BD25" s="31">
        <f t="shared" si="16"/>
        <v>0.69323371316407723</v>
      </c>
      <c r="BE25" s="31">
        <f t="shared" si="17"/>
        <v>62.5091990222381</v>
      </c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</row>
    <row r="26" spans="1:68">
      <c r="J26" s="12"/>
      <c r="K26" s="21">
        <f>VLOOKUP('Summary_Min Time'!B26, A:D, 4, FALSE)</f>
        <v>84.545454545454547</v>
      </c>
      <c r="L26" s="21">
        <f>VLOOKUP('Summary_Min Time'!E26, A:D, 4, FALSE)</f>
        <v>92.954545454545453</v>
      </c>
      <c r="M26" s="21">
        <f t="shared" si="3"/>
        <v>88.75</v>
      </c>
      <c r="N26" s="21">
        <f>IF('Min Time'!H26=0,1,'Min Time'!H26)</f>
        <v>11.6952408297325</v>
      </c>
      <c r="O26" s="21">
        <f t="shared" si="4"/>
        <v>0.10398724853370908</v>
      </c>
      <c r="P26" s="21">
        <f t="shared" si="1"/>
        <v>0.89601275146629089</v>
      </c>
      <c r="Q26" s="21">
        <f t="shared" si="2"/>
        <v>79.521131692633318</v>
      </c>
      <c r="R26" s="12"/>
      <c r="S26" s="12"/>
      <c r="T26" s="12"/>
      <c r="U26" s="23"/>
      <c r="V26" s="21"/>
      <c r="W26" s="12"/>
      <c r="X26" s="12"/>
      <c r="Y26" s="12"/>
      <c r="Z26" s="12"/>
      <c r="AA26" s="12"/>
      <c r="AB26" s="12"/>
      <c r="AD26" s="15"/>
      <c r="AE26" s="26">
        <f>VLOOKUP('Summary_Min Cost'!B26, A:D, 4, FALSE)</f>
        <v>84.545454545454547</v>
      </c>
      <c r="AF26" s="26">
        <f>VLOOKUP('Summary_Min Cost'!E26, A:D, 4, FALSE)</f>
        <v>85.454545454545453</v>
      </c>
      <c r="AG26" s="26">
        <f t="shared" si="9"/>
        <v>85</v>
      </c>
      <c r="AH26" s="26">
        <f>IF('Min Cost'!H26=0,1,'Min Cost'!H26)</f>
        <v>30.514214155623812</v>
      </c>
      <c r="AI26" s="26">
        <f t="shared" si="10"/>
        <v>0.18896514702824402</v>
      </c>
      <c r="AJ26" s="26">
        <f t="shared" si="11"/>
        <v>0.81103485297175593</v>
      </c>
      <c r="AK26" s="26">
        <f t="shared" si="12"/>
        <v>68.937962502599248</v>
      </c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X26" s="18"/>
      <c r="AY26" s="31">
        <f>VLOOKUP('Summary_Min Time&amp;Cost'!B26, A:D, 4, FALSE)</f>
        <v>84.545454545454547</v>
      </c>
      <c r="AZ26" s="31">
        <f>VLOOKUP('Summary_Min Time&amp;Cost'!E26, A:D, 4, FALSE)</f>
        <v>92.954545454545453</v>
      </c>
      <c r="BA26" s="31">
        <f t="shared" si="14"/>
        <v>88.75</v>
      </c>
      <c r="BB26" s="31">
        <f>IF('Min Time&amp;Cost'!H26=0,1,'Min Time&amp;Cost'!H26)</f>
        <v>11.6952408297325</v>
      </c>
      <c r="BC26" s="31">
        <f t="shared" si="15"/>
        <v>0.10371115461603647</v>
      </c>
      <c r="BD26" s="31">
        <f t="shared" si="16"/>
        <v>0.89628884538396347</v>
      </c>
      <c r="BE26" s="31">
        <f t="shared" si="17"/>
        <v>79.545635027826762</v>
      </c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</row>
    <row r="27" spans="1:68">
      <c r="J27" s="12"/>
      <c r="K27" s="21">
        <f>VLOOKUP('Summary_Min Time'!B27, A:D, 4, FALSE)</f>
        <v>85.454545454545453</v>
      </c>
      <c r="L27" s="21">
        <f>VLOOKUP('Summary_Min Time'!E27, A:D, 4, FALSE)</f>
        <v>84.545454545454547</v>
      </c>
      <c r="M27" s="21">
        <f t="shared" si="3"/>
        <v>85</v>
      </c>
      <c r="N27" s="21">
        <f>IF('Min Time'!H27=0,1,'Min Time'!H27)</f>
        <v>4.12167403587625</v>
      </c>
      <c r="O27" s="21">
        <f t="shared" si="4"/>
        <v>3.5217190441096523E-2</v>
      </c>
      <c r="P27" s="21">
        <f t="shared" si="1"/>
        <v>0.9647828095589035</v>
      </c>
      <c r="Q27" s="21">
        <f t="shared" si="2"/>
        <v>82.006538812506804</v>
      </c>
      <c r="R27" s="12"/>
      <c r="S27" s="12"/>
      <c r="T27" s="12"/>
      <c r="U27" s="23"/>
      <c r="V27" s="21"/>
      <c r="W27" s="12"/>
      <c r="X27" s="12"/>
      <c r="Y27" s="12"/>
      <c r="Z27" s="12"/>
      <c r="AA27" s="12"/>
      <c r="AB27" s="12"/>
      <c r="AD27" s="15"/>
      <c r="AE27" s="26">
        <f>VLOOKUP('Summary_Min Cost'!B27, A:D, 4, FALSE)</f>
        <v>85.454545454545453</v>
      </c>
      <c r="AF27" s="26">
        <f>VLOOKUP('Summary_Min Cost'!E27, A:D, 4, FALSE)</f>
        <v>90.795454545454547</v>
      </c>
      <c r="AG27" s="26">
        <f t="shared" si="9"/>
        <v>88.125</v>
      </c>
      <c r="AH27" s="26">
        <f>IF('Min Cost'!H27=0,1,'Min Cost'!H27)</f>
        <v>81.444087847314293</v>
      </c>
      <c r="AI27" s="26">
        <f t="shared" si="10"/>
        <v>0.51504433787284865</v>
      </c>
      <c r="AJ27" s="26">
        <f t="shared" si="11"/>
        <v>0.48495566212715135</v>
      </c>
      <c r="AK27" s="26">
        <f t="shared" si="12"/>
        <v>42.736717724955213</v>
      </c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X27" s="18"/>
      <c r="AY27" s="31">
        <f>VLOOKUP('Summary_Min Time&amp;Cost'!B27, A:D, 4, FALSE)</f>
        <v>85.454545454545453</v>
      </c>
      <c r="AZ27" s="31">
        <f>VLOOKUP('Summary_Min Time&amp;Cost'!E27, A:D, 4, FALSE)</f>
        <v>84.545454545454547</v>
      </c>
      <c r="BA27" s="31">
        <f t="shared" si="14"/>
        <v>85</v>
      </c>
      <c r="BB27" s="31">
        <f>IF('Min Time&amp;Cost'!H27=0,1,'Min Time&amp;Cost'!H27)</f>
        <v>4.12167403587625</v>
      </c>
      <c r="BC27" s="31">
        <f t="shared" si="15"/>
        <v>3.4919905982634974E-2</v>
      </c>
      <c r="BD27" s="31">
        <f t="shared" si="16"/>
        <v>0.96508009401736505</v>
      </c>
      <c r="BE27" s="31">
        <f t="shared" si="17"/>
        <v>82.031807991476029</v>
      </c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</row>
    <row r="28" spans="1:68">
      <c r="J28" s="12"/>
      <c r="K28" s="21">
        <f>VLOOKUP('Summary_Min Time'!B28, A:D, 4, FALSE)</f>
        <v>84.090909090909093</v>
      </c>
      <c r="L28" s="21">
        <f>VLOOKUP('Summary_Min Time'!E28, A:D, 4, FALSE)</f>
        <v>85.454545454545453</v>
      </c>
      <c r="M28" s="21">
        <f t="shared" si="3"/>
        <v>84.77272727272728</v>
      </c>
      <c r="N28" s="21">
        <f>IF('Min Time'!H28=0,1,'Min Time'!H28)</f>
        <v>5.0004151512500004</v>
      </c>
      <c r="O28" s="21">
        <f t="shared" si="4"/>
        <v>4.3196400131521678E-2</v>
      </c>
      <c r="P28" s="21">
        <f t="shared" si="1"/>
        <v>0.95680359986847829</v>
      </c>
      <c r="Q28" s="21">
        <f t="shared" si="2"/>
        <v>81.110850625214184</v>
      </c>
      <c r="R28" s="12"/>
      <c r="S28" s="12"/>
      <c r="T28" s="12"/>
      <c r="U28" s="23"/>
      <c r="V28" s="21"/>
      <c r="W28" s="12"/>
      <c r="X28" s="12"/>
      <c r="Y28" s="12"/>
      <c r="Z28" s="12"/>
      <c r="AA28" s="12"/>
      <c r="AB28" s="12"/>
      <c r="AD28" s="15"/>
      <c r="AE28" s="26">
        <f>VLOOKUP('Summary_Min Cost'!B28, A:D, 4, FALSE)</f>
        <v>84.090909090909093</v>
      </c>
      <c r="AF28" s="26">
        <f>VLOOKUP('Summary_Min Cost'!E28, A:D, 4, FALSE)</f>
        <v>90.795454545454547</v>
      </c>
      <c r="AG28" s="26">
        <f t="shared" si="9"/>
        <v>87.443181818181813</v>
      </c>
      <c r="AH28" s="26">
        <f>IF('Min Cost'!H28=0,1,'Min Cost'!H28)</f>
        <v>38.880879482685707</v>
      </c>
      <c r="AI28" s="26">
        <f t="shared" si="10"/>
        <v>0.24253283259588121</v>
      </c>
      <c r="AJ28" s="26">
        <f t="shared" si="11"/>
        <v>0.75746716740411879</v>
      </c>
      <c r="AK28" s="26">
        <f t="shared" si="12"/>
        <v>66.235339240621514</v>
      </c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X28" s="18"/>
      <c r="AY28" s="31">
        <f>VLOOKUP('Summary_Min Time&amp;Cost'!B28, A:D, 4, FALSE)</f>
        <v>84.090909090909093</v>
      </c>
      <c r="AZ28" s="31">
        <f>VLOOKUP('Summary_Min Time&amp;Cost'!E28, A:D, 4, FALSE)</f>
        <v>88.63636363636364</v>
      </c>
      <c r="BA28" s="31">
        <f t="shared" si="14"/>
        <v>86.363636363636374</v>
      </c>
      <c r="BB28" s="31">
        <f>IF('Min Time&amp;Cost'!H28=0,1,'Min Time&amp;Cost'!H28)</f>
        <v>15.36144954807</v>
      </c>
      <c r="BC28" s="31">
        <f t="shared" si="15"/>
        <v>0.13701159050704742</v>
      </c>
      <c r="BD28" s="31">
        <f t="shared" si="16"/>
        <v>0.86298840949295252</v>
      </c>
      <c r="BE28" s="31">
        <f t="shared" si="17"/>
        <v>74.53081718348227</v>
      </c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</row>
    <row r="29" spans="1:68">
      <c r="J29" s="12"/>
      <c r="K29" s="21">
        <f>VLOOKUP('Summary_Min Time'!B29, A:D, 4, FALSE)</f>
        <v>84.545454545454547</v>
      </c>
      <c r="L29" s="21">
        <f>VLOOKUP('Summary_Min Time'!E29, A:D, 4, FALSE)</f>
        <v>84.545454545454547</v>
      </c>
      <c r="M29" s="21">
        <f t="shared" si="3"/>
        <v>84.545454545454547</v>
      </c>
      <c r="N29" s="21">
        <f>IF('Min Time'!H29=0,1,'Min Time'!H29)</f>
        <v>10.402003526078749</v>
      </c>
      <c r="O29" s="21">
        <f t="shared" si="4"/>
        <v>9.2244300076193955E-2</v>
      </c>
      <c r="P29" s="21">
        <f t="shared" si="1"/>
        <v>0.907755699923806</v>
      </c>
      <c r="Q29" s="21">
        <f t="shared" si="2"/>
        <v>76.746618266285424</v>
      </c>
      <c r="R29" s="12"/>
      <c r="S29" s="12"/>
      <c r="T29" s="12"/>
      <c r="U29" s="23"/>
      <c r="V29" s="21"/>
      <c r="W29" s="12"/>
      <c r="X29" s="12"/>
      <c r="Y29" s="12"/>
      <c r="Z29" s="12"/>
      <c r="AA29" s="12"/>
      <c r="AB29" s="12"/>
      <c r="AD29" s="15"/>
      <c r="AE29" s="26">
        <f>VLOOKUP('Summary_Min Cost'!B29, A:D, 4, FALSE)</f>
        <v>84.545454545454547</v>
      </c>
      <c r="AF29" s="26">
        <f>VLOOKUP('Summary_Min Cost'!E29, A:D, 4, FALSE)</f>
        <v>85.454545454545453</v>
      </c>
      <c r="AG29" s="26">
        <f t="shared" si="9"/>
        <v>85</v>
      </c>
      <c r="AH29" s="26">
        <f>IF('Min Cost'!H29=0,1,'Min Cost'!H29)</f>
        <v>53.971915626590473</v>
      </c>
      <c r="AI29" s="26">
        <f t="shared" si="10"/>
        <v>0.33915339137833933</v>
      </c>
      <c r="AJ29" s="26">
        <f t="shared" si="11"/>
        <v>0.66084660862166067</v>
      </c>
      <c r="AK29" s="26">
        <f t="shared" si="12"/>
        <v>56.171961732841154</v>
      </c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X29" s="18"/>
      <c r="AY29" s="31">
        <f>VLOOKUP('Summary_Min Time&amp;Cost'!B29, A:D, 4, FALSE)</f>
        <v>84.545454545454547</v>
      </c>
      <c r="AZ29" s="31">
        <f>VLOOKUP('Summary_Min Time&amp;Cost'!E29, A:D, 4, FALSE)</f>
        <v>84.545454545454547</v>
      </c>
      <c r="BA29" s="31">
        <f t="shared" si="14"/>
        <v>84.545454545454547</v>
      </c>
      <c r="BB29" s="31">
        <f>IF('Min Time&amp;Cost'!H29=0,1,'Min Time&amp;Cost'!H29)</f>
        <v>10.402003526078749</v>
      </c>
      <c r="BC29" s="31">
        <f t="shared" si="15"/>
        <v>9.1964587731619099E-2</v>
      </c>
      <c r="BD29" s="31">
        <f t="shared" si="16"/>
        <v>0.90803541226838091</v>
      </c>
      <c r="BE29" s="31">
        <f t="shared" si="17"/>
        <v>76.77026667359948</v>
      </c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</row>
    <row r="30" spans="1:68">
      <c r="J30" s="12"/>
      <c r="K30" s="21">
        <f>VLOOKUP('Summary_Min Time'!B30, A:D, 4, FALSE)</f>
        <v>89.545454545454547</v>
      </c>
      <c r="L30" s="21">
        <f>VLOOKUP('Summary_Min Time'!E30, A:D, 4, FALSE)</f>
        <v>84.545454545454547</v>
      </c>
      <c r="M30" s="21">
        <f t="shared" si="3"/>
        <v>87.045454545454547</v>
      </c>
      <c r="N30" s="21">
        <f>IF('Min Time'!H30=0,1,'Min Time'!H30)</f>
        <v>4.468883693045</v>
      </c>
      <c r="O30" s="21">
        <f t="shared" si="4"/>
        <v>3.8369949100752213E-2</v>
      </c>
      <c r="P30" s="21">
        <f t="shared" si="1"/>
        <v>0.9616300508992478</v>
      </c>
      <c r="Q30" s="21">
        <f t="shared" si="2"/>
        <v>83.705524885093624</v>
      </c>
      <c r="R30" s="12"/>
      <c r="S30" s="12"/>
      <c r="T30" s="12"/>
      <c r="U30" s="23"/>
      <c r="V30" s="21"/>
      <c r="W30" s="12"/>
      <c r="X30" s="12"/>
      <c r="Y30" s="12"/>
      <c r="Z30" s="12"/>
      <c r="AA30" s="12"/>
      <c r="AB30" s="12"/>
      <c r="AD30" s="15"/>
      <c r="AE30" s="26">
        <f>VLOOKUP('Summary_Min Cost'!B30, A:D, 4, FALSE)</f>
        <v>89.545454545454547</v>
      </c>
      <c r="AF30" s="26">
        <f>VLOOKUP('Summary_Min Cost'!E30, A:D, 4, FALSE)</f>
        <v>85.454545454545453</v>
      </c>
      <c r="AG30" s="26">
        <f t="shared" si="9"/>
        <v>87.5</v>
      </c>
      <c r="AH30" s="26">
        <f>IF('Min Cost'!H30=0,1,'Min Cost'!H30)</f>
        <v>122.5063306455714</v>
      </c>
      <c r="AI30" s="26">
        <f t="shared" si="10"/>
        <v>0.77794589123179514</v>
      </c>
      <c r="AJ30" s="26">
        <f t="shared" si="11"/>
        <v>0.22205410876820486</v>
      </c>
      <c r="AK30" s="26">
        <f t="shared" si="12"/>
        <v>19.429734517217927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X30" s="18"/>
      <c r="AY30" s="31">
        <f>VLOOKUP('Summary_Min Time&amp;Cost'!B30, A:D, 4, FALSE)</f>
        <v>89.545454545454547</v>
      </c>
      <c r="AZ30" s="31">
        <f>VLOOKUP('Summary_Min Time&amp;Cost'!E30, A:D, 4, FALSE)</f>
        <v>84.545454545454547</v>
      </c>
      <c r="BA30" s="31">
        <f t="shared" si="14"/>
        <v>87.045454545454547</v>
      </c>
      <c r="BB30" s="31">
        <f>IF('Min Time&amp;Cost'!H30=0,1,'Min Time&amp;Cost'!H30)</f>
        <v>4.468883693045</v>
      </c>
      <c r="BC30" s="31">
        <f t="shared" si="15"/>
        <v>3.8073636121199184E-2</v>
      </c>
      <c r="BD30" s="31">
        <f t="shared" si="16"/>
        <v>0.96192636387880082</v>
      </c>
      <c r="BE30" s="31">
        <f t="shared" si="17"/>
        <v>83.731317583086522</v>
      </c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</row>
    <row r="31" spans="1:68">
      <c r="J31" s="12"/>
      <c r="K31" s="21">
        <f>VLOOKUP('Summary_Min Time'!B31, A:D, 4, FALSE)</f>
        <v>88.63636363636364</v>
      </c>
      <c r="L31" s="21">
        <f>VLOOKUP('Summary_Min Time'!E31, A:D, 4, FALSE)</f>
        <v>85.454545454545453</v>
      </c>
      <c r="M31" s="21">
        <f t="shared" si="3"/>
        <v>87.045454545454547</v>
      </c>
      <c r="N31" s="21">
        <f>IF('Min Time'!H31=0,1,'Min Time'!H31)</f>
        <v>9.1333801198024993</v>
      </c>
      <c r="O31" s="21">
        <f t="shared" si="4"/>
        <v>8.0724852539527561E-2</v>
      </c>
      <c r="P31" s="21">
        <f t="shared" si="1"/>
        <v>0.91927514746047245</v>
      </c>
      <c r="Q31" s="21">
        <f t="shared" si="2"/>
        <v>80.018723063036575</v>
      </c>
      <c r="R31" s="12"/>
      <c r="S31" s="12"/>
      <c r="T31" s="12"/>
      <c r="U31" s="23"/>
      <c r="V31" s="21"/>
      <c r="W31" s="12"/>
      <c r="X31" s="12"/>
      <c r="Y31" s="12"/>
      <c r="Z31" s="12"/>
      <c r="AA31" s="12"/>
      <c r="AB31" s="12"/>
      <c r="AD31" s="15"/>
      <c r="AE31" s="26">
        <f>VLOOKUP('Summary_Min Cost'!B31, A:D, 4, FALSE)</f>
        <v>88.63636363636364</v>
      </c>
      <c r="AF31" s="26">
        <f>VLOOKUP('Summary_Min Cost'!E31, A:D, 4, FALSE)</f>
        <v>85.454545454545453</v>
      </c>
      <c r="AG31" s="26">
        <f t="shared" si="9"/>
        <v>87.045454545454547</v>
      </c>
      <c r="AH31" s="26">
        <f>IF('Min Cost'!H31=0,1,'Min Cost'!H31)</f>
        <v>85.353236528423821</v>
      </c>
      <c r="AI31" s="26">
        <f t="shared" si="10"/>
        <v>0.54007271407782287</v>
      </c>
      <c r="AJ31" s="26">
        <f t="shared" si="11"/>
        <v>0.45992728592217713</v>
      </c>
      <c r="AK31" s="26">
        <f t="shared" si="12"/>
        <v>40.034579660953149</v>
      </c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X31" s="18"/>
      <c r="AY31" s="31">
        <f>VLOOKUP('Summary_Min Time&amp;Cost'!B31, A:D, 4, FALSE)</f>
        <v>88.63636363636364</v>
      </c>
      <c r="AZ31" s="31">
        <f>VLOOKUP('Summary_Min Time&amp;Cost'!E31, A:D, 4, FALSE)</f>
        <v>92.954545454545453</v>
      </c>
      <c r="BA31" s="31">
        <f t="shared" si="14"/>
        <v>90.795454545454547</v>
      </c>
      <c r="BB31" s="31">
        <f>IF('Min Time&amp;Cost'!H31=0,1,'Min Time&amp;Cost'!H31)</f>
        <v>10.0741630342125</v>
      </c>
      <c r="BC31" s="31">
        <f t="shared" si="15"/>
        <v>8.8986789106226025E-2</v>
      </c>
      <c r="BD31" s="31">
        <f t="shared" si="16"/>
        <v>0.91101321089377396</v>
      </c>
      <c r="BE31" s="31">
        <f t="shared" si="17"/>
        <v>82.715858580014256</v>
      </c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</row>
    <row r="32" spans="1:68">
      <c r="J32" s="12"/>
      <c r="K32" s="21">
        <f>VLOOKUP('Summary_Min Time'!B32, A:D, 4, FALSE)</f>
        <v>85.454545454545453</v>
      </c>
      <c r="L32" s="21">
        <f>VLOOKUP('Summary_Min Time'!E32, A:D, 4, FALSE)</f>
        <v>90.795454545454547</v>
      </c>
      <c r="M32" s="21">
        <f t="shared" si="3"/>
        <v>88.125</v>
      </c>
      <c r="N32" s="21">
        <f>IF('Min Time'!H32=0,1,'Min Time'!H32)</f>
        <v>25.60045272557619</v>
      </c>
      <c r="O32" s="21">
        <f t="shared" si="4"/>
        <v>0.23025037605283083</v>
      </c>
      <c r="P32" s="21">
        <f t="shared" si="1"/>
        <v>0.76974962394716917</v>
      </c>
      <c r="Q32" s="21">
        <f t="shared" si="2"/>
        <v>67.834185610344278</v>
      </c>
      <c r="R32" s="12"/>
      <c r="S32" s="12"/>
      <c r="T32" s="12"/>
      <c r="U32" s="23"/>
      <c r="V32" s="21"/>
      <c r="W32" s="12"/>
      <c r="X32" s="12"/>
      <c r="Y32" s="12"/>
      <c r="Z32" s="12"/>
      <c r="AA32" s="12"/>
      <c r="AB32" s="12"/>
      <c r="AD32" s="15"/>
      <c r="AE32" s="26">
        <f>VLOOKUP('Summary_Min Cost'!B32, A:D, 4, FALSE)</f>
        <v>85.454545454545453</v>
      </c>
      <c r="AF32" s="26">
        <f>VLOOKUP('Summary_Min Cost'!E32, A:D, 4, FALSE)</f>
        <v>90.795454545454547</v>
      </c>
      <c r="AG32" s="26">
        <f t="shared" si="9"/>
        <v>88.125</v>
      </c>
      <c r="AH32" s="26">
        <f>IF('Min Cost'!H32=0,1,'Min Cost'!H32)</f>
        <v>25.60045272557619</v>
      </c>
      <c r="AI32" s="26">
        <f t="shared" si="10"/>
        <v>0.15750472439274127</v>
      </c>
      <c r="AJ32" s="26">
        <f t="shared" si="11"/>
        <v>0.84249527560725879</v>
      </c>
      <c r="AK32" s="26">
        <f t="shared" si="12"/>
        <v>74.244896162889674</v>
      </c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X32" s="18"/>
      <c r="AY32" s="31">
        <f>VLOOKUP('Summary_Min Time&amp;Cost'!B32, A:D, 4, FALSE)</f>
        <v>85.454545454545453</v>
      </c>
      <c r="AZ32" s="31">
        <f>VLOOKUP('Summary_Min Time&amp;Cost'!E32, A:D, 4, FALSE)</f>
        <v>90.795454545454547</v>
      </c>
      <c r="BA32" s="31">
        <f t="shared" si="14"/>
        <v>88.125</v>
      </c>
      <c r="BB32" s="31">
        <f>IF('Min Time&amp;Cost'!H32=0,1,'Min Time&amp;Cost'!H32)</f>
        <v>25.60045272557619</v>
      </c>
      <c r="BC32" s="31">
        <f t="shared" si="15"/>
        <v>0.23001318836888909</v>
      </c>
      <c r="BD32" s="31">
        <f t="shared" si="16"/>
        <v>0.76998681163111093</v>
      </c>
      <c r="BE32" s="31">
        <f t="shared" si="17"/>
        <v>67.855087774991645</v>
      </c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</row>
    <row r="33" spans="10:68">
      <c r="J33" s="12"/>
      <c r="K33" s="21">
        <f>VLOOKUP('Summary_Min Time'!B33, A:D, 4, FALSE)</f>
        <v>90.795454545454547</v>
      </c>
      <c r="L33" s="21">
        <f>VLOOKUP('Summary_Min Time'!E33, A:D, 4, FALSE)</f>
        <v>85.454545454545453</v>
      </c>
      <c r="M33" s="21">
        <f t="shared" si="3"/>
        <v>88.125</v>
      </c>
      <c r="N33" s="21">
        <f>IF('Min Time'!H33=0,1,'Min Time'!H33)</f>
        <v>5.4696972435666664</v>
      </c>
      <c r="O33" s="21">
        <f t="shared" si="4"/>
        <v>4.7457609892901181E-2</v>
      </c>
      <c r="P33" s="21">
        <f t="shared" si="1"/>
        <v>0.95254239010709885</v>
      </c>
      <c r="Q33" s="21">
        <f t="shared" si="2"/>
        <v>83.942798128188088</v>
      </c>
      <c r="R33" s="12"/>
      <c r="S33" s="12"/>
      <c r="T33" s="12"/>
      <c r="U33" s="23"/>
      <c r="V33" s="21"/>
      <c r="W33" s="12"/>
      <c r="X33" s="12"/>
      <c r="Y33" s="12"/>
      <c r="Z33" s="12"/>
      <c r="AA33" s="12"/>
      <c r="AB33" s="12"/>
      <c r="AD33" s="15"/>
      <c r="AE33" s="26">
        <f>VLOOKUP('Summary_Min Cost'!B33, A:D, 4, FALSE)</f>
        <v>90.795454545454547</v>
      </c>
      <c r="AF33" s="26">
        <f>VLOOKUP('Summary_Min Cost'!E33, A:D, 4, FALSE)</f>
        <v>85.454545454545453</v>
      </c>
      <c r="AG33" s="26">
        <f t="shared" si="9"/>
        <v>88.125</v>
      </c>
      <c r="AH33" s="26">
        <f>IF('Min Cost'!H33=0,1,'Min Cost'!H33)</f>
        <v>5.4696972435666664</v>
      </c>
      <c r="AI33" s="26">
        <f t="shared" si="10"/>
        <v>2.8617295800212723E-2</v>
      </c>
      <c r="AJ33" s="26">
        <f t="shared" si="11"/>
        <v>0.97138270419978723</v>
      </c>
      <c r="AK33" s="26">
        <f t="shared" si="12"/>
        <v>85.603100807606253</v>
      </c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X33" s="18"/>
      <c r="AY33" s="31">
        <f>VLOOKUP('Summary_Min Time&amp;Cost'!B33, A:D, 4, FALSE)</f>
        <v>90.795454545454547</v>
      </c>
      <c r="AZ33" s="31">
        <f>VLOOKUP('Summary_Min Time&amp;Cost'!E33, A:D, 4, FALSE)</f>
        <v>85.454545454545453</v>
      </c>
      <c r="BA33" s="31">
        <f t="shared" si="14"/>
        <v>88.125</v>
      </c>
      <c r="BB33" s="31">
        <f>IF('Min Time&amp;Cost'!H33=0,1,'Min Time&amp;Cost'!H33)</f>
        <v>5.4696972435666664</v>
      </c>
      <c r="BC33" s="31">
        <f t="shared" si="15"/>
        <v>4.7164097150137731E-2</v>
      </c>
      <c r="BD33" s="31">
        <f t="shared" si="16"/>
        <v>0.9528359028498623</v>
      </c>
      <c r="BE33" s="31">
        <f t="shared" si="17"/>
        <v>83.968663938644113</v>
      </c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</row>
    <row r="34" spans="10:68">
      <c r="J34" s="12"/>
      <c r="K34" s="21">
        <f>VLOOKUP('Summary_Min Time'!B34, A:D, 4, FALSE)</f>
        <v>85.454545454545453</v>
      </c>
      <c r="L34" s="21">
        <f>VLOOKUP('Summary_Min Time'!E34, A:D, 4, FALSE)</f>
        <v>88.63636363636364</v>
      </c>
      <c r="M34" s="21">
        <f t="shared" si="3"/>
        <v>87.045454545454547</v>
      </c>
      <c r="N34" s="21">
        <f>IF('Min Time'!H34=0,1,'Min Time'!H34)</f>
        <v>16.008426438095238</v>
      </c>
      <c r="O34" s="21">
        <f t="shared" si="4"/>
        <v>0.14315215364710232</v>
      </c>
      <c r="P34" s="21">
        <f t="shared" si="1"/>
        <v>0.85684784635289768</v>
      </c>
      <c r="Q34" s="21">
        <f t="shared" si="2"/>
        <v>74.584710262081771</v>
      </c>
      <c r="R34" s="12"/>
      <c r="S34" s="12"/>
      <c r="T34" s="12"/>
      <c r="U34" s="23"/>
      <c r="V34" s="21"/>
      <c r="W34" s="12"/>
      <c r="X34" s="12"/>
      <c r="Y34" s="12"/>
      <c r="Z34" s="12"/>
      <c r="AA34" s="12"/>
      <c r="AB34" s="12"/>
      <c r="AD34" s="15"/>
      <c r="AE34" s="26">
        <f>VLOOKUP('Summary_Min Cost'!B34, A:D, 4, FALSE)</f>
        <v>85.454545454545453</v>
      </c>
      <c r="AF34" s="26">
        <f>VLOOKUP('Summary_Min Cost'!E34, A:D, 4, FALSE)</f>
        <v>85.454545454545453</v>
      </c>
      <c r="AG34" s="26">
        <f t="shared" si="9"/>
        <v>85.454545454545453</v>
      </c>
      <c r="AH34" s="26">
        <f>IF('Min Cost'!H34=0,1,'Min Cost'!H34)</f>
        <v>36.185528262980952</v>
      </c>
      <c r="AI34" s="26">
        <f t="shared" si="10"/>
        <v>0.22527581071352099</v>
      </c>
      <c r="AJ34" s="26">
        <f t="shared" si="11"/>
        <v>0.77472418928647901</v>
      </c>
      <c r="AK34" s="26">
        <f t="shared" si="12"/>
        <v>66.203703448117295</v>
      </c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X34" s="18"/>
      <c r="AY34" s="31">
        <f>VLOOKUP('Summary_Min Time&amp;Cost'!B34, A:D, 4, FALSE)</f>
        <v>85.454545454545453</v>
      </c>
      <c r="AZ34" s="31">
        <f>VLOOKUP('Summary_Min Time&amp;Cost'!E34, A:D, 4, FALSE)</f>
        <v>88.63636363636364</v>
      </c>
      <c r="BA34" s="31">
        <f t="shared" si="14"/>
        <v>87.045454545454547</v>
      </c>
      <c r="BB34" s="31">
        <f>IF('Min Time&amp;Cost'!H34=0,1,'Min Time&amp;Cost'!H34)</f>
        <v>16.008426438095238</v>
      </c>
      <c r="BC34" s="31">
        <f t="shared" si="15"/>
        <v>0.14288812785242277</v>
      </c>
      <c r="BD34" s="31">
        <f t="shared" si="16"/>
        <v>0.85711187214757723</v>
      </c>
      <c r="BE34" s="31">
        <f t="shared" si="17"/>
        <v>74.607692507391377</v>
      </c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</row>
    <row r="35" spans="10:68">
      <c r="J35" s="12"/>
      <c r="K35" s="21">
        <f>VLOOKUP('Summary_Min Time'!B35, A:D, 4, FALSE)</f>
        <v>90.795454545454547</v>
      </c>
      <c r="L35" s="21">
        <f>VLOOKUP('Summary_Min Time'!E35, A:D, 4, FALSE)</f>
        <v>90.795454545454547</v>
      </c>
      <c r="M35" s="21">
        <f t="shared" si="3"/>
        <v>90.795454545454547</v>
      </c>
      <c r="N35" s="21">
        <f>IF('Min Time'!H35=0,1,'Min Time'!H35)</f>
        <v>41.040781957261913</v>
      </c>
      <c r="O35" s="21">
        <f t="shared" si="4"/>
        <v>0.37045278888339561</v>
      </c>
      <c r="P35" s="21">
        <f t="shared" si="1"/>
        <v>0.62954721111660439</v>
      </c>
      <c r="Q35" s="21">
        <f t="shared" si="2"/>
        <v>57.160025191155334</v>
      </c>
      <c r="R35" s="12"/>
      <c r="S35" s="12"/>
      <c r="T35" s="12"/>
      <c r="U35" s="23"/>
      <c r="V35" s="21"/>
      <c r="W35" s="12"/>
      <c r="X35" s="12"/>
      <c r="Y35" s="12"/>
      <c r="Z35" s="12"/>
      <c r="AA35" s="12"/>
      <c r="AB35" s="12"/>
      <c r="AD35" s="15"/>
      <c r="AE35" s="26">
        <f>VLOOKUP('Summary_Min Cost'!B35, A:D, 4, FALSE)</f>
        <v>90.795454545454547</v>
      </c>
      <c r="AF35" s="26">
        <f>VLOOKUP('Summary_Min Cost'!E35, A:D, 4, FALSE)</f>
        <v>90.795454545454547</v>
      </c>
      <c r="AG35" s="26">
        <f t="shared" si="9"/>
        <v>90.795454545454547</v>
      </c>
      <c r="AH35" s="26">
        <f>IF('Min Cost'!H35=0,1,'Min Cost'!H35)</f>
        <v>41.040781957261913</v>
      </c>
      <c r="AI35" s="26">
        <f t="shared" si="10"/>
        <v>0.2563616367958802</v>
      </c>
      <c r="AJ35" s="26">
        <f t="shared" si="11"/>
        <v>0.7436383632041198</v>
      </c>
      <c r="AK35" s="26">
        <f t="shared" si="12"/>
        <v>67.51898320455588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X35" s="18"/>
      <c r="AY35" s="31">
        <f>VLOOKUP('Summary_Min Time&amp;Cost'!B35, A:D, 4, FALSE)</f>
        <v>90.795454545454547</v>
      </c>
      <c r="AZ35" s="31">
        <f>VLOOKUP('Summary_Min Time&amp;Cost'!E35, A:D, 4, FALSE)</f>
        <v>90.795454545454547</v>
      </c>
      <c r="BA35" s="31">
        <f t="shared" si="14"/>
        <v>90.795454545454547</v>
      </c>
      <c r="BB35" s="31">
        <f>IF('Min Time&amp;Cost'!H35=0,1,'Min Time&amp;Cost'!H35)</f>
        <v>41.040781957261913</v>
      </c>
      <c r="BC35" s="31">
        <f t="shared" si="15"/>
        <v>0.37025880263086453</v>
      </c>
      <c r="BD35" s="31">
        <f t="shared" si="16"/>
        <v>0.62974119736913547</v>
      </c>
      <c r="BE35" s="31">
        <f t="shared" si="17"/>
        <v>57.177638261129459</v>
      </c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</row>
    <row r="36" spans="10:68">
      <c r="J36" s="12"/>
      <c r="K36" s="21">
        <f>VLOOKUP('Summary_Min Time'!B36, A:D, 4, FALSE)</f>
        <v>84.545454545454547</v>
      </c>
      <c r="L36" s="21">
        <f>VLOOKUP('Summary_Min Time'!E36, A:D, 4, FALSE)</f>
        <v>88.63636363636364</v>
      </c>
      <c r="M36" s="21">
        <f t="shared" si="3"/>
        <v>86.590909090909093</v>
      </c>
      <c r="N36" s="21">
        <f>IF('Min Time'!H36=0,1,'Min Time'!H36)</f>
        <v>5.0119098109050002</v>
      </c>
      <c r="O36" s="21">
        <f t="shared" si="4"/>
        <v>4.3300774785333465E-2</v>
      </c>
      <c r="P36" s="21">
        <f t="shared" si="1"/>
        <v>0.95669922521466655</v>
      </c>
      <c r="Q36" s="21">
        <f t="shared" si="2"/>
        <v>82.84145563790635</v>
      </c>
      <c r="R36" s="12"/>
      <c r="S36" s="12"/>
      <c r="T36" s="12"/>
      <c r="U36" s="23"/>
      <c r="V36" s="21"/>
      <c r="W36" s="12"/>
      <c r="X36" s="12"/>
      <c r="Y36" s="12"/>
      <c r="Z36" s="12"/>
      <c r="AA36" s="12"/>
      <c r="AB36" s="12"/>
      <c r="AD36" s="15"/>
      <c r="AE36" s="26">
        <f>VLOOKUP('Summary_Min Cost'!B36, A:D, 4, FALSE)</f>
        <v>84.545454545454547</v>
      </c>
      <c r="AF36" s="26">
        <f>VLOOKUP('Summary_Min Cost'!E36, A:D, 4, FALSE)</f>
        <v>90.795454545454547</v>
      </c>
      <c r="AG36" s="26">
        <f t="shared" si="9"/>
        <v>87.670454545454547</v>
      </c>
      <c r="AH36" s="26">
        <f>IF('Min Cost'!H36=0,1,'Min Cost'!H36)</f>
        <v>40.003599175719053</v>
      </c>
      <c r="AI36" s="26">
        <f t="shared" si="10"/>
        <v>0.24972106030023042</v>
      </c>
      <c r="AJ36" s="26">
        <f t="shared" si="11"/>
        <v>0.75027893969976955</v>
      </c>
      <c r="AK36" s="26">
        <f t="shared" si="12"/>
        <v>65.777295679360478</v>
      </c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X36" s="18"/>
      <c r="AY36" s="31">
        <f>VLOOKUP('Summary_Min Time&amp;Cost'!B36, A:D, 4, FALSE)</f>
        <v>84.545454545454547</v>
      </c>
      <c r="AZ36" s="31">
        <f>VLOOKUP('Summary_Min Time&amp;Cost'!E36, A:D, 4, FALSE)</f>
        <v>88.63636363636364</v>
      </c>
      <c r="BA36" s="31">
        <f t="shared" si="14"/>
        <v>86.590909090909093</v>
      </c>
      <c r="BB36" s="31">
        <f>IF('Min Time&amp;Cost'!H36=0,1,'Min Time&amp;Cost'!H36)</f>
        <v>5.0119098109050002</v>
      </c>
      <c r="BC36" s="31">
        <f t="shared" si="15"/>
        <v>4.3005981171412667E-2</v>
      </c>
      <c r="BD36" s="31">
        <f t="shared" si="16"/>
        <v>0.95699401882858737</v>
      </c>
      <c r="BE36" s="31">
        <f t="shared" si="17"/>
        <v>82.866982084929958</v>
      </c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</row>
    <row r="37" spans="10:68">
      <c r="J37" s="12"/>
      <c r="K37" s="21">
        <f>VLOOKUP('Summary_Min Time'!B37, A:D, 4, FALSE)</f>
        <v>84.545454545454547</v>
      </c>
      <c r="L37" s="21">
        <f>VLOOKUP('Summary_Min Time'!E37, A:D, 4, FALSE)</f>
        <v>84.545454545454547</v>
      </c>
      <c r="M37" s="21">
        <f t="shared" si="3"/>
        <v>84.545454545454547</v>
      </c>
      <c r="N37" s="21">
        <f>IF('Min Time'!H37=0,1,'Min Time'!H37)</f>
        <v>5.5392725108087504</v>
      </c>
      <c r="O37" s="21">
        <f t="shared" si="4"/>
        <v>4.808937235044345E-2</v>
      </c>
      <c r="P37" s="21">
        <f t="shared" si="1"/>
        <v>0.95191062764955658</v>
      </c>
      <c r="Q37" s="21">
        <f t="shared" si="2"/>
        <v>80.479716701280694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D37" s="15"/>
      <c r="AE37" s="26">
        <f>VLOOKUP('Summary_Min Cost'!B37, A:D, 4, FALSE)</f>
        <v>84.545454545454547</v>
      </c>
      <c r="AF37" s="26">
        <f>VLOOKUP('Summary_Min Cost'!E37, A:D, 4, FALSE)</f>
        <v>90.795454545454547</v>
      </c>
      <c r="AG37" s="26">
        <f t="shared" si="9"/>
        <v>87.670454545454547</v>
      </c>
      <c r="AH37" s="26">
        <f>IF('Min Cost'!H37=0,1,'Min Cost'!H37)</f>
        <v>33.902199614690481</v>
      </c>
      <c r="AI37" s="26">
        <f t="shared" si="10"/>
        <v>0.21065676880161577</v>
      </c>
      <c r="AJ37" s="26">
        <f t="shared" si="11"/>
        <v>0.78934323119838423</v>
      </c>
      <c r="AK37" s="26">
        <f t="shared" si="12"/>
        <v>69.202079871540164</v>
      </c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X37" s="18"/>
      <c r="AY37" s="31">
        <f>VLOOKUP('Summary_Min Time&amp;Cost'!B37, A:D, 4, FALSE)</f>
        <v>84.545454545454547</v>
      </c>
      <c r="AZ37" s="31">
        <f>VLOOKUP('Summary_Min Time&amp;Cost'!E37, A:D, 4, FALSE)</f>
        <v>84.545454545454547</v>
      </c>
      <c r="BA37" s="31">
        <f t="shared" si="14"/>
        <v>84.545454545454547</v>
      </c>
      <c r="BB37" s="31">
        <f>IF('Min Time&amp;Cost'!H37=0,1,'Min Time&amp;Cost'!H37)</f>
        <v>5.5392725108087504</v>
      </c>
      <c r="BC37" s="31">
        <f t="shared" si="15"/>
        <v>4.7796054276530033E-2</v>
      </c>
      <c r="BD37" s="31">
        <f t="shared" si="16"/>
        <v>0.95220394572347</v>
      </c>
      <c r="BE37" s="31">
        <f t="shared" si="17"/>
        <v>80.504515411166096</v>
      </c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</row>
    <row r="38" spans="10:68">
      <c r="J38" s="12"/>
      <c r="K38" s="21">
        <f>VLOOKUP('Summary_Min Time'!B38, A:D, 4, FALSE)</f>
        <v>84.545454545454547</v>
      </c>
      <c r="L38" s="21">
        <f>VLOOKUP('Summary_Min Time'!E38, A:D, 4, FALSE)</f>
        <v>84.545454545454547</v>
      </c>
      <c r="M38" s="21">
        <f t="shared" si="3"/>
        <v>84.545454545454547</v>
      </c>
      <c r="N38" s="21">
        <f>IF('Min Time'!H38=0,1,'Min Time'!H38)</f>
        <v>5.0296967071775001</v>
      </c>
      <c r="O38" s="21">
        <f t="shared" si="4"/>
        <v>4.3462284668753168E-2</v>
      </c>
      <c r="P38" s="21">
        <f t="shared" si="1"/>
        <v>0.95653771533124687</v>
      </c>
      <c r="Q38" s="21">
        <f t="shared" si="2"/>
        <v>80.870915932550872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D38" s="15"/>
      <c r="AE38" s="26">
        <f>VLOOKUP('Summary_Min Cost'!B38, A:D, 4, FALSE)</f>
        <v>84.545454545454547</v>
      </c>
      <c r="AF38" s="26">
        <f>VLOOKUP('Summary_Min Cost'!E38, A:D, 4, FALSE)</f>
        <v>90.795454545454547</v>
      </c>
      <c r="AG38" s="26">
        <f t="shared" si="9"/>
        <v>87.670454545454547</v>
      </c>
      <c r="AH38" s="26">
        <f>IF('Min Cost'!H38=0,1,'Min Cost'!H38)</f>
        <v>16.74493335848571</v>
      </c>
      <c r="AI38" s="26">
        <f t="shared" si="10"/>
        <v>0.10080714435926243</v>
      </c>
      <c r="AJ38" s="26">
        <f t="shared" si="11"/>
        <v>0.89919285564073759</v>
      </c>
      <c r="AK38" s="26">
        <f t="shared" si="12"/>
        <v>78.83264637804875</v>
      </c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X38" s="18"/>
      <c r="AY38" s="31">
        <f>VLOOKUP('Summary_Min Time&amp;Cost'!B38, A:D, 4, FALSE)</f>
        <v>84.545454545454547</v>
      </c>
      <c r="AZ38" s="31">
        <f>VLOOKUP('Summary_Min Time&amp;Cost'!E38, A:D, 4, FALSE)</f>
        <v>84.545454545454547</v>
      </c>
      <c r="BA38" s="31">
        <f t="shared" si="14"/>
        <v>84.545454545454547</v>
      </c>
      <c r="BB38" s="31">
        <f>IF('Min Time&amp;Cost'!H38=0,1,'Min Time&amp;Cost'!H38)</f>
        <v>5.0296967071775001</v>
      </c>
      <c r="BC38" s="31">
        <f t="shared" si="15"/>
        <v>4.3167540821865691E-2</v>
      </c>
      <c r="BD38" s="31">
        <f t="shared" si="16"/>
        <v>0.95683245917813431</v>
      </c>
      <c r="BE38" s="31">
        <f t="shared" si="17"/>
        <v>80.895835185060449</v>
      </c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</row>
    <row r="39" spans="10:68">
      <c r="J39" s="12"/>
      <c r="K39" s="21">
        <f>VLOOKUP('Summary_Min Time'!B39, A:D, 4, FALSE)</f>
        <v>90.795454545454547</v>
      </c>
      <c r="L39" s="21">
        <f>VLOOKUP('Summary_Min Time'!E39, A:D, 4, FALSE)</f>
        <v>84.545454545454547</v>
      </c>
      <c r="M39" s="21">
        <f t="shared" si="3"/>
        <v>87.670454545454547</v>
      </c>
      <c r="N39" s="21">
        <f>IF('Min Time'!H39=0,1,'Min Time'!H39)</f>
        <v>3.8337879360412499</v>
      </c>
      <c r="O39" s="21">
        <f t="shared" si="4"/>
        <v>3.2603105908856192E-2</v>
      </c>
      <c r="P39" s="21">
        <f t="shared" si="1"/>
        <v>0.96739689409114382</v>
      </c>
      <c r="Q39" s="21">
        <f t="shared" si="2"/>
        <v>84.812125430831529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D39" s="15"/>
      <c r="AE39" s="26">
        <f>VLOOKUP('Summary_Min Cost'!B39, A:D, 4, FALSE)</f>
        <v>90.795454545454547</v>
      </c>
      <c r="AF39" s="26">
        <f>VLOOKUP('Summary_Min Cost'!E39, A:D, 4, FALSE)</f>
        <v>90.795454545454547</v>
      </c>
      <c r="AG39" s="26">
        <f t="shared" si="9"/>
        <v>90.795454545454547</v>
      </c>
      <c r="AH39" s="26">
        <f>IF('Min Cost'!H39=0,1,'Min Cost'!H39)</f>
        <v>25.984184141676192</v>
      </c>
      <c r="AI39" s="26">
        <f t="shared" si="10"/>
        <v>0.15996156986659835</v>
      </c>
      <c r="AJ39" s="26">
        <f t="shared" si="11"/>
        <v>0.84003843013340163</v>
      </c>
      <c r="AK39" s="26">
        <f t="shared" si="12"/>
        <v>76.271671099612263</v>
      </c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X39" s="18"/>
      <c r="AY39" s="31">
        <f>VLOOKUP('Summary_Min Time&amp;Cost'!B39, A:D, 4, FALSE)</f>
        <v>90.795454545454547</v>
      </c>
      <c r="AZ39" s="31">
        <f>VLOOKUP('Summary_Min Time&amp;Cost'!E39, A:D, 4, FALSE)</f>
        <v>84.545454545454547</v>
      </c>
      <c r="BA39" s="31">
        <f t="shared" si="14"/>
        <v>87.670454545454547</v>
      </c>
      <c r="BB39" s="31">
        <f>IF('Min Time&amp;Cost'!H39=0,1,'Min Time&amp;Cost'!H39)</f>
        <v>3.8337879360412499</v>
      </c>
      <c r="BC39" s="31">
        <f t="shared" si="15"/>
        <v>3.2305015956456691E-2</v>
      </c>
      <c r="BD39" s="31">
        <f t="shared" si="16"/>
        <v>0.96769498404354326</v>
      </c>
      <c r="BE39" s="31">
        <f t="shared" si="17"/>
        <v>84.838259112453827</v>
      </c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</row>
    <row r="40" spans="10:68">
      <c r="J40" s="12"/>
      <c r="K40" s="21">
        <f>VLOOKUP('Summary_Min Time'!B40, A:D, 4, FALSE)</f>
        <v>90.795454545454547</v>
      </c>
      <c r="L40" s="21">
        <f>VLOOKUP('Summary_Min Time'!E40, A:D, 4, FALSE)</f>
        <v>90.795454545454547</v>
      </c>
      <c r="M40" s="21">
        <f t="shared" si="3"/>
        <v>90.795454545454547</v>
      </c>
      <c r="N40" s="21">
        <f>IF('Min Time'!H40=0,1,'Min Time'!H40)</f>
        <v>0.58381257242125006</v>
      </c>
      <c r="O40" s="21">
        <f t="shared" si="4"/>
        <v>3.0924406385619977E-3</v>
      </c>
      <c r="P40" s="21">
        <f t="shared" si="1"/>
        <v>0.99690755936143804</v>
      </c>
      <c r="Q40" s="21">
        <f t="shared" si="2"/>
        <v>90.514674992021483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D40" s="15"/>
      <c r="AE40" s="26">
        <f>VLOOKUP('Summary_Min Cost'!B40, A:D, 4, FALSE)</f>
        <v>90.795454545454547</v>
      </c>
      <c r="AF40" s="26">
        <f>VLOOKUP('Summary_Min Cost'!E40, A:D, 4, FALSE)</f>
        <v>90.795454545454547</v>
      </c>
      <c r="AG40" s="26">
        <f t="shared" si="9"/>
        <v>90.795454545454547</v>
      </c>
      <c r="AH40" s="26">
        <f>IF('Min Cost'!H40=0,1,'Min Cost'!H40)</f>
        <v>71.481916221847612</v>
      </c>
      <c r="AI40" s="26">
        <f t="shared" si="10"/>
        <v>0.45126140209821586</v>
      </c>
      <c r="AJ40" s="26">
        <f t="shared" si="11"/>
        <v>0.54873859790178414</v>
      </c>
      <c r="AK40" s="26">
        <f t="shared" si="12"/>
        <v>49.822970423127899</v>
      </c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X40" s="18"/>
      <c r="AY40" s="31">
        <f>VLOOKUP('Summary_Min Time&amp;Cost'!B40, A:D, 4, FALSE)</f>
        <v>90.795454545454547</v>
      </c>
      <c r="AZ40" s="31">
        <f>VLOOKUP('Summary_Min Time&amp;Cost'!E40, A:D, 4, FALSE)</f>
        <v>90.795454545454547</v>
      </c>
      <c r="BA40" s="31">
        <f t="shared" si="14"/>
        <v>90.795454545454547</v>
      </c>
      <c r="BB40" s="31">
        <f>IF('Min Time&amp;Cost'!H40=0,1,'Min Time&amp;Cost'!H40)</f>
        <v>0.58381257242125006</v>
      </c>
      <c r="BC40" s="31">
        <f t="shared" si="15"/>
        <v>2.7852573834452428E-3</v>
      </c>
      <c r="BD40" s="31">
        <f t="shared" si="16"/>
        <v>0.99721474261655474</v>
      </c>
      <c r="BE40" s="31">
        <f t="shared" si="17"/>
        <v>90.542565835298547</v>
      </c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</row>
    <row r="41" spans="10:68">
      <c r="J41" s="12"/>
      <c r="K41" s="21">
        <f>VLOOKUP('Summary_Min Time'!B41, A:D, 4, FALSE)</f>
        <v>90.795454545454547</v>
      </c>
      <c r="L41" s="21">
        <f>VLOOKUP('Summary_Min Time'!E41, A:D, 4, FALSE)</f>
        <v>90.795454545454547</v>
      </c>
      <c r="M41" s="21">
        <f t="shared" si="3"/>
        <v>90.795454545454547</v>
      </c>
      <c r="N41" s="21">
        <f>IF('Min Time'!H41=0,1,'Min Time'!H41)</f>
        <v>0.43039065719125003</v>
      </c>
      <c r="O41" s="21">
        <f t="shared" si="4"/>
        <v>1.6993276826419521E-3</v>
      </c>
      <c r="P41" s="21">
        <f t="shared" si="1"/>
        <v>0.99830067231735808</v>
      </c>
      <c r="Q41" s="21">
        <f t="shared" si="2"/>
        <v>90.6411633160874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D41" s="15"/>
      <c r="AE41" s="26">
        <f>VLOOKUP('Summary_Min Cost'!B41, A:D, 4, FALSE)</f>
        <v>90.795454545454547</v>
      </c>
      <c r="AF41" s="26">
        <f>VLOOKUP('Summary_Min Cost'!E41, A:D, 4, FALSE)</f>
        <v>90.795454545454547</v>
      </c>
      <c r="AG41" s="26">
        <f t="shared" si="9"/>
        <v>90.795454545454547</v>
      </c>
      <c r="AH41" s="26">
        <f>IF('Min Cost'!H41=0,1,'Min Cost'!H41)</f>
        <v>16.223574996452381</v>
      </c>
      <c r="AI41" s="26">
        <f t="shared" si="10"/>
        <v>9.746914054128647E-2</v>
      </c>
      <c r="AJ41" s="26">
        <f t="shared" si="11"/>
        <v>0.90253085945871359</v>
      </c>
      <c r="AK41" s="26">
        <f t="shared" si="12"/>
        <v>81.945699625853649</v>
      </c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X41" s="18"/>
      <c r="AY41" s="31">
        <f>VLOOKUP('Summary_Min Time&amp;Cost'!B41, A:D, 4, FALSE)</f>
        <v>90.795454545454547</v>
      </c>
      <c r="AZ41" s="31">
        <f>VLOOKUP('Summary_Min Time&amp;Cost'!E41, A:D, 4, FALSE)</f>
        <v>90.795454545454547</v>
      </c>
      <c r="BA41" s="31">
        <f t="shared" si="14"/>
        <v>90.795454545454547</v>
      </c>
      <c r="BB41" s="31">
        <f>IF('Min Time&amp;Cost'!H41=0,1,'Min Time&amp;Cost'!H41)</f>
        <v>16.223574996452381</v>
      </c>
      <c r="BC41" s="31">
        <f t="shared" si="15"/>
        <v>0.14484233758924986</v>
      </c>
      <c r="BD41" s="31">
        <f t="shared" si="16"/>
        <v>0.8551576624107502</v>
      </c>
      <c r="BE41" s="31">
        <f t="shared" si="17"/>
        <v>77.644428666612427</v>
      </c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</row>
    <row r="42" spans="10:68">
      <c r="J42" s="12"/>
      <c r="K42" s="21">
        <f>VLOOKUP('Summary_Min Time'!B42, A:D, 4, FALSE)</f>
        <v>90.795454545454547</v>
      </c>
      <c r="L42" s="21">
        <f>VLOOKUP('Summary_Min Time'!E42, A:D, 4, FALSE)</f>
        <v>88.63636363636364</v>
      </c>
      <c r="M42" s="21">
        <f t="shared" si="3"/>
        <v>89.715909090909093</v>
      </c>
      <c r="N42" s="21">
        <f>IF('Min Time'!H42=0,1,'Min Time'!H42)</f>
        <v>16.790363258013748</v>
      </c>
      <c r="O42" s="21">
        <f t="shared" si="4"/>
        <v>0.15025235385582969</v>
      </c>
      <c r="P42" s="21">
        <f t="shared" si="1"/>
        <v>0.84974764614417031</v>
      </c>
      <c r="Q42" s="21">
        <f t="shared" si="2"/>
        <v>76.235882571684371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D42" s="15"/>
      <c r="AE42" s="26">
        <f>VLOOKUP('Summary_Min Cost'!B42, A:D, 4, FALSE)</f>
        <v>90.795454545454547</v>
      </c>
      <c r="AF42" s="26">
        <f>VLOOKUP('Summary_Min Cost'!E42, A:D, 4, FALSE)</f>
        <v>85.454545454545453</v>
      </c>
      <c r="AG42" s="26">
        <f t="shared" si="9"/>
        <v>88.125</v>
      </c>
      <c r="AH42" s="26">
        <f>IF('Min Cost'!H42=0,1,'Min Cost'!H42)</f>
        <v>33.137388706738093</v>
      </c>
      <c r="AI42" s="26">
        <f t="shared" si="10"/>
        <v>0.20576005683401999</v>
      </c>
      <c r="AJ42" s="26">
        <f t="shared" si="11"/>
        <v>0.79423994316598001</v>
      </c>
      <c r="AK42" s="26">
        <f t="shared" si="12"/>
        <v>69.992394991501982</v>
      </c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X42" s="18"/>
      <c r="AY42" s="31">
        <f>VLOOKUP('Summary_Min Time&amp;Cost'!B42, A:D, 4, FALSE)</f>
        <v>90.795454545454547</v>
      </c>
      <c r="AZ42" s="31">
        <f>VLOOKUP('Summary_Min Time&amp;Cost'!E42, A:D, 4, FALSE)</f>
        <v>88.63636363636364</v>
      </c>
      <c r="BA42" s="31">
        <f t="shared" si="14"/>
        <v>89.715909090909093</v>
      </c>
      <c r="BB42" s="31">
        <f>IF('Min Time&amp;Cost'!H42=0,1,'Min Time&amp;Cost'!H42)</f>
        <v>16.790363258013748</v>
      </c>
      <c r="BC42" s="31">
        <f t="shared" si="15"/>
        <v>0.1499905158894915</v>
      </c>
      <c r="BD42" s="31">
        <f t="shared" si="16"/>
        <v>0.85000948411050847</v>
      </c>
      <c r="BE42" s="31">
        <f t="shared" si="17"/>
        <v>76.259373602868919</v>
      </c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</row>
    <row r="43" spans="10:68">
      <c r="J43" s="12"/>
      <c r="K43" s="21">
        <f>VLOOKUP('Summary_Min Time'!B43, A:D, 4, FALSE)</f>
        <v>85.454545454545453</v>
      </c>
      <c r="L43" s="21">
        <f>VLOOKUP('Summary_Min Time'!E43, A:D, 4, FALSE)</f>
        <v>90.795454545454547</v>
      </c>
      <c r="M43" s="21">
        <f t="shared" si="3"/>
        <v>88.125</v>
      </c>
      <c r="N43" s="21">
        <f>IF('Min Time'!H43=0,1,'Min Time'!H43)</f>
        <v>10.378123847052381</v>
      </c>
      <c r="O43" s="21">
        <f t="shared" si="4"/>
        <v>9.202746605880488E-2</v>
      </c>
      <c r="P43" s="21">
        <f t="shared" si="1"/>
        <v>0.90797253394119515</v>
      </c>
      <c r="Q43" s="21">
        <f t="shared" si="2"/>
        <v>80.015079553567816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D43" s="15"/>
      <c r="AE43" s="26">
        <f>VLOOKUP('Summary_Min Cost'!B43, A:D, 4, FALSE)</f>
        <v>85.454545454545453</v>
      </c>
      <c r="AF43" s="26">
        <f>VLOOKUP('Summary_Min Cost'!E43, A:D, 4, FALSE)</f>
        <v>85.454545454545453</v>
      </c>
      <c r="AG43" s="26">
        <f t="shared" si="9"/>
        <v>85.454545454545453</v>
      </c>
      <c r="AH43" s="26">
        <f>IF('Min Cost'!H43=0,1,'Min Cost'!H43)</f>
        <v>15.30712876860952</v>
      </c>
      <c r="AI43" s="26">
        <f t="shared" si="10"/>
        <v>9.1601581429779241E-2</v>
      </c>
      <c r="AJ43" s="26">
        <f t="shared" si="11"/>
        <v>0.90839841857022074</v>
      </c>
      <c r="AK43" s="26">
        <f t="shared" si="12"/>
        <v>77.626773950546138</v>
      </c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X43" s="18"/>
      <c r="AY43" s="31">
        <f>VLOOKUP('Summary_Min Time&amp;Cost'!B43, A:D, 4, FALSE)</f>
        <v>85.454545454545453</v>
      </c>
      <c r="AZ43" s="31">
        <f>VLOOKUP('Summary_Min Time&amp;Cost'!E43, A:D, 4, FALSE)</f>
        <v>88.63636363636364</v>
      </c>
      <c r="BA43" s="31">
        <f t="shared" si="14"/>
        <v>87.045454545454547</v>
      </c>
      <c r="BB43" s="31">
        <f>IF('Min Time&amp;Cost'!H43=0,1,'Min Time&amp;Cost'!H43)</f>
        <v>11.191162748195239</v>
      </c>
      <c r="BC43" s="31">
        <f t="shared" si="15"/>
        <v>9.9132577364191635E-2</v>
      </c>
      <c r="BD43" s="31">
        <f t="shared" si="16"/>
        <v>0.90086742263580832</v>
      </c>
      <c r="BE43" s="31">
        <f t="shared" si="17"/>
        <v>78.416414288526042</v>
      </c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</row>
    <row r="44" spans="10:68">
      <c r="J44" s="12"/>
      <c r="K44" s="21">
        <f>VLOOKUP('Summary_Min Time'!B44, A:D, 4, FALSE)</f>
        <v>85.454545454545453</v>
      </c>
      <c r="L44" s="21">
        <f>VLOOKUP('Summary_Min Time'!E44, A:D, 4, FALSE)</f>
        <v>90.795454545454547</v>
      </c>
      <c r="M44" s="21">
        <f t="shared" si="3"/>
        <v>88.125</v>
      </c>
      <c r="N44" s="21">
        <f>IF('Min Time'!H44=0,1,'Min Time'!H44)</f>
        <v>37.575956329147623</v>
      </c>
      <c r="O44" s="21">
        <f t="shared" si="4"/>
        <v>0.33899122444331115</v>
      </c>
      <c r="P44" s="21">
        <f t="shared" si="1"/>
        <v>0.66100877555668891</v>
      </c>
      <c r="Q44" s="21">
        <f t="shared" si="2"/>
        <v>58.251398345933211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D44" s="15"/>
      <c r="AE44" s="26">
        <f>VLOOKUP('Summary_Min Cost'!B44, A:D, 4, FALSE)</f>
        <v>85.454545454545453</v>
      </c>
      <c r="AF44" s="26">
        <f>VLOOKUP('Summary_Min Cost'!E44, A:D, 4, FALSE)</f>
        <v>90.795454545454547</v>
      </c>
      <c r="AG44" s="26">
        <f t="shared" si="9"/>
        <v>88.125</v>
      </c>
      <c r="AH44" s="26">
        <f>IF('Min Cost'!H44=0,1,'Min Cost'!H44)</f>
        <v>37.575956329147623</v>
      </c>
      <c r="AI44" s="26">
        <f t="shared" si="10"/>
        <v>0.23417804482248225</v>
      </c>
      <c r="AJ44" s="26">
        <f t="shared" si="11"/>
        <v>0.76582195517751772</v>
      </c>
      <c r="AK44" s="26">
        <f t="shared" si="12"/>
        <v>67.488059800018746</v>
      </c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X44" s="18"/>
      <c r="AY44" s="31">
        <f>VLOOKUP('Summary_Min Time&amp;Cost'!B44, A:D, 4, FALSE)</f>
        <v>85.454545454545453</v>
      </c>
      <c r="AZ44" s="31">
        <f>VLOOKUP('Summary_Min Time&amp;Cost'!E44, A:D, 4, FALSE)</f>
        <v>90.795454545454547</v>
      </c>
      <c r="BA44" s="31">
        <f t="shared" si="14"/>
        <v>88.125</v>
      </c>
      <c r="BB44" s="31">
        <f>IF('Min Time&amp;Cost'!H44=0,1,'Min Time&amp;Cost'!H44)</f>
        <v>37.575956329147623</v>
      </c>
      <c r="BC44" s="31">
        <f t="shared" si="15"/>
        <v>0.33878754374550774</v>
      </c>
      <c r="BD44" s="31">
        <f t="shared" si="16"/>
        <v>0.66121245625449232</v>
      </c>
      <c r="BE44" s="31">
        <f t="shared" si="17"/>
        <v>58.269347707427137</v>
      </c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</row>
    <row r="45" spans="10:68">
      <c r="J45" s="12"/>
      <c r="K45" s="21">
        <f>VLOOKUP('Summary_Min Time'!B45, A:D, 4, FALSE)</f>
        <v>84.545454545454547</v>
      </c>
      <c r="L45" s="21">
        <f>VLOOKUP('Summary_Min Time'!E45, A:D, 4, FALSE)</f>
        <v>88.63636363636364</v>
      </c>
      <c r="M45" s="21">
        <f t="shared" si="3"/>
        <v>86.590909090909093</v>
      </c>
      <c r="N45" s="21">
        <f>IF('Min Time'!H45=0,1,'Min Time'!H45)</f>
        <v>10.492486906342499</v>
      </c>
      <c r="O45" s="21">
        <f t="shared" si="4"/>
        <v>9.3065913918987525E-2</v>
      </c>
      <c r="P45" s="21">
        <f t="shared" si="1"/>
        <v>0.90693408608101245</v>
      </c>
      <c r="Q45" s="21">
        <f t="shared" si="2"/>
        <v>78.532246999287665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D45" s="15"/>
      <c r="AE45" s="26">
        <f>VLOOKUP('Summary_Min Cost'!B45, A:D, 4, FALSE)</f>
        <v>84.545454545454547</v>
      </c>
      <c r="AF45" s="26">
        <f>VLOOKUP('Summary_Min Cost'!E45, A:D, 4, FALSE)</f>
        <v>85.454545454545453</v>
      </c>
      <c r="AG45" s="26">
        <f t="shared" si="9"/>
        <v>85</v>
      </c>
      <c r="AH45" s="26">
        <f>IF('Min Cost'!H45=0,1,'Min Cost'!H45)</f>
        <v>30.79093920494762</v>
      </c>
      <c r="AI45" s="26">
        <f t="shared" si="10"/>
        <v>0.19073688282158574</v>
      </c>
      <c r="AJ45" s="26">
        <f t="shared" si="11"/>
        <v>0.80926311717841426</v>
      </c>
      <c r="AK45" s="26">
        <f t="shared" si="12"/>
        <v>68.787364960165206</v>
      </c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X45" s="18"/>
      <c r="AY45" s="31">
        <f>VLOOKUP('Summary_Min Time&amp;Cost'!B45, A:D, 4, FALSE)</f>
        <v>84.545454545454547</v>
      </c>
      <c r="AZ45" s="31">
        <f>VLOOKUP('Summary_Min Time&amp;Cost'!E45, A:D, 4, FALSE)</f>
        <v>88.63636363636364</v>
      </c>
      <c r="BA45" s="31">
        <f t="shared" si="14"/>
        <v>86.590909090909093</v>
      </c>
      <c r="BB45" s="31">
        <f>IF('Min Time&amp;Cost'!H45=0,1,'Min Time&amp;Cost'!H45)</f>
        <v>10.492486906342499</v>
      </c>
      <c r="BC45" s="31">
        <f t="shared" si="15"/>
        <v>9.2786454743337229E-2</v>
      </c>
      <c r="BD45" s="31">
        <f t="shared" si="16"/>
        <v>0.90721354525666276</v>
      </c>
      <c r="BE45" s="31">
        <f t="shared" si="17"/>
        <v>78.556445623361029</v>
      </c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</row>
    <row r="46" spans="10:68">
      <c r="J46" s="12"/>
      <c r="K46" s="21">
        <f>VLOOKUP('Summary_Min Time'!B46, A:D, 4, FALSE)</f>
        <v>90.795454545454547</v>
      </c>
      <c r="L46" s="21">
        <f>VLOOKUP('Summary_Min Time'!E46, A:D, 4, FALSE)</f>
        <v>84.545454545454547</v>
      </c>
      <c r="M46" s="21">
        <f t="shared" si="3"/>
        <v>87.670454545454547</v>
      </c>
      <c r="N46" s="21">
        <f>IF('Min Time'!H46=0,1,'Min Time'!H46)</f>
        <v>1.6664125312337501</v>
      </c>
      <c r="O46" s="21">
        <f t="shared" si="4"/>
        <v>1.2922744389100056E-2</v>
      </c>
      <c r="P46" s="21">
        <f t="shared" si="1"/>
        <v>0.98707725561089998</v>
      </c>
      <c r="Q46" s="21">
        <f t="shared" si="2"/>
        <v>86.537511670887426</v>
      </c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D46" s="15"/>
      <c r="AE46" s="26">
        <f>VLOOKUP('Summary_Min Cost'!B46, A:D, 4, FALSE)</f>
        <v>90.795454545454547</v>
      </c>
      <c r="AF46" s="26">
        <f>VLOOKUP('Summary_Min Cost'!E46, A:D, 4, FALSE)</f>
        <v>90.795454545454547</v>
      </c>
      <c r="AG46" s="26">
        <f t="shared" si="9"/>
        <v>90.795454545454547</v>
      </c>
      <c r="AH46" s="26">
        <f>IF('Min Cost'!H46=0,1,'Min Cost'!H46)</f>
        <v>16.552946163276189</v>
      </c>
      <c r="AI46" s="26">
        <f t="shared" si="10"/>
        <v>9.9577943799186039E-2</v>
      </c>
      <c r="AJ46" s="26">
        <f t="shared" si="11"/>
        <v>0.90042205620081395</v>
      </c>
      <c r="AK46" s="26">
        <f t="shared" si="12"/>
        <v>81.754229875505729</v>
      </c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X46" s="18"/>
      <c r="AY46" s="31">
        <f>VLOOKUP('Summary_Min Time&amp;Cost'!B46, A:D, 4, FALSE)</f>
        <v>90.795454545454547</v>
      </c>
      <c r="AZ46" s="31">
        <f>VLOOKUP('Summary_Min Time&amp;Cost'!E46, A:D, 4, FALSE)</f>
        <v>84.545454545454547</v>
      </c>
      <c r="BA46" s="31">
        <f t="shared" si="14"/>
        <v>87.670454545454547</v>
      </c>
      <c r="BB46" s="31">
        <f>IF('Min Time&amp;Cost'!H46=0,1,'Min Time&amp;Cost'!H46)</f>
        <v>1.6664125312337501</v>
      </c>
      <c r="BC46" s="31">
        <f t="shared" si="15"/>
        <v>1.2618590205913313E-2</v>
      </c>
      <c r="BD46" s="31">
        <f t="shared" si="16"/>
        <v>0.98738140979408673</v>
      </c>
      <c r="BE46" s="31">
        <f t="shared" si="17"/>
        <v>86.56417700637931</v>
      </c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</row>
    <row r="47" spans="10:68">
      <c r="J47" s="12"/>
      <c r="K47" s="21">
        <f>VLOOKUP('Summary_Min Time'!B47, A:D, 4, FALSE)</f>
        <v>90.795454545454547</v>
      </c>
      <c r="L47" s="21">
        <f>VLOOKUP('Summary_Min Time'!E47, A:D, 4, FALSE)</f>
        <v>90.795454545454547</v>
      </c>
      <c r="M47" s="21">
        <f t="shared" si="3"/>
        <v>90.795454545454547</v>
      </c>
      <c r="N47" s="21">
        <f>IF('Min Time'!H47=0,1,'Min Time'!H47)</f>
        <v>3.1435882223724998</v>
      </c>
      <c r="O47" s="21">
        <f t="shared" si="4"/>
        <v>2.6335903717808164E-2</v>
      </c>
      <c r="P47" s="21">
        <f t="shared" si="1"/>
        <v>0.97366409628219186</v>
      </c>
      <c r="Q47" s="21">
        <f t="shared" si="2"/>
        <v>88.404274196530835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D47" s="15"/>
      <c r="AE47" s="26">
        <f>VLOOKUP('Summary_Min Cost'!B47, A:D, 4, FALSE)</f>
        <v>90.795454545454547</v>
      </c>
      <c r="AF47" s="26">
        <f>VLOOKUP('Summary_Min Cost'!E47, A:D, 4, FALSE)</f>
        <v>90.795454545454547</v>
      </c>
      <c r="AG47" s="26">
        <f t="shared" si="9"/>
        <v>90.795454545454547</v>
      </c>
      <c r="AH47" s="26">
        <f>IF('Min Cost'!H47=0,1,'Min Cost'!H47)</f>
        <v>17.524209896780949</v>
      </c>
      <c r="AI47" s="26">
        <f t="shared" si="10"/>
        <v>0.10579647271671631</v>
      </c>
      <c r="AJ47" s="26">
        <f t="shared" si="11"/>
        <v>0.89420352728328367</v>
      </c>
      <c r="AK47" s="26">
        <f t="shared" si="12"/>
        <v>81.189615715834506</v>
      </c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X47" s="18"/>
      <c r="AY47" s="31">
        <f>VLOOKUP('Summary_Min Time&amp;Cost'!B47, A:D, 4, FALSE)</f>
        <v>90.795454545454547</v>
      </c>
      <c r="AZ47" s="31">
        <f>VLOOKUP('Summary_Min Time&amp;Cost'!E47, A:D, 4, FALSE)</f>
        <v>90.795454545454547</v>
      </c>
      <c r="BA47" s="31">
        <f t="shared" si="14"/>
        <v>90.795454545454547</v>
      </c>
      <c r="BB47" s="31">
        <f>IF('Min Time&amp;Cost'!H47=0,1,'Min Time&amp;Cost'!H47)</f>
        <v>3.1435882223724998</v>
      </c>
      <c r="BC47" s="31">
        <f t="shared" si="15"/>
        <v>2.6035882613867637E-2</v>
      </c>
      <c r="BD47" s="31">
        <f t="shared" si="16"/>
        <v>0.97396411738613231</v>
      </c>
      <c r="BE47" s="31">
        <f t="shared" si="17"/>
        <v>88.431514749036339</v>
      </c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</row>
    <row r="48" spans="10:68">
      <c r="J48" s="12"/>
      <c r="K48" s="21">
        <f>VLOOKUP('Summary_Min Time'!B48, A:D, 4, FALSE)</f>
        <v>90.795454545454547</v>
      </c>
      <c r="L48" s="21">
        <f>VLOOKUP('Summary_Min Time'!E48, A:D, 4, FALSE)</f>
        <v>88.63636363636364</v>
      </c>
      <c r="M48" s="21">
        <f t="shared" si="3"/>
        <v>89.715909090909093</v>
      </c>
      <c r="N48" s="21">
        <f>IF('Min Time'!H48=0,1,'Min Time'!H48)</f>
        <v>3.36720487217625</v>
      </c>
      <c r="O48" s="21">
        <f t="shared" si="4"/>
        <v>2.8366404064085454E-2</v>
      </c>
      <c r="P48" s="21">
        <f t="shared" si="1"/>
        <v>0.97163359593591458</v>
      </c>
      <c r="Q48" s="21">
        <f t="shared" si="2"/>
        <v>87.170991362659606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D48" s="15"/>
      <c r="AE48" s="26">
        <f>VLOOKUP('Summary_Min Cost'!B48, A:D, 4, FALSE)</f>
        <v>90.795454545454547</v>
      </c>
      <c r="AF48" s="26">
        <f>VLOOKUP('Summary_Min Cost'!E48, A:D, 4, FALSE)</f>
        <v>85.454545454545453</v>
      </c>
      <c r="AG48" s="26">
        <f t="shared" si="9"/>
        <v>88.125</v>
      </c>
      <c r="AH48" s="26">
        <f>IF('Min Cost'!H48=0,1,'Min Cost'!H48)</f>
        <v>83.591246605980956</v>
      </c>
      <c r="AI48" s="26">
        <f t="shared" si="10"/>
        <v>0.52879155026295455</v>
      </c>
      <c r="AJ48" s="26">
        <f t="shared" si="11"/>
        <v>0.47120844973704545</v>
      </c>
      <c r="AK48" s="26">
        <f t="shared" si="12"/>
        <v>41.525244633077129</v>
      </c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X48" s="18"/>
      <c r="AY48" s="31">
        <f>VLOOKUP('Summary_Min Time&amp;Cost'!B48, A:D, 4, FALSE)</f>
        <v>90.795454545454547</v>
      </c>
      <c r="AZ48" s="31">
        <f>VLOOKUP('Summary_Min Time&amp;Cost'!E48, A:D, 4, FALSE)</f>
        <v>88.63636363636364</v>
      </c>
      <c r="BA48" s="31">
        <f t="shared" si="14"/>
        <v>89.715909090909093</v>
      </c>
      <c r="BB48" s="31">
        <f>IF('Min Time&amp;Cost'!H48=0,1,'Min Time&amp;Cost'!H48)</f>
        <v>3.36720487217625</v>
      </c>
      <c r="BC48" s="31">
        <f t="shared" si="15"/>
        <v>2.8067008630699865E-2</v>
      </c>
      <c r="BD48" s="31">
        <f t="shared" si="16"/>
        <v>0.97193299136930011</v>
      </c>
      <c r="BE48" s="31">
        <f t="shared" si="17"/>
        <v>87.197851896143462</v>
      </c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</row>
    <row r="49" spans="10:68">
      <c r="J49" s="12"/>
      <c r="K49" s="21">
        <f>VLOOKUP('Summary_Min Time'!B49, A:D, 4, FALSE)</f>
        <v>85.454545454545453</v>
      </c>
      <c r="L49" s="21">
        <f>VLOOKUP('Summary_Min Time'!E49, A:D, 4, FALSE)</f>
        <v>85.454545454545453</v>
      </c>
      <c r="M49" s="21">
        <f t="shared" si="3"/>
        <v>85.454545454545453</v>
      </c>
      <c r="N49" s="21">
        <f>IF('Min Time'!H49=0,1,'Min Time'!H49)</f>
        <v>1</v>
      </c>
      <c r="O49" s="21">
        <f t="shared" si="4"/>
        <v>6.8715363210907938E-3</v>
      </c>
      <c r="P49" s="21">
        <f t="shared" si="1"/>
        <v>0.99312846367890917</v>
      </c>
      <c r="Q49" s="21">
        <f t="shared" si="2"/>
        <v>84.867341441652243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D49" s="15"/>
      <c r="AE49" s="26">
        <f>VLOOKUP('Summary_Min Cost'!B49, A:D, 4, FALSE)</f>
        <v>85.454545454545453</v>
      </c>
      <c r="AF49" s="26">
        <f>VLOOKUP('Summary_Min Cost'!E49, A:D, 4, FALSE)</f>
        <v>85.454545454545453</v>
      </c>
      <c r="AG49" s="26">
        <f t="shared" si="9"/>
        <v>85.454545454545453</v>
      </c>
      <c r="AH49" s="26">
        <f>IF('Min Cost'!H49=0,1,'Min Cost'!H49)</f>
        <v>20.842612211128571</v>
      </c>
      <c r="AI49" s="26">
        <f t="shared" si="10"/>
        <v>0.12704258748444017</v>
      </c>
      <c r="AJ49" s="26">
        <f t="shared" si="11"/>
        <v>0.87295741251555981</v>
      </c>
      <c r="AK49" s="26">
        <f t="shared" si="12"/>
        <v>74.598178887693294</v>
      </c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X49" s="18"/>
      <c r="AY49" s="31">
        <f>VLOOKUP('Summary_Min Time&amp;Cost'!B49, A:D, 4, FALSE)</f>
        <v>85.454545454545453</v>
      </c>
      <c r="AZ49" s="31">
        <f>VLOOKUP('Summary_Min Time&amp;Cost'!E49, A:D, 4, FALSE)</f>
        <v>90.795454545454547</v>
      </c>
      <c r="BA49" s="31">
        <f t="shared" si="14"/>
        <v>88.125</v>
      </c>
      <c r="BB49" s="31">
        <f>IF('Min Time&amp;Cost'!H49=0,1,'Min Time&amp;Cost'!H49)</f>
        <v>3.0645551781374998</v>
      </c>
      <c r="BC49" s="31">
        <f t="shared" si="15"/>
        <v>2.5318019822899072E-2</v>
      </c>
      <c r="BD49" s="31">
        <f t="shared" si="16"/>
        <v>0.97468198017710095</v>
      </c>
      <c r="BE49" s="31">
        <f t="shared" si="17"/>
        <v>85.89384950310702</v>
      </c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</row>
    <row r="50" spans="10:68">
      <c r="J50" s="12"/>
      <c r="K50" s="21">
        <f>VLOOKUP('Summary_Min Time'!B50, A:D, 4, FALSE)</f>
        <v>85.454545454545453</v>
      </c>
      <c r="L50" s="21">
        <f>VLOOKUP('Summary_Min Time'!E50, A:D, 4, FALSE)</f>
        <v>84.545454545454547</v>
      </c>
      <c r="M50" s="21">
        <f t="shared" si="3"/>
        <v>85</v>
      </c>
      <c r="N50" s="21">
        <f>IF('Min Time'!H50=0,1,'Min Time'!H50)</f>
        <v>8.3179233478587502</v>
      </c>
      <c r="O50" s="21">
        <f t="shared" si="4"/>
        <v>7.3320281997669032E-2</v>
      </c>
      <c r="P50" s="21">
        <f t="shared" si="1"/>
        <v>0.92667971800233095</v>
      </c>
      <c r="Q50" s="21">
        <f t="shared" si="2"/>
        <v>78.767776030198135</v>
      </c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D50" s="15"/>
      <c r="AE50" s="26">
        <f>VLOOKUP('Summary_Min Cost'!B50, A:D, 4, FALSE)</f>
        <v>85.454545454545453</v>
      </c>
      <c r="AF50" s="26">
        <f>VLOOKUP('Summary_Min Cost'!E50, A:D, 4, FALSE)</f>
        <v>90.795454545454547</v>
      </c>
      <c r="AG50" s="26">
        <f t="shared" si="9"/>
        <v>88.125</v>
      </c>
      <c r="AH50" s="26">
        <f>IF('Min Cost'!H50=0,1,'Min Cost'!H50)</f>
        <v>27.966995239971428</v>
      </c>
      <c r="AI50" s="26">
        <f t="shared" si="10"/>
        <v>0.17265654418449661</v>
      </c>
      <c r="AJ50" s="26">
        <f t="shared" si="11"/>
        <v>0.82734345581550339</v>
      </c>
      <c r="AK50" s="26">
        <f t="shared" si="12"/>
        <v>72.909642043741243</v>
      </c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X50" s="18"/>
      <c r="AY50" s="31">
        <f>VLOOKUP('Summary_Min Time&amp;Cost'!B50, A:D, 4, FALSE)</f>
        <v>85.454545454545453</v>
      </c>
      <c r="AZ50" s="31">
        <f>VLOOKUP('Summary_Min Time&amp;Cost'!E50, A:D, 4, FALSE)</f>
        <v>90.795454545454547</v>
      </c>
      <c r="BA50" s="31">
        <f t="shared" si="14"/>
        <v>88.125</v>
      </c>
      <c r="BB50" s="31">
        <f>IF('Min Time&amp;Cost'!H50=0,1,'Min Time&amp;Cost'!H50)</f>
        <v>13.360243794984999</v>
      </c>
      <c r="BC50" s="31">
        <f t="shared" si="15"/>
        <v>0.1188344955827986</v>
      </c>
      <c r="BD50" s="31">
        <f t="shared" si="16"/>
        <v>0.88116550441720143</v>
      </c>
      <c r="BE50" s="31">
        <f t="shared" si="17"/>
        <v>77.652710076765871</v>
      </c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</row>
    <row r="51" spans="10:68">
      <c r="J51" s="12"/>
      <c r="K51" s="21">
        <f>VLOOKUP('Summary_Min Time'!B51, A:D, 4, FALSE)</f>
        <v>84.545454545454547</v>
      </c>
      <c r="L51" s="21">
        <f>VLOOKUP('Summary_Min Time'!E51, A:D, 4, FALSE)</f>
        <v>85.454545454545453</v>
      </c>
      <c r="M51" s="21">
        <f t="shared" si="3"/>
        <v>85</v>
      </c>
      <c r="N51" s="21">
        <f>IF('Min Time'!H51=0,1,'Min Time'!H51)</f>
        <v>1</v>
      </c>
      <c r="O51" s="21">
        <f t="shared" si="4"/>
        <v>6.8715363210907938E-3</v>
      </c>
      <c r="P51" s="21">
        <f t="shared" si="1"/>
        <v>0.99312846367890917</v>
      </c>
      <c r="Q51" s="21">
        <f t="shared" si="2"/>
        <v>84.415919412707282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D51" s="15"/>
      <c r="AE51" s="26">
        <f>VLOOKUP('Summary_Min Cost'!B51, A:D, 4, FALSE)</f>
        <v>84.545454545454547</v>
      </c>
      <c r="AF51" s="26">
        <f>VLOOKUP('Summary_Min Cost'!E51, A:D, 4, FALSE)</f>
        <v>85.454545454545453</v>
      </c>
      <c r="AG51" s="26">
        <f t="shared" si="9"/>
        <v>85</v>
      </c>
      <c r="AH51" s="26">
        <f>IF('Min Cost'!H51=0,1,'Min Cost'!H51)</f>
        <v>17.991239503466669</v>
      </c>
      <c r="AI51" s="26">
        <f t="shared" si="10"/>
        <v>0.10878663595902965</v>
      </c>
      <c r="AJ51" s="26">
        <f t="shared" si="11"/>
        <v>0.89121336404097029</v>
      </c>
      <c r="AK51" s="26">
        <f t="shared" si="12"/>
        <v>75.753135943482476</v>
      </c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X51" s="18"/>
      <c r="AY51" s="31">
        <f>VLOOKUP('Summary_Min Time&amp;Cost'!B51, A:D, 4, FALSE)</f>
        <v>84.545454545454547</v>
      </c>
      <c r="AZ51" s="31">
        <f>VLOOKUP('Summary_Min Time&amp;Cost'!E51, A:D, 4, FALSE)</f>
        <v>85.454545454545453</v>
      </c>
      <c r="BA51" s="31">
        <f t="shared" si="14"/>
        <v>85</v>
      </c>
      <c r="BB51" s="31">
        <f>IF('Min Time&amp;Cost'!H51=0,1,'Min Time&amp;Cost'!H51)</f>
        <v>8.3454230303437509</v>
      </c>
      <c r="BC51" s="31">
        <f t="shared" si="15"/>
        <v>7.3284520061063133E-2</v>
      </c>
      <c r="BD51" s="31">
        <f t="shared" si="16"/>
        <v>0.92671547993893688</v>
      </c>
      <c r="BE51" s="31">
        <f t="shared" si="17"/>
        <v>78.770815794809636</v>
      </c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</row>
    <row r="52" spans="10:68">
      <c r="J52" s="12"/>
      <c r="K52" s="21">
        <f>VLOOKUP('Summary_Min Time'!B52, A:D, 4, FALSE)</f>
        <v>85.454545454545453</v>
      </c>
      <c r="L52" s="21">
        <f>VLOOKUP('Summary_Min Time'!E52, A:D, 4, FALSE)</f>
        <v>90.795454545454547</v>
      </c>
      <c r="M52" s="21">
        <f t="shared" si="3"/>
        <v>88.125</v>
      </c>
      <c r="N52" s="21">
        <f>IF('Min Time'!H52=0,1,'Min Time'!H52)</f>
        <v>2.0352938712099999</v>
      </c>
      <c r="O52" s="21">
        <f t="shared" si="4"/>
        <v>1.6272287856522332E-2</v>
      </c>
      <c r="P52" s="21">
        <f t="shared" si="1"/>
        <v>0.98372771214347765</v>
      </c>
      <c r="Q52" s="21">
        <f t="shared" si="2"/>
        <v>86.691004632643967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D52" s="15"/>
      <c r="AE52" s="26">
        <f>VLOOKUP('Summary_Min Cost'!B52, A:D, 4, FALSE)</f>
        <v>85.454545454545453</v>
      </c>
      <c r="AF52" s="26">
        <f>VLOOKUP('Summary_Min Cost'!E52, A:D, 4, FALSE)</f>
        <v>85.454545454545453</v>
      </c>
      <c r="AG52" s="26">
        <f t="shared" si="9"/>
        <v>85.454545454545453</v>
      </c>
      <c r="AH52" s="26">
        <f>IF('Min Cost'!H52=0,1,'Min Cost'!H52)</f>
        <v>98.85392276615714</v>
      </c>
      <c r="AI52" s="26">
        <f t="shared" si="10"/>
        <v>0.62651103652285245</v>
      </c>
      <c r="AJ52" s="26">
        <f t="shared" si="11"/>
        <v>0.37348896347714755</v>
      </c>
      <c r="AK52" s="26">
        <f t="shared" si="12"/>
        <v>31.91632960622897</v>
      </c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X52" s="18"/>
      <c r="AY52" s="31">
        <f>VLOOKUP('Summary_Min Time&amp;Cost'!B52, A:D, 4, FALSE)</f>
        <v>85.454545454545453</v>
      </c>
      <c r="AZ52" s="31">
        <f>VLOOKUP('Summary_Min Time&amp;Cost'!E52, A:D, 4, FALSE)</f>
        <v>90.795454545454547</v>
      </c>
      <c r="BA52" s="31">
        <f t="shared" si="14"/>
        <v>88.125</v>
      </c>
      <c r="BB52" s="31">
        <f>IF('Min Time&amp;Cost'!H52=0,1,'Min Time&amp;Cost'!H52)</f>
        <v>2.0352938712099999</v>
      </c>
      <c r="BC52" s="31">
        <f t="shared" si="15"/>
        <v>1.5969165788756737E-2</v>
      </c>
      <c r="BD52" s="31">
        <f t="shared" si="16"/>
        <v>0.98403083421124327</v>
      </c>
      <c r="BE52" s="31">
        <f t="shared" si="17"/>
        <v>86.717717264865811</v>
      </c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</row>
    <row r="53" spans="10:68">
      <c r="J53" s="12"/>
      <c r="K53" s="21">
        <f>VLOOKUP('Summary_Min Time'!B53, A:D, 4, FALSE)</f>
        <v>85.454545454545453</v>
      </c>
      <c r="L53" s="21">
        <f>VLOOKUP('Summary_Min Time'!E53, A:D, 4, FALSE)</f>
        <v>90.795454545454547</v>
      </c>
      <c r="M53" s="21">
        <f t="shared" si="3"/>
        <v>88.125</v>
      </c>
      <c r="N53" s="21">
        <f>IF('Min Time'!H53=0,1,'Min Time'!H53)</f>
        <v>34.019856881800003</v>
      </c>
      <c r="O53" s="21">
        <f t="shared" si="4"/>
        <v>0.30670086875837982</v>
      </c>
      <c r="P53" s="21">
        <f t="shared" si="1"/>
        <v>0.69329913124162013</v>
      </c>
      <c r="Q53" s="21">
        <f t="shared" si="2"/>
        <v>61.096985940667771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D53" s="15"/>
      <c r="AE53" s="26">
        <f>VLOOKUP('Summary_Min Cost'!B53, A:D, 4, FALSE)</f>
        <v>85.454545454545453</v>
      </c>
      <c r="AF53" s="26">
        <f>VLOOKUP('Summary_Min Cost'!E53, A:D, 4, FALSE)</f>
        <v>90.795454545454547</v>
      </c>
      <c r="AG53" s="26">
        <f t="shared" si="9"/>
        <v>88.125</v>
      </c>
      <c r="AH53" s="26">
        <f>IF('Min Cost'!H53=0,1,'Min Cost'!H53)</f>
        <v>42.619267628804756</v>
      </c>
      <c r="AI53" s="26">
        <f t="shared" si="10"/>
        <v>0.26646791221396499</v>
      </c>
      <c r="AJ53" s="26">
        <f t="shared" si="11"/>
        <v>0.73353208778603496</v>
      </c>
      <c r="AK53" s="26">
        <f t="shared" si="12"/>
        <v>64.642515236144334</v>
      </c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X53" s="18"/>
      <c r="AY53" s="31">
        <f>VLOOKUP('Summary_Min Time&amp;Cost'!B53, A:D, 4, FALSE)</f>
        <v>85.454545454545453</v>
      </c>
      <c r="AZ53" s="31">
        <f>VLOOKUP('Summary_Min Time&amp;Cost'!E53, A:D, 4, FALSE)</f>
        <v>90.795454545454547</v>
      </c>
      <c r="BA53" s="31">
        <f t="shared" si="14"/>
        <v>88.125</v>
      </c>
      <c r="BB53" s="31">
        <f>IF('Min Time&amp;Cost'!H53=0,1,'Min Time&amp;Cost'!H53)</f>
        <v>34.019856881800003</v>
      </c>
      <c r="BC53" s="31">
        <f t="shared" si="15"/>
        <v>0.30648723823476254</v>
      </c>
      <c r="BD53" s="31">
        <f t="shared" si="16"/>
        <v>0.69351276176523746</v>
      </c>
      <c r="BE53" s="31">
        <f t="shared" si="17"/>
        <v>61.115812130561551</v>
      </c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</row>
    <row r="54" spans="10:68">
      <c r="J54" s="12"/>
      <c r="K54" s="21">
        <f>VLOOKUP('Summary_Min Time'!B54, A:D, 4, FALSE)</f>
        <v>90.795454545454547</v>
      </c>
      <c r="L54" s="21">
        <f>VLOOKUP('Summary_Min Time'!E54, A:D, 4, FALSE)</f>
        <v>84.545454545454547</v>
      </c>
      <c r="M54" s="21">
        <f t="shared" si="3"/>
        <v>87.670454545454547</v>
      </c>
      <c r="N54" s="21">
        <f>IF('Min Time'!H54=0,1,'Min Time'!H54)</f>
        <v>4.3193271876199999</v>
      </c>
      <c r="O54" s="21">
        <f t="shared" si="4"/>
        <v>3.7011935123170511E-2</v>
      </c>
      <c r="P54" s="21">
        <f t="shared" si="1"/>
        <v>0.96298806487682953</v>
      </c>
      <c r="Q54" s="21">
        <f t="shared" si="2"/>
        <v>84.42560136959932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D54" s="15"/>
      <c r="AE54" s="26">
        <f>VLOOKUP('Summary_Min Cost'!B54, A:D, 4, FALSE)</f>
        <v>90.795454545454547</v>
      </c>
      <c r="AF54" s="26">
        <f>VLOOKUP('Summary_Min Cost'!E54, A:D, 4, FALSE)</f>
        <v>90.795454545454547</v>
      </c>
      <c r="AG54" s="26">
        <f t="shared" si="9"/>
        <v>90.795454545454547</v>
      </c>
      <c r="AH54" s="26">
        <f>IF('Min Cost'!H54=0,1,'Min Cost'!H54)</f>
        <v>22.281313784442851</v>
      </c>
      <c r="AI54" s="26">
        <f t="shared" si="10"/>
        <v>0.1362538933622657</v>
      </c>
      <c r="AJ54" s="26">
        <f t="shared" si="11"/>
        <v>0.86374610663773432</v>
      </c>
      <c r="AK54" s="26">
        <f t="shared" si="12"/>
        <v>78.424220364039741</v>
      </c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X54" s="18"/>
      <c r="AY54" s="31">
        <f>VLOOKUP('Summary_Min Time&amp;Cost'!B54, A:D, 4, FALSE)</f>
        <v>90.795454545454547</v>
      </c>
      <c r="AZ54" s="31">
        <f>VLOOKUP('Summary_Min Time&amp;Cost'!E54, A:D, 4, FALSE)</f>
        <v>90.795454545454547</v>
      </c>
      <c r="BA54" s="31">
        <f t="shared" si="14"/>
        <v>90.795454545454547</v>
      </c>
      <c r="BB54" s="31">
        <f>IF('Min Time&amp;Cost'!H54=0,1,'Min Time&amp;Cost'!H54)</f>
        <v>9.3205061672900005</v>
      </c>
      <c r="BC54" s="31">
        <f t="shared" si="15"/>
        <v>8.2141269903993175E-2</v>
      </c>
      <c r="BD54" s="31">
        <f t="shared" si="16"/>
        <v>0.91785873009600683</v>
      </c>
      <c r="BE54" s="31">
        <f t="shared" si="17"/>
        <v>83.337400607580619</v>
      </c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</row>
    <row r="55" spans="10:68">
      <c r="J55" s="12"/>
      <c r="K55" s="21">
        <f>VLOOKUP('Summary_Min Time'!B55, A:D, 4, FALSE)</f>
        <v>90.795454545454547</v>
      </c>
      <c r="L55" s="21">
        <f>VLOOKUP('Summary_Min Time'!E55, A:D, 4, FALSE)</f>
        <v>90.795454545454547</v>
      </c>
      <c r="M55" s="21">
        <f t="shared" si="3"/>
        <v>90.795454545454547</v>
      </c>
      <c r="N55" s="21">
        <f>IF('Min Time'!H55=0,1,'Min Time'!H55)</f>
        <v>6.6576038341537496</v>
      </c>
      <c r="O55" s="21">
        <f t="shared" si="4"/>
        <v>5.824412666456822E-2</v>
      </c>
      <c r="P55" s="21">
        <f t="shared" si="1"/>
        <v>0.94175587333543176</v>
      </c>
      <c r="Q55" s="21">
        <f t="shared" si="2"/>
        <v>85.507152590342045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D55" s="15"/>
      <c r="AE55" s="26">
        <f>VLOOKUP('Summary_Min Cost'!B55, A:D, 4, FALSE)</f>
        <v>90.795454545454547</v>
      </c>
      <c r="AF55" s="26">
        <f>VLOOKUP('Summary_Min Cost'!E55, A:D, 4, FALSE)</f>
        <v>85.454545454545453</v>
      </c>
      <c r="AG55" s="26">
        <f t="shared" si="9"/>
        <v>88.125</v>
      </c>
      <c r="AH55" s="26">
        <f>IF('Min Cost'!H55=0,1,'Min Cost'!H55)</f>
        <v>10.12945224734286</v>
      </c>
      <c r="AI55" s="26">
        <f t="shared" si="10"/>
        <v>5.8451438927360239E-2</v>
      </c>
      <c r="AJ55" s="26">
        <f t="shared" si="11"/>
        <v>0.94154856107263973</v>
      </c>
      <c r="AK55" s="26">
        <f t="shared" si="12"/>
        <v>82.973966944526381</v>
      </c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X55" s="18"/>
      <c r="AY55" s="31">
        <f>VLOOKUP('Summary_Min Time&amp;Cost'!B55, A:D, 4, FALSE)</f>
        <v>90.795454545454547</v>
      </c>
      <c r="AZ55" s="31">
        <f>VLOOKUP('Summary_Min Time&amp;Cost'!E55, A:D, 4, FALSE)</f>
        <v>90.795454545454547</v>
      </c>
      <c r="BA55" s="31">
        <f t="shared" si="14"/>
        <v>90.795454545454547</v>
      </c>
      <c r="BB55" s="31">
        <f>IF('Min Time&amp;Cost'!H55=0,1,'Min Time&amp;Cost'!H55)</f>
        <v>6.6576038341537496</v>
      </c>
      <c r="BC55" s="31">
        <f t="shared" si="15"/>
        <v>5.795393763753165E-2</v>
      </c>
      <c r="BD55" s="31">
        <f t="shared" si="16"/>
        <v>0.94204606236246835</v>
      </c>
      <c r="BE55" s="31">
        <f t="shared" si="17"/>
        <v>85.53350043495594</v>
      </c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</row>
    <row r="56" spans="10:68">
      <c r="J56" s="12"/>
      <c r="K56" s="21">
        <f>VLOOKUP('Summary_Min Time'!B56, A:D, 4, FALSE)</f>
        <v>85.454545454545453</v>
      </c>
      <c r="L56" s="21">
        <f>VLOOKUP('Summary_Min Time'!E56, A:D, 4, FALSE)</f>
        <v>90.795454545454547</v>
      </c>
      <c r="M56" s="21">
        <f t="shared" si="3"/>
        <v>88.125</v>
      </c>
      <c r="N56" s="21">
        <f>IF('Min Time'!H56=0,1,'Min Time'!H56)</f>
        <v>0.50287054061500003</v>
      </c>
      <c r="O56" s="21">
        <f t="shared" si="4"/>
        <v>2.3574648496159731E-3</v>
      </c>
      <c r="P56" s="21">
        <f t="shared" si="1"/>
        <v>0.99764253515038404</v>
      </c>
      <c r="Q56" s="21">
        <f t="shared" si="2"/>
        <v>87.917248410127598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D56" s="15"/>
      <c r="AE56" s="26">
        <f>VLOOKUP('Summary_Min Cost'!B56, A:D, 4, FALSE)</f>
        <v>85.454545454545453</v>
      </c>
      <c r="AF56" s="26">
        <f>VLOOKUP('Summary_Min Cost'!E56, A:D, 4, FALSE)</f>
        <v>90.795454545454547</v>
      </c>
      <c r="AG56" s="26">
        <f t="shared" si="9"/>
        <v>88.125</v>
      </c>
      <c r="AH56" s="26">
        <f>IF('Min Cost'!H56=0,1,'Min Cost'!H56)</f>
        <v>24.941750873723809</v>
      </c>
      <c r="AI56" s="26">
        <f t="shared" si="10"/>
        <v>0.15328737706217227</v>
      </c>
      <c r="AJ56" s="26">
        <f t="shared" si="11"/>
        <v>0.84671262293782767</v>
      </c>
      <c r="AK56" s="26">
        <f t="shared" si="12"/>
        <v>74.616549896396066</v>
      </c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X56" s="18"/>
      <c r="AY56" s="31">
        <f>VLOOKUP('Summary_Min Time&amp;Cost'!B56, A:D, 4, FALSE)</f>
        <v>85.454545454545453</v>
      </c>
      <c r="AZ56" s="31">
        <f>VLOOKUP('Summary_Min Time&amp;Cost'!E56, A:D, 4, FALSE)</f>
        <v>90.795454545454547</v>
      </c>
      <c r="BA56" s="31">
        <f t="shared" si="14"/>
        <v>88.125</v>
      </c>
      <c r="BB56" s="31">
        <f>IF('Min Time&amp;Cost'!H56=0,1,'Min Time&amp;Cost'!H56)</f>
        <v>0.50287054061500003</v>
      </c>
      <c r="BC56" s="31">
        <f t="shared" si="15"/>
        <v>2.0500551218908406E-3</v>
      </c>
      <c r="BD56" s="31">
        <f t="shared" si="16"/>
        <v>0.99794994487810917</v>
      </c>
      <c r="BE56" s="31">
        <f t="shared" si="17"/>
        <v>87.944338892383371</v>
      </c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</row>
    <row r="57" spans="10:68">
      <c r="J57" s="12"/>
      <c r="K57" s="21">
        <f>VLOOKUP('Summary_Min Time'!B57, A:D, 4, FALSE)</f>
        <v>90.795454545454547</v>
      </c>
      <c r="L57" s="21">
        <f>VLOOKUP('Summary_Min Time'!E57, A:D, 4, FALSE)</f>
        <v>85.454545454545453</v>
      </c>
      <c r="M57" s="21">
        <f t="shared" si="3"/>
        <v>88.125</v>
      </c>
      <c r="N57" s="21">
        <f>IF('Min Time'!H57=0,1,'Min Time'!H57)</f>
        <v>2.6569731220512498</v>
      </c>
      <c r="O57" s="21">
        <f t="shared" si="4"/>
        <v>2.1917305502634092E-2</v>
      </c>
      <c r="P57" s="21">
        <f t="shared" si="1"/>
        <v>0.97808269449736596</v>
      </c>
      <c r="Q57" s="21">
        <f t="shared" si="2"/>
        <v>86.193537452580372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D57" s="15"/>
      <c r="AE57" s="26">
        <f>VLOOKUP('Summary_Min Cost'!B57, A:D, 4, FALSE)</f>
        <v>90.795454545454547</v>
      </c>
      <c r="AF57" s="26">
        <f>VLOOKUP('Summary_Min Cost'!E57, A:D, 4, FALSE)</f>
        <v>90.795454545454547</v>
      </c>
      <c r="AG57" s="26">
        <f t="shared" si="9"/>
        <v>90.795454545454547</v>
      </c>
      <c r="AH57" s="26">
        <f>IF('Min Cost'!H57=0,1,'Min Cost'!H57)</f>
        <v>37.832875506500002</v>
      </c>
      <c r="AI57" s="26">
        <f t="shared" si="10"/>
        <v>0.23582297325821081</v>
      </c>
      <c r="AJ57" s="26">
        <f t="shared" si="11"/>
        <v>0.76417702674178922</v>
      </c>
      <c r="AK57" s="26">
        <f t="shared" si="12"/>
        <v>69.383800496214732</v>
      </c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X57" s="18"/>
      <c r="AY57" s="31">
        <f>VLOOKUP('Summary_Min Time&amp;Cost'!B57, A:D, 4, FALSE)</f>
        <v>90.795454545454547</v>
      </c>
      <c r="AZ57" s="31">
        <f>VLOOKUP('Summary_Min Time&amp;Cost'!E57, A:D, 4, FALSE)</f>
        <v>85.454545454545453</v>
      </c>
      <c r="BA57" s="31">
        <f t="shared" si="14"/>
        <v>88.125</v>
      </c>
      <c r="BB57" s="31">
        <f>IF('Min Time&amp;Cost'!H57=0,1,'Min Time&amp;Cost'!H57)</f>
        <v>9.2420310613974994</v>
      </c>
      <c r="BC57" s="31">
        <f t="shared" si="15"/>
        <v>8.142847490687731E-2</v>
      </c>
      <c r="BD57" s="31">
        <f t="shared" si="16"/>
        <v>0.91857152509312268</v>
      </c>
      <c r="BE57" s="31">
        <f t="shared" si="17"/>
        <v>80.949115648831437</v>
      </c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</row>
    <row r="58" spans="10:68">
      <c r="J58" s="12"/>
      <c r="K58" s="21">
        <f>VLOOKUP('Summary_Min Time'!B58, A:D, 4, FALSE)</f>
        <v>90.795454545454547</v>
      </c>
      <c r="L58" s="21">
        <f>VLOOKUP('Summary_Min Time'!E58, A:D, 4, FALSE)</f>
        <v>90.795454545454547</v>
      </c>
      <c r="M58" s="21">
        <f t="shared" si="3"/>
        <v>90.795454545454547</v>
      </c>
      <c r="N58" s="21">
        <f>IF('Min Time'!H58=0,1,'Min Time'!H58)</f>
        <v>1.6145552765</v>
      </c>
      <c r="O58" s="21">
        <f t="shared" si="4"/>
        <v>1.2451866331557029E-2</v>
      </c>
      <c r="P58" s="21">
        <f t="shared" si="1"/>
        <v>0.98754813366844296</v>
      </c>
      <c r="Q58" s="21">
        <f t="shared" si="2"/>
        <v>89.66488168194158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D58" s="15"/>
      <c r="AE58" s="26">
        <f>VLOOKUP('Summary_Min Cost'!B58, A:D, 4, FALSE)</f>
        <v>90.795454545454547</v>
      </c>
      <c r="AF58" s="26">
        <f>VLOOKUP('Summary_Min Cost'!E58, A:D, 4, FALSE)</f>
        <v>85.454545454545453</v>
      </c>
      <c r="AG58" s="26">
        <f t="shared" si="9"/>
        <v>88.125</v>
      </c>
      <c r="AH58" s="26">
        <f>IF('Min Cost'!H58=0,1,'Min Cost'!H58)</f>
        <v>117.32843840893329</v>
      </c>
      <c r="AI58" s="26">
        <f t="shared" si="10"/>
        <v>0.74479436760885354</v>
      </c>
      <c r="AJ58" s="26">
        <f t="shared" si="11"/>
        <v>0.25520563239114646</v>
      </c>
      <c r="AK58" s="26">
        <f t="shared" si="12"/>
        <v>22.489996354469781</v>
      </c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X58" s="18"/>
      <c r="AY58" s="31">
        <f>VLOOKUP('Summary_Min Time&amp;Cost'!B58, A:D, 4, FALSE)</f>
        <v>90.795454545454547</v>
      </c>
      <c r="AZ58" s="31">
        <f>VLOOKUP('Summary_Min Time&amp;Cost'!E58, A:D, 4, FALSE)</f>
        <v>90.795454545454547</v>
      </c>
      <c r="BA58" s="31">
        <f t="shared" si="14"/>
        <v>90.795454545454547</v>
      </c>
      <c r="BB58" s="31">
        <f>IF('Min Time&amp;Cost'!H58=0,1,'Min Time&amp;Cost'!H58)</f>
        <v>1.6145552765</v>
      </c>
      <c r="BC58" s="31">
        <f t="shared" si="15"/>
        <v>1.2147567053819521E-2</v>
      </c>
      <c r="BD58" s="31">
        <f t="shared" si="16"/>
        <v>0.98785243294618053</v>
      </c>
      <c r="BE58" s="31">
        <f t="shared" si="17"/>
        <v>89.692510673181616</v>
      </c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</row>
    <row r="59" spans="10:68">
      <c r="J59" s="12"/>
      <c r="K59" s="21">
        <f>VLOOKUP('Summary_Min Time'!B59, A:D, 4, FALSE)</f>
        <v>88.63636363636364</v>
      </c>
      <c r="L59" s="21">
        <f>VLOOKUP('Summary_Min Time'!E59, A:D, 4, FALSE)</f>
        <v>88.63636363636364</v>
      </c>
      <c r="M59" s="21">
        <f t="shared" si="3"/>
        <v>88.63636363636364</v>
      </c>
      <c r="N59" s="21">
        <f>IF('Min Time'!H59=0,1,'Min Time'!H59)</f>
        <v>9.1404176103212507</v>
      </c>
      <c r="O59" s="21">
        <f t="shared" si="4"/>
        <v>8.0788754878408808E-2</v>
      </c>
      <c r="P59" s="21">
        <f t="shared" si="1"/>
        <v>0.91921124512159125</v>
      </c>
      <c r="Q59" s="21">
        <f t="shared" si="2"/>
        <v>81.475542181231958</v>
      </c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D59" s="15"/>
      <c r="AE59" s="26">
        <f>VLOOKUP('Summary_Min Cost'!B59, A:D, 4, FALSE)</f>
        <v>88.63636363636364</v>
      </c>
      <c r="AF59" s="26">
        <f>VLOOKUP('Summary_Min Cost'!E59, A:D, 4, FALSE)</f>
        <v>85.454545454545453</v>
      </c>
      <c r="AG59" s="26">
        <f t="shared" si="9"/>
        <v>87.045454545454547</v>
      </c>
      <c r="AH59" s="26">
        <f>IF('Min Cost'!H59=0,1,'Min Cost'!H59)</f>
        <v>101.7586984896905</v>
      </c>
      <c r="AI59" s="26">
        <f t="shared" si="10"/>
        <v>0.64510890156466871</v>
      </c>
      <c r="AJ59" s="26">
        <f t="shared" si="11"/>
        <v>0.35489109843533129</v>
      </c>
      <c r="AK59" s="26">
        <f t="shared" si="12"/>
        <v>30.891656977439066</v>
      </c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X59" s="18"/>
      <c r="AY59" s="31">
        <f>VLOOKUP('Summary_Min Time&amp;Cost'!B59, A:D, 4, FALSE)</f>
        <v>88.63636363636364</v>
      </c>
      <c r="AZ59" s="31">
        <f>VLOOKUP('Summary_Min Time&amp;Cost'!E59, A:D, 4, FALSE)</f>
        <v>88.63636363636364</v>
      </c>
      <c r="BA59" s="31">
        <f t="shared" si="14"/>
        <v>88.63636363636364</v>
      </c>
      <c r="BB59" s="31">
        <f>IF('Min Time&amp;Cost'!H59=0,1,'Min Time&amp;Cost'!H59)</f>
        <v>9.1404176103212507</v>
      </c>
      <c r="BC59" s="31">
        <f t="shared" si="15"/>
        <v>8.0505512666265044E-2</v>
      </c>
      <c r="BD59" s="31">
        <f t="shared" si="16"/>
        <v>0.91949448733373496</v>
      </c>
      <c r="BE59" s="31">
        <f t="shared" si="17"/>
        <v>81.500647740944686</v>
      </c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</row>
    <row r="60" spans="10:68">
      <c r="J60" s="12"/>
      <c r="K60" s="21">
        <f>VLOOKUP('Summary_Min Time'!B60, A:D, 4, FALSE)</f>
        <v>89.545454545454547</v>
      </c>
      <c r="L60" s="21">
        <f>VLOOKUP('Summary_Min Time'!E60, A:D, 4, FALSE)</f>
        <v>90.795454545454547</v>
      </c>
      <c r="M60" s="21">
        <f t="shared" si="3"/>
        <v>90.170454545454547</v>
      </c>
      <c r="N60" s="21">
        <f>IF('Min Time'!H60=0,1,'Min Time'!H60)</f>
        <v>36.746228114847618</v>
      </c>
      <c r="O60" s="21">
        <f t="shared" si="4"/>
        <v>0.33145706530117758</v>
      </c>
      <c r="P60" s="21">
        <f t="shared" si="1"/>
        <v>0.66854293469882242</v>
      </c>
      <c r="Q60" s="21">
        <f t="shared" si="2"/>
        <v>60.282820304944956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D60" s="15"/>
      <c r="AE60" s="26">
        <f>VLOOKUP('Summary_Min Cost'!B60, A:D, 4, FALSE)</f>
        <v>89.545454545454547</v>
      </c>
      <c r="AF60" s="26">
        <f>VLOOKUP('Summary_Min Cost'!E60, A:D, 4, FALSE)</f>
        <v>90.795454545454547</v>
      </c>
      <c r="AG60" s="26">
        <f t="shared" si="9"/>
        <v>90.170454545454547</v>
      </c>
      <c r="AH60" s="26">
        <f>IF('Min Cost'!H60=0,1,'Min Cost'!H60)</f>
        <v>45.345638861857147</v>
      </c>
      <c r="AI60" s="26">
        <f t="shared" si="10"/>
        <v>0.28392354014262361</v>
      </c>
      <c r="AJ60" s="26">
        <f t="shared" si="11"/>
        <v>0.71607645985737634</v>
      </c>
      <c r="AK60" s="26">
        <f t="shared" si="12"/>
        <v>64.568939874639554</v>
      </c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X60" s="18"/>
      <c r="AY60" s="31">
        <f>VLOOKUP('Summary_Min Time&amp;Cost'!B60, A:D, 4, FALSE)</f>
        <v>89.545454545454547</v>
      </c>
      <c r="AZ60" s="31">
        <f>VLOOKUP('Summary_Min Time&amp;Cost'!E60, A:D, 4, FALSE)</f>
        <v>90.795454545454547</v>
      </c>
      <c r="BA60" s="31">
        <f t="shared" si="14"/>
        <v>90.170454545454547</v>
      </c>
      <c r="BB60" s="31">
        <f>IF('Min Time&amp;Cost'!H60=0,1,'Min Time&amp;Cost'!H60)</f>
        <v>36.746228114847618</v>
      </c>
      <c r="BC60" s="31">
        <f t="shared" si="15"/>
        <v>0.33125106305659879</v>
      </c>
      <c r="BD60" s="31">
        <f t="shared" si="16"/>
        <v>0.66874893694340121</v>
      </c>
      <c r="BE60" s="31">
        <f t="shared" si="17"/>
        <v>60.30139562097601</v>
      </c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</row>
    <row r="61" spans="10:68">
      <c r="J61" s="12"/>
      <c r="K61" s="21">
        <f>VLOOKUP('Summary_Min Time'!B61, A:D, 4, FALSE)</f>
        <v>90.795454545454547</v>
      </c>
      <c r="L61" s="21">
        <f>VLOOKUP('Summary_Min Time'!E61, A:D, 4, FALSE)</f>
        <v>92.954545454545453</v>
      </c>
      <c r="M61" s="21">
        <f t="shared" si="3"/>
        <v>91.875</v>
      </c>
      <c r="N61" s="21">
        <f>IF('Min Time'!H61=0,1,'Min Time'!H61)</f>
        <v>5.0643424249424998</v>
      </c>
      <c r="O61" s="21">
        <f t="shared" si="4"/>
        <v>4.377687726273307E-2</v>
      </c>
      <c r="P61" s="21">
        <f t="shared" si="1"/>
        <v>0.95622312273726695</v>
      </c>
      <c r="Q61" s="21">
        <f t="shared" si="2"/>
        <v>87.8529994014864</v>
      </c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D61" s="15"/>
      <c r="AE61" s="26">
        <f>VLOOKUP('Summary_Min Cost'!B61, A:D, 4, FALSE)</f>
        <v>90.795454545454547</v>
      </c>
      <c r="AF61" s="26">
        <f>VLOOKUP('Summary_Min Cost'!E61, A:D, 4, FALSE)</f>
        <v>90.795454545454547</v>
      </c>
      <c r="AG61" s="26">
        <f t="shared" si="9"/>
        <v>90.795454545454547</v>
      </c>
      <c r="AH61" s="26">
        <f>IF('Min Cost'!H61=0,1,'Min Cost'!H61)</f>
        <v>33.297165099123809</v>
      </c>
      <c r="AI61" s="26">
        <f t="shared" si="10"/>
        <v>0.20678302730240553</v>
      </c>
      <c r="AJ61" s="26">
        <f t="shared" si="11"/>
        <v>0.7932169726975945</v>
      </c>
      <c r="AK61" s="26">
        <f t="shared" si="12"/>
        <v>72.020495589247503</v>
      </c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X61" s="18"/>
      <c r="AY61" s="31">
        <f>VLOOKUP('Summary_Min Time&amp;Cost'!B61, A:D, 4, FALSE)</f>
        <v>90.795454545454547</v>
      </c>
      <c r="AZ61" s="31">
        <f>VLOOKUP('Summary_Min Time&amp;Cost'!E61, A:D, 4, FALSE)</f>
        <v>92.954545454545453</v>
      </c>
      <c r="BA61" s="31">
        <f t="shared" si="14"/>
        <v>91.875</v>
      </c>
      <c r="BB61" s="31">
        <f>IF('Min Time&amp;Cost'!H61=0,1,'Min Time&amp;Cost'!H61)</f>
        <v>5.0643424249424998</v>
      </c>
      <c r="BC61" s="31">
        <f t="shared" si="15"/>
        <v>4.348223035319565E-2</v>
      </c>
      <c r="BD61" s="31">
        <f t="shared" si="16"/>
        <v>0.95651776964680435</v>
      </c>
      <c r="BE61" s="31">
        <f t="shared" si="17"/>
        <v>87.880070086300151</v>
      </c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</row>
    <row r="62" spans="10:68">
      <c r="J62" s="12"/>
      <c r="K62" s="21">
        <f>VLOOKUP('Summary_Min Time'!B62, A:D, 4, FALSE)</f>
        <v>90.795454545454547</v>
      </c>
      <c r="L62" s="21">
        <f>VLOOKUP('Summary_Min Time'!E62, A:D, 4, FALSE)</f>
        <v>90.795454545454547</v>
      </c>
      <c r="M62" s="21">
        <f t="shared" si="3"/>
        <v>90.795454545454547</v>
      </c>
      <c r="N62" s="21">
        <f>IF('Min Time'!H62=0,1,'Min Time'!H62)</f>
        <v>8.7293019311325004</v>
      </c>
      <c r="O62" s="21">
        <f t="shared" si="4"/>
        <v>7.7055712058541018E-2</v>
      </c>
      <c r="P62" s="21">
        <f t="shared" si="1"/>
        <v>0.922944287941459</v>
      </c>
      <c r="Q62" s="21">
        <f t="shared" si="2"/>
        <v>83.799146143775658</v>
      </c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D62" s="15"/>
      <c r="AE62" s="26">
        <f>VLOOKUP('Summary_Min Cost'!B62, A:D, 4, FALSE)</f>
        <v>90.795454545454547</v>
      </c>
      <c r="AF62" s="26">
        <f>VLOOKUP('Summary_Min Cost'!E62, A:D, 4, FALSE)</f>
        <v>90.795454545454547</v>
      </c>
      <c r="AG62" s="26">
        <f t="shared" si="9"/>
        <v>90.795454545454547</v>
      </c>
      <c r="AH62" s="26">
        <f>IF('Min Cost'!H62=0,1,'Min Cost'!H62)</f>
        <v>13.98007671085238</v>
      </c>
      <c r="AI62" s="26">
        <f t="shared" si="10"/>
        <v>8.3105113054034632E-2</v>
      </c>
      <c r="AJ62" s="26">
        <f t="shared" si="11"/>
        <v>0.91689488694596533</v>
      </c>
      <c r="AK62" s="26">
        <f t="shared" si="12"/>
        <v>83.249888030662078</v>
      </c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X62" s="18"/>
      <c r="AY62" s="31">
        <f>VLOOKUP('Summary_Min Time&amp;Cost'!B62, A:D, 4, FALSE)</f>
        <v>90.795454545454547</v>
      </c>
      <c r="AZ62" s="31">
        <f>VLOOKUP('Summary_Min Time&amp;Cost'!E62, A:D, 4, FALSE)</f>
        <v>90.795454545454547</v>
      </c>
      <c r="BA62" s="31">
        <f t="shared" si="14"/>
        <v>90.795454545454547</v>
      </c>
      <c r="BB62" s="31">
        <f>IF('Min Time&amp;Cost'!H62=0,1,'Min Time&amp;Cost'!H62)</f>
        <v>8.7293019311325004</v>
      </c>
      <c r="BC62" s="31">
        <f t="shared" si="15"/>
        <v>7.6771319560962933E-2</v>
      </c>
      <c r="BD62" s="31">
        <f t="shared" si="16"/>
        <v>0.92322868043903705</v>
      </c>
      <c r="BE62" s="31">
        <f t="shared" si="17"/>
        <v>83.824967689862575</v>
      </c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</row>
    <row r="63" spans="10:68">
      <c r="J63" s="12"/>
      <c r="K63" s="21">
        <f>VLOOKUP('Summary_Min Time'!B63, A:D, 4, FALSE)</f>
        <v>90.795454545454547</v>
      </c>
      <c r="L63" s="21">
        <f>VLOOKUP('Summary_Min Time'!E63, A:D, 4, FALSE)</f>
        <v>90.795454545454547</v>
      </c>
      <c r="M63" s="21">
        <f t="shared" si="3"/>
        <v>90.795454545454547</v>
      </c>
      <c r="N63" s="21">
        <f>IF('Min Time'!H63=0,1,'Min Time'!H63)</f>
        <v>5.8937964674537504</v>
      </c>
      <c r="O63" s="21">
        <f t="shared" si="4"/>
        <v>5.1308546850030265E-2</v>
      </c>
      <c r="P63" s="21">
        <f t="shared" si="1"/>
        <v>0.94869145314996972</v>
      </c>
      <c r="Q63" s="21">
        <f t="shared" si="2"/>
        <v>86.136871712139296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D63" s="15"/>
      <c r="AE63" s="26">
        <f>VLOOKUP('Summary_Min Cost'!B63, A:D, 4, FALSE)</f>
        <v>90.795454545454547</v>
      </c>
      <c r="AF63" s="26">
        <f>VLOOKUP('Summary_Min Cost'!E63, A:D, 4, FALSE)</f>
        <v>85.454545454545453</v>
      </c>
      <c r="AG63" s="26">
        <f t="shared" si="9"/>
        <v>88.125</v>
      </c>
      <c r="AH63" s="26">
        <f>IF('Min Cost'!H63=0,1,'Min Cost'!H63)</f>
        <v>107.32610610054761</v>
      </c>
      <c r="AI63" s="26">
        <f t="shared" si="10"/>
        <v>0.68075430252992919</v>
      </c>
      <c r="AJ63" s="26">
        <f t="shared" si="11"/>
        <v>0.31924569747007081</v>
      </c>
      <c r="AK63" s="26">
        <f t="shared" si="12"/>
        <v>28.13352708954999</v>
      </c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X63" s="18"/>
      <c r="AY63" s="31">
        <f>VLOOKUP('Summary_Min Time&amp;Cost'!B63, A:D, 4, FALSE)</f>
        <v>90.795454545454547</v>
      </c>
      <c r="AZ63" s="31">
        <f>VLOOKUP('Summary_Min Time&amp;Cost'!E63, A:D, 4, FALSE)</f>
        <v>90.795454545454547</v>
      </c>
      <c r="BA63" s="31">
        <f t="shared" si="14"/>
        <v>90.795454545454547</v>
      </c>
      <c r="BB63" s="31">
        <f>IF('Min Time&amp;Cost'!H63=0,1,'Min Time&amp;Cost'!H63)</f>
        <v>5.8937964674537504</v>
      </c>
      <c r="BC63" s="31">
        <f t="shared" si="15"/>
        <v>5.1016220720146443E-2</v>
      </c>
      <c r="BD63" s="31">
        <f t="shared" si="16"/>
        <v>0.94898377927985356</v>
      </c>
      <c r="BE63" s="31">
        <f t="shared" si="17"/>
        <v>86.163413595977616</v>
      </c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</row>
    <row r="64" spans="10:68">
      <c r="J64" s="12"/>
      <c r="K64" s="21">
        <f>VLOOKUP('Summary_Min Time'!B64, A:D, 4, FALSE)</f>
        <v>88.63636363636364</v>
      </c>
      <c r="L64" s="21">
        <f>VLOOKUP('Summary_Min Time'!E64, A:D, 4, FALSE)</f>
        <v>90.795454545454547</v>
      </c>
      <c r="M64" s="21">
        <f t="shared" si="3"/>
        <v>89.715909090909093</v>
      </c>
      <c r="N64" s="21">
        <f>IF('Min Time'!H64=0,1,'Min Time'!H64)</f>
        <v>0.97503005072875004</v>
      </c>
      <c r="O64" s="21">
        <f t="shared" si="4"/>
        <v>6.6448023516556204E-3</v>
      </c>
      <c r="P64" s="21">
        <f t="shared" si="1"/>
        <v>0.99335519764834435</v>
      </c>
      <c r="Q64" s="21">
        <f t="shared" si="2"/>
        <v>89.119764607200892</v>
      </c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D64" s="15"/>
      <c r="AE64" s="26">
        <f>VLOOKUP('Summary_Min Cost'!B64, A:D, 4, FALSE)</f>
        <v>88.63636363636364</v>
      </c>
      <c r="AF64" s="26">
        <f>VLOOKUP('Summary_Min Cost'!E64, A:D, 4, FALSE)</f>
        <v>90.795454545454547</v>
      </c>
      <c r="AG64" s="26">
        <f t="shared" si="9"/>
        <v>89.715909090909093</v>
      </c>
      <c r="AH64" s="26">
        <f>IF('Min Cost'!H64=0,1,'Min Cost'!H64)</f>
        <v>18.81172042579524</v>
      </c>
      <c r="AI64" s="26">
        <f t="shared" si="10"/>
        <v>0.11403977593098262</v>
      </c>
      <c r="AJ64" s="26">
        <f t="shared" si="11"/>
        <v>0.88596022406901742</v>
      </c>
      <c r="AK64" s="26">
        <f t="shared" si="12"/>
        <v>79.484726920737415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X64" s="18"/>
      <c r="AY64" s="31">
        <f>VLOOKUP('Summary_Min Time&amp;Cost'!B64, A:D, 4, FALSE)</f>
        <v>88.63636363636364</v>
      </c>
      <c r="AZ64" s="31">
        <f>VLOOKUP('Summary_Min Time&amp;Cost'!E64, A:D, 4, FALSE)</f>
        <v>90.795454545454547</v>
      </c>
      <c r="BA64" s="31">
        <f t="shared" si="14"/>
        <v>89.715909090909093</v>
      </c>
      <c r="BB64" s="31">
        <f>IF('Min Time&amp;Cost'!H64=0,1,'Min Time&amp;Cost'!H64)</f>
        <v>0.97503005072875004</v>
      </c>
      <c r="BC64" s="31">
        <f t="shared" si="15"/>
        <v>6.3387137075929531E-3</v>
      </c>
      <c r="BD64" s="31">
        <f t="shared" si="16"/>
        <v>0.99366128629240702</v>
      </c>
      <c r="BE64" s="31">
        <f t="shared" si="17"/>
        <v>89.147225628165387</v>
      </c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</row>
    <row r="65" spans="10:68">
      <c r="J65" s="12"/>
      <c r="K65" s="21">
        <f>VLOOKUP('Summary_Min Time'!B65, A:D, 4, FALSE)</f>
        <v>90.795454545454547</v>
      </c>
      <c r="L65" s="21">
        <f>VLOOKUP('Summary_Min Time'!E65, A:D, 4, FALSE)</f>
        <v>88.63636363636364</v>
      </c>
      <c r="M65" s="21">
        <f t="shared" si="3"/>
        <v>89.715909090909093</v>
      </c>
      <c r="N65" s="21">
        <f>IF('Min Time'!H65=0,1,'Min Time'!H65)</f>
        <v>1.4800424234237499</v>
      </c>
      <c r="O65" s="21">
        <f t="shared" si="4"/>
        <v>1.1230452832205463E-2</v>
      </c>
      <c r="P65" s="21">
        <f t="shared" si="1"/>
        <v>0.98876954716779453</v>
      </c>
      <c r="Q65" s="21">
        <f t="shared" si="2"/>
        <v>88.708358805565211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D65" s="15"/>
      <c r="AE65" s="26">
        <f>VLOOKUP('Summary_Min Cost'!B65, A:D, 4, FALSE)</f>
        <v>90.795454545454547</v>
      </c>
      <c r="AF65" s="26">
        <f>VLOOKUP('Summary_Min Cost'!E65, A:D, 4, FALSE)</f>
        <v>85.454545454545453</v>
      </c>
      <c r="AG65" s="26">
        <f t="shared" si="9"/>
        <v>88.125</v>
      </c>
      <c r="AH65" s="26">
        <f>IF('Min Cost'!H65=0,1,'Min Cost'!H65)</f>
        <v>64.348059330128578</v>
      </c>
      <c r="AI65" s="26">
        <f t="shared" si="10"/>
        <v>0.4055867888656195</v>
      </c>
      <c r="AJ65" s="26">
        <f t="shared" si="11"/>
        <v>0.5944132111343805</v>
      </c>
      <c r="AK65" s="26">
        <f t="shared" si="12"/>
        <v>52.382664231217284</v>
      </c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X65" s="18"/>
      <c r="AY65" s="31">
        <f>VLOOKUP('Summary_Min Time&amp;Cost'!B65, A:D, 4, FALSE)</f>
        <v>90.795454545454547</v>
      </c>
      <c r="AZ65" s="31">
        <f>VLOOKUP('Summary_Min Time&amp;Cost'!E65, A:D, 4, FALSE)</f>
        <v>88.63636363636364</v>
      </c>
      <c r="BA65" s="31">
        <f t="shared" si="14"/>
        <v>89.715909090909093</v>
      </c>
      <c r="BB65" s="31">
        <f>IF('Min Time&amp;Cost'!H65=0,1,'Min Time&amp;Cost'!H65)</f>
        <v>1.4800424234237499</v>
      </c>
      <c r="BC65" s="31">
        <f t="shared" si="15"/>
        <v>1.0925777192817319E-2</v>
      </c>
      <c r="BD65" s="31">
        <f t="shared" si="16"/>
        <v>0.98907422280718271</v>
      </c>
      <c r="BE65" s="31">
        <f t="shared" si="17"/>
        <v>88.735693057530767</v>
      </c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</row>
    <row r="66" spans="10:68">
      <c r="J66" s="12"/>
      <c r="K66" s="21">
        <f>VLOOKUP('Summary_Min Time'!B66, A:D, 4, FALSE)</f>
        <v>92.954545454545453</v>
      </c>
      <c r="L66" s="21">
        <f>VLOOKUP('Summary_Min Time'!E66, A:D, 4, FALSE)</f>
        <v>90.795454545454547</v>
      </c>
      <c r="M66" s="21">
        <f t="shared" si="3"/>
        <v>91.875</v>
      </c>
      <c r="N66" s="21">
        <f>IF('Min Time'!H66=0,1,'Min Time'!H66)</f>
        <v>2.0692557411100001</v>
      </c>
      <c r="O66" s="21">
        <f t="shared" si="4"/>
        <v>1.6580670924834527E-2</v>
      </c>
      <c r="P66" s="21">
        <f t="shared" ref="P66:P129" si="22">1-O66</f>
        <v>0.98341932907516549</v>
      </c>
      <c r="Q66" s="21">
        <f t="shared" ref="Q66:Q129" si="23">M66*P66</f>
        <v>90.351650858780829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D66" s="15"/>
      <c r="AE66" s="26">
        <f>VLOOKUP('Summary_Min Cost'!B66, A:D, 4, FALSE)</f>
        <v>92.954545454545453</v>
      </c>
      <c r="AF66" s="26">
        <f>VLOOKUP('Summary_Min Cost'!E66, A:D, 4, FALSE)</f>
        <v>85.454545454545453</v>
      </c>
      <c r="AG66" s="26">
        <f t="shared" si="9"/>
        <v>89.204545454545453</v>
      </c>
      <c r="AH66" s="26">
        <f>IF('Min Cost'!H66=0,1,'Min Cost'!H66)</f>
        <v>17.295337688119051</v>
      </c>
      <c r="AI66" s="26">
        <f t="shared" si="10"/>
        <v>0.1043311153694927</v>
      </c>
      <c r="AJ66" s="26">
        <f t="shared" si="11"/>
        <v>0.89566888463050731</v>
      </c>
      <c r="AK66" s="26">
        <f t="shared" si="12"/>
        <v>79.897735731244111</v>
      </c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X66" s="18"/>
      <c r="AY66" s="31">
        <f>VLOOKUP('Summary_Min Time&amp;Cost'!B66, A:D, 4, FALSE)</f>
        <v>92.954545454545453</v>
      </c>
      <c r="AZ66" s="31">
        <f>VLOOKUP('Summary_Min Time&amp;Cost'!E66, A:D, 4, FALSE)</f>
        <v>90.795454545454547</v>
      </c>
      <c r="BA66" s="31">
        <f t="shared" si="14"/>
        <v>91.875</v>
      </c>
      <c r="BB66" s="31">
        <f>IF('Min Time&amp;Cost'!H66=0,1,'Min Time&amp;Cost'!H66)</f>
        <v>2.0692557411100001</v>
      </c>
      <c r="BC66" s="31">
        <f t="shared" si="15"/>
        <v>1.627764388103967E-2</v>
      </c>
      <c r="BD66" s="31">
        <f t="shared" si="16"/>
        <v>0.98372235611896031</v>
      </c>
      <c r="BE66" s="31">
        <f t="shared" si="17"/>
        <v>90.379491468429478</v>
      </c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</row>
    <row r="67" spans="10:68">
      <c r="J67" s="12"/>
      <c r="K67" s="21">
        <f>VLOOKUP('Summary_Min Time'!B67, A:D, 4, FALSE)</f>
        <v>85.454545454545453</v>
      </c>
      <c r="L67" s="21">
        <f>VLOOKUP('Summary_Min Time'!E67, A:D, 4, FALSE)</f>
        <v>90.795454545454547</v>
      </c>
      <c r="M67" s="21">
        <f t="shared" ref="M67:M130" si="24">(K67+L67)/2</f>
        <v>88.125</v>
      </c>
      <c r="N67" s="21">
        <f>IF('Min Time'!H67=0,1,'Min Time'!H67)</f>
        <v>4.6388902448725</v>
      </c>
      <c r="O67" s="21">
        <f t="shared" ref="O67:O130" si="25">(N67-MIN($N$2:$N$341))/(MAX($N$2:$N$341)-MIN($N$2:$N$341))</f>
        <v>3.9913655093387818E-2</v>
      </c>
      <c r="P67" s="21">
        <f t="shared" si="22"/>
        <v>0.96008634490661215</v>
      </c>
      <c r="Q67" s="21">
        <f t="shared" si="23"/>
        <v>84.607609144895193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D67" s="15"/>
      <c r="AE67" s="26">
        <f>VLOOKUP('Summary_Min Cost'!B67, A:D, 4, FALSE)</f>
        <v>85.454545454545453</v>
      </c>
      <c r="AF67" s="26">
        <f>VLOOKUP('Summary_Min Cost'!E67, A:D, 4, FALSE)</f>
        <v>85.454545454545453</v>
      </c>
      <c r="AG67" s="26">
        <f t="shared" ref="AG67:AG130" si="26">(AE67+AF67)/2</f>
        <v>85.454545454545453</v>
      </c>
      <c r="AH67" s="26">
        <f>IF('Min Cost'!H67=0,1,'Min Cost'!H67)</f>
        <v>117.35860897259521</v>
      </c>
      <c r="AI67" s="26">
        <f t="shared" ref="AI67:AI130" si="27">(AH67-MIN($AH$2:$AH$341))/(MAX($AH$2:$AH$341)-MIN($AH$2:$AH$341))</f>
        <v>0.74498753504228865</v>
      </c>
      <c r="AJ67" s="26">
        <f t="shared" ref="AJ67:AJ130" si="28">1-AI67</f>
        <v>0.25501246495771135</v>
      </c>
      <c r="AK67" s="26">
        <f t="shared" ref="AK67:AK130" si="29">AG67*AJ67</f>
        <v>21.791974278204425</v>
      </c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X67" s="18"/>
      <c r="AY67" s="31">
        <f>VLOOKUP('Summary_Min Time&amp;Cost'!B67, A:D, 4, FALSE)</f>
        <v>85.454545454545453</v>
      </c>
      <c r="AZ67" s="31">
        <f>VLOOKUP('Summary_Min Time&amp;Cost'!E67, A:D, 4, FALSE)</f>
        <v>90.795454545454547</v>
      </c>
      <c r="BA67" s="31">
        <f t="shared" ref="BA67:BA130" si="30">(AY67+AZ67)/2</f>
        <v>88.125</v>
      </c>
      <c r="BB67" s="31">
        <f>IF('Min Time&amp;Cost'!H67=0,1,'Min Time&amp;Cost'!H67)</f>
        <v>4.6388902448725</v>
      </c>
      <c r="BC67" s="31">
        <f t="shared" ref="BC67:BC130" si="31">(BB67-MIN($BB$2:$BB$341))/(MAX($BB$2:$BB$341)-MIN($BB$2:$BB$341))</f>
        <v>3.9617817785452793E-2</v>
      </c>
      <c r="BD67" s="31">
        <f t="shared" ref="BD67:BD130" si="32">1-BC67</f>
        <v>0.96038218221454719</v>
      </c>
      <c r="BE67" s="31">
        <f t="shared" ref="BE67:BE130" si="33">BA67*BD67</f>
        <v>84.633679807656975</v>
      </c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</row>
    <row r="68" spans="10:68">
      <c r="J68" s="12"/>
      <c r="K68" s="21">
        <f>VLOOKUP('Summary_Min Time'!B68, A:D, 4, FALSE)</f>
        <v>92.954545454545453</v>
      </c>
      <c r="L68" s="21">
        <f>VLOOKUP('Summary_Min Time'!E68, A:D, 4, FALSE)</f>
        <v>90.795454545454547</v>
      </c>
      <c r="M68" s="21">
        <f t="shared" si="24"/>
        <v>91.875</v>
      </c>
      <c r="N68" s="21">
        <f>IF('Min Time'!H68=0,1,'Min Time'!H68)</f>
        <v>17.51660564862857</v>
      </c>
      <c r="O68" s="21">
        <f t="shared" si="25"/>
        <v>0.15684683341233321</v>
      </c>
      <c r="P68" s="21">
        <f t="shared" si="22"/>
        <v>0.84315316658766681</v>
      </c>
      <c r="Q68" s="21">
        <f t="shared" si="23"/>
        <v>77.464697180241885</v>
      </c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D68" s="15"/>
      <c r="AE68" s="26">
        <f>VLOOKUP('Summary_Min Cost'!B68, A:D, 4, FALSE)</f>
        <v>92.954545454545453</v>
      </c>
      <c r="AF68" s="26">
        <f>VLOOKUP('Summary_Min Cost'!E68, A:D, 4, FALSE)</f>
        <v>85.454545454545453</v>
      </c>
      <c r="AG68" s="26">
        <f t="shared" si="26"/>
        <v>89.204545454545453</v>
      </c>
      <c r="AH68" s="26">
        <f>IF('Min Cost'!H68=0,1,'Min Cost'!H68)</f>
        <v>63.25049906427143</v>
      </c>
      <c r="AI68" s="26">
        <f t="shared" si="27"/>
        <v>0.39855964472698635</v>
      </c>
      <c r="AJ68" s="26">
        <f t="shared" si="28"/>
        <v>0.60144035527301365</v>
      </c>
      <c r="AK68" s="26">
        <f t="shared" si="29"/>
        <v>53.65121351014951</v>
      </c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X68" s="18"/>
      <c r="AY68" s="31">
        <f>VLOOKUP('Summary_Min Time&amp;Cost'!B68, A:D, 4, FALSE)</f>
        <v>92.954545454545453</v>
      </c>
      <c r="AZ68" s="31">
        <f>VLOOKUP('Summary_Min Time&amp;Cost'!E68, A:D, 4, FALSE)</f>
        <v>90.795454545454547</v>
      </c>
      <c r="BA68" s="31">
        <f t="shared" si="30"/>
        <v>91.875</v>
      </c>
      <c r="BB68" s="31">
        <f>IF('Min Time&amp;Cost'!H68=0,1,'Min Time&amp;Cost'!H68)</f>
        <v>17.51660564862857</v>
      </c>
      <c r="BC68" s="31">
        <f t="shared" si="31"/>
        <v>0.15658702744352274</v>
      </c>
      <c r="BD68" s="31">
        <f t="shared" si="32"/>
        <v>0.84341297255647729</v>
      </c>
      <c r="BE68" s="31">
        <f t="shared" si="33"/>
        <v>77.488566853626352</v>
      </c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</row>
    <row r="69" spans="10:68">
      <c r="J69" s="12"/>
      <c r="K69" s="21">
        <f>VLOOKUP('Summary_Min Time'!B69, A:D, 4, FALSE)</f>
        <v>92.954545454545453</v>
      </c>
      <c r="L69" s="21">
        <f>VLOOKUP('Summary_Min Time'!E69, A:D, 4, FALSE)</f>
        <v>92.954545454545453</v>
      </c>
      <c r="M69" s="21">
        <f t="shared" si="24"/>
        <v>92.954545454545453</v>
      </c>
      <c r="N69" s="21">
        <f>IF('Min Time'!H69=0,1,'Min Time'!H69)</f>
        <v>7.8292574434424997</v>
      </c>
      <c r="O69" s="21">
        <f t="shared" si="25"/>
        <v>6.8883061920354108E-2</v>
      </c>
      <c r="P69" s="21">
        <f t="shared" si="22"/>
        <v>0.93111693807964591</v>
      </c>
      <c r="Q69" s="21">
        <f t="shared" si="23"/>
        <v>86.551551744221626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D69" s="15"/>
      <c r="AE69" s="26">
        <f>VLOOKUP('Summary_Min Cost'!B69, A:D, 4, FALSE)</f>
        <v>92.954545454545453</v>
      </c>
      <c r="AF69" s="26">
        <f>VLOOKUP('Summary_Min Cost'!E69, A:D, 4, FALSE)</f>
        <v>90.795454545454547</v>
      </c>
      <c r="AG69" s="26">
        <f t="shared" si="26"/>
        <v>91.875</v>
      </c>
      <c r="AH69" s="26">
        <f>IF('Min Cost'!H69=0,1,'Min Cost'!H69)</f>
        <v>41.159070473257152</v>
      </c>
      <c r="AI69" s="26">
        <f t="shared" si="27"/>
        <v>0.25711898058619537</v>
      </c>
      <c r="AJ69" s="26">
        <f t="shared" si="28"/>
        <v>0.74288101941380469</v>
      </c>
      <c r="AK69" s="26">
        <f t="shared" si="29"/>
        <v>68.252193658643307</v>
      </c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X69" s="18"/>
      <c r="AY69" s="31">
        <f>VLOOKUP('Summary_Min Time&amp;Cost'!B69, A:D, 4, FALSE)</f>
        <v>92.954545454545453</v>
      </c>
      <c r="AZ69" s="31">
        <f>VLOOKUP('Summary_Min Time&amp;Cost'!E69, A:D, 4, FALSE)</f>
        <v>92.954545454545453</v>
      </c>
      <c r="BA69" s="31">
        <f t="shared" si="30"/>
        <v>92.954545454545453</v>
      </c>
      <c r="BB69" s="31">
        <f>IF('Min Time&amp;Cost'!H69=0,1,'Min Time&amp;Cost'!H69)</f>
        <v>7.8292574434424997</v>
      </c>
      <c r="BC69" s="31">
        <f t="shared" si="31"/>
        <v>6.859615113384461E-2</v>
      </c>
      <c r="BD69" s="31">
        <f t="shared" si="32"/>
        <v>0.93140384886615535</v>
      </c>
      <c r="BE69" s="31">
        <f t="shared" si="33"/>
        <v>86.578221405967625</v>
      </c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</row>
    <row r="70" spans="10:68">
      <c r="J70" s="12"/>
      <c r="K70" s="21">
        <f>VLOOKUP('Summary_Min Time'!B70, A:D, 4, FALSE)</f>
        <v>90.795454545454547</v>
      </c>
      <c r="L70" s="21">
        <f>VLOOKUP('Summary_Min Time'!E70, A:D, 4, FALSE)</f>
        <v>90.795454545454547</v>
      </c>
      <c r="M70" s="21">
        <f t="shared" si="24"/>
        <v>90.795454545454547</v>
      </c>
      <c r="N70" s="21">
        <f>IF('Min Time'!H70=0,1,'Min Time'!H70)</f>
        <v>3.3822063220074998</v>
      </c>
      <c r="O70" s="21">
        <f t="shared" si="25"/>
        <v>2.8502621331912992E-2</v>
      </c>
      <c r="P70" s="21">
        <f t="shared" si="22"/>
        <v>0.97149737866808705</v>
      </c>
      <c r="Q70" s="21">
        <f t="shared" si="23"/>
        <v>88.207546085886548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D70" s="15"/>
      <c r="AE70" s="26">
        <f>VLOOKUP('Summary_Min Cost'!B70, A:D, 4, FALSE)</f>
        <v>90.795454545454547</v>
      </c>
      <c r="AF70" s="26">
        <f>VLOOKUP('Summary_Min Cost'!E70, A:D, 4, FALSE)</f>
        <v>90.795454545454547</v>
      </c>
      <c r="AG70" s="26">
        <f t="shared" si="26"/>
        <v>90.795454545454547</v>
      </c>
      <c r="AH70" s="26">
        <f>IF('Min Cost'!H70=0,1,'Min Cost'!H70)</f>
        <v>13.31517350800952</v>
      </c>
      <c r="AI70" s="26">
        <f t="shared" si="27"/>
        <v>7.8848061491616175E-2</v>
      </c>
      <c r="AJ70" s="26">
        <f t="shared" si="28"/>
        <v>0.92115193850838384</v>
      </c>
      <c r="AK70" s="26">
        <f t="shared" si="29"/>
        <v>83.636408962295306</v>
      </c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X70" s="18"/>
      <c r="AY70" s="31">
        <f>VLOOKUP('Summary_Min Time&amp;Cost'!B70, A:D, 4, FALSE)</f>
        <v>90.795454545454547</v>
      </c>
      <c r="AZ70" s="31">
        <f>VLOOKUP('Summary_Min Time&amp;Cost'!E70, A:D, 4, FALSE)</f>
        <v>90.795454545454547</v>
      </c>
      <c r="BA70" s="31">
        <f t="shared" si="30"/>
        <v>90.795454545454547</v>
      </c>
      <c r="BB70" s="31">
        <f>IF('Min Time&amp;Cost'!H70=0,1,'Min Time&amp;Cost'!H70)</f>
        <v>3.3822063220074998</v>
      </c>
      <c r="BC70" s="31">
        <f t="shared" si="31"/>
        <v>2.820326787199158E-2</v>
      </c>
      <c r="BD70" s="31">
        <f t="shared" si="32"/>
        <v>0.97179673212800843</v>
      </c>
      <c r="BE70" s="31">
        <f t="shared" si="33"/>
        <v>88.234726019349864</v>
      </c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</row>
    <row r="71" spans="10:68">
      <c r="J71" s="12"/>
      <c r="K71" s="21">
        <f>VLOOKUP('Summary_Min Time'!B71, A:D, 4, FALSE)</f>
        <v>90.795454545454547</v>
      </c>
      <c r="L71" s="21">
        <f>VLOOKUP('Summary_Min Time'!E71, A:D, 4, FALSE)</f>
        <v>90.795454545454547</v>
      </c>
      <c r="M71" s="21">
        <f t="shared" si="24"/>
        <v>90.795454545454547</v>
      </c>
      <c r="N71" s="21">
        <f>IF('Min Time'!H71=0,1,'Min Time'!H71)</f>
        <v>26.71726074728571</v>
      </c>
      <c r="O71" s="21">
        <f t="shared" si="25"/>
        <v>0.24039129837143541</v>
      </c>
      <c r="P71" s="21">
        <f t="shared" si="22"/>
        <v>0.75960870162856464</v>
      </c>
      <c r="Q71" s="21">
        <f t="shared" si="23"/>
        <v>68.969017341048087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D71" s="15"/>
      <c r="AE71" s="26">
        <f>VLOOKUP('Summary_Min Cost'!B71, A:D, 4, FALSE)</f>
        <v>90.795454545454547</v>
      </c>
      <c r="AF71" s="26">
        <f>VLOOKUP('Summary_Min Cost'!E71, A:D, 4, FALSE)</f>
        <v>90.795454545454547</v>
      </c>
      <c r="AG71" s="26">
        <f t="shared" si="26"/>
        <v>90.795454545454547</v>
      </c>
      <c r="AH71" s="26">
        <f>IF('Min Cost'!H71=0,1,'Min Cost'!H71)</f>
        <v>26.71726074728571</v>
      </c>
      <c r="AI71" s="26">
        <f t="shared" si="27"/>
        <v>0.16465510254314339</v>
      </c>
      <c r="AJ71" s="26">
        <f t="shared" si="28"/>
        <v>0.83534489745685658</v>
      </c>
      <c r="AK71" s="26">
        <f t="shared" si="29"/>
        <v>75.845519666821417</v>
      </c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X71" s="18"/>
      <c r="AY71" s="31">
        <f>VLOOKUP('Summary_Min Time&amp;Cost'!B71, A:D, 4, FALSE)</f>
        <v>90.795454545454547</v>
      </c>
      <c r="AZ71" s="31">
        <f>VLOOKUP('Summary_Min Time&amp;Cost'!E71, A:D, 4, FALSE)</f>
        <v>90.795454545454547</v>
      </c>
      <c r="BA71" s="31">
        <f t="shared" si="30"/>
        <v>90.795454545454547</v>
      </c>
      <c r="BB71" s="31">
        <f>IF('Min Time&amp;Cost'!H71=0,1,'Min Time&amp;Cost'!H71)</f>
        <v>26.71726074728571</v>
      </c>
      <c r="BC71" s="31">
        <f t="shared" si="31"/>
        <v>0.24015723547223269</v>
      </c>
      <c r="BD71" s="31">
        <f t="shared" si="32"/>
        <v>0.75984276452776733</v>
      </c>
      <c r="BE71" s="31">
        <f t="shared" si="33"/>
        <v>68.990269188373418</v>
      </c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</row>
    <row r="72" spans="10:68">
      <c r="J72" s="12"/>
      <c r="K72" s="21">
        <f>VLOOKUP('Summary_Min Time'!B72, A:D, 4, FALSE)</f>
        <v>84.545454545454547</v>
      </c>
      <c r="L72" s="21">
        <f>VLOOKUP('Summary_Min Time'!E72, A:D, 4, FALSE)</f>
        <v>90.795454545454547</v>
      </c>
      <c r="M72" s="21">
        <f t="shared" si="24"/>
        <v>87.670454545454547</v>
      </c>
      <c r="N72" s="21">
        <f>IF('Min Time'!H72=0,1,'Min Time'!H72)</f>
        <v>1.67486638935</v>
      </c>
      <c r="O72" s="21">
        <f t="shared" si="25"/>
        <v>1.2999507733186864E-2</v>
      </c>
      <c r="P72" s="21">
        <f t="shared" si="22"/>
        <v>0.98700049226681319</v>
      </c>
      <c r="Q72" s="21">
        <f t="shared" si="23"/>
        <v>86.530781793618914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D72" s="15"/>
      <c r="AE72" s="26">
        <f>VLOOKUP('Summary_Min Cost'!B72, A:D, 4, FALSE)</f>
        <v>84.545454545454547</v>
      </c>
      <c r="AF72" s="26">
        <f>VLOOKUP('Summary_Min Cost'!E72, A:D, 4, FALSE)</f>
        <v>85.454545454545453</v>
      </c>
      <c r="AG72" s="26">
        <f t="shared" si="26"/>
        <v>85</v>
      </c>
      <c r="AH72" s="26">
        <f>IF('Min Cost'!H72=0,1,'Min Cost'!H72)</f>
        <v>74.325990902338106</v>
      </c>
      <c r="AI72" s="26">
        <f t="shared" si="27"/>
        <v>0.46947062790800376</v>
      </c>
      <c r="AJ72" s="26">
        <f t="shared" si="28"/>
        <v>0.53052937209199624</v>
      </c>
      <c r="AK72" s="26">
        <f t="shared" si="29"/>
        <v>45.094996627819683</v>
      </c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X72" s="18"/>
      <c r="AY72" s="31">
        <f>VLOOKUP('Summary_Min Time&amp;Cost'!B72, A:D, 4, FALSE)</f>
        <v>84.545454545454547</v>
      </c>
      <c r="AZ72" s="31">
        <f>VLOOKUP('Summary_Min Time&amp;Cost'!E72, A:D, 4, FALSE)</f>
        <v>90.795454545454547</v>
      </c>
      <c r="BA72" s="31">
        <f t="shared" si="30"/>
        <v>87.670454545454547</v>
      </c>
      <c r="BB72" s="31">
        <f>IF('Min Time&amp;Cost'!H72=0,1,'Min Time&amp;Cost'!H72)</f>
        <v>1.67486638935</v>
      </c>
      <c r="BC72" s="31">
        <f t="shared" si="31"/>
        <v>1.2695377203561264E-2</v>
      </c>
      <c r="BD72" s="31">
        <f t="shared" si="32"/>
        <v>0.98730462279643871</v>
      </c>
      <c r="BE72" s="31">
        <f t="shared" si="33"/>
        <v>86.557445055392321</v>
      </c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</row>
    <row r="73" spans="10:68">
      <c r="J73" s="12"/>
      <c r="K73" s="21">
        <f>VLOOKUP('Summary_Min Time'!B73, A:D, 4, FALSE)</f>
        <v>92.954545454545453</v>
      </c>
      <c r="L73" s="21">
        <f>VLOOKUP('Summary_Min Time'!E73, A:D, 4, FALSE)</f>
        <v>84.545454545454547</v>
      </c>
      <c r="M73" s="21">
        <f t="shared" si="24"/>
        <v>88.75</v>
      </c>
      <c r="N73" s="21">
        <f>IF('Min Time'!H73=0,1,'Min Time'!H73)</f>
        <v>5.6092924281025001</v>
      </c>
      <c r="O73" s="21">
        <f t="shared" si="25"/>
        <v>4.8725172352080369E-2</v>
      </c>
      <c r="P73" s="21">
        <f t="shared" si="22"/>
        <v>0.9512748276479196</v>
      </c>
      <c r="Q73" s="21">
        <f t="shared" si="23"/>
        <v>84.425640953752861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D73" s="15"/>
      <c r="AE73" s="26">
        <f>VLOOKUP('Summary_Min Cost'!B73, A:D, 4, FALSE)</f>
        <v>92.954545454545453</v>
      </c>
      <c r="AF73" s="26">
        <f>VLOOKUP('Summary_Min Cost'!E73, A:D, 4, FALSE)</f>
        <v>90.795454545454547</v>
      </c>
      <c r="AG73" s="26">
        <f t="shared" si="26"/>
        <v>91.875</v>
      </c>
      <c r="AH73" s="26">
        <f>IF('Min Cost'!H73=0,1,'Min Cost'!H73)</f>
        <v>37.474022001709521</v>
      </c>
      <c r="AI73" s="26">
        <f t="shared" si="27"/>
        <v>0.23352540894100493</v>
      </c>
      <c r="AJ73" s="26">
        <f t="shared" si="28"/>
        <v>0.76647459105899507</v>
      </c>
      <c r="AK73" s="26">
        <f t="shared" si="29"/>
        <v>70.419853053545168</v>
      </c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X73" s="18"/>
      <c r="AY73" s="31">
        <f>VLOOKUP('Summary_Min Time&amp;Cost'!B73, A:D, 4, FALSE)</f>
        <v>92.954545454545453</v>
      </c>
      <c r="AZ73" s="31">
        <f>VLOOKUP('Summary_Min Time&amp;Cost'!E73, A:D, 4, FALSE)</f>
        <v>84.545454545454547</v>
      </c>
      <c r="BA73" s="31">
        <f t="shared" si="30"/>
        <v>88.75</v>
      </c>
      <c r="BB73" s="31">
        <f>IF('Min Time&amp;Cost'!H73=0,1,'Min Time&amp;Cost'!H73)</f>
        <v>5.6092924281025001</v>
      </c>
      <c r="BC73" s="31">
        <f t="shared" si="31"/>
        <v>4.8432050191130262E-2</v>
      </c>
      <c r="BD73" s="31">
        <f t="shared" si="32"/>
        <v>0.95156794980886972</v>
      </c>
      <c r="BE73" s="31">
        <f t="shared" si="33"/>
        <v>84.451655545537193</v>
      </c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</row>
    <row r="74" spans="10:68">
      <c r="J74" s="12"/>
      <c r="K74" s="21">
        <f>VLOOKUP('Summary_Min Time'!B74, A:D, 4, FALSE)</f>
        <v>84.545454545454547</v>
      </c>
      <c r="L74" s="21">
        <f>VLOOKUP('Summary_Min Time'!E74, A:D, 4, FALSE)</f>
        <v>90.795454545454547</v>
      </c>
      <c r="M74" s="21">
        <f t="shared" si="24"/>
        <v>87.670454545454547</v>
      </c>
      <c r="N74" s="21">
        <f>IF('Min Time'!H74=0,1,'Min Time'!H74)</f>
        <v>6.0378876458124999</v>
      </c>
      <c r="O74" s="21">
        <f t="shared" si="25"/>
        <v>5.2616934162914679E-2</v>
      </c>
      <c r="P74" s="21">
        <f t="shared" si="22"/>
        <v>0.94738306583708531</v>
      </c>
      <c r="Q74" s="21">
        <f t="shared" si="23"/>
        <v>83.057504010603566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D74" s="15"/>
      <c r="AE74" s="26">
        <f>VLOOKUP('Summary_Min Cost'!B74, A:D, 4, FALSE)</f>
        <v>84.545454545454547</v>
      </c>
      <c r="AF74" s="26">
        <f>VLOOKUP('Summary_Min Cost'!E74, A:D, 4, FALSE)</f>
        <v>90.795454545454547</v>
      </c>
      <c r="AG74" s="26">
        <f t="shared" si="26"/>
        <v>87.670454545454547</v>
      </c>
      <c r="AH74" s="26">
        <f>IF('Min Cost'!H74=0,1,'Min Cost'!H74)</f>
        <v>37.259624759690467</v>
      </c>
      <c r="AI74" s="26">
        <f t="shared" si="27"/>
        <v>0.23215272775942378</v>
      </c>
      <c r="AJ74" s="26">
        <f t="shared" si="28"/>
        <v>0.76784727224057625</v>
      </c>
      <c r="AK74" s="26">
        <f t="shared" si="29"/>
        <v>67.317519378818702</v>
      </c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X74" s="18"/>
      <c r="AY74" s="31">
        <f>VLOOKUP('Summary_Min Time&amp;Cost'!B74, A:D, 4, FALSE)</f>
        <v>84.545454545454547</v>
      </c>
      <c r="AZ74" s="31">
        <f>VLOOKUP('Summary_Min Time&amp;Cost'!E74, A:D, 4, FALSE)</f>
        <v>90.795454545454547</v>
      </c>
      <c r="BA74" s="31">
        <f t="shared" si="30"/>
        <v>87.670454545454547</v>
      </c>
      <c r="BB74" s="31">
        <f>IF('Min Time&amp;Cost'!H74=0,1,'Min Time&amp;Cost'!H74)</f>
        <v>6.0378876458124999</v>
      </c>
      <c r="BC74" s="31">
        <f t="shared" si="31"/>
        <v>5.2325011194457365E-2</v>
      </c>
      <c r="BD74" s="31">
        <f t="shared" si="32"/>
        <v>0.94767498880554268</v>
      </c>
      <c r="BE74" s="31">
        <f t="shared" si="33"/>
        <v>83.083097029940475</v>
      </c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</row>
    <row r="75" spans="10:68">
      <c r="J75" s="12"/>
      <c r="K75" s="21">
        <f>VLOOKUP('Summary_Min Time'!B75, A:D, 4, FALSE)</f>
        <v>87.5</v>
      </c>
      <c r="L75" s="21">
        <f>VLOOKUP('Summary_Min Time'!E75, A:D, 4, FALSE)</f>
        <v>84.545454545454547</v>
      </c>
      <c r="M75" s="21">
        <f t="shared" si="24"/>
        <v>86.02272727272728</v>
      </c>
      <c r="N75" s="21">
        <f>IF('Min Time'!H75=0,1,'Min Time'!H75)</f>
        <v>5.1742197030887507</v>
      </c>
      <c r="O75" s="21">
        <f t="shared" si="25"/>
        <v>4.4774593003129727E-2</v>
      </c>
      <c r="P75" s="21">
        <f t="shared" si="22"/>
        <v>0.95522540699687031</v>
      </c>
      <c r="Q75" s="21">
        <f t="shared" si="23"/>
        <v>82.171094670071696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D75" s="15"/>
      <c r="AE75" s="26">
        <f>VLOOKUP('Summary_Min Cost'!B75, A:D, 4, FALSE)</f>
        <v>87.5</v>
      </c>
      <c r="AF75" s="26">
        <f>VLOOKUP('Summary_Min Cost'!E75, A:D, 4, FALSE)</f>
        <v>90.795454545454547</v>
      </c>
      <c r="AG75" s="26">
        <f t="shared" si="26"/>
        <v>89.14772727272728</v>
      </c>
      <c r="AH75" s="26">
        <f>IF('Min Cost'!H75=0,1,'Min Cost'!H75)</f>
        <v>25.922939657876189</v>
      </c>
      <c r="AI75" s="26">
        <f t="shared" si="27"/>
        <v>0.15956945124792488</v>
      </c>
      <c r="AJ75" s="26">
        <f t="shared" si="28"/>
        <v>0.84043054875207512</v>
      </c>
      <c r="AK75" s="26">
        <f t="shared" si="29"/>
        <v>74.922473351818525</v>
      </c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X75" s="18"/>
      <c r="AY75" s="31">
        <f>VLOOKUP('Summary_Min Time&amp;Cost'!B75, A:D, 4, FALSE)</f>
        <v>87.5</v>
      </c>
      <c r="AZ75" s="31">
        <f>VLOOKUP('Summary_Min Time&amp;Cost'!E75, A:D, 4, FALSE)</f>
        <v>84.545454545454547</v>
      </c>
      <c r="BA75" s="31">
        <f t="shared" si="30"/>
        <v>86.02272727272728</v>
      </c>
      <c r="BB75" s="31">
        <f>IF('Min Time&amp;Cost'!H75=0,1,'Min Time&amp;Cost'!H75)</f>
        <v>5.1742197030887507</v>
      </c>
      <c r="BC75" s="31">
        <f t="shared" si="31"/>
        <v>4.4480253525877214E-2</v>
      </c>
      <c r="BD75" s="31">
        <f t="shared" si="32"/>
        <v>0.95551974647412274</v>
      </c>
      <c r="BE75" s="31">
        <f t="shared" si="33"/>
        <v>82.196414554648982</v>
      </c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</row>
    <row r="76" spans="10:68">
      <c r="J76" s="12"/>
      <c r="K76" s="21">
        <f>VLOOKUP('Summary_Min Time'!B76, A:D, 4, FALSE)</f>
        <v>90.795454545454547</v>
      </c>
      <c r="L76" s="21">
        <f>VLOOKUP('Summary_Min Time'!E76, A:D, 4, FALSE)</f>
        <v>90.795454545454547</v>
      </c>
      <c r="M76" s="21">
        <f t="shared" si="24"/>
        <v>90.795454545454547</v>
      </c>
      <c r="N76" s="21">
        <f>IF('Min Time'!H76=0,1,'Min Time'!H76)</f>
        <v>17.11487259926125</v>
      </c>
      <c r="O76" s="21">
        <f t="shared" si="25"/>
        <v>0.15319898743768301</v>
      </c>
      <c r="P76" s="21">
        <f t="shared" si="22"/>
        <v>0.84680101256231699</v>
      </c>
      <c r="Q76" s="21">
        <f t="shared" si="23"/>
        <v>76.885682845146732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D76" s="15"/>
      <c r="AE76" s="26">
        <f>VLOOKUP('Summary_Min Cost'!B76, A:D, 4, FALSE)</f>
        <v>90.795454545454547</v>
      </c>
      <c r="AF76" s="26">
        <f>VLOOKUP('Summary_Min Cost'!E76, A:D, 4, FALSE)</f>
        <v>90.795454545454547</v>
      </c>
      <c r="AG76" s="26">
        <f t="shared" si="26"/>
        <v>90.795454545454547</v>
      </c>
      <c r="AH76" s="26">
        <f>IF('Min Cost'!H76=0,1,'Min Cost'!H76)</f>
        <v>76.375725205080954</v>
      </c>
      <c r="AI76" s="26">
        <f t="shared" si="27"/>
        <v>0.48259407892873285</v>
      </c>
      <c r="AJ76" s="26">
        <f t="shared" si="28"/>
        <v>0.51740592107126715</v>
      </c>
      <c r="AK76" s="26">
        <f t="shared" si="29"/>
        <v>46.978105788175277</v>
      </c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X76" s="18"/>
      <c r="AY76" s="31">
        <f>VLOOKUP('Summary_Min Time&amp;Cost'!B76, A:D, 4, FALSE)</f>
        <v>90.795454545454547</v>
      </c>
      <c r="AZ76" s="31">
        <f>VLOOKUP('Summary_Min Time&amp;Cost'!E76, A:D, 4, FALSE)</f>
        <v>88.63636363636364</v>
      </c>
      <c r="BA76" s="31">
        <f t="shared" si="30"/>
        <v>89.715909090909093</v>
      </c>
      <c r="BB76" s="31">
        <f>IF('Min Time&amp;Cost'!H76=0,1,'Min Time&amp;Cost'!H76)</f>
        <v>17.559986183546251</v>
      </c>
      <c r="BC76" s="31">
        <f t="shared" si="31"/>
        <v>0.15698105594351472</v>
      </c>
      <c r="BD76" s="31">
        <f t="shared" si="32"/>
        <v>0.84301894405648525</v>
      </c>
      <c r="BE76" s="31">
        <f t="shared" si="33"/>
        <v>75.632210946885806</v>
      </c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</row>
    <row r="77" spans="10:68">
      <c r="J77" s="12"/>
      <c r="K77" s="21">
        <f>VLOOKUP('Summary_Min Time'!B77, A:D, 4, FALSE)</f>
        <v>90.795454545454547</v>
      </c>
      <c r="L77" s="21">
        <f>VLOOKUP('Summary_Min Time'!E77, A:D, 4, FALSE)</f>
        <v>90.795454545454547</v>
      </c>
      <c r="M77" s="21">
        <f t="shared" si="24"/>
        <v>90.795454545454547</v>
      </c>
      <c r="N77" s="21">
        <f>IF('Min Time'!H77=0,1,'Min Time'!H77)</f>
        <v>7.4863360686190479</v>
      </c>
      <c r="O77" s="21">
        <f t="shared" si="25"/>
        <v>6.5769242037371375E-2</v>
      </c>
      <c r="P77" s="21">
        <f t="shared" si="22"/>
        <v>0.93423075796262867</v>
      </c>
      <c r="Q77" s="21">
        <f t="shared" si="23"/>
        <v>84.823906319561402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D77" s="15"/>
      <c r="AE77" s="26">
        <f>VLOOKUP('Summary_Min Cost'!B77, A:D, 4, FALSE)</f>
        <v>90.795454545454547</v>
      </c>
      <c r="AF77" s="26">
        <f>VLOOKUP('Summary_Min Cost'!E77, A:D, 4, FALSE)</f>
        <v>85.454545454545453</v>
      </c>
      <c r="AG77" s="26">
        <f t="shared" si="26"/>
        <v>88.125</v>
      </c>
      <c r="AH77" s="26">
        <f>IF('Min Cost'!H77=0,1,'Min Cost'!H77)</f>
        <v>53.2202294842619</v>
      </c>
      <c r="AI77" s="26">
        <f t="shared" si="27"/>
        <v>0.33434071089647915</v>
      </c>
      <c r="AJ77" s="26">
        <f t="shared" si="28"/>
        <v>0.6656592891035209</v>
      </c>
      <c r="AK77" s="26">
        <f t="shared" si="29"/>
        <v>58.661224852247777</v>
      </c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X77" s="18"/>
      <c r="AY77" s="31">
        <f>VLOOKUP('Summary_Min Time&amp;Cost'!B77, A:D, 4, FALSE)</f>
        <v>90.795454545454547</v>
      </c>
      <c r="AZ77" s="31">
        <f>VLOOKUP('Summary_Min Time&amp;Cost'!E77, A:D, 4, FALSE)</f>
        <v>90.795454545454547</v>
      </c>
      <c r="BA77" s="31">
        <f t="shared" si="30"/>
        <v>90.795454545454547</v>
      </c>
      <c r="BB77" s="31">
        <f>IF('Min Time&amp;Cost'!H77=0,1,'Min Time&amp;Cost'!H77)</f>
        <v>7.4863360686190479</v>
      </c>
      <c r="BC77" s="31">
        <f t="shared" si="31"/>
        <v>6.5481371770398006E-2</v>
      </c>
      <c r="BD77" s="31">
        <f t="shared" si="32"/>
        <v>0.93451862822960197</v>
      </c>
      <c r="BE77" s="31">
        <f t="shared" si="33"/>
        <v>84.850043631301361</v>
      </c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</row>
    <row r="78" spans="10:68">
      <c r="J78" s="12"/>
      <c r="K78" s="21">
        <f>VLOOKUP('Summary_Min Time'!B78, A:D, 4, FALSE)</f>
        <v>92.954545454545453</v>
      </c>
      <c r="L78" s="21">
        <f>VLOOKUP('Summary_Min Time'!E78, A:D, 4, FALSE)</f>
        <v>84.545454545454547</v>
      </c>
      <c r="M78" s="21">
        <f t="shared" si="24"/>
        <v>88.75</v>
      </c>
      <c r="N78" s="21">
        <f>IF('Min Time'!H78=0,1,'Min Time'!H78)</f>
        <v>8.0245357722285711</v>
      </c>
      <c r="O78" s="21">
        <f t="shared" si="25"/>
        <v>7.0656242560384955E-2</v>
      </c>
      <c r="P78" s="21">
        <f t="shared" si="22"/>
        <v>0.92934375743961506</v>
      </c>
      <c r="Q78" s="21">
        <f t="shared" si="23"/>
        <v>82.479258472765835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D78" s="15"/>
      <c r="AE78" s="26">
        <f>VLOOKUP('Summary_Min Cost'!B78, A:D, 4, FALSE)</f>
        <v>92.954545454545453</v>
      </c>
      <c r="AF78" s="26">
        <f>VLOOKUP('Summary_Min Cost'!E78, A:D, 4, FALSE)</f>
        <v>85.454545454545453</v>
      </c>
      <c r="AG78" s="26">
        <f t="shared" si="26"/>
        <v>89.204545454545453</v>
      </c>
      <c r="AH78" s="26">
        <f>IF('Min Cost'!H78=0,1,'Min Cost'!H78)</f>
        <v>64.321727887799995</v>
      </c>
      <c r="AI78" s="26">
        <f t="shared" si="27"/>
        <v>0.40541820145736762</v>
      </c>
      <c r="AJ78" s="26">
        <f t="shared" si="28"/>
        <v>0.59458179854263238</v>
      </c>
      <c r="AK78" s="26">
        <f t="shared" si="29"/>
        <v>53.039399074541635</v>
      </c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X78" s="18"/>
      <c r="AY78" s="31">
        <f>VLOOKUP('Summary_Min Time&amp;Cost'!B78, A:D, 4, FALSE)</f>
        <v>92.954545454545453</v>
      </c>
      <c r="AZ78" s="31">
        <f>VLOOKUP('Summary_Min Time&amp;Cost'!E78, A:D, 4, FALSE)</f>
        <v>84.545454545454547</v>
      </c>
      <c r="BA78" s="31">
        <f t="shared" si="30"/>
        <v>88.75</v>
      </c>
      <c r="BB78" s="31">
        <f>IF('Min Time&amp;Cost'!H78=0,1,'Min Time&amp;Cost'!H78)</f>
        <v>12.218204792262499</v>
      </c>
      <c r="BC78" s="31">
        <f t="shared" si="31"/>
        <v>0.10846127367511622</v>
      </c>
      <c r="BD78" s="31">
        <f t="shared" si="32"/>
        <v>0.89153872632488373</v>
      </c>
      <c r="BE78" s="31">
        <f t="shared" si="33"/>
        <v>79.124061961333425</v>
      </c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</row>
    <row r="79" spans="10:68">
      <c r="J79" s="12"/>
      <c r="K79" s="21">
        <f>VLOOKUP('Summary_Min Time'!B79, A:D, 4, FALSE)</f>
        <v>84.545454545454547</v>
      </c>
      <c r="L79" s="21">
        <f>VLOOKUP('Summary_Min Time'!E79, A:D, 4, FALSE)</f>
        <v>90.795454545454547</v>
      </c>
      <c r="M79" s="21">
        <f t="shared" si="24"/>
        <v>87.670454545454547</v>
      </c>
      <c r="N79" s="21">
        <f>IF('Min Time'!H79=0,1,'Min Time'!H79)</f>
        <v>0.350420080415</v>
      </c>
      <c r="O79" s="21">
        <f t="shared" si="25"/>
        <v>9.7317297109127826E-4</v>
      </c>
      <c r="P79" s="21">
        <f t="shared" si="22"/>
        <v>0.99902682702890877</v>
      </c>
      <c r="Q79" s="21">
        <f t="shared" si="23"/>
        <v>87.585136028727632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D79" s="15"/>
      <c r="AE79" s="26">
        <f>VLOOKUP('Summary_Min Cost'!B79, A:D, 4, FALSE)</f>
        <v>84.545454545454547</v>
      </c>
      <c r="AF79" s="26">
        <f>VLOOKUP('Summary_Min Cost'!E79, A:D, 4, FALSE)</f>
        <v>90.795454545454547</v>
      </c>
      <c r="AG79" s="26">
        <f t="shared" si="26"/>
        <v>87.670454545454547</v>
      </c>
      <c r="AH79" s="26">
        <f>IF('Min Cost'!H79=0,1,'Min Cost'!H79)</f>
        <v>22.797094501990479</v>
      </c>
      <c r="AI79" s="26">
        <f t="shared" si="27"/>
        <v>0.13955618623754965</v>
      </c>
      <c r="AJ79" s="26">
        <f t="shared" si="28"/>
        <v>0.86044381376245038</v>
      </c>
      <c r="AK79" s="26">
        <f t="shared" si="29"/>
        <v>75.435500263378458</v>
      </c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X79" s="18"/>
      <c r="AY79" s="31">
        <f>VLOOKUP('Summary_Min Time&amp;Cost'!B79, A:D, 4, FALSE)</f>
        <v>84.545454545454547</v>
      </c>
      <c r="AZ79" s="31">
        <f>VLOOKUP('Summary_Min Time&amp;Cost'!E79, A:D, 4, FALSE)</f>
        <v>90.795454545454547</v>
      </c>
      <c r="BA79" s="31">
        <f t="shared" si="30"/>
        <v>87.670454545454547</v>
      </c>
      <c r="BB79" s="31">
        <f>IF('Min Time&amp;Cost'!H79=0,1,'Min Time&amp;Cost'!H79)</f>
        <v>0.350420080415</v>
      </c>
      <c r="BC79" s="31">
        <f t="shared" si="31"/>
        <v>6.653366929991794E-4</v>
      </c>
      <c r="BD79" s="31">
        <f t="shared" si="32"/>
        <v>0.99933466330700083</v>
      </c>
      <c r="BE79" s="31">
        <f t="shared" si="33"/>
        <v>87.612124175153539</v>
      </c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</row>
    <row r="80" spans="10:68">
      <c r="J80" s="12"/>
      <c r="K80" s="21">
        <f>VLOOKUP('Summary_Min Time'!B80, A:D, 4, FALSE)</f>
        <v>85.454545454545453</v>
      </c>
      <c r="L80" s="21">
        <f>VLOOKUP('Summary_Min Time'!E80, A:D, 4, FALSE)</f>
        <v>90.795454545454547</v>
      </c>
      <c r="M80" s="21">
        <f t="shared" si="24"/>
        <v>88.125</v>
      </c>
      <c r="N80" s="21">
        <f>IF('Min Time'!H80=0,1,'Min Time'!H80)</f>
        <v>0.34710310121499999</v>
      </c>
      <c r="O80" s="21">
        <f t="shared" si="25"/>
        <v>9.4305389265903514E-4</v>
      </c>
      <c r="P80" s="21">
        <f t="shared" si="22"/>
        <v>0.99905694610734097</v>
      </c>
      <c r="Q80" s="21">
        <f t="shared" si="23"/>
        <v>88.041893375709421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D80" s="15"/>
      <c r="AE80" s="26">
        <f>VLOOKUP('Summary_Min Cost'!B80, A:D, 4, FALSE)</f>
        <v>85.454545454545453</v>
      </c>
      <c r="AF80" s="26">
        <f>VLOOKUP('Summary_Min Cost'!E80, A:D, 4, FALSE)</f>
        <v>90.795454545454547</v>
      </c>
      <c r="AG80" s="26">
        <f t="shared" si="26"/>
        <v>88.125</v>
      </c>
      <c r="AH80" s="26">
        <f>IF('Min Cost'!H80=0,1,'Min Cost'!H80)</f>
        <v>24.078586522842858</v>
      </c>
      <c r="AI80" s="26">
        <f t="shared" si="27"/>
        <v>0.147760955873598</v>
      </c>
      <c r="AJ80" s="26">
        <f t="shared" si="28"/>
        <v>0.85223904412640206</v>
      </c>
      <c r="AK80" s="26">
        <f t="shared" si="29"/>
        <v>75.103565763639182</v>
      </c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X80" s="18"/>
      <c r="AY80" s="31">
        <f>VLOOKUP('Summary_Min Time&amp;Cost'!B80, A:D, 4, FALSE)</f>
        <v>85.454545454545453</v>
      </c>
      <c r="AZ80" s="31">
        <f>VLOOKUP('Summary_Min Time&amp;Cost'!E80, A:D, 4, FALSE)</f>
        <v>90.795454545454547</v>
      </c>
      <c r="BA80" s="31">
        <f t="shared" si="30"/>
        <v>88.125</v>
      </c>
      <c r="BB80" s="31">
        <f>IF('Min Time&amp;Cost'!H80=0,1,'Min Time&amp;Cost'!H80)</f>
        <v>4.4123011675025001</v>
      </c>
      <c r="BC80" s="31">
        <f t="shared" si="31"/>
        <v>3.7559692996533348E-2</v>
      </c>
      <c r="BD80" s="31">
        <f t="shared" si="32"/>
        <v>0.96244030700346661</v>
      </c>
      <c r="BE80" s="31">
        <f t="shared" si="33"/>
        <v>84.815052054680493</v>
      </c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</row>
    <row r="81" spans="10:68">
      <c r="J81" s="12"/>
      <c r="K81" s="21">
        <f>VLOOKUP('Summary_Min Time'!B81, A:D, 4, FALSE)</f>
        <v>90.795454545454547</v>
      </c>
      <c r="L81" s="21">
        <f>VLOOKUP('Summary_Min Time'!E81, A:D, 4, FALSE)</f>
        <v>84.545454545454547</v>
      </c>
      <c r="M81" s="21">
        <f t="shared" si="24"/>
        <v>87.670454545454547</v>
      </c>
      <c r="N81" s="21">
        <f>IF('Min Time'!H81=0,1,'Min Time'!H81)</f>
        <v>1.16433029044875</v>
      </c>
      <c r="O81" s="21">
        <f t="shared" si="25"/>
        <v>8.3637003077745731E-3</v>
      </c>
      <c r="P81" s="21">
        <f t="shared" si="22"/>
        <v>0.99163629969222544</v>
      </c>
      <c r="Q81" s="21">
        <f t="shared" si="23"/>
        <v>86.937205137789988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D81" s="15"/>
      <c r="AE81" s="26">
        <f>VLOOKUP('Summary_Min Cost'!B81, A:D, 4, FALSE)</f>
        <v>90.795454545454547</v>
      </c>
      <c r="AF81" s="26">
        <f>VLOOKUP('Summary_Min Cost'!E81, A:D, 4, FALSE)</f>
        <v>85.454545454545453</v>
      </c>
      <c r="AG81" s="26">
        <f t="shared" si="26"/>
        <v>88.125</v>
      </c>
      <c r="AH81" s="26">
        <f>IF('Min Cost'!H81=0,1,'Min Cost'!H81)</f>
        <v>82.658668526771436</v>
      </c>
      <c r="AI81" s="26">
        <f t="shared" si="27"/>
        <v>0.52282070675941616</v>
      </c>
      <c r="AJ81" s="26">
        <f t="shared" si="28"/>
        <v>0.47717929324058384</v>
      </c>
      <c r="AK81" s="26">
        <f t="shared" si="29"/>
        <v>42.051425216826452</v>
      </c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X81" s="18"/>
      <c r="AY81" s="31">
        <f>VLOOKUP('Summary_Min Time&amp;Cost'!B81, A:D, 4, FALSE)</f>
        <v>90.795454545454547</v>
      </c>
      <c r="AZ81" s="31">
        <f>VLOOKUP('Summary_Min Time&amp;Cost'!E81, A:D, 4, FALSE)</f>
        <v>90.795454545454547</v>
      </c>
      <c r="BA81" s="31">
        <f t="shared" si="30"/>
        <v>90.795454545454547</v>
      </c>
      <c r="BB81" s="31">
        <f>IF('Min Time&amp;Cost'!H81=0,1,'Min Time&amp;Cost'!H81)</f>
        <v>6.1950777242049986</v>
      </c>
      <c r="BC81" s="31">
        <f t="shared" si="31"/>
        <v>5.3752779914233377E-2</v>
      </c>
      <c r="BD81" s="31">
        <f t="shared" si="32"/>
        <v>0.94624722008576667</v>
      </c>
      <c r="BE81" s="31">
        <f t="shared" si="33"/>
        <v>85.914946460059952</v>
      </c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</row>
    <row r="82" spans="10:68">
      <c r="J82" s="12"/>
      <c r="K82" s="21">
        <f>VLOOKUP('Summary_Min Time'!B82, A:D, 4, FALSE)</f>
        <v>90.795454545454547</v>
      </c>
      <c r="L82" s="21">
        <f>VLOOKUP('Summary_Min Time'!E82, A:D, 4, FALSE)</f>
        <v>90.795454545454547</v>
      </c>
      <c r="M82" s="21">
        <f t="shared" si="24"/>
        <v>90.795454545454547</v>
      </c>
      <c r="N82" s="21">
        <f>IF('Min Time'!H82=0,1,'Min Time'!H82)</f>
        <v>0.96333437073874995</v>
      </c>
      <c r="O82" s="21">
        <f t="shared" si="25"/>
        <v>6.5386023782167679E-3</v>
      </c>
      <c r="P82" s="21">
        <f t="shared" si="22"/>
        <v>0.9934613976217832</v>
      </c>
      <c r="Q82" s="21">
        <f t="shared" si="23"/>
        <v>90.20177917043236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D82" s="15"/>
      <c r="AE82" s="26">
        <f>VLOOKUP('Summary_Min Cost'!B82, A:D, 4, FALSE)</f>
        <v>90.795454545454547</v>
      </c>
      <c r="AF82" s="26">
        <f>VLOOKUP('Summary_Min Cost'!E82, A:D, 4, FALSE)</f>
        <v>85.454545454545453</v>
      </c>
      <c r="AG82" s="26">
        <f t="shared" si="26"/>
        <v>88.125</v>
      </c>
      <c r="AH82" s="26">
        <f>IF('Min Cost'!H82=0,1,'Min Cost'!H82)</f>
        <v>45.289275197828573</v>
      </c>
      <c r="AI82" s="26">
        <f t="shared" si="27"/>
        <v>0.28356267103718008</v>
      </c>
      <c r="AJ82" s="26">
        <f t="shared" si="28"/>
        <v>0.71643732896281986</v>
      </c>
      <c r="AK82" s="26">
        <f t="shared" si="29"/>
        <v>63.136039614848499</v>
      </c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X82" s="18"/>
      <c r="AY82" s="31">
        <f>VLOOKUP('Summary_Min Time&amp;Cost'!B82, A:D, 4, FALSE)</f>
        <v>90.795454545454547</v>
      </c>
      <c r="AZ82" s="31">
        <f>VLOOKUP('Summary_Min Time&amp;Cost'!E82, A:D, 4, FALSE)</f>
        <v>90.795454545454547</v>
      </c>
      <c r="BA82" s="31">
        <f t="shared" si="30"/>
        <v>90.795454545454547</v>
      </c>
      <c r="BB82" s="31">
        <f>IF('Min Time&amp;Cost'!H82=0,1,'Min Time&amp;Cost'!H82)</f>
        <v>0.96333437073874995</v>
      </c>
      <c r="BC82" s="31">
        <f t="shared" si="31"/>
        <v>6.2324810101033823E-3</v>
      </c>
      <c r="BD82" s="31">
        <f t="shared" si="32"/>
        <v>0.99376751898989657</v>
      </c>
      <c r="BE82" s="31">
        <f t="shared" si="33"/>
        <v>90.229573599196286</v>
      </c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</row>
    <row r="83" spans="10:68">
      <c r="J83" s="12"/>
      <c r="K83" s="21">
        <f>VLOOKUP('Summary_Min Time'!B83, A:D, 4, FALSE)</f>
        <v>88.63636363636364</v>
      </c>
      <c r="L83" s="21">
        <f>VLOOKUP('Summary_Min Time'!E83, A:D, 4, FALSE)</f>
        <v>90.795454545454547</v>
      </c>
      <c r="M83" s="21">
        <f t="shared" si="24"/>
        <v>89.715909090909093</v>
      </c>
      <c r="N83" s="21">
        <f>IF('Min Time'!H83=0,1,'Min Time'!H83)</f>
        <v>2.2473363586600001</v>
      </c>
      <c r="O83" s="21">
        <f t="shared" si="25"/>
        <v>1.8197691642736744E-2</v>
      </c>
      <c r="P83" s="21">
        <f t="shared" si="22"/>
        <v>0.98180230835726323</v>
      </c>
      <c r="Q83" s="21">
        <f t="shared" si="23"/>
        <v>88.083286641824927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D83" s="15"/>
      <c r="AE83" s="26">
        <f>VLOOKUP('Summary_Min Cost'!B83, A:D, 4, FALSE)</f>
        <v>88.63636363636364</v>
      </c>
      <c r="AF83" s="26">
        <f>VLOOKUP('Summary_Min Cost'!E83, A:D, 4, FALSE)</f>
        <v>85.454545454545453</v>
      </c>
      <c r="AG83" s="26">
        <f t="shared" si="26"/>
        <v>87.045454545454547</v>
      </c>
      <c r="AH83" s="26">
        <f>IF('Min Cost'!H83=0,1,'Min Cost'!H83)</f>
        <v>69.278212859933333</v>
      </c>
      <c r="AI83" s="26">
        <f t="shared" si="27"/>
        <v>0.43715216213692015</v>
      </c>
      <c r="AJ83" s="26">
        <f t="shared" si="28"/>
        <v>0.5628478378630799</v>
      </c>
      <c r="AK83" s="26">
        <f t="shared" si="29"/>
        <v>48.993345886718089</v>
      </c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X83" s="18"/>
      <c r="AY83" s="31">
        <f>VLOOKUP('Summary_Min Time&amp;Cost'!B83, A:D, 4, FALSE)</f>
        <v>88.63636363636364</v>
      </c>
      <c r="AZ83" s="31">
        <f>VLOOKUP('Summary_Min Time&amp;Cost'!E83, A:D, 4, FALSE)</f>
        <v>90.795454545454547</v>
      </c>
      <c r="BA83" s="31">
        <f t="shared" si="30"/>
        <v>89.715909090909093</v>
      </c>
      <c r="BB83" s="31">
        <f>IF('Min Time&amp;Cost'!H83=0,1,'Min Time&amp;Cost'!H83)</f>
        <v>2.2473363586600001</v>
      </c>
      <c r="BC83" s="31">
        <f t="shared" si="31"/>
        <v>1.7895162861476917E-2</v>
      </c>
      <c r="BD83" s="31">
        <f t="shared" si="32"/>
        <v>0.98210483713852303</v>
      </c>
      <c r="BE83" s="31">
        <f t="shared" si="33"/>
        <v>88.110428286461811</v>
      </c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</row>
    <row r="84" spans="10:68">
      <c r="J84" s="12"/>
      <c r="K84" s="21">
        <f>VLOOKUP('Summary_Min Time'!B84, A:D, 4, FALSE)</f>
        <v>89.090909090909093</v>
      </c>
      <c r="L84" s="21">
        <f>VLOOKUP('Summary_Min Time'!E84, A:D, 4, FALSE)</f>
        <v>92.954545454545453</v>
      </c>
      <c r="M84" s="21">
        <f t="shared" si="24"/>
        <v>91.02272727272728</v>
      </c>
      <c r="N84" s="21">
        <f>IF('Min Time'!H84=0,1,'Min Time'!H84)</f>
        <v>0.99907417967000001</v>
      </c>
      <c r="O84" s="21">
        <f t="shared" si="25"/>
        <v>6.8631296192539432E-3</v>
      </c>
      <c r="P84" s="21">
        <f t="shared" si="22"/>
        <v>0.99313687038074605</v>
      </c>
      <c r="Q84" s="21">
        <f t="shared" si="23"/>
        <v>90.39802649715655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D84" s="15"/>
      <c r="AE84" s="26">
        <f>VLOOKUP('Summary_Min Cost'!B84, A:D, 4, FALSE)</f>
        <v>89.090909090909093</v>
      </c>
      <c r="AF84" s="26">
        <f>VLOOKUP('Summary_Min Cost'!E84, A:D, 4, FALSE)</f>
        <v>85.454545454545453</v>
      </c>
      <c r="AG84" s="26">
        <f t="shared" si="26"/>
        <v>87.27272727272728</v>
      </c>
      <c r="AH84" s="26">
        <f>IF('Min Cost'!H84=0,1,'Min Cost'!H84)</f>
        <v>15.241097252633329</v>
      </c>
      <c r="AI84" s="26">
        <f t="shared" si="27"/>
        <v>9.1178813774196552E-2</v>
      </c>
      <c r="AJ84" s="26">
        <f t="shared" si="28"/>
        <v>0.90882118622580343</v>
      </c>
      <c r="AK84" s="26">
        <f t="shared" si="29"/>
        <v>79.315303525161028</v>
      </c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X84" s="18"/>
      <c r="AY84" s="31">
        <f>VLOOKUP('Summary_Min Time&amp;Cost'!B84, A:D, 4, FALSE)</f>
        <v>89.090909090909093</v>
      </c>
      <c r="AZ84" s="31">
        <f>VLOOKUP('Summary_Min Time&amp;Cost'!E84, A:D, 4, FALSE)</f>
        <v>92.954545454545453</v>
      </c>
      <c r="BA84" s="31">
        <f t="shared" si="30"/>
        <v>91.02272727272728</v>
      </c>
      <c r="BB84" s="31">
        <f>IF('Min Time&amp;Cost'!H84=0,1,'Min Time&amp;Cost'!H84)</f>
        <v>0.99907417967000001</v>
      </c>
      <c r="BC84" s="31">
        <f t="shared" si="31"/>
        <v>6.5571082497144877E-3</v>
      </c>
      <c r="BD84" s="31">
        <f t="shared" si="32"/>
        <v>0.99344289175028555</v>
      </c>
      <c r="BE84" s="31">
        <f t="shared" si="33"/>
        <v>90.425881396815768</v>
      </c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</row>
    <row r="85" spans="10:68">
      <c r="J85" s="12"/>
      <c r="K85" s="21">
        <f>VLOOKUP('Summary_Min Time'!B85, A:D, 4, FALSE)</f>
        <v>85.454545454545453</v>
      </c>
      <c r="L85" s="21">
        <f>VLOOKUP('Summary_Min Time'!E85, A:D, 4, FALSE)</f>
        <v>84.545454545454547</v>
      </c>
      <c r="M85" s="21">
        <f t="shared" si="24"/>
        <v>85</v>
      </c>
      <c r="N85" s="21">
        <f>IF('Min Time'!H85=0,1,'Min Time'!H85)</f>
        <v>25.547490909042502</v>
      </c>
      <c r="O85" s="21">
        <f t="shared" si="25"/>
        <v>0.22976946827201261</v>
      </c>
      <c r="P85" s="21">
        <f t="shared" si="22"/>
        <v>0.77023053172798739</v>
      </c>
      <c r="Q85" s="21">
        <f t="shared" si="23"/>
        <v>65.469595196878927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D85" s="15"/>
      <c r="AE85" s="26">
        <f>VLOOKUP('Summary_Min Cost'!B85, A:D, 4, FALSE)</f>
        <v>85.454545454545453</v>
      </c>
      <c r="AF85" s="26">
        <f>VLOOKUP('Summary_Min Cost'!E85, A:D, 4, FALSE)</f>
        <v>85.454545454545453</v>
      </c>
      <c r="AG85" s="26">
        <f t="shared" si="26"/>
        <v>85.454545454545453</v>
      </c>
      <c r="AH85" s="26">
        <f>IF('Min Cost'!H85=0,1,'Min Cost'!H85)</f>
        <v>55.278850361052378</v>
      </c>
      <c r="AI85" s="26">
        <f t="shared" si="27"/>
        <v>0.34752105832524516</v>
      </c>
      <c r="AJ85" s="26">
        <f t="shared" si="28"/>
        <v>0.65247894167475484</v>
      </c>
      <c r="AK85" s="26">
        <f t="shared" si="29"/>
        <v>55.757291379479049</v>
      </c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X85" s="18"/>
      <c r="AY85" s="31">
        <f>VLOOKUP('Summary_Min Time&amp;Cost'!B85, A:D, 4, FALSE)</f>
        <v>85.454545454545453</v>
      </c>
      <c r="AZ85" s="31">
        <f>VLOOKUP('Summary_Min Time&amp;Cost'!E85, A:D, 4, FALSE)</f>
        <v>90.795454545454547</v>
      </c>
      <c r="BA85" s="31">
        <f t="shared" si="30"/>
        <v>88.125</v>
      </c>
      <c r="BB85" s="31">
        <f>IF('Min Time&amp;Cost'!H85=0,1,'Min Time&amp;Cost'!H85)</f>
        <v>30.589811356169999</v>
      </c>
      <c r="BC85" s="31">
        <f t="shared" si="31"/>
        <v>0.27533188950674836</v>
      </c>
      <c r="BD85" s="31">
        <f t="shared" si="32"/>
        <v>0.72466811049325164</v>
      </c>
      <c r="BE85" s="31">
        <f t="shared" si="33"/>
        <v>63.861377237217802</v>
      </c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</row>
    <row r="86" spans="10:68">
      <c r="J86" s="12"/>
      <c r="K86" s="21">
        <f>VLOOKUP('Summary_Min Time'!B86, A:D, 4, FALSE)</f>
        <v>85.454545454545453</v>
      </c>
      <c r="L86" s="21">
        <f>VLOOKUP('Summary_Min Time'!E86, A:D, 4, FALSE)</f>
        <v>84.545454545454547</v>
      </c>
      <c r="M86" s="21">
        <f t="shared" si="24"/>
        <v>85</v>
      </c>
      <c r="N86" s="21">
        <f>IF('Min Time'!H86=0,1,'Min Time'!H86)</f>
        <v>6.5351521870562497</v>
      </c>
      <c r="O86" s="21">
        <f t="shared" si="25"/>
        <v>5.7132232214616011E-2</v>
      </c>
      <c r="P86" s="21">
        <f t="shared" si="22"/>
        <v>0.94286776778538395</v>
      </c>
      <c r="Q86" s="21">
        <f t="shared" si="23"/>
        <v>80.143760261757635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D86" s="15"/>
      <c r="AE86" s="26">
        <f>VLOOKUP('Summary_Min Cost'!B86, A:D, 4, FALSE)</f>
        <v>85.454545454545453</v>
      </c>
      <c r="AF86" s="26">
        <f>VLOOKUP('Summary_Min Cost'!E86, A:D, 4, FALSE)</f>
        <v>90.795454545454547</v>
      </c>
      <c r="AG86" s="26">
        <f t="shared" si="26"/>
        <v>88.125</v>
      </c>
      <c r="AH86" s="26">
        <f>IF('Min Cost'!H86=0,1,'Min Cost'!H86)</f>
        <v>28.90615610221905</v>
      </c>
      <c r="AI86" s="26">
        <f t="shared" si="27"/>
        <v>0.1786695340436211</v>
      </c>
      <c r="AJ86" s="26">
        <f t="shared" si="28"/>
        <v>0.82133046595637893</v>
      </c>
      <c r="AK86" s="26">
        <f t="shared" si="29"/>
        <v>72.379747312405897</v>
      </c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X86" s="18"/>
      <c r="AY86" s="31">
        <f>VLOOKUP('Summary_Min Time&amp;Cost'!B86, A:D, 4, FALSE)</f>
        <v>85.454545454545453</v>
      </c>
      <c r="AZ86" s="31">
        <f>VLOOKUP('Summary_Min Time&amp;Cost'!E86, A:D, 4, FALSE)</f>
        <v>90.795454545454547</v>
      </c>
      <c r="BA86" s="31">
        <f t="shared" si="30"/>
        <v>88.125</v>
      </c>
      <c r="BB86" s="31">
        <f>IF('Min Time&amp;Cost'!H86=0,1,'Min Time&amp;Cost'!H86)</f>
        <v>11.577472634183749</v>
      </c>
      <c r="BC86" s="31">
        <f t="shared" si="31"/>
        <v>0.10264145767645537</v>
      </c>
      <c r="BD86" s="31">
        <f t="shared" si="32"/>
        <v>0.89735854232354462</v>
      </c>
      <c r="BE86" s="31">
        <f t="shared" si="33"/>
        <v>79.079721542262362</v>
      </c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</row>
    <row r="87" spans="10:68">
      <c r="J87" s="12"/>
      <c r="K87" s="21">
        <f>VLOOKUP('Summary_Min Time'!B87, A:D, 4, FALSE)</f>
        <v>89.090909090909093</v>
      </c>
      <c r="L87" s="21">
        <f>VLOOKUP('Summary_Min Time'!E87, A:D, 4, FALSE)</f>
        <v>85.454545454545453</v>
      </c>
      <c r="M87" s="21">
        <f t="shared" si="24"/>
        <v>87.27272727272728</v>
      </c>
      <c r="N87" s="21">
        <f>IF('Min Time'!H87=0,1,'Min Time'!H87)</f>
        <v>1.6639774217600001</v>
      </c>
      <c r="O87" s="21">
        <f t="shared" si="25"/>
        <v>1.2900632929000766E-2</v>
      </c>
      <c r="P87" s="21">
        <f t="shared" si="22"/>
        <v>0.98709936707099921</v>
      </c>
      <c r="Q87" s="21">
        <f t="shared" si="23"/>
        <v>86.146853853469025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D87" s="15"/>
      <c r="AE87" s="26">
        <f>VLOOKUP('Summary_Min Cost'!B87, A:D, 4, FALSE)</f>
        <v>89.090909090909093</v>
      </c>
      <c r="AF87" s="26">
        <f>VLOOKUP('Summary_Min Cost'!E87, A:D, 4, FALSE)</f>
        <v>85.454545454545453</v>
      </c>
      <c r="AG87" s="26">
        <f t="shared" si="26"/>
        <v>87.27272727272728</v>
      </c>
      <c r="AH87" s="26">
        <f>IF('Min Cost'!H87=0,1,'Min Cost'!H87)</f>
        <v>94.301849414876187</v>
      </c>
      <c r="AI87" s="26">
        <f t="shared" si="27"/>
        <v>0.5973663266019803</v>
      </c>
      <c r="AJ87" s="26">
        <f t="shared" si="28"/>
        <v>0.4026336733980197</v>
      </c>
      <c r="AK87" s="26">
        <f t="shared" si="29"/>
        <v>35.138938769281722</v>
      </c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X87" s="18"/>
      <c r="AY87" s="31">
        <f>VLOOKUP('Summary_Min Time&amp;Cost'!B87, A:D, 4, FALSE)</f>
        <v>89.090909090909093</v>
      </c>
      <c r="AZ87" s="31">
        <f>VLOOKUP('Summary_Min Time&amp;Cost'!E87, A:D, 4, FALSE)</f>
        <v>85.454545454545453</v>
      </c>
      <c r="BA87" s="31">
        <f t="shared" si="30"/>
        <v>87.27272727272728</v>
      </c>
      <c r="BB87" s="31">
        <f>IF('Min Time&amp;Cost'!H87=0,1,'Min Time&amp;Cost'!H87)</f>
        <v>8.2490353611062499</v>
      </c>
      <c r="BC87" s="31">
        <f t="shared" si="31"/>
        <v>7.2409023970490607E-2</v>
      </c>
      <c r="BD87" s="31">
        <f t="shared" si="32"/>
        <v>0.92759097602950935</v>
      </c>
      <c r="BE87" s="31">
        <f t="shared" si="33"/>
        <v>80.953394271666284</v>
      </c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</row>
    <row r="88" spans="10:68">
      <c r="J88" s="12"/>
      <c r="K88" s="21">
        <f>VLOOKUP('Summary_Min Time'!B88, A:D, 4, FALSE)</f>
        <v>84.545454545454547</v>
      </c>
      <c r="L88" s="21">
        <f>VLOOKUP('Summary_Min Time'!E88, A:D, 4, FALSE)</f>
        <v>90.795454545454547</v>
      </c>
      <c r="M88" s="21">
        <f t="shared" si="24"/>
        <v>87.670454545454547</v>
      </c>
      <c r="N88" s="21">
        <f>IF('Min Time'!H88=0,1,'Min Time'!H88)</f>
        <v>9.7788048170912507</v>
      </c>
      <c r="O88" s="21">
        <f t="shared" si="25"/>
        <v>8.6585485334495532E-2</v>
      </c>
      <c r="P88" s="21">
        <f t="shared" si="22"/>
        <v>0.9134145146655045</v>
      </c>
      <c r="Q88" s="21">
        <f t="shared" si="23"/>
        <v>80.079465689140534</v>
      </c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D88" s="15"/>
      <c r="AE88" s="26">
        <f>VLOOKUP('Summary_Min Cost'!B88, A:D, 4, FALSE)</f>
        <v>84.545454545454547</v>
      </c>
      <c r="AF88" s="26">
        <f>VLOOKUP('Summary_Min Cost'!E88, A:D, 4, FALSE)</f>
        <v>85.454545454545453</v>
      </c>
      <c r="AG88" s="26">
        <f t="shared" si="26"/>
        <v>85</v>
      </c>
      <c r="AH88" s="26">
        <f>IF('Min Cost'!H88=0,1,'Min Cost'!H88)</f>
        <v>72.099590460142849</v>
      </c>
      <c r="AI88" s="26">
        <f t="shared" si="27"/>
        <v>0.45521606958960081</v>
      </c>
      <c r="AJ88" s="26">
        <f t="shared" si="28"/>
        <v>0.54478393041039919</v>
      </c>
      <c r="AK88" s="26">
        <f t="shared" si="29"/>
        <v>46.306634084883932</v>
      </c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X88" s="18"/>
      <c r="AY88" s="31">
        <f>VLOOKUP('Summary_Min Time&amp;Cost'!B88, A:D, 4, FALSE)</f>
        <v>84.545454545454547</v>
      </c>
      <c r="AZ88" s="31">
        <f>VLOOKUP('Summary_Min Time&amp;Cost'!E88, A:D, 4, FALSE)</f>
        <v>88.63636363636364</v>
      </c>
      <c r="BA88" s="31">
        <f t="shared" si="30"/>
        <v>86.590909090909093</v>
      </c>
      <c r="BB88" s="31">
        <f>IF('Min Time&amp;Cost'!H88=0,1,'Min Time&amp;Cost'!H88)</f>
        <v>10.223918401376251</v>
      </c>
      <c r="BC88" s="31">
        <f t="shared" si="31"/>
        <v>9.0347027812393496E-2</v>
      </c>
      <c r="BD88" s="31">
        <f t="shared" si="32"/>
        <v>0.90965297218760655</v>
      </c>
      <c r="BE88" s="31">
        <f t="shared" si="33"/>
        <v>78.767677818972302</v>
      </c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</row>
    <row r="89" spans="10:68">
      <c r="J89" s="12"/>
      <c r="K89" s="21">
        <f>VLOOKUP('Summary_Min Time'!B89, A:D, 4, FALSE)</f>
        <v>89.545454545454547</v>
      </c>
      <c r="L89" s="21">
        <f>VLOOKUP('Summary_Min Time'!E89, A:D, 4, FALSE)</f>
        <v>90.795454545454547</v>
      </c>
      <c r="M89" s="21">
        <f t="shared" si="24"/>
        <v>90.170454545454547</v>
      </c>
      <c r="N89" s="21">
        <f>IF('Min Time'!H89=0,1,'Min Time'!H89)</f>
        <v>0.33966088112374998</v>
      </c>
      <c r="O89" s="21">
        <f t="shared" si="25"/>
        <v>8.7547649855346655E-4</v>
      </c>
      <c r="P89" s="21">
        <f t="shared" si="22"/>
        <v>0.99912452350144654</v>
      </c>
      <c r="Q89" s="21">
        <f t="shared" si="23"/>
        <v>90.091512431636119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D89" s="15"/>
      <c r="AE89" s="26">
        <f>VLOOKUP('Summary_Min Cost'!B89, A:D, 4, FALSE)</f>
        <v>89.545454545454547</v>
      </c>
      <c r="AF89" s="26">
        <f>VLOOKUP('Summary_Min Cost'!E89, A:D, 4, FALSE)</f>
        <v>90.795454545454547</v>
      </c>
      <c r="AG89" s="26">
        <f t="shared" si="26"/>
        <v>90.170454545454547</v>
      </c>
      <c r="AH89" s="26">
        <f>IF('Min Cost'!H89=0,1,'Min Cost'!H89)</f>
        <v>37.3374768709619</v>
      </c>
      <c r="AI89" s="26">
        <f t="shared" si="27"/>
        <v>0.23265117693294049</v>
      </c>
      <c r="AJ89" s="26">
        <f t="shared" si="28"/>
        <v>0.76734882306705954</v>
      </c>
      <c r="AK89" s="26">
        <f t="shared" si="29"/>
        <v>69.192192170876339</v>
      </c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X89" s="18"/>
      <c r="AY89" s="31">
        <f>VLOOKUP('Summary_Min Time&amp;Cost'!B89, A:D, 4, FALSE)</f>
        <v>89.545454545454547</v>
      </c>
      <c r="AZ89" s="31">
        <f>VLOOKUP('Summary_Min Time&amp;Cost'!E89, A:D, 4, FALSE)</f>
        <v>90.795454545454547</v>
      </c>
      <c r="BA89" s="31">
        <f t="shared" si="30"/>
        <v>90.170454545454547</v>
      </c>
      <c r="BB89" s="31">
        <f>IF('Min Time&amp;Cost'!H89=0,1,'Min Time&amp;Cost'!H89)</f>
        <v>3.927203558775</v>
      </c>
      <c r="BC89" s="31">
        <f t="shared" si="31"/>
        <v>3.3153516736159912E-2</v>
      </c>
      <c r="BD89" s="31">
        <f t="shared" si="32"/>
        <v>0.96684648326384004</v>
      </c>
      <c r="BE89" s="31">
        <f t="shared" si="33"/>
        <v>87.180986871574675</v>
      </c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</row>
    <row r="90" spans="10:68">
      <c r="J90" s="12"/>
      <c r="K90" s="21">
        <f>VLOOKUP('Summary_Min Time'!B90, A:D, 4, FALSE)</f>
        <v>92.954545454545453</v>
      </c>
      <c r="L90" s="21">
        <f>VLOOKUP('Summary_Min Time'!E90, A:D, 4, FALSE)</f>
        <v>92.954545454545453</v>
      </c>
      <c r="M90" s="21">
        <f t="shared" si="24"/>
        <v>92.954545454545453</v>
      </c>
      <c r="N90" s="21">
        <f>IF('Min Time'!H90=0,1,'Min Time'!H90)</f>
        <v>7.4115658847875006</v>
      </c>
      <c r="O90" s="21">
        <f t="shared" si="25"/>
        <v>6.5090308316226669E-2</v>
      </c>
      <c r="P90" s="21">
        <f t="shared" si="22"/>
        <v>0.93490969168377336</v>
      </c>
      <c r="Q90" s="21">
        <f t="shared" si="23"/>
        <v>86.904105431514381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D90" s="15"/>
      <c r="AE90" s="26">
        <f>VLOOKUP('Summary_Min Cost'!B90, A:D, 4, FALSE)</f>
        <v>92.954545454545453</v>
      </c>
      <c r="AF90" s="26">
        <f>VLOOKUP('Summary_Min Cost'!E90, A:D, 4, FALSE)</f>
        <v>90.795454545454547</v>
      </c>
      <c r="AG90" s="26">
        <f t="shared" si="26"/>
        <v>91.875</v>
      </c>
      <c r="AH90" s="26">
        <f>IF('Min Cost'!H90=0,1,'Min Cost'!H90)</f>
        <v>36.066250568476192</v>
      </c>
      <c r="AI90" s="26">
        <f t="shared" si="27"/>
        <v>0.22451213369469758</v>
      </c>
      <c r="AJ90" s="26">
        <f t="shared" si="28"/>
        <v>0.77548786630530242</v>
      </c>
      <c r="AK90" s="26">
        <f t="shared" si="29"/>
        <v>71.247947716799658</v>
      </c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X90" s="18"/>
      <c r="AY90" s="31">
        <f>VLOOKUP('Summary_Min Time&amp;Cost'!B90, A:D, 4, FALSE)</f>
        <v>92.954545454545453</v>
      </c>
      <c r="AZ90" s="31">
        <f>VLOOKUP('Summary_Min Time&amp;Cost'!E90, A:D, 4, FALSE)</f>
        <v>92.954545454545453</v>
      </c>
      <c r="BA90" s="31">
        <f t="shared" si="30"/>
        <v>92.954545454545453</v>
      </c>
      <c r="BB90" s="31">
        <f>IF('Min Time&amp;Cost'!H90=0,1,'Min Time&amp;Cost'!H90)</f>
        <v>7.4115658847875006</v>
      </c>
      <c r="BC90" s="31">
        <f t="shared" si="31"/>
        <v>6.4802228845231805E-2</v>
      </c>
      <c r="BD90" s="31">
        <f t="shared" si="32"/>
        <v>0.93519777115476821</v>
      </c>
      <c r="BE90" s="31">
        <f t="shared" si="33"/>
        <v>86.930883727795504</v>
      </c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</row>
    <row r="91" spans="10:68">
      <c r="J91" s="12"/>
      <c r="K91" s="21">
        <f>VLOOKUP('Summary_Min Time'!B91, A:D, 4, FALSE)</f>
        <v>84.545454545454547</v>
      </c>
      <c r="L91" s="21">
        <f>VLOOKUP('Summary_Min Time'!E91, A:D, 4, FALSE)</f>
        <v>90.795454545454547</v>
      </c>
      <c r="M91" s="21">
        <f t="shared" si="24"/>
        <v>87.670454545454547</v>
      </c>
      <c r="N91" s="21">
        <f>IF('Min Time'!H91=0,1,'Min Time'!H91)</f>
        <v>5.5808367784012498</v>
      </c>
      <c r="O91" s="21">
        <f t="shared" si="25"/>
        <v>4.8466787269294077E-2</v>
      </c>
      <c r="P91" s="21">
        <f t="shared" si="22"/>
        <v>0.9515332127307059</v>
      </c>
      <c r="Q91" s="21">
        <f t="shared" si="23"/>
        <v>83.421349275197684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D91" s="15"/>
      <c r="AE91" s="26">
        <f>VLOOKUP('Summary_Min Cost'!B91, A:D, 4, FALSE)</f>
        <v>84.545454545454547</v>
      </c>
      <c r="AF91" s="26">
        <f>VLOOKUP('Summary_Min Cost'!E91, A:D, 4, FALSE)</f>
        <v>90.795454545454547</v>
      </c>
      <c r="AG91" s="26">
        <f t="shared" si="26"/>
        <v>87.670454545454547</v>
      </c>
      <c r="AH91" s="26">
        <f>IF('Min Cost'!H91=0,1,'Min Cost'!H91)</f>
        <v>29.466477177847619</v>
      </c>
      <c r="AI91" s="26">
        <f t="shared" si="27"/>
        <v>0.18225699715142676</v>
      </c>
      <c r="AJ91" s="26">
        <f t="shared" si="28"/>
        <v>0.81774300284857326</v>
      </c>
      <c r="AK91" s="26">
        <f t="shared" si="29"/>
        <v>71.691900761099348</v>
      </c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X91" s="18"/>
      <c r="AY91" s="31">
        <f>VLOOKUP('Summary_Min Time&amp;Cost'!B91, A:D, 4, FALSE)</f>
        <v>84.545454545454547</v>
      </c>
      <c r="AZ91" s="31">
        <f>VLOOKUP('Summary_Min Time&amp;Cost'!E91, A:D, 4, FALSE)</f>
        <v>90.795454545454547</v>
      </c>
      <c r="BA91" s="31">
        <f t="shared" si="30"/>
        <v>87.670454545454547</v>
      </c>
      <c r="BB91" s="31">
        <f>IF('Min Time&amp;Cost'!H91=0,1,'Min Time&amp;Cost'!H91)</f>
        <v>5.5808367784012498</v>
      </c>
      <c r="BC91" s="31">
        <f t="shared" si="31"/>
        <v>4.8173585490559903E-2</v>
      </c>
      <c r="BD91" s="31">
        <f t="shared" si="32"/>
        <v>0.95182641450944006</v>
      </c>
      <c r="BE91" s="31">
        <f t="shared" si="33"/>
        <v>83.447054408412839</v>
      </c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</row>
    <row r="92" spans="10:68">
      <c r="J92" s="12"/>
      <c r="K92" s="21">
        <f>VLOOKUP('Summary_Min Time'!B92, A:D, 4, FALSE)</f>
        <v>84.545454545454547</v>
      </c>
      <c r="L92" s="21">
        <f>VLOOKUP('Summary_Min Time'!E92, A:D, 4, FALSE)</f>
        <v>84.545454545454547</v>
      </c>
      <c r="M92" s="21">
        <f t="shared" si="24"/>
        <v>84.545454545454547</v>
      </c>
      <c r="N92" s="21">
        <f>IF('Min Time'!H92=0,1,'Min Time'!H92)</f>
        <v>3.2706686028187502</v>
      </c>
      <c r="O92" s="21">
        <f t="shared" si="25"/>
        <v>2.7489828332668546E-2</v>
      </c>
      <c r="P92" s="21">
        <f t="shared" si="22"/>
        <v>0.97251017166733145</v>
      </c>
      <c r="Q92" s="21">
        <f t="shared" si="23"/>
        <v>82.221314513692576</v>
      </c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D92" s="15"/>
      <c r="AE92" s="26">
        <f>VLOOKUP('Summary_Min Cost'!B92, A:D, 4, FALSE)</f>
        <v>84.545454545454547</v>
      </c>
      <c r="AF92" s="26">
        <f>VLOOKUP('Summary_Min Cost'!E92, A:D, 4, FALSE)</f>
        <v>90.795454545454547</v>
      </c>
      <c r="AG92" s="26">
        <f t="shared" si="26"/>
        <v>87.670454545454547</v>
      </c>
      <c r="AH92" s="26">
        <f>IF('Min Cost'!H92=0,1,'Min Cost'!H92)</f>
        <v>30.536434355247621</v>
      </c>
      <c r="AI92" s="26">
        <f t="shared" si="27"/>
        <v>0.18910741215062779</v>
      </c>
      <c r="AJ92" s="26">
        <f t="shared" si="28"/>
        <v>0.81089258784937224</v>
      </c>
      <c r="AK92" s="26">
        <f t="shared" si="29"/>
        <v>71.091321764294392</v>
      </c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X92" s="18"/>
      <c r="AY92" s="31">
        <f>VLOOKUP('Summary_Min Time&amp;Cost'!B92, A:D, 4, FALSE)</f>
        <v>84.545454545454547</v>
      </c>
      <c r="AZ92" s="31">
        <f>VLOOKUP('Summary_Min Time&amp;Cost'!E92, A:D, 4, FALSE)</f>
        <v>84.545454545454547</v>
      </c>
      <c r="BA92" s="31">
        <f t="shared" si="30"/>
        <v>84.545454545454547</v>
      </c>
      <c r="BB92" s="31">
        <f>IF('Min Time&amp;Cost'!H92=0,1,'Min Time&amp;Cost'!H92)</f>
        <v>3.2706686028187502</v>
      </c>
      <c r="BC92" s="31">
        <f t="shared" si="31"/>
        <v>2.7190162794613764E-2</v>
      </c>
      <c r="BD92" s="31">
        <f t="shared" si="32"/>
        <v>0.97280983720538627</v>
      </c>
      <c r="BE92" s="31">
        <f t="shared" si="33"/>
        <v>82.24664987281902</v>
      </c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</row>
    <row r="93" spans="10:68">
      <c r="J93" s="12"/>
      <c r="K93" s="21">
        <f>VLOOKUP('Summary_Min Time'!B93, A:D, 4, FALSE)</f>
        <v>84.545454545454547</v>
      </c>
      <c r="L93" s="21">
        <f>VLOOKUP('Summary_Min Time'!E93, A:D, 4, FALSE)</f>
        <v>84.545454545454547</v>
      </c>
      <c r="M93" s="21">
        <f t="shared" si="24"/>
        <v>84.545454545454547</v>
      </c>
      <c r="N93" s="21">
        <f>IF('Min Time'!H93=0,1,'Min Time'!H93)</f>
        <v>2.6650982863912498</v>
      </c>
      <c r="O93" s="21">
        <f t="shared" si="25"/>
        <v>2.1991084217324652E-2</v>
      </c>
      <c r="P93" s="21">
        <f t="shared" si="22"/>
        <v>0.97800891578267535</v>
      </c>
      <c r="Q93" s="21">
        <f t="shared" si="23"/>
        <v>82.686208334353466</v>
      </c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D93" s="15"/>
      <c r="AE93" s="26">
        <f>VLOOKUP('Summary_Min Cost'!B93, A:D, 4, FALSE)</f>
        <v>84.545454545454547</v>
      </c>
      <c r="AF93" s="26">
        <f>VLOOKUP('Summary_Min Cost'!E93, A:D, 4, FALSE)</f>
        <v>90.795454545454547</v>
      </c>
      <c r="AG93" s="26">
        <f t="shared" si="26"/>
        <v>87.670454545454547</v>
      </c>
      <c r="AH93" s="26">
        <f>IF('Min Cost'!H93=0,1,'Min Cost'!H93)</f>
        <v>11.61256095072857</v>
      </c>
      <c r="AI93" s="26">
        <f t="shared" si="27"/>
        <v>6.7947062043612089E-2</v>
      </c>
      <c r="AJ93" s="26">
        <f t="shared" si="28"/>
        <v>0.93205293795638788</v>
      </c>
      <c r="AK93" s="26">
        <f t="shared" si="29"/>
        <v>81.713504731062869</v>
      </c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X93" s="18"/>
      <c r="AY93" s="31">
        <f>VLOOKUP('Summary_Min Time&amp;Cost'!B93, A:D, 4, FALSE)</f>
        <v>84.545454545454547</v>
      </c>
      <c r="AZ93" s="31">
        <f>VLOOKUP('Summary_Min Time&amp;Cost'!E93, A:D, 4, FALSE)</f>
        <v>84.545454545454547</v>
      </c>
      <c r="BA93" s="31">
        <f t="shared" si="30"/>
        <v>84.545454545454547</v>
      </c>
      <c r="BB93" s="31">
        <f>IF('Min Time&amp;Cost'!H93=0,1,'Min Time&amp;Cost'!H93)</f>
        <v>2.6650982863912498</v>
      </c>
      <c r="BC93" s="31">
        <f t="shared" si="31"/>
        <v>2.1689724317440089E-2</v>
      </c>
      <c r="BD93" s="31">
        <f t="shared" si="32"/>
        <v>0.9783102756825599</v>
      </c>
      <c r="BE93" s="31">
        <f t="shared" si="33"/>
        <v>82.711686944070976</v>
      </c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</row>
    <row r="94" spans="10:68">
      <c r="J94" s="12"/>
      <c r="K94" s="21">
        <f>VLOOKUP('Summary_Min Time'!B94, A:D, 4, FALSE)</f>
        <v>84.545454545454547</v>
      </c>
      <c r="L94" s="21">
        <f>VLOOKUP('Summary_Min Time'!E94, A:D, 4, FALSE)</f>
        <v>84.545454545454547</v>
      </c>
      <c r="M94" s="21">
        <f t="shared" si="24"/>
        <v>84.545454545454547</v>
      </c>
      <c r="N94" s="21">
        <f>IF('Min Time'!H94=0,1,'Min Time'!H94)</f>
        <v>0.91857322045875012</v>
      </c>
      <c r="O94" s="21">
        <f t="shared" si="25"/>
        <v>6.1321588901174966E-3</v>
      </c>
      <c r="P94" s="21">
        <f t="shared" si="22"/>
        <v>0.99386784110988247</v>
      </c>
      <c r="Q94" s="21">
        <f t="shared" si="23"/>
        <v>84.027008384744605</v>
      </c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D94" s="15"/>
      <c r="AE94" s="26">
        <f>VLOOKUP('Summary_Min Cost'!B94, A:D, 4, FALSE)</f>
        <v>84.545454545454547</v>
      </c>
      <c r="AF94" s="26">
        <f>VLOOKUP('Summary_Min Cost'!E94, A:D, 4, FALSE)</f>
        <v>85.454545454545453</v>
      </c>
      <c r="AG94" s="26">
        <f t="shared" si="26"/>
        <v>85</v>
      </c>
      <c r="AH94" s="26">
        <f>IF('Min Cost'!H94=0,1,'Min Cost'!H94)</f>
        <v>82.994190793214287</v>
      </c>
      <c r="AI94" s="26">
        <f t="shared" si="27"/>
        <v>0.52496889251409407</v>
      </c>
      <c r="AJ94" s="26">
        <f t="shared" si="28"/>
        <v>0.47503110748590593</v>
      </c>
      <c r="AK94" s="26">
        <f t="shared" si="29"/>
        <v>40.377644136302003</v>
      </c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X94" s="18"/>
      <c r="AY94" s="31">
        <f>VLOOKUP('Summary_Min Time&amp;Cost'!B94, A:D, 4, FALSE)</f>
        <v>84.545454545454547</v>
      </c>
      <c r="AZ94" s="31">
        <f>VLOOKUP('Summary_Min Time&amp;Cost'!E94, A:D, 4, FALSE)</f>
        <v>84.545454545454547</v>
      </c>
      <c r="BA94" s="31">
        <f t="shared" si="30"/>
        <v>84.545454545454547</v>
      </c>
      <c r="BB94" s="31">
        <f>IF('Min Time&amp;Cost'!H94=0,1,'Min Time&amp;Cost'!H94)</f>
        <v>0.91857322045875012</v>
      </c>
      <c r="BC94" s="31">
        <f t="shared" si="31"/>
        <v>5.8259122820733637E-3</v>
      </c>
      <c r="BD94" s="31">
        <f t="shared" si="32"/>
        <v>0.99417408771792659</v>
      </c>
      <c r="BE94" s="31">
        <f t="shared" si="33"/>
        <v>84.052900143424708</v>
      </c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</row>
    <row r="95" spans="10:68">
      <c r="J95" s="12"/>
      <c r="K95" s="21">
        <f>VLOOKUP('Summary_Min Time'!B95, A:D, 4, FALSE)</f>
        <v>90.795454545454547</v>
      </c>
      <c r="L95" s="21">
        <f>VLOOKUP('Summary_Min Time'!E95, A:D, 4, FALSE)</f>
        <v>90.795454545454547</v>
      </c>
      <c r="M95" s="21">
        <f t="shared" si="24"/>
        <v>90.795454545454547</v>
      </c>
      <c r="N95" s="21">
        <f>IF('Min Time'!H95=0,1,'Min Time'!H95)</f>
        <v>2.7218734215887501</v>
      </c>
      <c r="O95" s="21">
        <f t="shared" si="25"/>
        <v>2.2506617974670708E-2</v>
      </c>
      <c r="P95" s="21">
        <f t="shared" si="22"/>
        <v>0.97749338202532932</v>
      </c>
      <c r="Q95" s="21">
        <f t="shared" si="23"/>
        <v>88.751955936163426</v>
      </c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D95" s="15"/>
      <c r="AE95" s="26">
        <f>VLOOKUP('Summary_Min Cost'!B95, A:D, 4, FALSE)</f>
        <v>90.795454545454547</v>
      </c>
      <c r="AF95" s="26">
        <f>VLOOKUP('Summary_Min Cost'!E95, A:D, 4, FALSE)</f>
        <v>90.795454545454547</v>
      </c>
      <c r="AG95" s="26">
        <f t="shared" si="26"/>
        <v>90.795454545454547</v>
      </c>
      <c r="AH95" s="26">
        <f>IF('Min Cost'!H95=0,1,'Min Cost'!H95)</f>
        <v>46.913980038819048</v>
      </c>
      <c r="AI95" s="26">
        <f t="shared" si="27"/>
        <v>0.29396486529979654</v>
      </c>
      <c r="AJ95" s="26">
        <f t="shared" si="28"/>
        <v>0.7060351347002034</v>
      </c>
      <c r="AK95" s="26">
        <f t="shared" si="29"/>
        <v>64.104780980166197</v>
      </c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X95" s="18"/>
      <c r="AY95" s="31">
        <f>VLOOKUP('Summary_Min Time&amp;Cost'!B95, A:D, 4, FALSE)</f>
        <v>90.795454545454547</v>
      </c>
      <c r="AZ95" s="31">
        <f>VLOOKUP('Summary_Min Time&amp;Cost'!E95, A:D, 4, FALSE)</f>
        <v>90.795454545454547</v>
      </c>
      <c r="BA95" s="31">
        <f t="shared" si="30"/>
        <v>90.795454545454547</v>
      </c>
      <c r="BB95" s="31">
        <f>IF('Min Time&amp;Cost'!H95=0,1,'Min Time&amp;Cost'!H95)</f>
        <v>2.7218734215887501</v>
      </c>
      <c r="BC95" s="31">
        <f t="shared" si="31"/>
        <v>2.2205416929372224E-2</v>
      </c>
      <c r="BD95" s="31">
        <f t="shared" si="32"/>
        <v>0.97779458307062783</v>
      </c>
      <c r="BE95" s="31">
        <f t="shared" si="33"/>
        <v>88.779303621980873</v>
      </c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</row>
    <row r="96" spans="10:68">
      <c r="J96" s="12"/>
      <c r="K96" s="21">
        <f>VLOOKUP('Summary_Min Time'!B96, A:D, 4, FALSE)</f>
        <v>92.954545454545453</v>
      </c>
      <c r="L96" s="21">
        <f>VLOOKUP('Summary_Min Time'!E96, A:D, 4, FALSE)</f>
        <v>85.454545454545453</v>
      </c>
      <c r="M96" s="21">
        <f t="shared" si="24"/>
        <v>89.204545454545453</v>
      </c>
      <c r="N96" s="21">
        <f>IF('Min Time'!H96=0,1,'Min Time'!H96)</f>
        <v>1</v>
      </c>
      <c r="O96" s="21">
        <f t="shared" si="25"/>
        <v>6.8715363210907938E-3</v>
      </c>
      <c r="P96" s="21">
        <f t="shared" si="22"/>
        <v>0.99312846367890917</v>
      </c>
      <c r="Q96" s="21">
        <f t="shared" si="23"/>
        <v>88.591573180448151</v>
      </c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D96" s="15"/>
      <c r="AE96" s="26">
        <f>VLOOKUP('Summary_Min Cost'!B96, A:D, 4, FALSE)</f>
        <v>92.954545454545453</v>
      </c>
      <c r="AF96" s="26">
        <f>VLOOKUP('Summary_Min Cost'!E96, A:D, 4, FALSE)</f>
        <v>85.454545454545453</v>
      </c>
      <c r="AG96" s="26">
        <f t="shared" si="26"/>
        <v>89.204545454545453</v>
      </c>
      <c r="AH96" s="26">
        <f>IF('Min Cost'!H96=0,1,'Min Cost'!H96)</f>
        <v>30.343292409495241</v>
      </c>
      <c r="AI96" s="26">
        <f t="shared" si="27"/>
        <v>0.18787081828490682</v>
      </c>
      <c r="AJ96" s="26">
        <f t="shared" si="28"/>
        <v>0.81212918171509318</v>
      </c>
      <c r="AK96" s="26">
        <f t="shared" si="29"/>
        <v>72.445614505266832</v>
      </c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X96" s="18"/>
      <c r="AY96" s="31">
        <f>VLOOKUP('Summary_Min Time&amp;Cost'!B96, A:D, 4, FALSE)</f>
        <v>92.954545454545453</v>
      </c>
      <c r="AZ96" s="31">
        <f>VLOOKUP('Summary_Min Time&amp;Cost'!E96, A:D, 4, FALSE)</f>
        <v>85.454545454545453</v>
      </c>
      <c r="BA96" s="31">
        <f t="shared" si="30"/>
        <v>89.204545454545453</v>
      </c>
      <c r="BB96" s="31">
        <f>IF('Min Time&amp;Cost'!H96=0,1,'Min Time&amp;Cost'!H96)</f>
        <v>1</v>
      </c>
      <c r="BC96" s="31">
        <f t="shared" si="31"/>
        <v>6.5655175419600583E-3</v>
      </c>
      <c r="BD96" s="31">
        <f t="shared" si="32"/>
        <v>0.99343448245803989</v>
      </c>
      <c r="BE96" s="31">
        <f t="shared" si="33"/>
        <v>88.618871446541064</v>
      </c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</row>
    <row r="97" spans="10:68">
      <c r="J97" s="12"/>
      <c r="K97" s="21">
        <f>VLOOKUP('Summary_Min Time'!B97, A:D, 4, FALSE)</f>
        <v>84.545454545454547</v>
      </c>
      <c r="L97" s="21">
        <f>VLOOKUP('Summary_Min Time'!E97, A:D, 4, FALSE)</f>
        <v>85.454545454545453</v>
      </c>
      <c r="M97" s="21">
        <f t="shared" si="24"/>
        <v>85</v>
      </c>
      <c r="N97" s="21">
        <f>IF('Min Time'!H97=0,1,'Min Time'!H97)</f>
        <v>5.723623270809524</v>
      </c>
      <c r="O97" s="21">
        <f t="shared" si="25"/>
        <v>4.976332767687628E-2</v>
      </c>
      <c r="P97" s="21">
        <f t="shared" si="22"/>
        <v>0.9502366723231237</v>
      </c>
      <c r="Q97" s="21">
        <f t="shared" si="23"/>
        <v>80.770117147465513</v>
      </c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D97" s="15"/>
      <c r="AE97" s="26">
        <f>VLOOKUP('Summary_Min Cost'!B97, A:D, 4, FALSE)</f>
        <v>84.545454545454547</v>
      </c>
      <c r="AF97" s="26">
        <f>VLOOKUP('Summary_Min Cost'!E97, A:D, 4, FALSE)</f>
        <v>85.454545454545453</v>
      </c>
      <c r="AG97" s="26">
        <f t="shared" si="26"/>
        <v>85</v>
      </c>
      <c r="AH97" s="26">
        <f>IF('Min Cost'!H97=0,1,'Min Cost'!H97)</f>
        <v>23.559294985290471</v>
      </c>
      <c r="AI97" s="26">
        <f t="shared" si="27"/>
        <v>0.14443618492673505</v>
      </c>
      <c r="AJ97" s="26">
        <f t="shared" si="28"/>
        <v>0.85556381507326495</v>
      </c>
      <c r="AK97" s="26">
        <f t="shared" si="29"/>
        <v>72.72292428122752</v>
      </c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X97" s="18"/>
      <c r="AY97" s="31">
        <f>VLOOKUP('Summary_Min Time&amp;Cost'!B97, A:D, 4, FALSE)</f>
        <v>84.545454545454547</v>
      </c>
      <c r="AZ97" s="31">
        <f>VLOOKUP('Summary_Min Time&amp;Cost'!E97, A:D, 4, FALSE)</f>
        <v>85.454545454545453</v>
      </c>
      <c r="BA97" s="31">
        <f t="shared" si="30"/>
        <v>85</v>
      </c>
      <c r="BB97" s="31">
        <f>IF('Min Time&amp;Cost'!H97=0,1,'Min Time&amp;Cost'!H97)</f>
        <v>7.0520085015333329</v>
      </c>
      <c r="BC97" s="31">
        <f t="shared" si="31"/>
        <v>6.1536343427877664E-2</v>
      </c>
      <c r="BD97" s="31">
        <f t="shared" si="32"/>
        <v>0.93846365657212238</v>
      </c>
      <c r="BE97" s="31">
        <f t="shared" si="33"/>
        <v>79.769410808630397</v>
      </c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</row>
    <row r="98" spans="10:68">
      <c r="J98" s="12"/>
      <c r="K98" s="21">
        <f>VLOOKUP('Summary_Min Time'!B98, A:D, 4, FALSE)</f>
        <v>85.454545454545453</v>
      </c>
      <c r="L98" s="21">
        <f>VLOOKUP('Summary_Min Time'!E98, A:D, 4, FALSE)</f>
        <v>90.795454545454547</v>
      </c>
      <c r="M98" s="21">
        <f t="shared" si="24"/>
        <v>88.125</v>
      </c>
      <c r="N98" s="21">
        <f>IF('Min Time'!H98=0,1,'Min Time'!H98)</f>
        <v>16.835263685533331</v>
      </c>
      <c r="O98" s="21">
        <f t="shared" si="25"/>
        <v>0.150660062019361</v>
      </c>
      <c r="P98" s="21">
        <f t="shared" si="22"/>
        <v>0.849339937980639</v>
      </c>
      <c r="Q98" s="21">
        <f t="shared" si="23"/>
        <v>74.848082034543808</v>
      </c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D98" s="15"/>
      <c r="AE98" s="26">
        <f>VLOOKUP('Summary_Min Cost'!B98, A:D, 4, FALSE)</f>
        <v>85.454545454545453</v>
      </c>
      <c r="AF98" s="26">
        <f>VLOOKUP('Summary_Min Cost'!E98, A:D, 4, FALSE)</f>
        <v>90.795454545454547</v>
      </c>
      <c r="AG98" s="26">
        <f t="shared" si="26"/>
        <v>88.125</v>
      </c>
      <c r="AH98" s="26">
        <f>IF('Min Cost'!H98=0,1,'Min Cost'!H98)</f>
        <v>16.835263685533331</v>
      </c>
      <c r="AI98" s="26">
        <f t="shared" si="27"/>
        <v>0.10138548547455214</v>
      </c>
      <c r="AJ98" s="26">
        <f t="shared" si="28"/>
        <v>0.89861451452544783</v>
      </c>
      <c r="AK98" s="26">
        <f t="shared" si="29"/>
        <v>79.190404092555085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X98" s="18"/>
      <c r="AY98" s="31">
        <f>VLOOKUP('Summary_Min Time&amp;Cost'!B98, A:D, 4, FALSE)</f>
        <v>85.454545454545453</v>
      </c>
      <c r="AZ98" s="31">
        <f>VLOOKUP('Summary_Min Time&amp;Cost'!E98, A:D, 4, FALSE)</f>
        <v>90.795454545454547</v>
      </c>
      <c r="BA98" s="31">
        <f t="shared" si="30"/>
        <v>88.125</v>
      </c>
      <c r="BB98" s="31">
        <f>IF('Min Time&amp;Cost'!H98=0,1,'Min Time&amp;Cost'!H98)</f>
        <v>16.835263685533331</v>
      </c>
      <c r="BC98" s="31">
        <f t="shared" si="31"/>
        <v>0.15039834968264579</v>
      </c>
      <c r="BD98" s="31">
        <f t="shared" si="32"/>
        <v>0.84960165031735424</v>
      </c>
      <c r="BE98" s="31">
        <f t="shared" si="33"/>
        <v>74.871145434216842</v>
      </c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</row>
    <row r="99" spans="10:68">
      <c r="J99" s="12"/>
      <c r="K99" s="21">
        <f>VLOOKUP('Summary_Min Time'!B99, A:D, 4, FALSE)</f>
        <v>85.454545454545453</v>
      </c>
      <c r="L99" s="21">
        <f>VLOOKUP('Summary_Min Time'!E99, A:D, 4, FALSE)</f>
        <v>85.454545454545453</v>
      </c>
      <c r="M99" s="21">
        <f t="shared" si="24"/>
        <v>85.454545454545453</v>
      </c>
      <c r="N99" s="21">
        <f>IF('Min Time'!H99=0,1,'Min Time'!H99)</f>
        <v>1</v>
      </c>
      <c r="O99" s="21">
        <f t="shared" si="25"/>
        <v>6.8715363210907938E-3</v>
      </c>
      <c r="P99" s="21">
        <f t="shared" si="22"/>
        <v>0.99312846367890917</v>
      </c>
      <c r="Q99" s="21">
        <f t="shared" si="23"/>
        <v>84.867341441652243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D99" s="15"/>
      <c r="AE99" s="26">
        <f>VLOOKUP('Summary_Min Cost'!B99, A:D, 4, FALSE)</f>
        <v>85.454545454545453</v>
      </c>
      <c r="AF99" s="26">
        <f>VLOOKUP('Summary_Min Cost'!E99, A:D, 4, FALSE)</f>
        <v>85.454545454545453</v>
      </c>
      <c r="AG99" s="26">
        <f t="shared" si="26"/>
        <v>85.454545454545453</v>
      </c>
      <c r="AH99" s="26">
        <f>IF('Min Cost'!H99=0,1,'Min Cost'!H99)</f>
        <v>50.043496417552383</v>
      </c>
      <c r="AI99" s="26">
        <f t="shared" si="27"/>
        <v>0.31400163536307674</v>
      </c>
      <c r="AJ99" s="26">
        <f t="shared" si="28"/>
        <v>0.68599836463692321</v>
      </c>
      <c r="AK99" s="26">
        <f t="shared" si="29"/>
        <v>58.621678432609798</v>
      </c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X99" s="18"/>
      <c r="AY99" s="31">
        <f>VLOOKUP('Summary_Min Time&amp;Cost'!B99, A:D, 4, FALSE)</f>
        <v>85.454545454545453</v>
      </c>
      <c r="AZ99" s="31">
        <f>VLOOKUP('Summary_Min Time&amp;Cost'!E99, A:D, 4, FALSE)</f>
        <v>85.454545454545453</v>
      </c>
      <c r="BA99" s="31">
        <f t="shared" si="30"/>
        <v>85.454545454545453</v>
      </c>
      <c r="BB99" s="31">
        <f>IF('Min Time&amp;Cost'!H99=0,1,'Min Time&amp;Cost'!H99)</f>
        <v>1</v>
      </c>
      <c r="BC99" s="31">
        <f t="shared" si="31"/>
        <v>6.5655175419600583E-3</v>
      </c>
      <c r="BD99" s="31">
        <f t="shared" si="32"/>
        <v>0.99343448245803989</v>
      </c>
      <c r="BE99" s="31">
        <f t="shared" si="33"/>
        <v>84.893492137323406</v>
      </c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</row>
    <row r="100" spans="10:68">
      <c r="J100" s="12"/>
      <c r="K100" s="21">
        <f>VLOOKUP('Summary_Min Time'!B100, A:D, 4, FALSE)</f>
        <v>90.795454545454547</v>
      </c>
      <c r="L100" s="21">
        <f>VLOOKUP('Summary_Min Time'!E100, A:D, 4, FALSE)</f>
        <v>85.454545454545453</v>
      </c>
      <c r="M100" s="21">
        <f t="shared" si="24"/>
        <v>88.125</v>
      </c>
      <c r="N100" s="21">
        <f>IF('Min Time'!H100=0,1,'Min Time'!H100)</f>
        <v>1.7139341784962501</v>
      </c>
      <c r="O100" s="21">
        <f t="shared" si="25"/>
        <v>1.33542539448816E-2</v>
      </c>
      <c r="P100" s="21">
        <f t="shared" si="22"/>
        <v>0.98664574605511834</v>
      </c>
      <c r="Q100" s="21">
        <f t="shared" si="23"/>
        <v>86.948156371107302</v>
      </c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D100" s="15"/>
      <c r="AE100" s="26">
        <f>VLOOKUP('Summary_Min Cost'!B100, A:D, 4, FALSE)</f>
        <v>90.795454545454547</v>
      </c>
      <c r="AF100" s="26">
        <f>VLOOKUP('Summary_Min Cost'!E100, A:D, 4, FALSE)</f>
        <v>85.454545454545453</v>
      </c>
      <c r="AG100" s="26">
        <f t="shared" si="26"/>
        <v>88.125</v>
      </c>
      <c r="AH100" s="26">
        <f>IF('Min Cost'!H100=0,1,'Min Cost'!H100)</f>
        <v>90.068081445014286</v>
      </c>
      <c r="AI100" s="26">
        <f t="shared" si="27"/>
        <v>0.57025957110139436</v>
      </c>
      <c r="AJ100" s="26">
        <f t="shared" si="28"/>
        <v>0.42974042889860564</v>
      </c>
      <c r="AK100" s="26">
        <f t="shared" si="29"/>
        <v>37.870875296689626</v>
      </c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X100" s="18"/>
      <c r="AY100" s="31">
        <f>VLOOKUP('Summary_Min Time&amp;Cost'!B100, A:D, 4, FALSE)</f>
        <v>90.795454545454547</v>
      </c>
      <c r="AZ100" s="31">
        <f>VLOOKUP('Summary_Min Time&amp;Cost'!E100, A:D, 4, FALSE)</f>
        <v>85.454545454545453</v>
      </c>
      <c r="BA100" s="31">
        <f t="shared" si="30"/>
        <v>88.125</v>
      </c>
      <c r="BB100" s="31">
        <f>IF('Min Time&amp;Cost'!H100=0,1,'Min Time&amp;Cost'!H100)</f>
        <v>1.7139341784962501</v>
      </c>
      <c r="BC100" s="31">
        <f t="shared" si="31"/>
        <v>1.3050232725387139E-2</v>
      </c>
      <c r="BD100" s="31">
        <f t="shared" si="32"/>
        <v>0.98694976727461281</v>
      </c>
      <c r="BE100" s="31">
        <f t="shared" si="33"/>
        <v>86.974948241075253</v>
      </c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</row>
    <row r="101" spans="10:68">
      <c r="J101" s="12"/>
      <c r="K101" s="21">
        <f>VLOOKUP('Summary_Min Time'!B101, A:D, 4, FALSE)</f>
        <v>89.545454545454547</v>
      </c>
      <c r="L101" s="21">
        <f>VLOOKUP('Summary_Min Time'!E101, A:D, 4, FALSE)</f>
        <v>88.63636363636364</v>
      </c>
      <c r="M101" s="21">
        <f t="shared" si="24"/>
        <v>89.090909090909093</v>
      </c>
      <c r="N101" s="21">
        <f>IF('Min Time'!H101=0,1,'Min Time'!H101)</f>
        <v>68.115693862242864</v>
      </c>
      <c r="O101" s="21">
        <f t="shared" si="25"/>
        <v>0.61630039480513032</v>
      </c>
      <c r="P101" s="21">
        <f t="shared" si="22"/>
        <v>0.38369960519486968</v>
      </c>
      <c r="Q101" s="21">
        <f t="shared" si="23"/>
        <v>34.184146644633842</v>
      </c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D101" s="15"/>
      <c r="AE101" s="26">
        <f>VLOOKUP('Summary_Min Cost'!B101, A:D, 4, FALSE)</f>
        <v>89.545454545454547</v>
      </c>
      <c r="AF101" s="26">
        <f>VLOOKUP('Summary_Min Cost'!E101, A:D, 4, FALSE)</f>
        <v>85.454545454545453</v>
      </c>
      <c r="AG101" s="26">
        <f t="shared" si="26"/>
        <v>87.5</v>
      </c>
      <c r="AH101" s="26">
        <f>IF('Min Cost'!H101=0,1,'Min Cost'!H101)</f>
        <v>88.292795687128574</v>
      </c>
      <c r="AI101" s="26">
        <f t="shared" si="27"/>
        <v>0.55889328052400833</v>
      </c>
      <c r="AJ101" s="26">
        <f t="shared" si="28"/>
        <v>0.44110671947599167</v>
      </c>
      <c r="AK101" s="26">
        <f t="shared" si="29"/>
        <v>38.596837954149272</v>
      </c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X101" s="18"/>
      <c r="AY101" s="31">
        <f>VLOOKUP('Summary_Min Time&amp;Cost'!B101, A:D, 4, FALSE)</f>
        <v>89.545454545454547</v>
      </c>
      <c r="AZ101" s="31">
        <f>VLOOKUP('Summary_Min Time&amp;Cost'!E101, A:D, 4, FALSE)</f>
        <v>88.63636363636364</v>
      </c>
      <c r="BA101" s="31">
        <f t="shared" si="30"/>
        <v>89.090909090909093</v>
      </c>
      <c r="BB101" s="31">
        <f>IF('Min Time&amp;Cost'!H101=0,1,'Min Time&amp;Cost'!H101)</f>
        <v>68.115693862242864</v>
      </c>
      <c r="BC101" s="31">
        <f t="shared" si="31"/>
        <v>0.61618216308684925</v>
      </c>
      <c r="BD101" s="31">
        <f t="shared" si="32"/>
        <v>0.38381783691315075</v>
      </c>
      <c r="BE101" s="31">
        <f t="shared" si="33"/>
        <v>34.194680015898882</v>
      </c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</row>
    <row r="102" spans="10:68">
      <c r="J102" s="12"/>
      <c r="K102" s="21">
        <f>VLOOKUP('Summary_Min Time'!B102, A:D, 4, FALSE)</f>
        <v>92.954545454545453</v>
      </c>
      <c r="L102" s="21">
        <f>VLOOKUP('Summary_Min Time'!E102, A:D, 4, FALSE)</f>
        <v>85.454545454545453</v>
      </c>
      <c r="M102" s="21">
        <f t="shared" si="24"/>
        <v>89.204545454545453</v>
      </c>
      <c r="N102" s="21">
        <f>IF('Min Time'!H102=0,1,'Min Time'!H102)</f>
        <v>7.9438250502200001</v>
      </c>
      <c r="O102" s="21">
        <f t="shared" si="25"/>
        <v>6.9923367127672234E-2</v>
      </c>
      <c r="P102" s="21">
        <f t="shared" si="22"/>
        <v>0.93007663287232778</v>
      </c>
      <c r="Q102" s="21">
        <f t="shared" si="23"/>
        <v>82.967063273270142</v>
      </c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D102" s="15"/>
      <c r="AE102" s="26">
        <f>VLOOKUP('Summary_Min Cost'!B102, A:D, 4, FALSE)</f>
        <v>92.954545454545453</v>
      </c>
      <c r="AF102" s="26">
        <f>VLOOKUP('Summary_Min Cost'!E102, A:D, 4, FALSE)</f>
        <v>85.454545454545453</v>
      </c>
      <c r="AG102" s="26">
        <f t="shared" si="26"/>
        <v>89.204545454545453</v>
      </c>
      <c r="AH102" s="26">
        <f>IF('Min Cost'!H102=0,1,'Min Cost'!H102)</f>
        <v>138.22000600987619</v>
      </c>
      <c r="AI102" s="26">
        <f t="shared" si="27"/>
        <v>0.87855290586932222</v>
      </c>
      <c r="AJ102" s="26">
        <f t="shared" si="28"/>
        <v>0.12144709413067778</v>
      </c>
      <c r="AK102" s="26">
        <f t="shared" si="29"/>
        <v>10.833632828702505</v>
      </c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X102" s="18"/>
      <c r="AY102" s="31">
        <f>VLOOKUP('Summary_Min Time&amp;Cost'!B102, A:D, 4, FALSE)</f>
        <v>92.954545454545453</v>
      </c>
      <c r="AZ102" s="31">
        <f>VLOOKUP('Summary_Min Time&amp;Cost'!E102, A:D, 4, FALSE)</f>
        <v>92.954545454545453</v>
      </c>
      <c r="BA102" s="31">
        <f t="shared" si="30"/>
        <v>92.954545454545453</v>
      </c>
      <c r="BB102" s="31">
        <f>IF('Min Time&amp;Cost'!H102=0,1,'Min Time&amp;Cost'!H102)</f>
        <v>11.254202257096249</v>
      </c>
      <c r="BC102" s="31">
        <f t="shared" si="31"/>
        <v>9.9705169730321522E-2</v>
      </c>
      <c r="BD102" s="31">
        <f t="shared" si="32"/>
        <v>0.90029483026967849</v>
      </c>
      <c r="BE102" s="31">
        <f t="shared" si="33"/>
        <v>83.686496722795113</v>
      </c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</row>
    <row r="103" spans="10:68">
      <c r="J103" s="12"/>
      <c r="K103" s="21">
        <f>VLOOKUP('Summary_Min Time'!B103, A:D, 4, FALSE)</f>
        <v>89.545454545454547</v>
      </c>
      <c r="L103" s="21">
        <f>VLOOKUP('Summary_Min Time'!E103, A:D, 4, FALSE)</f>
        <v>90.795454545454547</v>
      </c>
      <c r="M103" s="21">
        <f t="shared" si="24"/>
        <v>90.170454545454547</v>
      </c>
      <c r="N103" s="21">
        <f>IF('Min Time'!H103=0,1,'Min Time'!H103)</f>
        <v>71.929513273300003</v>
      </c>
      <c r="O103" s="21">
        <f t="shared" si="25"/>
        <v>0.65093091825491289</v>
      </c>
      <c r="P103" s="21">
        <f t="shared" si="22"/>
        <v>0.34906908174508711</v>
      </c>
      <c r="Q103" s="21">
        <f t="shared" si="23"/>
        <v>31.475717768718933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D103" s="15"/>
      <c r="AE103" s="26">
        <f>VLOOKUP('Summary_Min Cost'!B103, A:D, 4, FALSE)</f>
        <v>89.545454545454547</v>
      </c>
      <c r="AF103" s="26">
        <f>VLOOKUP('Summary_Min Cost'!E103, A:D, 4, FALSE)</f>
        <v>90.795454545454547</v>
      </c>
      <c r="AG103" s="26">
        <f t="shared" si="26"/>
        <v>90.170454545454547</v>
      </c>
      <c r="AH103" s="26">
        <f>IF('Min Cost'!H103=0,1,'Min Cost'!H103)</f>
        <v>71.929513273300003</v>
      </c>
      <c r="AI103" s="26">
        <f t="shared" si="27"/>
        <v>0.45412714814827604</v>
      </c>
      <c r="AJ103" s="26">
        <f t="shared" si="28"/>
        <v>0.54587285185172396</v>
      </c>
      <c r="AK103" s="26">
        <f t="shared" si="29"/>
        <v>49.22160317549352</v>
      </c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X103" s="18"/>
      <c r="AY103" s="31">
        <f>VLOOKUP('Summary_Min Time&amp;Cost'!B103, A:D, 4, FALSE)</f>
        <v>89.545454545454547</v>
      </c>
      <c r="AZ103" s="31">
        <f>VLOOKUP('Summary_Min Time&amp;Cost'!E103, A:D, 4, FALSE)</f>
        <v>90.795454545454547</v>
      </c>
      <c r="BA103" s="31">
        <f t="shared" si="30"/>
        <v>90.170454545454547</v>
      </c>
      <c r="BB103" s="31">
        <f>IF('Min Time&amp;Cost'!H103=0,1,'Min Time&amp;Cost'!H103)</f>
        <v>71.929513273300003</v>
      </c>
      <c r="BC103" s="31">
        <f t="shared" si="31"/>
        <v>0.65082335745272601</v>
      </c>
      <c r="BD103" s="31">
        <f t="shared" si="32"/>
        <v>0.34917664254727399</v>
      </c>
      <c r="BE103" s="31">
        <f t="shared" si="33"/>
        <v>31.4854165751434</v>
      </c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</row>
    <row r="104" spans="10:68">
      <c r="J104" s="12"/>
      <c r="K104" s="21">
        <f>VLOOKUP('Summary_Min Time'!B104, A:D, 4, FALSE)</f>
        <v>88.63636363636364</v>
      </c>
      <c r="L104" s="21">
        <f>VLOOKUP('Summary_Min Time'!E104, A:D, 4, FALSE)</f>
        <v>92.954545454545453</v>
      </c>
      <c r="M104" s="21">
        <f t="shared" si="24"/>
        <v>90.795454545454547</v>
      </c>
      <c r="N104" s="21">
        <f>IF('Min Time'!H104=0,1,'Min Time'!H104)</f>
        <v>9.4781261626099997</v>
      </c>
      <c r="O104" s="21">
        <f t="shared" si="25"/>
        <v>8.385524090690849E-2</v>
      </c>
      <c r="P104" s="21">
        <f t="shared" si="22"/>
        <v>0.91614475909309157</v>
      </c>
      <c r="Q104" s="21">
        <f t="shared" si="23"/>
        <v>83.181779831293198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D104" s="15"/>
      <c r="AE104" s="26">
        <f>VLOOKUP('Summary_Min Cost'!B104, A:D, 4, FALSE)</f>
        <v>88.63636363636364</v>
      </c>
      <c r="AF104" s="26">
        <f>VLOOKUP('Summary_Min Cost'!E104, A:D, 4, FALSE)</f>
        <v>90.795454545454547</v>
      </c>
      <c r="AG104" s="26">
        <f t="shared" si="26"/>
        <v>89.715909090909093</v>
      </c>
      <c r="AH104" s="26">
        <f>IF('Min Cost'!H104=0,1,'Min Cost'!H104)</f>
        <v>78.992869819542861</v>
      </c>
      <c r="AI104" s="26">
        <f t="shared" si="27"/>
        <v>0.4993503819852293</v>
      </c>
      <c r="AJ104" s="26">
        <f t="shared" si="28"/>
        <v>0.5006496180147707</v>
      </c>
      <c r="AK104" s="26">
        <f t="shared" si="29"/>
        <v>44.91623561621153</v>
      </c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X104" s="18"/>
      <c r="AY104" s="31">
        <f>VLOOKUP('Summary_Min Time&amp;Cost'!B104, A:D, 4, FALSE)</f>
        <v>88.63636363636364</v>
      </c>
      <c r="AZ104" s="31">
        <f>VLOOKUP('Summary_Min Time&amp;Cost'!E104, A:D, 4, FALSE)</f>
        <v>92.954545454545453</v>
      </c>
      <c r="BA104" s="31">
        <f t="shared" si="30"/>
        <v>90.795454545454547</v>
      </c>
      <c r="BB104" s="31">
        <f>IF('Min Time&amp;Cost'!H104=0,1,'Min Time&amp;Cost'!H104)</f>
        <v>9.4781261626099997</v>
      </c>
      <c r="BC104" s="31">
        <f t="shared" si="31"/>
        <v>8.3572943589957024E-2</v>
      </c>
      <c r="BD104" s="31">
        <f t="shared" si="32"/>
        <v>0.91642705641004296</v>
      </c>
      <c r="BE104" s="31">
        <f t="shared" si="33"/>
        <v>83.207411144502771</v>
      </c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</row>
    <row r="105" spans="10:68">
      <c r="J105" s="12"/>
      <c r="K105" s="21">
        <f>VLOOKUP('Summary_Min Time'!B105, A:D, 4, FALSE)</f>
        <v>90.795454545454547</v>
      </c>
      <c r="L105" s="21">
        <f>VLOOKUP('Summary_Min Time'!E105, A:D, 4, FALSE)</f>
        <v>88.63636363636364</v>
      </c>
      <c r="M105" s="21">
        <f t="shared" si="24"/>
        <v>89.715909090909093</v>
      </c>
      <c r="N105" s="21">
        <f>IF('Min Time'!H105=0,1,'Min Time'!H105)</f>
        <v>6.2007086590949996</v>
      </c>
      <c r="O105" s="21">
        <f t="shared" si="25"/>
        <v>5.4095393500094992E-2</v>
      </c>
      <c r="P105" s="21">
        <f t="shared" si="22"/>
        <v>0.94590460649990504</v>
      </c>
      <c r="Q105" s="21">
        <f t="shared" si="23"/>
        <v>84.862691685417616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D105" s="15"/>
      <c r="AE105" s="26">
        <f>VLOOKUP('Summary_Min Cost'!B105, A:D, 4, FALSE)</f>
        <v>90.795454545454547</v>
      </c>
      <c r="AF105" s="26">
        <f>VLOOKUP('Summary_Min Cost'!E105, A:D, 4, FALSE)</f>
        <v>90.795454545454547</v>
      </c>
      <c r="AG105" s="26">
        <f t="shared" si="26"/>
        <v>90.795454545454547</v>
      </c>
      <c r="AH105" s="26">
        <f>IF('Min Cost'!H105=0,1,'Min Cost'!H105)</f>
        <v>11.81735852059524</v>
      </c>
      <c r="AI105" s="26">
        <f t="shared" si="27"/>
        <v>6.9258281197096094E-2</v>
      </c>
      <c r="AJ105" s="26">
        <f t="shared" si="28"/>
        <v>0.93074171880290391</v>
      </c>
      <c r="AK105" s="26">
        <f t="shared" si="29"/>
        <v>84.507117423127298</v>
      </c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X105" s="18"/>
      <c r="AY105" s="31">
        <f>VLOOKUP('Summary_Min Time&amp;Cost'!B105, A:D, 4, FALSE)</f>
        <v>90.795454545454547</v>
      </c>
      <c r="AZ105" s="31">
        <f>VLOOKUP('Summary_Min Time&amp;Cost'!E105, A:D, 4, FALSE)</f>
        <v>88.63636363636364</v>
      </c>
      <c r="BA105" s="31">
        <f t="shared" si="30"/>
        <v>89.715909090909093</v>
      </c>
      <c r="BB105" s="31">
        <f>IF('Min Time&amp;Cost'!H105=0,1,'Min Time&amp;Cost'!H105)</f>
        <v>6.2007086590949996</v>
      </c>
      <c r="BC105" s="31">
        <f t="shared" si="31"/>
        <v>5.3803926098402607E-2</v>
      </c>
      <c r="BD105" s="31">
        <f t="shared" si="32"/>
        <v>0.94619607390159743</v>
      </c>
      <c r="BE105" s="31">
        <f t="shared" si="33"/>
        <v>84.888840948330824</v>
      </c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</row>
    <row r="106" spans="10:68">
      <c r="J106" s="12"/>
      <c r="K106" s="21">
        <f>VLOOKUP('Summary_Min Time'!B106, A:D, 4, FALSE)</f>
        <v>90.795454545454547</v>
      </c>
      <c r="L106" s="21">
        <f>VLOOKUP('Summary_Min Time'!E106, A:D, 4, FALSE)</f>
        <v>84.545454545454547</v>
      </c>
      <c r="M106" s="21">
        <f t="shared" si="24"/>
        <v>87.670454545454547</v>
      </c>
      <c r="N106" s="21">
        <f>IF('Min Time'!H106=0,1,'Min Time'!H106)</f>
        <v>14.66504510333125</v>
      </c>
      <c r="O106" s="21">
        <f t="shared" si="25"/>
        <v>0.13095388367116523</v>
      </c>
      <c r="P106" s="21">
        <f t="shared" si="22"/>
        <v>0.86904611632883477</v>
      </c>
      <c r="Q106" s="21">
        <f t="shared" si="23"/>
        <v>76.18966803951092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D106" s="15"/>
      <c r="AE106" s="26">
        <f>VLOOKUP('Summary_Min Cost'!B106, A:D, 4, FALSE)</f>
        <v>90.795454545454547</v>
      </c>
      <c r="AF106" s="26">
        <f>VLOOKUP('Summary_Min Cost'!E106, A:D, 4, FALSE)</f>
        <v>90.795454545454547</v>
      </c>
      <c r="AG106" s="26">
        <f t="shared" si="26"/>
        <v>90.795454545454547</v>
      </c>
      <c r="AH106" s="26">
        <f>IF('Min Cost'!H106=0,1,'Min Cost'!H106)</f>
        <v>35.429342092823809</v>
      </c>
      <c r="AI106" s="26">
        <f t="shared" si="27"/>
        <v>0.22043431874388839</v>
      </c>
      <c r="AJ106" s="26">
        <f t="shared" si="28"/>
        <v>0.77956568125611159</v>
      </c>
      <c r="AK106" s="26">
        <f t="shared" si="29"/>
        <v>70.781020377685593</v>
      </c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X106" s="18"/>
      <c r="AY106" s="31">
        <f>VLOOKUP('Summary_Min Time&amp;Cost'!B106, A:D, 4, FALSE)</f>
        <v>90.795454545454547</v>
      </c>
      <c r="AZ106" s="31">
        <f>VLOOKUP('Summary_Min Time&amp;Cost'!E106, A:D, 4, FALSE)</f>
        <v>84.545454545454547</v>
      </c>
      <c r="BA106" s="31">
        <f t="shared" si="30"/>
        <v>87.670454545454547</v>
      </c>
      <c r="BB106" s="31">
        <f>IF('Min Time&amp;Cost'!H106=0,1,'Min Time&amp;Cost'!H106)</f>
        <v>14.66504510333125</v>
      </c>
      <c r="BC106" s="31">
        <f t="shared" si="31"/>
        <v>0.13068609914856472</v>
      </c>
      <c r="BD106" s="31">
        <f t="shared" si="32"/>
        <v>0.86931390085143523</v>
      </c>
      <c r="BE106" s="31">
        <f t="shared" si="33"/>
        <v>76.213144830327536</v>
      </c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</row>
    <row r="107" spans="10:68">
      <c r="J107" s="12"/>
      <c r="K107" s="21">
        <f>VLOOKUP('Summary_Min Time'!B107, A:D, 4, FALSE)</f>
        <v>90.795454545454547</v>
      </c>
      <c r="L107" s="21">
        <f>VLOOKUP('Summary_Min Time'!E107, A:D, 4, FALSE)</f>
        <v>88.63636363636364</v>
      </c>
      <c r="M107" s="21">
        <f t="shared" si="24"/>
        <v>89.715909090909093</v>
      </c>
      <c r="N107" s="21">
        <f>IF('Min Time'!H107=0,1,'Min Time'!H107)</f>
        <v>7.2621007498619052</v>
      </c>
      <c r="O107" s="21">
        <f t="shared" si="25"/>
        <v>6.3733124007772216E-2</v>
      </c>
      <c r="P107" s="21">
        <f t="shared" si="22"/>
        <v>0.9362668759922278</v>
      </c>
      <c r="Q107" s="21">
        <f t="shared" si="23"/>
        <v>83.998033931348161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D107" s="15"/>
      <c r="AE107" s="26">
        <f>VLOOKUP('Summary_Min Cost'!B107, A:D, 4, FALSE)</f>
        <v>90.795454545454547</v>
      </c>
      <c r="AF107" s="26">
        <f>VLOOKUP('Summary_Min Cost'!E107, A:D, 4, FALSE)</f>
        <v>85.454545454545453</v>
      </c>
      <c r="AG107" s="26">
        <f t="shared" si="26"/>
        <v>88.125</v>
      </c>
      <c r="AH107" s="26">
        <f>IF('Min Cost'!H107=0,1,'Min Cost'!H107)</f>
        <v>27.439202574747618</v>
      </c>
      <c r="AI107" s="26">
        <f t="shared" si="27"/>
        <v>0.16927734465512537</v>
      </c>
      <c r="AJ107" s="26">
        <f t="shared" si="28"/>
        <v>0.83072265534487466</v>
      </c>
      <c r="AK107" s="26">
        <f t="shared" si="29"/>
        <v>73.207434002267078</v>
      </c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X107" s="18"/>
      <c r="AY107" s="31">
        <f>VLOOKUP('Summary_Min Time&amp;Cost'!B107, A:D, 4, FALSE)</f>
        <v>90.795454545454547</v>
      </c>
      <c r="AZ107" s="31">
        <f>VLOOKUP('Summary_Min Time&amp;Cost'!E107, A:D, 4, FALSE)</f>
        <v>88.63636363636364</v>
      </c>
      <c r="BA107" s="31">
        <f t="shared" si="30"/>
        <v>89.715909090909093</v>
      </c>
      <c r="BB107" s="31">
        <f>IF('Min Time&amp;Cost'!H107=0,1,'Min Time&amp;Cost'!H107)</f>
        <v>7.2621007498619052</v>
      </c>
      <c r="BC107" s="31">
        <f t="shared" si="31"/>
        <v>6.3444626339232618E-2</v>
      </c>
      <c r="BD107" s="31">
        <f t="shared" si="32"/>
        <v>0.93655537366076735</v>
      </c>
      <c r="BE107" s="31">
        <f t="shared" si="33"/>
        <v>84.023916761951796</v>
      </c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</row>
    <row r="108" spans="10:68">
      <c r="J108" s="12"/>
      <c r="K108" s="21">
        <f>VLOOKUP('Summary_Min Time'!B108, A:D, 4, FALSE)</f>
        <v>90.795454545454547</v>
      </c>
      <c r="L108" s="21">
        <f>VLOOKUP('Summary_Min Time'!E108, A:D, 4, FALSE)</f>
        <v>90.795454545454547</v>
      </c>
      <c r="M108" s="21">
        <f t="shared" si="24"/>
        <v>90.795454545454547</v>
      </c>
      <c r="N108" s="21">
        <f>IF('Min Time'!H108=0,1,'Min Time'!H108)</f>
        <v>0.27716989256500002</v>
      </c>
      <c r="O108" s="21">
        <f t="shared" si="25"/>
        <v>3.0804122922485877E-4</v>
      </c>
      <c r="P108" s="21">
        <f t="shared" si="22"/>
        <v>0.9996919587707751</v>
      </c>
      <c r="Q108" s="21">
        <f t="shared" si="23"/>
        <v>90.767485802028332</v>
      </c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D108" s="15"/>
      <c r="AE108" s="26">
        <f>VLOOKUP('Summary_Min Cost'!B108, A:D, 4, FALSE)</f>
        <v>90.795454545454547</v>
      </c>
      <c r="AF108" s="26">
        <f>VLOOKUP('Summary_Min Cost'!E108, A:D, 4, FALSE)</f>
        <v>90.795454545454547</v>
      </c>
      <c r="AG108" s="26">
        <f t="shared" si="26"/>
        <v>90.795454545454547</v>
      </c>
      <c r="AH108" s="26">
        <f>IF('Min Cost'!H108=0,1,'Min Cost'!H108)</f>
        <v>19.24959954260952</v>
      </c>
      <c r="AI108" s="26">
        <f t="shared" si="27"/>
        <v>0.11684330277581448</v>
      </c>
      <c r="AJ108" s="26">
        <f t="shared" si="28"/>
        <v>0.88315669722418555</v>
      </c>
      <c r="AK108" s="26">
        <f t="shared" si="29"/>
        <v>80.186613759332303</v>
      </c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X108" s="18"/>
      <c r="AY108" s="31">
        <f>VLOOKUP('Summary_Min Time&amp;Cost'!B108, A:D, 4, FALSE)</f>
        <v>90.795454545454547</v>
      </c>
      <c r="AZ108" s="31">
        <f>VLOOKUP('Summary_Min Time&amp;Cost'!E108, A:D, 4, FALSE)</f>
        <v>90.795454545454547</v>
      </c>
      <c r="BA108" s="31">
        <f t="shared" si="30"/>
        <v>90.795454545454547</v>
      </c>
      <c r="BB108" s="31">
        <f>IF('Min Time&amp;Cost'!H108=0,1,'Min Time&amp;Cost'!H108)</f>
        <v>0.27716989256500002</v>
      </c>
      <c r="BC108" s="31">
        <f t="shared" si="31"/>
        <v>0</v>
      </c>
      <c r="BD108" s="31">
        <f t="shared" si="32"/>
        <v>1</v>
      </c>
      <c r="BE108" s="31">
        <f t="shared" si="33"/>
        <v>90.795454545454547</v>
      </c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</row>
    <row r="109" spans="10:68">
      <c r="J109" s="12"/>
      <c r="K109" s="21">
        <f>VLOOKUP('Summary_Min Time'!B109, A:D, 4, FALSE)</f>
        <v>90.795454545454547</v>
      </c>
      <c r="L109" s="21">
        <f>VLOOKUP('Summary_Min Time'!E109, A:D, 4, FALSE)</f>
        <v>88.63636363636364</v>
      </c>
      <c r="M109" s="21">
        <f t="shared" si="24"/>
        <v>89.715909090909093</v>
      </c>
      <c r="N109" s="21">
        <f>IF('Min Time'!H109=0,1,'Min Time'!H109)</f>
        <v>1.43269661954125</v>
      </c>
      <c r="O109" s="21">
        <f t="shared" si="25"/>
        <v>1.0800539982412915E-2</v>
      </c>
      <c r="P109" s="21">
        <f t="shared" si="22"/>
        <v>0.98919946001758707</v>
      </c>
      <c r="Q109" s="21">
        <f t="shared" si="23"/>
        <v>88.7469288277142</v>
      </c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D109" s="15"/>
      <c r="AE109" s="26">
        <f>VLOOKUP('Summary_Min Cost'!B109, A:D, 4, FALSE)</f>
        <v>90.795454545454547</v>
      </c>
      <c r="AF109" s="26">
        <f>VLOOKUP('Summary_Min Cost'!E109, A:D, 4, FALSE)</f>
        <v>90.795454545454547</v>
      </c>
      <c r="AG109" s="26">
        <f t="shared" si="26"/>
        <v>90.795454545454547</v>
      </c>
      <c r="AH109" s="26">
        <f>IF('Min Cost'!H109=0,1,'Min Cost'!H109)</f>
        <v>23.490406342523809</v>
      </c>
      <c r="AI109" s="26">
        <f t="shared" si="27"/>
        <v>0.14399512447903554</v>
      </c>
      <c r="AJ109" s="26">
        <f t="shared" si="28"/>
        <v>0.85600487552096449</v>
      </c>
      <c r="AK109" s="26">
        <f t="shared" si="29"/>
        <v>77.721351766051214</v>
      </c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X109" s="18"/>
      <c r="AY109" s="31">
        <f>VLOOKUP('Summary_Min Time&amp;Cost'!B109, A:D, 4, FALSE)</f>
        <v>90.795454545454547</v>
      </c>
      <c r="AZ109" s="31">
        <f>VLOOKUP('Summary_Min Time&amp;Cost'!E109, A:D, 4, FALSE)</f>
        <v>88.63636363636364</v>
      </c>
      <c r="BA109" s="31">
        <f t="shared" si="30"/>
        <v>89.715909090909093</v>
      </c>
      <c r="BB109" s="31">
        <f>IF('Min Time&amp;Cost'!H109=0,1,'Min Time&amp;Cost'!H109)</f>
        <v>1.43269661954125</v>
      </c>
      <c r="BC109" s="31">
        <f t="shared" si="31"/>
        <v>1.0495731871335316E-2</v>
      </c>
      <c r="BD109" s="31">
        <f t="shared" si="32"/>
        <v>0.98950426812866465</v>
      </c>
      <c r="BE109" s="31">
        <f t="shared" si="33"/>
        <v>88.77427496449782</v>
      </c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</row>
    <row r="110" spans="10:68">
      <c r="J110" s="12"/>
      <c r="K110" s="21">
        <f>VLOOKUP('Summary_Min Time'!B110, A:D, 4, FALSE)</f>
        <v>84.545454545454547</v>
      </c>
      <c r="L110" s="21">
        <f>VLOOKUP('Summary_Min Time'!E110, A:D, 4, FALSE)</f>
        <v>90.795454545454547</v>
      </c>
      <c r="M110" s="21">
        <f t="shared" si="24"/>
        <v>87.670454545454547</v>
      </c>
      <c r="N110" s="21">
        <f>IF('Min Time'!H110=0,1,'Min Time'!H110)</f>
        <v>0.40565240887999998</v>
      </c>
      <c r="O110" s="21">
        <f t="shared" si="25"/>
        <v>1.4746976213009454E-3</v>
      </c>
      <c r="P110" s="21">
        <f t="shared" si="22"/>
        <v>0.99852530237869908</v>
      </c>
      <c r="Q110" s="21">
        <f t="shared" si="23"/>
        <v>87.541167134677991</v>
      </c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D110" s="15"/>
      <c r="AE110" s="26">
        <f>VLOOKUP('Summary_Min Cost'!B110, A:D, 4, FALSE)</f>
        <v>84.545454545454547</v>
      </c>
      <c r="AF110" s="26">
        <f>VLOOKUP('Summary_Min Cost'!E110, A:D, 4, FALSE)</f>
        <v>90.795454545454547</v>
      </c>
      <c r="AG110" s="26">
        <f t="shared" si="26"/>
        <v>87.670454545454547</v>
      </c>
      <c r="AH110" s="26">
        <f>IF('Min Cost'!H110=0,1,'Min Cost'!H110)</f>
        <v>30.59980430240476</v>
      </c>
      <c r="AI110" s="26">
        <f t="shared" si="27"/>
        <v>0.18951313907659573</v>
      </c>
      <c r="AJ110" s="26">
        <f t="shared" si="28"/>
        <v>0.81048686092340427</v>
      </c>
      <c r="AK110" s="26">
        <f t="shared" si="29"/>
        <v>71.055751500273459</v>
      </c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X110" s="18"/>
      <c r="AY110" s="31">
        <f>VLOOKUP('Summary_Min Time&amp;Cost'!B110, A:D, 4, FALSE)</f>
        <v>84.545454545454547</v>
      </c>
      <c r="AZ110" s="31">
        <f>VLOOKUP('Summary_Min Time&amp;Cost'!E110, A:D, 4, FALSE)</f>
        <v>90.795454545454547</v>
      </c>
      <c r="BA110" s="31">
        <f t="shared" si="30"/>
        <v>87.670454545454547</v>
      </c>
      <c r="BB110" s="31">
        <f>IF('Min Time&amp;Cost'!H110=0,1,'Min Time&amp;Cost'!H110)</f>
        <v>2.4048210830475001</v>
      </c>
      <c r="BC110" s="31">
        <f t="shared" si="31"/>
        <v>1.9325607871890176E-2</v>
      </c>
      <c r="BD110" s="31">
        <f t="shared" si="32"/>
        <v>0.98067439212810981</v>
      </c>
      <c r="BE110" s="31">
        <f t="shared" si="33"/>
        <v>85.976169718958715</v>
      </c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</row>
    <row r="111" spans="10:68">
      <c r="J111" s="12"/>
      <c r="K111" s="21">
        <f>VLOOKUP('Summary_Min Time'!B111, A:D, 4, FALSE)</f>
        <v>87.5</v>
      </c>
      <c r="L111" s="21">
        <f>VLOOKUP('Summary_Min Time'!E111, A:D, 4, FALSE)</f>
        <v>84.545454545454547</v>
      </c>
      <c r="M111" s="21">
        <f t="shared" si="24"/>
        <v>86.02272727272728</v>
      </c>
      <c r="N111" s="21">
        <f>IF('Min Time'!H111=0,1,'Min Time'!H111)</f>
        <v>3.2484567269900002</v>
      </c>
      <c r="O111" s="21">
        <f t="shared" si="25"/>
        <v>2.7288138424509532E-2</v>
      </c>
      <c r="P111" s="21">
        <f t="shared" si="22"/>
        <v>0.9727118615754905</v>
      </c>
      <c r="Q111" s="21">
        <f t="shared" si="23"/>
        <v>83.675327183255263</v>
      </c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D111" s="15"/>
      <c r="AE111" s="26">
        <f>VLOOKUP('Summary_Min Cost'!B111, A:D, 4, FALSE)</f>
        <v>87.5</v>
      </c>
      <c r="AF111" s="26">
        <f>VLOOKUP('Summary_Min Cost'!E111, A:D, 4, FALSE)</f>
        <v>85.454545454545453</v>
      </c>
      <c r="AG111" s="26">
        <f t="shared" si="26"/>
        <v>86.47727272727272</v>
      </c>
      <c r="AH111" s="26">
        <f>IF('Min Cost'!H111=0,1,'Min Cost'!H111)</f>
        <v>103.3891106458</v>
      </c>
      <c r="AI111" s="26">
        <f t="shared" si="27"/>
        <v>0.65554763698792462</v>
      </c>
      <c r="AJ111" s="26">
        <f t="shared" si="28"/>
        <v>0.34445236301207538</v>
      </c>
      <c r="AK111" s="26">
        <f t="shared" si="29"/>
        <v>29.787300937748789</v>
      </c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X111" s="18"/>
      <c r="AY111" s="31">
        <f>VLOOKUP('Summary_Min Time&amp;Cost'!B111, A:D, 4, FALSE)</f>
        <v>87.5</v>
      </c>
      <c r="AZ111" s="31">
        <f>VLOOKUP('Summary_Min Time&amp;Cost'!E111, A:D, 4, FALSE)</f>
        <v>84.545454545454547</v>
      </c>
      <c r="BA111" s="31">
        <f t="shared" si="30"/>
        <v>86.02272727272728</v>
      </c>
      <c r="BB111" s="31">
        <f>IF('Min Time&amp;Cost'!H111=0,1,'Min Time&amp;Cost'!H111)</f>
        <v>3.2484567269900002</v>
      </c>
      <c r="BC111" s="31">
        <f t="shared" si="31"/>
        <v>2.6988410738503388E-2</v>
      </c>
      <c r="BD111" s="31">
        <f t="shared" si="32"/>
        <v>0.97301158926149656</v>
      </c>
      <c r="BE111" s="31">
        <f t="shared" si="33"/>
        <v>83.701110576244659</v>
      </c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</row>
    <row r="112" spans="10:68">
      <c r="J112" s="12"/>
      <c r="K112" s="21">
        <f>VLOOKUP('Summary_Min Time'!B112, A:D, 4, FALSE)</f>
        <v>85.454545454545453</v>
      </c>
      <c r="L112" s="21">
        <f>VLOOKUP('Summary_Min Time'!E112, A:D, 4, FALSE)</f>
        <v>90.795454545454547</v>
      </c>
      <c r="M112" s="21">
        <f t="shared" si="24"/>
        <v>88.125</v>
      </c>
      <c r="N112" s="21">
        <f>IF('Min Time'!H112=0,1,'Min Time'!H112)</f>
        <v>15.42096801248625</v>
      </c>
      <c r="O112" s="21">
        <f t="shared" si="25"/>
        <v>0.13781787045455199</v>
      </c>
      <c r="P112" s="21">
        <f t="shared" si="22"/>
        <v>0.86218212954544804</v>
      </c>
      <c r="Q112" s="21">
        <f t="shared" si="23"/>
        <v>75.979800166192604</v>
      </c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D112" s="15"/>
      <c r="AE112" s="26">
        <f>VLOOKUP('Summary_Min Cost'!B112, A:D, 4, FALSE)</f>
        <v>85.454545454545453</v>
      </c>
      <c r="AF112" s="26">
        <f>VLOOKUP('Summary_Min Cost'!E112, A:D, 4, FALSE)</f>
        <v>85.454545454545453</v>
      </c>
      <c r="AG112" s="26">
        <f t="shared" si="26"/>
        <v>85.454545454545453</v>
      </c>
      <c r="AH112" s="26">
        <f>IF('Min Cost'!H112=0,1,'Min Cost'!H112)</f>
        <v>110.4353981082143</v>
      </c>
      <c r="AI112" s="26">
        <f t="shared" si="27"/>
        <v>0.70066158578959636</v>
      </c>
      <c r="AJ112" s="26">
        <f t="shared" si="28"/>
        <v>0.29933841421040364</v>
      </c>
      <c r="AK112" s="26">
        <f t="shared" si="29"/>
        <v>25.579828123434492</v>
      </c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X112" s="18"/>
      <c r="AY112" s="31">
        <f>VLOOKUP('Summary_Min Time&amp;Cost'!B112, A:D, 4, FALSE)</f>
        <v>85.454545454545453</v>
      </c>
      <c r="AZ112" s="31">
        <f>VLOOKUP('Summary_Min Time&amp;Cost'!E112, A:D, 4, FALSE)</f>
        <v>88.63636363636364</v>
      </c>
      <c r="BA112" s="31">
        <f t="shared" si="30"/>
        <v>87.045454545454547</v>
      </c>
      <c r="BB112" s="31">
        <f>IF('Min Time&amp;Cost'!H112=0,1,'Min Time&amp;Cost'!H112)</f>
        <v>15.866081596772499</v>
      </c>
      <c r="BC112" s="31">
        <f t="shared" si="31"/>
        <v>0.14159519948225799</v>
      </c>
      <c r="BD112" s="31">
        <f t="shared" si="32"/>
        <v>0.85840480051774204</v>
      </c>
      <c r="BE112" s="31">
        <f t="shared" si="33"/>
        <v>74.720236045067097</v>
      </c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</row>
    <row r="113" spans="10:68">
      <c r="J113" s="12"/>
      <c r="K113" s="21">
        <f>VLOOKUP('Summary_Min Time'!B113, A:D, 4, FALSE)</f>
        <v>85.454545454545453</v>
      </c>
      <c r="L113" s="21">
        <f>VLOOKUP('Summary_Min Time'!E113, A:D, 4, FALSE)</f>
        <v>88.63636363636364</v>
      </c>
      <c r="M113" s="21">
        <f t="shared" si="24"/>
        <v>87.045454545454547</v>
      </c>
      <c r="N113" s="21">
        <f>IF('Min Time'!H113=0,1,'Min Time'!H113)</f>
        <v>4.7438623682525014</v>
      </c>
      <c r="O113" s="21">
        <f t="shared" si="25"/>
        <v>4.086683068679562E-2</v>
      </c>
      <c r="P113" s="21">
        <f t="shared" si="22"/>
        <v>0.95913316931320436</v>
      </c>
      <c r="Q113" s="21">
        <f t="shared" si="23"/>
        <v>83.488182692490284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D113" s="15"/>
      <c r="AE113" s="26">
        <f>VLOOKUP('Summary_Min Cost'!B113, A:D, 4, FALSE)</f>
        <v>85.454545454545453</v>
      </c>
      <c r="AF113" s="26">
        <f>VLOOKUP('Summary_Min Cost'!E113, A:D, 4, FALSE)</f>
        <v>85.454545454545453</v>
      </c>
      <c r="AG113" s="26">
        <f t="shared" si="26"/>
        <v>85.454545454545453</v>
      </c>
      <c r="AH113" s="26">
        <f>IF('Min Cost'!H113=0,1,'Min Cost'!H113)</f>
        <v>117.29415737429051</v>
      </c>
      <c r="AI113" s="26">
        <f t="shared" si="27"/>
        <v>0.74457488283052276</v>
      </c>
      <c r="AJ113" s="26">
        <f t="shared" si="28"/>
        <v>0.25542511716947724</v>
      </c>
      <c r="AK113" s="26">
        <f t="shared" si="29"/>
        <v>21.827237285391693</v>
      </c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X113" s="18"/>
      <c r="AY113" s="31">
        <f>VLOOKUP('Summary_Min Time&amp;Cost'!B113, A:D, 4, FALSE)</f>
        <v>85.454545454545453</v>
      </c>
      <c r="AZ113" s="31">
        <f>VLOOKUP('Summary_Min Time&amp;Cost'!E113, A:D, 4, FALSE)</f>
        <v>88.63636363636364</v>
      </c>
      <c r="BA113" s="31">
        <f t="shared" si="30"/>
        <v>87.045454545454547</v>
      </c>
      <c r="BB113" s="31">
        <f>IF('Min Time&amp;Cost'!H113=0,1,'Min Time&amp;Cost'!H113)</f>
        <v>4.7438623682525014</v>
      </c>
      <c r="BC113" s="31">
        <f t="shared" si="31"/>
        <v>4.0571287086716187E-2</v>
      </c>
      <c r="BD113" s="31">
        <f t="shared" si="32"/>
        <v>0.9594287129132838</v>
      </c>
      <c r="BE113" s="31">
        <f t="shared" si="33"/>
        <v>83.513908419497199</v>
      </c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</row>
    <row r="114" spans="10:68">
      <c r="J114" s="12"/>
      <c r="K114" s="21">
        <f>VLOOKUP('Summary_Min Time'!B114, A:D, 4, FALSE)</f>
        <v>88.63636363636364</v>
      </c>
      <c r="L114" s="21">
        <f>VLOOKUP('Summary_Min Time'!E114, A:D, 4, FALSE)</f>
        <v>88.63636363636364</v>
      </c>
      <c r="M114" s="21">
        <f t="shared" si="24"/>
        <v>88.63636363636364</v>
      </c>
      <c r="N114" s="21">
        <f>IF('Min Time'!H114=0,1,'Min Time'!H114)</f>
        <v>3.7126565983112498</v>
      </c>
      <c r="O114" s="21">
        <f t="shared" si="25"/>
        <v>3.1503200229106264E-2</v>
      </c>
      <c r="P114" s="21">
        <f t="shared" si="22"/>
        <v>0.96849679977089376</v>
      </c>
      <c r="Q114" s="21">
        <f t="shared" si="23"/>
        <v>85.844034525147407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D114" s="15"/>
      <c r="AE114" s="26">
        <f>VLOOKUP('Summary_Min Cost'!B114, A:D, 4, FALSE)</f>
        <v>88.63636363636364</v>
      </c>
      <c r="AF114" s="26">
        <f>VLOOKUP('Summary_Min Cost'!E114, A:D, 4, FALSE)</f>
        <v>85.454545454545453</v>
      </c>
      <c r="AG114" s="26">
        <f t="shared" si="26"/>
        <v>87.045454545454547</v>
      </c>
      <c r="AH114" s="26">
        <f>IF('Min Cost'!H114=0,1,'Min Cost'!H114)</f>
        <v>77.493486600500006</v>
      </c>
      <c r="AI114" s="26">
        <f t="shared" si="27"/>
        <v>0.48975056106693704</v>
      </c>
      <c r="AJ114" s="26">
        <f t="shared" si="28"/>
        <v>0.51024943893306296</v>
      </c>
      <c r="AK114" s="26">
        <f t="shared" si="29"/>
        <v>44.414894343491618</v>
      </c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X114" s="18"/>
      <c r="AY114" s="31">
        <f>VLOOKUP('Summary_Min Time&amp;Cost'!B114, A:D, 4, FALSE)</f>
        <v>88.63636363636364</v>
      </c>
      <c r="AZ114" s="31">
        <f>VLOOKUP('Summary_Min Time&amp;Cost'!E114, A:D, 4, FALSE)</f>
        <v>88.63636363636364</v>
      </c>
      <c r="BA114" s="31">
        <f t="shared" si="30"/>
        <v>88.63636363636364</v>
      </c>
      <c r="BB114" s="31">
        <f>IF('Min Time&amp;Cost'!H114=0,1,'Min Time&amp;Cost'!H114)</f>
        <v>3.7126565983112498</v>
      </c>
      <c r="BC114" s="31">
        <f t="shared" si="31"/>
        <v>3.1204771356007591E-2</v>
      </c>
      <c r="BD114" s="31">
        <f t="shared" si="32"/>
        <v>0.96879522864399237</v>
      </c>
      <c r="BE114" s="31">
        <f t="shared" si="33"/>
        <v>85.870486175262968</v>
      </c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</row>
    <row r="115" spans="10:68">
      <c r="J115" s="12"/>
      <c r="K115" s="21">
        <f>VLOOKUP('Summary_Min Time'!B115, A:D, 4, FALSE)</f>
        <v>92.954545454545453</v>
      </c>
      <c r="L115" s="21">
        <f>VLOOKUP('Summary_Min Time'!E115, A:D, 4, FALSE)</f>
        <v>90.795454545454547</v>
      </c>
      <c r="M115" s="21">
        <f t="shared" si="24"/>
        <v>91.875</v>
      </c>
      <c r="N115" s="21">
        <f>IF('Min Time'!H115=0,1,'Min Time'!H115)</f>
        <v>7.1055765813904763</v>
      </c>
      <c r="O115" s="21">
        <f t="shared" si="25"/>
        <v>6.231184174385794E-2</v>
      </c>
      <c r="P115" s="21">
        <f t="shared" si="22"/>
        <v>0.93768815825614205</v>
      </c>
      <c r="Q115" s="21">
        <f t="shared" si="23"/>
        <v>86.150099539783056</v>
      </c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D115" s="15"/>
      <c r="AE115" s="26">
        <f>VLOOKUP('Summary_Min Cost'!B115, A:D, 4, FALSE)</f>
        <v>92.954545454545453</v>
      </c>
      <c r="AF115" s="26">
        <f>VLOOKUP('Summary_Min Cost'!E115, A:D, 4, FALSE)</f>
        <v>85.454545454545453</v>
      </c>
      <c r="AG115" s="26">
        <f t="shared" si="26"/>
        <v>89.204545454545453</v>
      </c>
      <c r="AH115" s="26">
        <f>IF('Min Cost'!H115=0,1,'Min Cost'!H115)</f>
        <v>26.511933836076189</v>
      </c>
      <c r="AI115" s="26">
        <f t="shared" si="27"/>
        <v>0.16334049427470101</v>
      </c>
      <c r="AJ115" s="26">
        <f t="shared" si="28"/>
        <v>0.83665950572529901</v>
      </c>
      <c r="AK115" s="26">
        <f t="shared" si="29"/>
        <v>74.633830908449966</v>
      </c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X115" s="18"/>
      <c r="AY115" s="31">
        <f>VLOOKUP('Summary_Min Time&amp;Cost'!B115, A:D, 4, FALSE)</f>
        <v>92.954545454545453</v>
      </c>
      <c r="AZ115" s="31">
        <f>VLOOKUP('Summary_Min Time&amp;Cost'!E115, A:D, 4, FALSE)</f>
        <v>88.63636363636364</v>
      </c>
      <c r="BA115" s="31">
        <f t="shared" si="30"/>
        <v>90.795454545454547</v>
      </c>
      <c r="BB115" s="31">
        <f>IF('Min Time&amp;Cost'!H115=0,1,'Min Time&amp;Cost'!H115)</f>
        <v>9.7669524259190474</v>
      </c>
      <c r="BC115" s="31">
        <f t="shared" si="31"/>
        <v>8.6196373188183684E-2</v>
      </c>
      <c r="BD115" s="31">
        <f t="shared" si="32"/>
        <v>0.91380362681181637</v>
      </c>
      <c r="BE115" s="31">
        <f t="shared" si="33"/>
        <v>82.969215661663782</v>
      </c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</row>
    <row r="116" spans="10:68">
      <c r="J116" s="12"/>
      <c r="K116" s="21">
        <f>VLOOKUP('Summary_Min Time'!B116, A:D, 4, FALSE)</f>
        <v>90.795454545454547</v>
      </c>
      <c r="L116" s="21">
        <f>VLOOKUP('Summary_Min Time'!E116, A:D, 4, FALSE)</f>
        <v>90.795454545454547</v>
      </c>
      <c r="M116" s="21">
        <f t="shared" si="24"/>
        <v>90.795454545454547</v>
      </c>
      <c r="N116" s="21">
        <f>IF('Min Time'!H116=0,1,'Min Time'!H116)</f>
        <v>6.7948331453912498</v>
      </c>
      <c r="O116" s="21">
        <f t="shared" si="25"/>
        <v>5.9490206347059135E-2</v>
      </c>
      <c r="P116" s="21">
        <f t="shared" si="22"/>
        <v>0.94050979365294085</v>
      </c>
      <c r="Q116" s="21">
        <f t="shared" si="23"/>
        <v>85.39401421917043</v>
      </c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D116" s="15"/>
      <c r="AE116" s="26">
        <f>VLOOKUP('Summary_Min Cost'!B116, A:D, 4, FALSE)</f>
        <v>90.795454545454547</v>
      </c>
      <c r="AF116" s="26">
        <f>VLOOKUP('Summary_Min Cost'!E116, A:D, 4, FALSE)</f>
        <v>85.454545454545453</v>
      </c>
      <c r="AG116" s="26">
        <f t="shared" si="26"/>
        <v>88.125</v>
      </c>
      <c r="AH116" s="26">
        <f>IF('Min Cost'!H116=0,1,'Min Cost'!H116)</f>
        <v>116.08634605016189</v>
      </c>
      <c r="AI116" s="26">
        <f t="shared" si="27"/>
        <v>0.73684185483110187</v>
      </c>
      <c r="AJ116" s="26">
        <f t="shared" si="28"/>
        <v>0.26315814516889813</v>
      </c>
      <c r="AK116" s="26">
        <f t="shared" si="29"/>
        <v>23.190811543009147</v>
      </c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X116" s="18"/>
      <c r="AY116" s="31">
        <f>VLOOKUP('Summary_Min Time&amp;Cost'!B116, A:D, 4, FALSE)</f>
        <v>90.795454545454547</v>
      </c>
      <c r="AZ116" s="31">
        <f>VLOOKUP('Summary_Min Time&amp;Cost'!E116, A:D, 4, FALSE)</f>
        <v>90.795454545454547</v>
      </c>
      <c r="BA116" s="31">
        <f t="shared" si="30"/>
        <v>90.795454545454547</v>
      </c>
      <c r="BB116" s="31">
        <f>IF('Min Time&amp;Cost'!H116=0,1,'Min Time&amp;Cost'!H116)</f>
        <v>6.7948331453912498</v>
      </c>
      <c r="BC116" s="31">
        <f t="shared" si="31"/>
        <v>5.9200401282215855E-2</v>
      </c>
      <c r="BD116" s="31">
        <f t="shared" si="32"/>
        <v>0.94079959871778418</v>
      </c>
      <c r="BE116" s="31">
        <f t="shared" si="33"/>
        <v>85.420327201762447</v>
      </c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</row>
    <row r="117" spans="10:68">
      <c r="J117" s="12"/>
      <c r="K117" s="21">
        <f>VLOOKUP('Summary_Min Time'!B117, A:D, 4, FALSE)</f>
        <v>88.63636363636364</v>
      </c>
      <c r="L117" s="21">
        <f>VLOOKUP('Summary_Min Time'!E117, A:D, 4, FALSE)</f>
        <v>90.795454545454547</v>
      </c>
      <c r="M117" s="21">
        <f t="shared" si="24"/>
        <v>89.715909090909093</v>
      </c>
      <c r="N117" s="21">
        <f>IF('Min Time'!H117=0,1,'Min Time'!H117)</f>
        <v>21.705096371480948</v>
      </c>
      <c r="O117" s="21">
        <f t="shared" si="25"/>
        <v>0.19487947485739052</v>
      </c>
      <c r="P117" s="21">
        <f t="shared" si="22"/>
        <v>0.80512052514260946</v>
      </c>
      <c r="Q117" s="21">
        <f t="shared" si="23"/>
        <v>72.232119840919339</v>
      </c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D117" s="15"/>
      <c r="AE117" s="26">
        <f>VLOOKUP('Summary_Min Cost'!B117, A:D, 4, FALSE)</f>
        <v>88.63636363636364</v>
      </c>
      <c r="AF117" s="26">
        <f>VLOOKUP('Summary_Min Cost'!E117, A:D, 4, FALSE)</f>
        <v>90.795454545454547</v>
      </c>
      <c r="AG117" s="26">
        <f t="shared" si="26"/>
        <v>89.715909090909093</v>
      </c>
      <c r="AH117" s="26">
        <f>IF('Min Cost'!H117=0,1,'Min Cost'!H117)</f>
        <v>21.705096371480948</v>
      </c>
      <c r="AI117" s="26">
        <f t="shared" si="27"/>
        <v>0.13256465374414655</v>
      </c>
      <c r="AJ117" s="26">
        <f t="shared" si="28"/>
        <v>0.8674353462558535</v>
      </c>
      <c r="AK117" s="26">
        <f t="shared" si="29"/>
        <v>77.822750666931398</v>
      </c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X117" s="18"/>
      <c r="AY117" s="31">
        <f>VLOOKUP('Summary_Min Time&amp;Cost'!B117, A:D, 4, FALSE)</f>
        <v>88.63636363636364</v>
      </c>
      <c r="AZ117" s="31">
        <f>VLOOKUP('Summary_Min Time&amp;Cost'!E117, A:D, 4, FALSE)</f>
        <v>90.795454545454547</v>
      </c>
      <c r="BA117" s="31">
        <f t="shared" si="30"/>
        <v>89.715909090909093</v>
      </c>
      <c r="BB117" s="31">
        <f>IF('Min Time&amp;Cost'!H117=0,1,'Min Time&amp;Cost'!H117)</f>
        <v>21.705096371480948</v>
      </c>
      <c r="BC117" s="31">
        <f t="shared" si="31"/>
        <v>0.19463138812020794</v>
      </c>
      <c r="BD117" s="31">
        <f t="shared" si="32"/>
        <v>0.80536861187979203</v>
      </c>
      <c r="BE117" s="31">
        <f t="shared" si="33"/>
        <v>72.254377168079074</v>
      </c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</row>
    <row r="118" spans="10:68">
      <c r="J118" s="12"/>
      <c r="K118" s="21">
        <f>VLOOKUP('Summary_Min Time'!B118, A:D, 4, FALSE)</f>
        <v>87.5</v>
      </c>
      <c r="L118" s="21">
        <f>VLOOKUP('Summary_Min Time'!E118, A:D, 4, FALSE)</f>
        <v>88.63636363636364</v>
      </c>
      <c r="M118" s="21">
        <f t="shared" si="24"/>
        <v>88.068181818181813</v>
      </c>
      <c r="N118" s="21">
        <f>IF('Min Time'!H118=0,1,'Min Time'!H118)</f>
        <v>2.8091999084174999</v>
      </c>
      <c r="O118" s="21">
        <f t="shared" si="25"/>
        <v>2.3299566361566635E-2</v>
      </c>
      <c r="P118" s="21">
        <f t="shared" si="22"/>
        <v>0.9767004336384334</v>
      </c>
      <c r="Q118" s="21">
        <f t="shared" si="23"/>
        <v>86.016231371566576</v>
      </c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D118" s="15"/>
      <c r="AE118" s="26">
        <f>VLOOKUP('Summary_Min Cost'!B118, A:D, 4, FALSE)</f>
        <v>87.5</v>
      </c>
      <c r="AF118" s="26">
        <f>VLOOKUP('Summary_Min Cost'!E118, A:D, 4, FALSE)</f>
        <v>85.454545454545453</v>
      </c>
      <c r="AG118" s="26">
        <f t="shared" si="26"/>
        <v>86.47727272727272</v>
      </c>
      <c r="AH118" s="26">
        <f>IF('Min Cost'!H118=0,1,'Min Cost'!H118)</f>
        <v>49.870725955014287</v>
      </c>
      <c r="AI118" s="26">
        <f t="shared" si="27"/>
        <v>0.31289547018844244</v>
      </c>
      <c r="AJ118" s="26">
        <f t="shared" si="28"/>
        <v>0.68710452981155756</v>
      </c>
      <c r="AK118" s="26">
        <f t="shared" si="29"/>
        <v>59.41892581665855</v>
      </c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X118" s="18"/>
      <c r="AY118" s="31">
        <f>VLOOKUP('Summary_Min Time&amp;Cost'!B118, A:D, 4, FALSE)</f>
        <v>87.5</v>
      </c>
      <c r="AZ118" s="31">
        <f>VLOOKUP('Summary_Min Time&amp;Cost'!E118, A:D, 4, FALSE)</f>
        <v>88.63636363636364</v>
      </c>
      <c r="BA118" s="31">
        <f t="shared" si="30"/>
        <v>88.068181818181813</v>
      </c>
      <c r="BB118" s="31">
        <f>IF('Min Time&amp;Cost'!H118=0,1,'Min Time&amp;Cost'!H118)</f>
        <v>2.8091999084174999</v>
      </c>
      <c r="BC118" s="31">
        <f t="shared" si="31"/>
        <v>2.2998609652329548E-2</v>
      </c>
      <c r="BD118" s="31">
        <f t="shared" si="32"/>
        <v>0.97700139034767042</v>
      </c>
      <c r="BE118" s="31">
        <f t="shared" si="33"/>
        <v>86.042736081755066</v>
      </c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</row>
    <row r="119" spans="10:68">
      <c r="J119" s="12"/>
      <c r="K119" s="21">
        <f>VLOOKUP('Summary_Min Time'!B119, A:D, 4, FALSE)</f>
        <v>85.454545454545453</v>
      </c>
      <c r="L119" s="21">
        <f>VLOOKUP('Summary_Min Time'!E119, A:D, 4, FALSE)</f>
        <v>90.795454545454547</v>
      </c>
      <c r="M119" s="21">
        <f t="shared" si="24"/>
        <v>88.125</v>
      </c>
      <c r="N119" s="21">
        <f>IF('Min Time'!H119=0,1,'Min Time'!H119)</f>
        <v>15.86392730258625</v>
      </c>
      <c r="O119" s="21">
        <f t="shared" si="25"/>
        <v>0.14184006197170487</v>
      </c>
      <c r="P119" s="21">
        <f t="shared" si="22"/>
        <v>0.85815993802829516</v>
      </c>
      <c r="Q119" s="21">
        <f t="shared" si="23"/>
        <v>75.625344538743505</v>
      </c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D119" s="15"/>
      <c r="AE119" s="26">
        <f>VLOOKUP('Summary_Min Cost'!B119, A:D, 4, FALSE)</f>
        <v>85.454545454545453</v>
      </c>
      <c r="AF119" s="26">
        <f>VLOOKUP('Summary_Min Cost'!E119, A:D, 4, FALSE)</f>
        <v>90.795454545454547</v>
      </c>
      <c r="AG119" s="26">
        <f t="shared" si="26"/>
        <v>88.125</v>
      </c>
      <c r="AH119" s="26">
        <f>IF('Min Cost'!H119=0,1,'Min Cost'!H119)</f>
        <v>24.552230486385721</v>
      </c>
      <c r="AI119" s="26">
        <f t="shared" si="27"/>
        <v>0.15079346762329213</v>
      </c>
      <c r="AJ119" s="26">
        <f t="shared" si="28"/>
        <v>0.84920653237670785</v>
      </c>
      <c r="AK119" s="26">
        <f t="shared" si="29"/>
        <v>74.836325665697373</v>
      </c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X119" s="18"/>
      <c r="AY119" s="31">
        <f>VLOOKUP('Summary_Min Time&amp;Cost'!B119, A:D, 4, FALSE)</f>
        <v>85.454545454545453</v>
      </c>
      <c r="AZ119" s="31">
        <f>VLOOKUP('Summary_Min Time&amp;Cost'!E119, A:D, 4, FALSE)</f>
        <v>88.63636363636364</v>
      </c>
      <c r="BA119" s="31">
        <f t="shared" si="30"/>
        <v>87.045454545454547</v>
      </c>
      <c r="BB119" s="31">
        <f>IF('Min Time&amp;Cost'!H119=0,1,'Min Time&amp;Cost'!H119)</f>
        <v>16.309040886872499</v>
      </c>
      <c r="BC119" s="31">
        <f t="shared" si="31"/>
        <v>0.14561863038201095</v>
      </c>
      <c r="BD119" s="31">
        <f t="shared" si="32"/>
        <v>0.85438136961798905</v>
      </c>
      <c r="BE119" s="31">
        <f t="shared" si="33"/>
        <v>74.370014673565862</v>
      </c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</row>
    <row r="120" spans="10:68">
      <c r="J120" s="12"/>
      <c r="K120" s="21">
        <f>VLOOKUP('Summary_Min Time'!B120, A:D, 4, FALSE)</f>
        <v>90.795454545454547</v>
      </c>
      <c r="L120" s="21">
        <f>VLOOKUP('Summary_Min Time'!E120, A:D, 4, FALSE)</f>
        <v>85.454545454545453</v>
      </c>
      <c r="M120" s="21">
        <f t="shared" si="24"/>
        <v>88.125</v>
      </c>
      <c r="N120" s="21">
        <f>IF('Min Time'!H120=0,1,'Min Time'!H120)</f>
        <v>7.40246811977</v>
      </c>
      <c r="O120" s="21">
        <f t="shared" si="25"/>
        <v>6.5007698121348087E-2</v>
      </c>
      <c r="P120" s="21">
        <f t="shared" si="22"/>
        <v>0.9349923018786519</v>
      </c>
      <c r="Q120" s="21">
        <f t="shared" si="23"/>
        <v>82.396196603056197</v>
      </c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D120" s="15"/>
      <c r="AE120" s="26">
        <f>VLOOKUP('Summary_Min Cost'!B120, A:D, 4, FALSE)</f>
        <v>90.795454545454547</v>
      </c>
      <c r="AF120" s="26">
        <f>VLOOKUP('Summary_Min Cost'!E120, A:D, 4, FALSE)</f>
        <v>90.795454545454547</v>
      </c>
      <c r="AG120" s="26">
        <f t="shared" si="26"/>
        <v>90.795454545454547</v>
      </c>
      <c r="AH120" s="26">
        <f>IF('Min Cost'!H120=0,1,'Min Cost'!H120)</f>
        <v>30.333361393647621</v>
      </c>
      <c r="AI120" s="26">
        <f t="shared" si="27"/>
        <v>0.18780723482441247</v>
      </c>
      <c r="AJ120" s="26">
        <f t="shared" si="28"/>
        <v>0.81219276517558758</v>
      </c>
      <c r="AK120" s="26">
        <f t="shared" si="29"/>
        <v>73.743411292647096</v>
      </c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X120" s="18"/>
      <c r="AY120" s="31">
        <f>VLOOKUP('Summary_Min Time&amp;Cost'!B120, A:D, 4, FALSE)</f>
        <v>90.795454545454547</v>
      </c>
      <c r="AZ120" s="31">
        <f>VLOOKUP('Summary_Min Time&amp;Cost'!E120, A:D, 4, FALSE)</f>
        <v>85.454545454545453</v>
      </c>
      <c r="BA120" s="31">
        <f t="shared" si="30"/>
        <v>88.125</v>
      </c>
      <c r="BB120" s="31">
        <f>IF('Min Time&amp;Cost'!H120=0,1,'Min Time&amp;Cost'!H120)</f>
        <v>7.40246811977</v>
      </c>
      <c r="BC120" s="31">
        <f t="shared" si="31"/>
        <v>6.4719593195166E-2</v>
      </c>
      <c r="BD120" s="31">
        <f t="shared" si="32"/>
        <v>0.93528040680483404</v>
      </c>
      <c r="BE120" s="31">
        <f t="shared" si="33"/>
        <v>82.421585849676006</v>
      </c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</row>
    <row r="121" spans="10:68">
      <c r="J121" s="12"/>
      <c r="K121" s="21">
        <f>VLOOKUP('Summary_Min Time'!B121, A:D, 4, FALSE)</f>
        <v>84.545454545454547</v>
      </c>
      <c r="L121" s="21">
        <f>VLOOKUP('Summary_Min Time'!E121, A:D, 4, FALSE)</f>
        <v>90.795454545454547</v>
      </c>
      <c r="M121" s="21">
        <f t="shared" si="24"/>
        <v>87.670454545454547</v>
      </c>
      <c r="N121" s="21">
        <f>IF('Min Time'!H121=0,1,'Min Time'!H121)</f>
        <v>1.9855908003</v>
      </c>
      <c r="O121" s="21">
        <f t="shared" si="25"/>
        <v>1.5820970377334754E-2</v>
      </c>
      <c r="P121" s="21">
        <f t="shared" si="22"/>
        <v>0.98417902962266524</v>
      </c>
      <c r="Q121" s="21">
        <f t="shared" si="23"/>
        <v>86.283422881123442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D121" s="15"/>
      <c r="AE121" s="26">
        <f>VLOOKUP('Summary_Min Cost'!B121, A:D, 4, FALSE)</f>
        <v>84.545454545454547</v>
      </c>
      <c r="AF121" s="26">
        <f>VLOOKUP('Summary_Min Cost'!E121, A:D, 4, FALSE)</f>
        <v>90.795454545454547</v>
      </c>
      <c r="AG121" s="26">
        <f t="shared" si="26"/>
        <v>87.670454545454547</v>
      </c>
      <c r="AH121" s="26">
        <f>IF('Min Cost'!H121=0,1,'Min Cost'!H121)</f>
        <v>35.75768231881429</v>
      </c>
      <c r="AI121" s="26">
        <f t="shared" si="27"/>
        <v>0.22253652138944843</v>
      </c>
      <c r="AJ121" s="26">
        <f t="shared" si="28"/>
        <v>0.77746347861055154</v>
      </c>
      <c r="AK121" s="26">
        <f t="shared" si="29"/>
        <v>68.160576562277328</v>
      </c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X121" s="18"/>
      <c r="AY121" s="31">
        <f>VLOOKUP('Summary_Min Time&amp;Cost'!B121, A:D, 4, FALSE)</f>
        <v>84.545454545454547</v>
      </c>
      <c r="AZ121" s="31">
        <f>VLOOKUP('Summary_Min Time&amp;Cost'!E121, A:D, 4, FALSE)</f>
        <v>90.795454545454547</v>
      </c>
      <c r="BA121" s="31">
        <f t="shared" si="30"/>
        <v>87.670454545454547</v>
      </c>
      <c r="BB121" s="31">
        <f>IF('Min Time&amp;Cost'!H121=0,1,'Min Time&amp;Cost'!H121)</f>
        <v>1.9855908003</v>
      </c>
      <c r="BC121" s="31">
        <f t="shared" si="31"/>
        <v>1.551770924233966E-2</v>
      </c>
      <c r="BD121" s="31">
        <f t="shared" si="32"/>
        <v>0.98448229075766036</v>
      </c>
      <c r="BE121" s="31">
        <f t="shared" si="33"/>
        <v>86.310009922674425</v>
      </c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</row>
    <row r="122" spans="10:68">
      <c r="J122" s="12"/>
      <c r="K122" s="21">
        <f>VLOOKUP('Summary_Min Time'!B122, A:D, 4, FALSE)</f>
        <v>90.795454545454547</v>
      </c>
      <c r="L122" s="21">
        <f>VLOOKUP('Summary_Min Time'!E122, A:D, 4, FALSE)</f>
        <v>90.795454545454547</v>
      </c>
      <c r="M122" s="21">
        <f t="shared" si="24"/>
        <v>90.795454545454547</v>
      </c>
      <c r="N122" s="21">
        <f>IF('Min Time'!H122=0,1,'Min Time'!H122)</f>
        <v>0.2432456690075</v>
      </c>
      <c r="O122" s="21">
        <f t="shared" si="25"/>
        <v>0</v>
      </c>
      <c r="P122" s="21">
        <f t="shared" si="22"/>
        <v>1</v>
      </c>
      <c r="Q122" s="21">
        <f t="shared" si="23"/>
        <v>90.795454545454547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D122" s="15"/>
      <c r="AE122" s="26">
        <f>VLOOKUP('Summary_Min Cost'!B122, A:D, 4, FALSE)</f>
        <v>90.795454545454547</v>
      </c>
      <c r="AF122" s="26">
        <f>VLOOKUP('Summary_Min Cost'!E122, A:D, 4, FALSE)</f>
        <v>90.795454545454547</v>
      </c>
      <c r="AG122" s="26">
        <f t="shared" si="26"/>
        <v>90.795454545454547</v>
      </c>
      <c r="AH122" s="26">
        <f>IF('Min Cost'!H122=0,1,'Min Cost'!H122)</f>
        <v>34.803664938304763</v>
      </c>
      <c r="AI122" s="26">
        <f t="shared" si="27"/>
        <v>0.21642841247538702</v>
      </c>
      <c r="AJ122" s="26">
        <f t="shared" si="28"/>
        <v>0.78357158752461298</v>
      </c>
      <c r="AK122" s="26">
        <f t="shared" si="29"/>
        <v>71.144738458200663</v>
      </c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X122" s="18"/>
      <c r="AY122" s="31">
        <f>VLOOKUP('Summary_Min Time&amp;Cost'!B122, A:D, 4, FALSE)</f>
        <v>90.795454545454547</v>
      </c>
      <c r="AZ122" s="31">
        <f>VLOOKUP('Summary_Min Time&amp;Cost'!E122, A:D, 4, FALSE)</f>
        <v>90.795454545454547</v>
      </c>
      <c r="BA122" s="31">
        <f t="shared" si="30"/>
        <v>90.795454545454547</v>
      </c>
      <c r="BB122" s="31">
        <f>IF('Min Time&amp;Cost'!H122=0,1,'Min Time&amp;Cost'!H122)</f>
        <v>4.3084437352962501</v>
      </c>
      <c r="BC122" s="31">
        <f t="shared" si="31"/>
        <v>3.6616348514891955E-2</v>
      </c>
      <c r="BD122" s="31">
        <f t="shared" si="32"/>
        <v>0.96338365148510807</v>
      </c>
      <c r="BE122" s="31">
        <f t="shared" si="33"/>
        <v>87.47085653825016</v>
      </c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</row>
    <row r="123" spans="10:68">
      <c r="J123" s="12"/>
      <c r="K123" s="21">
        <f>VLOOKUP('Summary_Min Time'!B123, A:D, 4, FALSE)</f>
        <v>84.545454545454547</v>
      </c>
      <c r="L123" s="21">
        <f>VLOOKUP('Summary_Min Time'!E123, A:D, 4, FALSE)</f>
        <v>90.795454545454547</v>
      </c>
      <c r="M123" s="21">
        <f t="shared" si="24"/>
        <v>87.670454545454547</v>
      </c>
      <c r="N123" s="21">
        <f>IF('Min Time'!H123=0,1,'Min Time'!H123)</f>
        <v>4.88351836107375</v>
      </c>
      <c r="O123" s="21">
        <f t="shared" si="25"/>
        <v>4.2134945301839317E-2</v>
      </c>
      <c r="P123" s="21">
        <f t="shared" si="22"/>
        <v>0.95786505469816063</v>
      </c>
      <c r="Q123" s="21">
        <f t="shared" si="23"/>
        <v>83.97646473859443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D123" s="15"/>
      <c r="AE123" s="26">
        <f>VLOOKUP('Summary_Min Cost'!B123, A:D, 4, FALSE)</f>
        <v>84.545454545454547</v>
      </c>
      <c r="AF123" s="26">
        <f>VLOOKUP('Summary_Min Cost'!E123, A:D, 4, FALSE)</f>
        <v>90.795454545454547</v>
      </c>
      <c r="AG123" s="26">
        <f t="shared" si="26"/>
        <v>87.670454545454547</v>
      </c>
      <c r="AH123" s="26">
        <f>IF('Min Cost'!H123=0,1,'Min Cost'!H123)</f>
        <v>30.62881659795714</v>
      </c>
      <c r="AI123" s="26">
        <f t="shared" si="27"/>
        <v>0.1896988906831191</v>
      </c>
      <c r="AJ123" s="26">
        <f t="shared" si="28"/>
        <v>0.81030110931688093</v>
      </c>
      <c r="AK123" s="26">
        <f t="shared" si="29"/>
        <v>71.039466572497005</v>
      </c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X123" s="18"/>
      <c r="AY123" s="31">
        <f>VLOOKUP('Summary_Min Time&amp;Cost'!B123, A:D, 4, FALSE)</f>
        <v>84.545454545454547</v>
      </c>
      <c r="AZ123" s="31">
        <f>VLOOKUP('Summary_Min Time&amp;Cost'!E123, A:D, 4, FALSE)</f>
        <v>90.795454545454547</v>
      </c>
      <c r="BA123" s="31">
        <f t="shared" si="30"/>
        <v>87.670454545454547</v>
      </c>
      <c r="BB123" s="31">
        <f>IF('Min Time&amp;Cost'!H123=0,1,'Min Time&amp;Cost'!H123)</f>
        <v>4.88351836107375</v>
      </c>
      <c r="BC123" s="31">
        <f t="shared" si="31"/>
        <v>4.1839792453712416E-2</v>
      </c>
      <c r="BD123" s="31">
        <f t="shared" si="32"/>
        <v>0.95816020754628761</v>
      </c>
      <c r="BE123" s="31">
        <f t="shared" si="33"/>
        <v>84.002340922950097</v>
      </c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</row>
    <row r="124" spans="10:68">
      <c r="J124" s="12"/>
      <c r="K124" s="21">
        <f>VLOOKUP('Summary_Min Time'!B124, A:D, 4, FALSE)</f>
        <v>84.545454545454547</v>
      </c>
      <c r="L124" s="21">
        <f>VLOOKUP('Summary_Min Time'!E124, A:D, 4, FALSE)</f>
        <v>84.545454545454547</v>
      </c>
      <c r="M124" s="21">
        <f t="shared" si="24"/>
        <v>84.545454545454547</v>
      </c>
      <c r="N124" s="21">
        <f>IF('Min Time'!H124=0,1,'Min Time'!H124)</f>
        <v>0.87469431372375006</v>
      </c>
      <c r="O124" s="21">
        <f t="shared" si="25"/>
        <v>5.7337264147276773E-3</v>
      </c>
      <c r="P124" s="21">
        <f t="shared" si="22"/>
        <v>0.99426627358527231</v>
      </c>
      <c r="Q124" s="21">
        <f t="shared" si="23"/>
        <v>84.060694039482115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D124" s="15"/>
      <c r="AE124" s="26">
        <f>VLOOKUP('Summary_Min Cost'!B124, A:D, 4, FALSE)</f>
        <v>84.545454545454547</v>
      </c>
      <c r="AF124" s="26">
        <f>VLOOKUP('Summary_Min Cost'!E124, A:D, 4, FALSE)</f>
        <v>85.454545454545453</v>
      </c>
      <c r="AG124" s="26">
        <f t="shared" si="26"/>
        <v>85</v>
      </c>
      <c r="AH124" s="26">
        <f>IF('Min Cost'!H124=0,1,'Min Cost'!H124)</f>
        <v>137.44039755426189</v>
      </c>
      <c r="AI124" s="26">
        <f t="shared" si="27"/>
        <v>0.87356145240683702</v>
      </c>
      <c r="AJ124" s="26">
        <f t="shared" si="28"/>
        <v>0.12643854759316298</v>
      </c>
      <c r="AK124" s="26">
        <f t="shared" si="29"/>
        <v>10.747276545418853</v>
      </c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X124" s="18"/>
      <c r="AY124" s="31">
        <f>VLOOKUP('Summary_Min Time&amp;Cost'!B124, A:D, 4, FALSE)</f>
        <v>84.545454545454547</v>
      </c>
      <c r="AZ124" s="31">
        <f>VLOOKUP('Summary_Min Time&amp;Cost'!E124, A:D, 4, FALSE)</f>
        <v>84.545454545454547</v>
      </c>
      <c r="BA124" s="31">
        <f t="shared" si="30"/>
        <v>84.545454545454547</v>
      </c>
      <c r="BB124" s="31">
        <f>IF('Min Time&amp;Cost'!H124=0,1,'Min Time&amp;Cost'!H124)</f>
        <v>0.87469431372375006</v>
      </c>
      <c r="BC124" s="31">
        <f t="shared" si="31"/>
        <v>5.4273570352353943E-3</v>
      </c>
      <c r="BD124" s="31">
        <f t="shared" si="32"/>
        <v>0.99457264296476455</v>
      </c>
      <c r="BE124" s="31">
        <f t="shared" si="33"/>
        <v>84.08659617793009</v>
      </c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</row>
    <row r="125" spans="10:68">
      <c r="J125" s="12"/>
      <c r="K125" s="21">
        <f>VLOOKUP('Summary_Min Time'!B125, A:D, 4, FALSE)</f>
        <v>85.454545454545453</v>
      </c>
      <c r="L125" s="21">
        <f>VLOOKUP('Summary_Min Time'!E125, A:D, 4, FALSE)</f>
        <v>84.545454545454547</v>
      </c>
      <c r="M125" s="21">
        <f t="shared" si="24"/>
        <v>85</v>
      </c>
      <c r="N125" s="21">
        <f>IF('Min Time'!H125=0,1,'Min Time'!H125)</f>
        <v>0.97921112954</v>
      </c>
      <c r="O125" s="21">
        <f t="shared" si="25"/>
        <v>6.6827676909159408E-3</v>
      </c>
      <c r="P125" s="21">
        <f t="shared" si="22"/>
        <v>0.99331723230908409</v>
      </c>
      <c r="Q125" s="21">
        <f t="shared" si="23"/>
        <v>84.431964746272143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D125" s="15"/>
      <c r="AE125" s="26">
        <f>VLOOKUP('Summary_Min Cost'!B125, A:D, 4, FALSE)</f>
        <v>85.454545454545453</v>
      </c>
      <c r="AF125" s="26">
        <f>VLOOKUP('Summary_Min Cost'!E125, A:D, 4, FALSE)</f>
        <v>85.454545454545453</v>
      </c>
      <c r="AG125" s="26">
        <f t="shared" si="26"/>
        <v>85.454545454545453</v>
      </c>
      <c r="AH125" s="26">
        <f>IF('Min Cost'!H125=0,1,'Min Cost'!H125)</f>
        <v>73.989750077938098</v>
      </c>
      <c r="AI125" s="26">
        <f t="shared" si="27"/>
        <v>0.46731784157648837</v>
      </c>
      <c r="AJ125" s="26">
        <f t="shared" si="28"/>
        <v>0.53268215842351163</v>
      </c>
      <c r="AK125" s="26">
        <f t="shared" si="29"/>
        <v>45.520111719827355</v>
      </c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X125" s="18"/>
      <c r="AY125" s="31">
        <f>VLOOKUP('Summary_Min Time&amp;Cost'!B125, A:D, 4, FALSE)</f>
        <v>85.454545454545453</v>
      </c>
      <c r="AZ125" s="31">
        <f>VLOOKUP('Summary_Min Time&amp;Cost'!E125, A:D, 4, FALSE)</f>
        <v>84.545454545454547</v>
      </c>
      <c r="BA125" s="31">
        <f t="shared" si="30"/>
        <v>85</v>
      </c>
      <c r="BB125" s="31">
        <f>IF('Min Time&amp;Cost'!H125=0,1,'Min Time&amp;Cost'!H125)</f>
        <v>0.97921112954</v>
      </c>
      <c r="BC125" s="31">
        <f t="shared" si="31"/>
        <v>6.3766907453466663E-3</v>
      </c>
      <c r="BD125" s="31">
        <f t="shared" si="32"/>
        <v>0.99362330925465336</v>
      </c>
      <c r="BE125" s="31">
        <f t="shared" si="33"/>
        <v>84.457981286645534</v>
      </c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</row>
    <row r="126" spans="10:68">
      <c r="J126" s="12"/>
      <c r="K126" s="21">
        <f>VLOOKUP('Summary_Min Time'!B126, A:D, 4, FALSE)</f>
        <v>92.954545454545453</v>
      </c>
      <c r="L126" s="21">
        <f>VLOOKUP('Summary_Min Time'!E126, A:D, 4, FALSE)</f>
        <v>88.63636363636364</v>
      </c>
      <c r="M126" s="21">
        <f t="shared" si="24"/>
        <v>90.795454545454547</v>
      </c>
      <c r="N126" s="21">
        <f>IF('Min Time'!H126=0,1,'Min Time'!H126)</f>
        <v>6.4167699333887507</v>
      </c>
      <c r="O126" s="21">
        <f t="shared" si="25"/>
        <v>5.6057288970112973E-2</v>
      </c>
      <c r="P126" s="21">
        <f t="shared" si="22"/>
        <v>0.94394271102988703</v>
      </c>
      <c r="Q126" s="21">
        <f t="shared" si="23"/>
        <v>85.705707512827246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D126" s="15"/>
      <c r="AE126" s="26">
        <f>VLOOKUP('Summary_Min Cost'!B126, A:D, 4, FALSE)</f>
        <v>92.954545454545453</v>
      </c>
      <c r="AF126" s="26">
        <f>VLOOKUP('Summary_Min Cost'!E126, A:D, 4, FALSE)</f>
        <v>85.454545454545453</v>
      </c>
      <c r="AG126" s="26">
        <f t="shared" si="26"/>
        <v>89.204545454545453</v>
      </c>
      <c r="AH126" s="26">
        <f>IF('Min Cost'!H126=0,1,'Min Cost'!H126)</f>
        <v>97.995790449752377</v>
      </c>
      <c r="AI126" s="26">
        <f t="shared" si="27"/>
        <v>0.62101683300165811</v>
      </c>
      <c r="AJ126" s="26">
        <f t="shared" si="28"/>
        <v>0.37898316699834189</v>
      </c>
      <c r="AK126" s="26">
        <f t="shared" si="29"/>
        <v>33.807021147011177</v>
      </c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X126" s="18"/>
      <c r="AY126" s="31">
        <f>VLOOKUP('Summary_Min Time&amp;Cost'!B126, A:D, 4, FALSE)</f>
        <v>92.954545454545453</v>
      </c>
      <c r="AZ126" s="31">
        <f>VLOOKUP('Summary_Min Time&amp;Cost'!E126, A:D, 4, FALSE)</f>
        <v>88.63636363636364</v>
      </c>
      <c r="BA126" s="31">
        <f t="shared" si="30"/>
        <v>90.795454545454547</v>
      </c>
      <c r="BB126" s="31">
        <f>IF('Min Time&amp;Cost'!H126=0,1,'Min Time&amp;Cost'!H126)</f>
        <v>6.4167699333887507</v>
      </c>
      <c r="BC126" s="31">
        <f t="shared" si="31"/>
        <v>5.576642609933323E-2</v>
      </c>
      <c r="BD126" s="31">
        <f t="shared" si="32"/>
        <v>0.94423357390066676</v>
      </c>
      <c r="BE126" s="31">
        <f t="shared" si="33"/>
        <v>85.732116539390091</v>
      </c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</row>
    <row r="127" spans="10:68">
      <c r="J127" s="12"/>
      <c r="K127" s="21">
        <f>VLOOKUP('Summary_Min Time'!B127, A:D, 4, FALSE)</f>
        <v>89.545454545454547</v>
      </c>
      <c r="L127" s="21">
        <f>VLOOKUP('Summary_Min Time'!E127, A:D, 4, FALSE)</f>
        <v>90.795454545454547</v>
      </c>
      <c r="M127" s="21">
        <f t="shared" si="24"/>
        <v>90.170454545454547</v>
      </c>
      <c r="N127" s="21">
        <f>IF('Min Time'!H127=0,1,'Min Time'!H127)</f>
        <v>4.1630212131724997</v>
      </c>
      <c r="O127" s="21">
        <f t="shared" si="25"/>
        <v>3.5592634120676307E-2</v>
      </c>
      <c r="P127" s="21">
        <f t="shared" si="22"/>
        <v>0.96440736587932374</v>
      </c>
      <c r="Q127" s="21">
        <f t="shared" si="23"/>
        <v>86.961050548323115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D127" s="15"/>
      <c r="AE127" s="26">
        <f>VLOOKUP('Summary_Min Cost'!B127, A:D, 4, FALSE)</f>
        <v>89.545454545454547</v>
      </c>
      <c r="AF127" s="26">
        <f>VLOOKUP('Summary_Min Cost'!E127, A:D, 4, FALSE)</f>
        <v>90.795454545454547</v>
      </c>
      <c r="AG127" s="26">
        <f t="shared" si="26"/>
        <v>90.170454545454547</v>
      </c>
      <c r="AH127" s="26">
        <f>IF('Min Cost'!H127=0,1,'Min Cost'!H127)</f>
        <v>37.165780486528583</v>
      </c>
      <c r="AI127" s="26">
        <f t="shared" si="27"/>
        <v>0.23155188855759753</v>
      </c>
      <c r="AJ127" s="26">
        <f t="shared" si="28"/>
        <v>0.76844811144240244</v>
      </c>
      <c r="AK127" s="26">
        <f t="shared" si="29"/>
        <v>69.291315503357538</v>
      </c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X127" s="18"/>
      <c r="AY127" s="31">
        <f>VLOOKUP('Summary_Min Time&amp;Cost'!B127, A:D, 4, FALSE)</f>
        <v>89.545454545454547</v>
      </c>
      <c r="AZ127" s="31">
        <f>VLOOKUP('Summary_Min Time&amp;Cost'!E127, A:D, 4, FALSE)</f>
        <v>90.795454545454547</v>
      </c>
      <c r="BA127" s="31">
        <f t="shared" si="30"/>
        <v>90.170454545454547</v>
      </c>
      <c r="BB127" s="31">
        <f>IF('Min Time&amp;Cost'!H127=0,1,'Min Time&amp;Cost'!H127)</f>
        <v>4.1630212131724997</v>
      </c>
      <c r="BC127" s="31">
        <f t="shared" si="31"/>
        <v>3.5295465349983922E-2</v>
      </c>
      <c r="BD127" s="31">
        <f t="shared" si="32"/>
        <v>0.96470453465001604</v>
      </c>
      <c r="BE127" s="31">
        <f t="shared" si="33"/>
        <v>86.987846391453147</v>
      </c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</row>
    <row r="128" spans="10:68">
      <c r="J128" s="12"/>
      <c r="K128" s="21">
        <f>VLOOKUP('Summary_Min Time'!B128, A:D, 4, FALSE)</f>
        <v>84.545454545454547</v>
      </c>
      <c r="L128" s="21">
        <f>VLOOKUP('Summary_Min Time'!E128, A:D, 4, FALSE)</f>
        <v>92.954545454545453</v>
      </c>
      <c r="M128" s="21">
        <f t="shared" si="24"/>
        <v>88.75</v>
      </c>
      <c r="N128" s="21">
        <f>IF('Min Time'!H128=0,1,'Min Time'!H128)</f>
        <v>12.509231860530001</v>
      </c>
      <c r="O128" s="21">
        <f t="shared" si="25"/>
        <v>0.11137850974503422</v>
      </c>
      <c r="P128" s="21">
        <f t="shared" si="22"/>
        <v>0.88862149025496584</v>
      </c>
      <c r="Q128" s="21">
        <f t="shared" si="23"/>
        <v>78.865157260128214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D128" s="15"/>
      <c r="AE128" s="26">
        <f>VLOOKUP('Summary_Min Cost'!B128, A:D, 4, FALSE)</f>
        <v>84.545454545454547</v>
      </c>
      <c r="AF128" s="26">
        <f>VLOOKUP('Summary_Min Cost'!E128, A:D, 4, FALSE)</f>
        <v>90.795454545454547</v>
      </c>
      <c r="AG128" s="26">
        <f t="shared" si="26"/>
        <v>87.670454545454547</v>
      </c>
      <c r="AH128" s="26">
        <f>IF('Min Cost'!H128=0,1,'Min Cost'!H128)</f>
        <v>13.81453988707143</v>
      </c>
      <c r="AI128" s="26">
        <f t="shared" si="27"/>
        <v>8.2045261347347895E-2</v>
      </c>
      <c r="AJ128" s="26">
        <f t="shared" si="28"/>
        <v>0.91795473865265209</v>
      </c>
      <c r="AK128" s="26">
        <f t="shared" si="29"/>
        <v>80.477509189831949</v>
      </c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X128" s="18"/>
      <c r="AY128" s="31">
        <f>VLOOKUP('Summary_Min Time&amp;Cost'!B128, A:D, 4, FALSE)</f>
        <v>84.545454545454547</v>
      </c>
      <c r="AZ128" s="31">
        <f>VLOOKUP('Summary_Min Time&amp;Cost'!E128, A:D, 4, FALSE)</f>
        <v>92.954545454545453</v>
      </c>
      <c r="BA128" s="31">
        <f t="shared" si="30"/>
        <v>88.75</v>
      </c>
      <c r="BB128" s="31">
        <f>IF('Min Time&amp;Cost'!H128=0,1,'Min Time&amp;Cost'!H128)</f>
        <v>12.509231860530001</v>
      </c>
      <c r="BC128" s="31">
        <f t="shared" si="31"/>
        <v>0.11110469334211912</v>
      </c>
      <c r="BD128" s="31">
        <f t="shared" si="32"/>
        <v>0.88889530665788086</v>
      </c>
      <c r="BE128" s="31">
        <f t="shared" si="33"/>
        <v>78.889458465886932</v>
      </c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</row>
    <row r="129" spans="10:68">
      <c r="J129" s="12"/>
      <c r="K129" s="21">
        <f>VLOOKUP('Summary_Min Time'!B129, A:D, 4, FALSE)</f>
        <v>90.795454545454547</v>
      </c>
      <c r="L129" s="21">
        <f>VLOOKUP('Summary_Min Time'!E129, A:D, 4, FALSE)</f>
        <v>85.454545454545453</v>
      </c>
      <c r="M129" s="21">
        <f t="shared" si="24"/>
        <v>88.125</v>
      </c>
      <c r="N129" s="21">
        <f>IF('Min Time'!H129=0,1,'Min Time'!H129)</f>
        <v>1</v>
      </c>
      <c r="O129" s="21">
        <f t="shared" si="25"/>
        <v>6.8715363210907938E-3</v>
      </c>
      <c r="P129" s="21">
        <f t="shared" si="22"/>
        <v>0.99312846367890917</v>
      </c>
      <c r="Q129" s="21">
        <f t="shared" si="23"/>
        <v>87.519445861703872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D129" s="15"/>
      <c r="AE129" s="26">
        <f>VLOOKUP('Summary_Min Cost'!B129, A:D, 4, FALSE)</f>
        <v>90.795454545454547</v>
      </c>
      <c r="AF129" s="26">
        <f>VLOOKUP('Summary_Min Cost'!E129, A:D, 4, FALSE)</f>
        <v>85.454545454545453</v>
      </c>
      <c r="AG129" s="26">
        <f t="shared" si="26"/>
        <v>88.125</v>
      </c>
      <c r="AH129" s="26">
        <f>IF('Min Cost'!H129=0,1,'Min Cost'!H129)</f>
        <v>42.155725397342863</v>
      </c>
      <c r="AI129" s="26">
        <f t="shared" si="27"/>
        <v>0.26350007693771021</v>
      </c>
      <c r="AJ129" s="26">
        <f t="shared" si="28"/>
        <v>0.73649992306228973</v>
      </c>
      <c r="AK129" s="26">
        <f t="shared" si="29"/>
        <v>64.904055719864289</v>
      </c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X129" s="18"/>
      <c r="AY129" s="31">
        <f>VLOOKUP('Summary_Min Time&amp;Cost'!B129, A:D, 4, FALSE)</f>
        <v>90.795454545454547</v>
      </c>
      <c r="AZ129" s="31">
        <f>VLOOKUP('Summary_Min Time&amp;Cost'!E129, A:D, 4, FALSE)</f>
        <v>84.545454545454547</v>
      </c>
      <c r="BA129" s="31">
        <f t="shared" si="30"/>
        <v>87.670454545454547</v>
      </c>
      <c r="BB129" s="31">
        <f>IF('Min Time&amp;Cost'!H129=0,1,'Min Time&amp;Cost'!H129)</f>
        <v>3.0913784082900002</v>
      </c>
      <c r="BC129" s="31">
        <f t="shared" si="31"/>
        <v>2.5561657140004197E-2</v>
      </c>
      <c r="BD129" s="31">
        <f t="shared" si="32"/>
        <v>0.97443834285999575</v>
      </c>
      <c r="BE129" s="31">
        <f t="shared" si="33"/>
        <v>85.429452445055304</v>
      </c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</row>
    <row r="130" spans="10:68">
      <c r="J130" s="12"/>
      <c r="K130" s="21">
        <f>VLOOKUP('Summary_Min Time'!B130, A:D, 4, FALSE)</f>
        <v>85.454545454545453</v>
      </c>
      <c r="L130" s="21">
        <f>VLOOKUP('Summary_Min Time'!E130, A:D, 4, FALSE)</f>
        <v>90.795454545454547</v>
      </c>
      <c r="M130" s="21">
        <f t="shared" si="24"/>
        <v>88.125</v>
      </c>
      <c r="N130" s="21">
        <f>IF('Min Time'!H130=0,1,'Min Time'!H130)</f>
        <v>15.853940080998751</v>
      </c>
      <c r="O130" s="21">
        <f t="shared" si="25"/>
        <v>0.14174937526787684</v>
      </c>
      <c r="P130" s="21">
        <f t="shared" ref="P130:P193" si="34">1-O130</f>
        <v>0.8582506247321231</v>
      </c>
      <c r="Q130" s="21">
        <f t="shared" ref="Q130:Q193" si="35">M130*P130</f>
        <v>75.633336304518352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D130" s="15"/>
      <c r="AE130" s="26">
        <f>VLOOKUP('Summary_Min Cost'!B130, A:D, 4, FALSE)</f>
        <v>85.454545454545453</v>
      </c>
      <c r="AF130" s="26">
        <f>VLOOKUP('Summary_Min Cost'!E130, A:D, 4, FALSE)</f>
        <v>90.795454545454547</v>
      </c>
      <c r="AG130" s="26">
        <f t="shared" si="26"/>
        <v>88.125</v>
      </c>
      <c r="AH130" s="26">
        <f>IF('Min Cost'!H130=0,1,'Min Cost'!H130)</f>
        <v>40.86380804902857</v>
      </c>
      <c r="AI130" s="26">
        <f t="shared" si="27"/>
        <v>0.25522855900451019</v>
      </c>
      <c r="AJ130" s="26">
        <f t="shared" si="28"/>
        <v>0.74477144099548975</v>
      </c>
      <c r="AK130" s="26">
        <f t="shared" si="29"/>
        <v>65.63298323772753</v>
      </c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X130" s="18"/>
      <c r="AY130" s="31">
        <f>VLOOKUP('Summary_Min Time&amp;Cost'!B130, A:D, 4, FALSE)</f>
        <v>85.454545454545453</v>
      </c>
      <c r="AZ130" s="31">
        <f>VLOOKUP('Summary_Min Time&amp;Cost'!E130, A:D, 4, FALSE)</f>
        <v>88.63636363636364</v>
      </c>
      <c r="BA130" s="31">
        <f t="shared" si="30"/>
        <v>87.045454545454547</v>
      </c>
      <c r="BB130" s="31">
        <f>IF('Min Time&amp;Cost'!H130=0,1,'Min Time&amp;Cost'!H130)</f>
        <v>16.299053665283751</v>
      </c>
      <c r="BC130" s="31">
        <f t="shared" si="31"/>
        <v>0.14552791573432003</v>
      </c>
      <c r="BD130" s="31">
        <f t="shared" si="32"/>
        <v>0.85447208426568</v>
      </c>
      <c r="BE130" s="31">
        <f t="shared" si="33"/>
        <v>74.377910971308054</v>
      </c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</row>
    <row r="131" spans="10:68">
      <c r="J131" s="12"/>
      <c r="K131" s="21">
        <f>VLOOKUP('Summary_Min Time'!B131, A:D, 4, FALSE)</f>
        <v>84.545454545454547</v>
      </c>
      <c r="L131" s="21">
        <f>VLOOKUP('Summary_Min Time'!E131, A:D, 4, FALSE)</f>
        <v>85.454545454545453</v>
      </c>
      <c r="M131" s="21">
        <f t="shared" ref="M131:M194" si="36">(K131+L131)/2</f>
        <v>85</v>
      </c>
      <c r="N131" s="21">
        <f>IF('Min Time'!H131=0,1,'Min Time'!H131)</f>
        <v>1</v>
      </c>
      <c r="O131" s="21">
        <f t="shared" ref="O131:O194" si="37">(N131-MIN($N$2:$N$341))/(MAX($N$2:$N$341)-MIN($N$2:$N$341))</f>
        <v>6.8715363210907938E-3</v>
      </c>
      <c r="P131" s="21">
        <f t="shared" si="34"/>
        <v>0.99312846367890917</v>
      </c>
      <c r="Q131" s="21">
        <f t="shared" si="35"/>
        <v>84.415919412707282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D131" s="15"/>
      <c r="AE131" s="26">
        <f>VLOOKUP('Summary_Min Cost'!B131, A:D, 4, FALSE)</f>
        <v>84.545454545454547</v>
      </c>
      <c r="AF131" s="26">
        <f>VLOOKUP('Summary_Min Cost'!E131, A:D, 4, FALSE)</f>
        <v>90.795454545454547</v>
      </c>
      <c r="AG131" s="26">
        <f t="shared" ref="AG131:AG194" si="38">(AE131+AF131)/2</f>
        <v>87.670454545454547</v>
      </c>
      <c r="AH131" s="26">
        <f>IF('Min Cost'!H131=0,1,'Min Cost'!H131)</f>
        <v>37.563966251852378</v>
      </c>
      <c r="AI131" s="26">
        <f t="shared" ref="AI131:AI194" si="39">(AH131-MIN($AH$2:$AH$341))/(MAX($AH$2:$AH$341)-MIN($AH$2:$AH$341))</f>
        <v>0.23410127819379856</v>
      </c>
      <c r="AJ131" s="26">
        <f t="shared" ref="AJ131:AJ194" si="40">1-AI131</f>
        <v>0.76589872180620144</v>
      </c>
      <c r="AK131" s="26">
        <f t="shared" ref="AK131:AK194" si="41">AG131*AJ131</f>
        <v>67.146689076532326</v>
      </c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X131" s="18"/>
      <c r="AY131" s="31">
        <f>VLOOKUP('Summary_Min Time&amp;Cost'!B131, A:D, 4, FALSE)</f>
        <v>84.545454545454547</v>
      </c>
      <c r="AZ131" s="31">
        <f>VLOOKUP('Summary_Min Time&amp;Cost'!E131, A:D, 4, FALSE)</f>
        <v>92.954545454545453</v>
      </c>
      <c r="BA131" s="31">
        <f t="shared" ref="BA131:BA194" si="42">(AY131+AZ131)/2</f>
        <v>88.75</v>
      </c>
      <c r="BB131" s="31">
        <f>IF('Min Time&amp;Cost'!H131=0,1,'Min Time&amp;Cost'!H131)</f>
        <v>19.195479811777499</v>
      </c>
      <c r="BC131" s="31">
        <f t="shared" ref="BC131:BC194" si="43">(BB131-MIN($BB$2:$BB$341))/(MAX($BB$2:$BB$341)-MIN($BB$2:$BB$341))</f>
        <v>0.17183636149244932</v>
      </c>
      <c r="BD131" s="31">
        <f t="shared" ref="BD131:BD194" si="44">1-BC131</f>
        <v>0.8281636385075507</v>
      </c>
      <c r="BE131" s="31">
        <f t="shared" ref="BE131:BE194" si="45">BA131*BD131</f>
        <v>73.499522917545121</v>
      </c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</row>
    <row r="132" spans="10:68">
      <c r="J132" s="12"/>
      <c r="K132" s="21">
        <f>VLOOKUP('Summary_Min Time'!B132, A:D, 4, FALSE)</f>
        <v>84.545454545454547</v>
      </c>
      <c r="L132" s="21">
        <f>VLOOKUP('Summary_Min Time'!E132, A:D, 4, FALSE)</f>
        <v>84.545454545454547</v>
      </c>
      <c r="M132" s="21">
        <f t="shared" si="36"/>
        <v>84.545454545454547</v>
      </c>
      <c r="N132" s="21">
        <f>IF('Min Time'!H132=0,1,'Min Time'!H132)</f>
        <v>5.6495663816662498</v>
      </c>
      <c r="O132" s="21">
        <f t="shared" si="37"/>
        <v>4.9090870866609217E-2</v>
      </c>
      <c r="P132" s="21">
        <f t="shared" si="34"/>
        <v>0.95090912913339076</v>
      </c>
      <c r="Q132" s="21">
        <f t="shared" si="35"/>
        <v>80.395044554004855</v>
      </c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D132" s="15"/>
      <c r="AE132" s="26">
        <f>VLOOKUP('Summary_Min Cost'!B132, A:D, 4, FALSE)</f>
        <v>84.545454545454547</v>
      </c>
      <c r="AF132" s="26">
        <f>VLOOKUP('Summary_Min Cost'!E132, A:D, 4, FALSE)</f>
        <v>90.795454545454547</v>
      </c>
      <c r="AG132" s="26">
        <f t="shared" si="38"/>
        <v>87.670454545454547</v>
      </c>
      <c r="AH132" s="26">
        <f>IF('Min Cost'!H132=0,1,'Min Cost'!H132)</f>
        <v>20.411071182957141</v>
      </c>
      <c r="AI132" s="26">
        <f t="shared" si="39"/>
        <v>0.12427964033608808</v>
      </c>
      <c r="AJ132" s="26">
        <f t="shared" si="40"/>
        <v>0.87572035966391193</v>
      </c>
      <c r="AK132" s="26">
        <f t="shared" si="41"/>
        <v>76.774801986444103</v>
      </c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X132" s="18"/>
      <c r="AY132" s="31">
        <f>VLOOKUP('Summary_Min Time&amp;Cost'!B132, A:D, 4, FALSE)</f>
        <v>84.545454545454547</v>
      </c>
      <c r="AZ132" s="31">
        <f>VLOOKUP('Summary_Min Time&amp;Cost'!E132, A:D, 4, FALSE)</f>
        <v>84.545454545454547</v>
      </c>
      <c r="BA132" s="31">
        <f t="shared" si="42"/>
        <v>84.545454545454547</v>
      </c>
      <c r="BB132" s="31">
        <f>IF('Min Time&amp;Cost'!H132=0,1,'Min Time&amp;Cost'!H132)</f>
        <v>5.6495663816662498</v>
      </c>
      <c r="BC132" s="31">
        <f t="shared" si="43"/>
        <v>4.8797861390590655E-2</v>
      </c>
      <c r="BD132" s="31">
        <f t="shared" si="44"/>
        <v>0.95120213860940939</v>
      </c>
      <c r="BE132" s="31">
        <f t="shared" si="45"/>
        <v>80.419817173340974</v>
      </c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</row>
    <row r="133" spans="10:68">
      <c r="J133" s="12"/>
      <c r="K133" s="21">
        <f>VLOOKUP('Summary_Min Time'!B133, A:D, 4, FALSE)</f>
        <v>90.795454545454547</v>
      </c>
      <c r="L133" s="21">
        <f>VLOOKUP('Summary_Min Time'!E133, A:D, 4, FALSE)</f>
        <v>84.545454545454547</v>
      </c>
      <c r="M133" s="21">
        <f t="shared" si="36"/>
        <v>87.670454545454547</v>
      </c>
      <c r="N133" s="21">
        <f>IF('Min Time'!H133=0,1,'Min Time'!H133)</f>
        <v>5.1537568657400001</v>
      </c>
      <c r="O133" s="21">
        <f t="shared" si="37"/>
        <v>4.4588784842785147E-2</v>
      </c>
      <c r="P133" s="21">
        <f t="shared" si="34"/>
        <v>0.95541121515721483</v>
      </c>
      <c r="Q133" s="21">
        <f t="shared" si="35"/>
        <v>83.7613355106581</v>
      </c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D133" s="15"/>
      <c r="AE133" s="26">
        <f>VLOOKUP('Summary_Min Cost'!B133, A:D, 4, FALSE)</f>
        <v>90.795454545454547</v>
      </c>
      <c r="AF133" s="26">
        <f>VLOOKUP('Summary_Min Cost'!E133, A:D, 4, FALSE)</f>
        <v>90.795454545454547</v>
      </c>
      <c r="AG133" s="26">
        <f t="shared" si="38"/>
        <v>90.795454545454547</v>
      </c>
      <c r="AH133" s="26">
        <f>IF('Min Cost'!H133=0,1,'Min Cost'!H133)</f>
        <v>17.497547972319051</v>
      </c>
      <c r="AI133" s="26">
        <f t="shared" si="39"/>
        <v>0.1056257693922289</v>
      </c>
      <c r="AJ133" s="26">
        <f t="shared" si="40"/>
        <v>0.8943742306077711</v>
      </c>
      <c r="AK133" s="26">
        <f t="shared" si="41"/>
        <v>81.20511480177376</v>
      </c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X133" s="18"/>
      <c r="AY133" s="31">
        <f>VLOOKUP('Summary_Min Time&amp;Cost'!B133, A:D, 4, FALSE)</f>
        <v>90.795454545454547</v>
      </c>
      <c r="AZ133" s="31">
        <f>VLOOKUP('Summary_Min Time&amp;Cost'!E133, A:D, 4, FALSE)</f>
        <v>84.545454545454547</v>
      </c>
      <c r="BA133" s="31">
        <f t="shared" si="42"/>
        <v>87.670454545454547</v>
      </c>
      <c r="BB133" s="31">
        <f>IF('Min Time&amp;Cost'!H133=0,1,'Min Time&amp;Cost'!H133)</f>
        <v>5.1537568657400001</v>
      </c>
      <c r="BC133" s="31">
        <f t="shared" si="43"/>
        <v>4.4294388111321858E-2</v>
      </c>
      <c r="BD133" s="31">
        <f t="shared" si="44"/>
        <v>0.9557056118886782</v>
      </c>
      <c r="BE133" s="31">
        <f t="shared" si="45"/>
        <v>83.787145405922189</v>
      </c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</row>
    <row r="134" spans="10:68">
      <c r="J134" s="12"/>
      <c r="K134" s="21">
        <f>VLOOKUP('Summary_Min Time'!B134, A:D, 4, FALSE)</f>
        <v>90.795454545454547</v>
      </c>
      <c r="L134" s="21">
        <f>VLOOKUP('Summary_Min Time'!E134, A:D, 4, FALSE)</f>
        <v>90.795454545454547</v>
      </c>
      <c r="M134" s="21">
        <f t="shared" si="36"/>
        <v>90.795454545454547</v>
      </c>
      <c r="N134" s="21">
        <f>IF('Min Time'!H134=0,1,'Min Time'!H134)</f>
        <v>0.8733630052737501</v>
      </c>
      <c r="O134" s="21">
        <f t="shared" si="37"/>
        <v>5.7216377698477046E-3</v>
      </c>
      <c r="P134" s="21">
        <f t="shared" si="34"/>
        <v>0.99427836223015231</v>
      </c>
      <c r="Q134" s="21">
        <f t="shared" si="35"/>
        <v>90.275955843396787</v>
      </c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D134" s="15"/>
      <c r="AE134" s="26">
        <f>VLOOKUP('Summary_Min Cost'!B134, A:D, 4, FALSE)</f>
        <v>90.795454545454547</v>
      </c>
      <c r="AF134" s="26">
        <f>VLOOKUP('Summary_Min Cost'!E134, A:D, 4, FALSE)</f>
        <v>90.795454545454547</v>
      </c>
      <c r="AG134" s="26">
        <f t="shared" si="38"/>
        <v>90.795454545454547</v>
      </c>
      <c r="AH134" s="26">
        <f>IF('Min Cost'!H134=0,1,'Min Cost'!H134)</f>
        <v>49.028943609247619</v>
      </c>
      <c r="AI134" s="26">
        <f t="shared" si="39"/>
        <v>0.30750594757080335</v>
      </c>
      <c r="AJ134" s="26">
        <f t="shared" si="40"/>
        <v>0.6924940524291967</v>
      </c>
      <c r="AK134" s="26">
        <f t="shared" si="41"/>
        <v>62.875312260332748</v>
      </c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X134" s="18"/>
      <c r="AY134" s="31">
        <f>VLOOKUP('Summary_Min Time&amp;Cost'!B134, A:D, 4, FALSE)</f>
        <v>90.795454545454547</v>
      </c>
      <c r="AZ134" s="31">
        <f>VLOOKUP('Summary_Min Time&amp;Cost'!E134, A:D, 4, FALSE)</f>
        <v>90.795454545454547</v>
      </c>
      <c r="BA134" s="31">
        <f t="shared" si="42"/>
        <v>90.795454545454547</v>
      </c>
      <c r="BB134" s="31">
        <f>IF('Min Time&amp;Cost'!H134=0,1,'Min Time&amp;Cost'!H134)</f>
        <v>0.8733630052737501</v>
      </c>
      <c r="BC134" s="31">
        <f t="shared" si="43"/>
        <v>5.4152646654069556E-3</v>
      </c>
      <c r="BD134" s="31">
        <f t="shared" si="44"/>
        <v>0.99458473533459302</v>
      </c>
      <c r="BE134" s="31">
        <f t="shared" si="45"/>
        <v>90.303773128674976</v>
      </c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</row>
    <row r="135" spans="10:68">
      <c r="J135" s="12"/>
      <c r="K135" s="21">
        <f>VLOOKUP('Summary_Min Time'!B135, A:D, 4, FALSE)</f>
        <v>84.545454545454547</v>
      </c>
      <c r="L135" s="21">
        <f>VLOOKUP('Summary_Min Time'!E135, A:D, 4, FALSE)</f>
        <v>90.795454545454547</v>
      </c>
      <c r="M135" s="21">
        <f t="shared" si="36"/>
        <v>87.670454545454547</v>
      </c>
      <c r="N135" s="21">
        <f>IF('Min Time'!H135=0,1,'Min Time'!H135)</f>
        <v>3.3933516487587498</v>
      </c>
      <c r="O135" s="21">
        <f t="shared" si="37"/>
        <v>2.8603823947405387E-2</v>
      </c>
      <c r="P135" s="21">
        <f t="shared" si="34"/>
        <v>0.97139617605259465</v>
      </c>
      <c r="Q135" s="21">
        <f t="shared" si="35"/>
        <v>85.162744298247361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D135" s="15"/>
      <c r="AE135" s="26">
        <f>VLOOKUP('Summary_Min Cost'!B135, A:D, 4, FALSE)</f>
        <v>84.545454545454547</v>
      </c>
      <c r="AF135" s="26">
        <f>VLOOKUP('Summary_Min Cost'!E135, A:D, 4, FALSE)</f>
        <v>90.795454545454547</v>
      </c>
      <c r="AG135" s="26">
        <f t="shared" si="38"/>
        <v>87.670454545454547</v>
      </c>
      <c r="AH135" s="26">
        <f>IF('Min Cost'!H135=0,1,'Min Cost'!H135)</f>
        <v>19.301897697299999</v>
      </c>
      <c r="AI135" s="26">
        <f t="shared" si="39"/>
        <v>0.11717814240387583</v>
      </c>
      <c r="AJ135" s="26">
        <f t="shared" si="40"/>
        <v>0.88282185759612419</v>
      </c>
      <c r="AK135" s="26">
        <f t="shared" si="41"/>
        <v>77.397393538114756</v>
      </c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X135" s="18"/>
      <c r="AY135" s="31">
        <f>VLOOKUP('Summary_Min Time&amp;Cost'!B135, A:D, 4, FALSE)</f>
        <v>84.545454545454547</v>
      </c>
      <c r="AZ135" s="31">
        <f>VLOOKUP('Summary_Min Time&amp;Cost'!E135, A:D, 4, FALSE)</f>
        <v>90.795454545454547</v>
      </c>
      <c r="BA135" s="31">
        <f t="shared" si="42"/>
        <v>87.670454545454547</v>
      </c>
      <c r="BB135" s="31">
        <f>IF('Min Time&amp;Cost'!H135=0,1,'Min Time&amp;Cost'!H135)</f>
        <v>3.3933516487587498</v>
      </c>
      <c r="BC135" s="31">
        <f t="shared" si="43"/>
        <v>2.8304501671668068E-2</v>
      </c>
      <c r="BD135" s="31">
        <f t="shared" si="44"/>
        <v>0.97169549832833191</v>
      </c>
      <c r="BE135" s="31">
        <f t="shared" si="45"/>
        <v>85.188986018216823</v>
      </c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</row>
    <row r="136" spans="10:68">
      <c r="J136" s="12"/>
      <c r="K136" s="21">
        <f>VLOOKUP('Summary_Min Time'!B136, A:D, 4, FALSE)</f>
        <v>90.795454545454547</v>
      </c>
      <c r="L136" s="21">
        <f>VLOOKUP('Summary_Min Time'!E136, A:D, 4, FALSE)</f>
        <v>84.545454545454547</v>
      </c>
      <c r="M136" s="21">
        <f t="shared" si="36"/>
        <v>87.670454545454547</v>
      </c>
      <c r="N136" s="21">
        <f>IF('Min Time'!H136=0,1,'Min Time'!H136)</f>
        <v>7.3933029360187499</v>
      </c>
      <c r="O136" s="21">
        <f t="shared" si="37"/>
        <v>6.4924475745925941E-2</v>
      </c>
      <c r="P136" s="21">
        <f t="shared" si="34"/>
        <v>0.93507552425407403</v>
      </c>
      <c r="Q136" s="21">
        <f t="shared" si="35"/>
        <v>81.978496245683871</v>
      </c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D136" s="15"/>
      <c r="AE136" s="26">
        <f>VLOOKUP('Summary_Min Cost'!B136, A:D, 4, FALSE)</f>
        <v>90.795454545454547</v>
      </c>
      <c r="AF136" s="26">
        <f>VLOOKUP('Summary_Min Cost'!E136, A:D, 4, FALSE)</f>
        <v>85.454545454545453</v>
      </c>
      <c r="AG136" s="26">
        <f t="shared" si="38"/>
        <v>88.125</v>
      </c>
      <c r="AH136" s="26">
        <f>IF('Min Cost'!H136=0,1,'Min Cost'!H136)</f>
        <v>127.4444398900476</v>
      </c>
      <c r="AI136" s="26">
        <f t="shared" si="39"/>
        <v>0.80956220107164822</v>
      </c>
      <c r="AJ136" s="26">
        <f t="shared" si="40"/>
        <v>0.19043779892835178</v>
      </c>
      <c r="AK136" s="26">
        <f t="shared" si="41"/>
        <v>16.782331030561</v>
      </c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X136" s="18"/>
      <c r="AY136" s="31">
        <f>VLOOKUP('Summary_Min Time&amp;Cost'!B136, A:D, 4, FALSE)</f>
        <v>90.795454545454547</v>
      </c>
      <c r="AZ136" s="31">
        <f>VLOOKUP('Summary_Min Time&amp;Cost'!E136, A:D, 4, FALSE)</f>
        <v>84.545454545454547</v>
      </c>
      <c r="BA136" s="31">
        <f t="shared" si="42"/>
        <v>87.670454545454547</v>
      </c>
      <c r="BB136" s="31">
        <f>IF('Min Time&amp;Cost'!H136=0,1,'Min Time&amp;Cost'!H136)</f>
        <v>7.3933029360187499</v>
      </c>
      <c r="BC136" s="31">
        <f t="shared" si="43"/>
        <v>6.4636345175921678E-2</v>
      </c>
      <c r="BD136" s="31">
        <f t="shared" si="44"/>
        <v>0.93536365482407835</v>
      </c>
      <c r="BE136" s="31">
        <f t="shared" si="45"/>
        <v>82.003756783724597</v>
      </c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</row>
    <row r="137" spans="10:68">
      <c r="J137" s="12"/>
      <c r="K137" s="21">
        <f>VLOOKUP('Summary_Min Time'!B137, A:D, 4, FALSE)</f>
        <v>85.454545454545453</v>
      </c>
      <c r="L137" s="21">
        <f>VLOOKUP('Summary_Min Time'!E137, A:D, 4, FALSE)</f>
        <v>90.795454545454547</v>
      </c>
      <c r="M137" s="21">
        <f t="shared" si="36"/>
        <v>88.125</v>
      </c>
      <c r="N137" s="21">
        <f>IF('Min Time'!H137=0,1,'Min Time'!H137)</f>
        <v>0.68046181686624996</v>
      </c>
      <c r="O137" s="21">
        <f t="shared" si="37"/>
        <v>3.970042214675582E-3</v>
      </c>
      <c r="P137" s="21">
        <f t="shared" si="34"/>
        <v>0.99602995778532444</v>
      </c>
      <c r="Q137" s="21">
        <f t="shared" si="35"/>
        <v>87.775140029831718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D137" s="15"/>
      <c r="AE137" s="26">
        <f>VLOOKUP('Summary_Min Cost'!B137, A:D, 4, FALSE)</f>
        <v>85.454545454545453</v>
      </c>
      <c r="AF137" s="26">
        <f>VLOOKUP('Summary_Min Cost'!E137, A:D, 4, FALSE)</f>
        <v>85.454545454545453</v>
      </c>
      <c r="AG137" s="26">
        <f t="shared" si="38"/>
        <v>85.454545454545453</v>
      </c>
      <c r="AH137" s="26">
        <f>IF('Min Cost'!H137=0,1,'Min Cost'!H137)</f>
        <v>11.34246006187619</v>
      </c>
      <c r="AI137" s="26">
        <f t="shared" si="39"/>
        <v>6.6217737525421455E-2</v>
      </c>
      <c r="AJ137" s="26">
        <f t="shared" si="40"/>
        <v>0.93378226247457852</v>
      </c>
      <c r="AK137" s="26">
        <f t="shared" si="41"/>
        <v>79.795938793282161</v>
      </c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X137" s="18"/>
      <c r="AY137" s="31">
        <f>VLOOKUP('Summary_Min Time&amp;Cost'!B137, A:D, 4, FALSE)</f>
        <v>85.454545454545453</v>
      </c>
      <c r="AZ137" s="31">
        <f>VLOOKUP('Summary_Min Time&amp;Cost'!E137, A:D, 4, FALSE)</f>
        <v>90.795454545454547</v>
      </c>
      <c r="BA137" s="31">
        <f t="shared" si="42"/>
        <v>88.125</v>
      </c>
      <c r="BB137" s="31">
        <f>IF('Min Time&amp;Cost'!H137=0,1,'Min Time&amp;Cost'!H137)</f>
        <v>1.4438766878987499</v>
      </c>
      <c r="BC137" s="31">
        <f t="shared" si="43"/>
        <v>1.0597281231505098E-2</v>
      </c>
      <c r="BD137" s="31">
        <f t="shared" si="44"/>
        <v>0.98940271876849495</v>
      </c>
      <c r="BE137" s="31">
        <f t="shared" si="45"/>
        <v>87.191114591473621</v>
      </c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</row>
    <row r="138" spans="10:68">
      <c r="J138" s="12"/>
      <c r="K138" s="21">
        <f>VLOOKUP('Summary_Min Time'!B138, A:D, 4, FALSE)</f>
        <v>85.454545454545453</v>
      </c>
      <c r="L138" s="21">
        <f>VLOOKUP('Summary_Min Time'!E138, A:D, 4, FALSE)</f>
        <v>84.545454545454547</v>
      </c>
      <c r="M138" s="21">
        <f t="shared" si="36"/>
        <v>85</v>
      </c>
      <c r="N138" s="21">
        <f>IF('Min Time'!H138=0,1,'Min Time'!H138)</f>
        <v>15.930474646313749</v>
      </c>
      <c r="O138" s="21">
        <f t="shared" si="37"/>
        <v>0.14244433005550414</v>
      </c>
      <c r="P138" s="21">
        <f t="shared" si="34"/>
        <v>0.85755566994449584</v>
      </c>
      <c r="Q138" s="21">
        <f t="shared" si="35"/>
        <v>72.892231945282148</v>
      </c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D138" s="15"/>
      <c r="AE138" s="26">
        <f>VLOOKUP('Summary_Min Cost'!B138, A:D, 4, FALSE)</f>
        <v>85.454545454545453</v>
      </c>
      <c r="AF138" s="26">
        <f>VLOOKUP('Summary_Min Cost'!E138, A:D, 4, FALSE)</f>
        <v>90.795454545454547</v>
      </c>
      <c r="AG138" s="26">
        <f t="shared" si="38"/>
        <v>88.125</v>
      </c>
      <c r="AH138" s="26">
        <f>IF('Min Cost'!H138=0,1,'Min Cost'!H138)</f>
        <v>22.305384196004759</v>
      </c>
      <c r="AI138" s="26">
        <f t="shared" si="39"/>
        <v>0.136408004491088</v>
      </c>
      <c r="AJ138" s="26">
        <f t="shared" si="40"/>
        <v>0.86359199550891197</v>
      </c>
      <c r="AK138" s="26">
        <f t="shared" si="41"/>
        <v>76.104044604222864</v>
      </c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X138" s="18"/>
      <c r="AY138" s="31">
        <f>VLOOKUP('Summary_Min Time&amp;Cost'!B138, A:D, 4, FALSE)</f>
        <v>85.454545454545453</v>
      </c>
      <c r="AZ138" s="31">
        <f>VLOOKUP('Summary_Min Time&amp;Cost'!E138, A:D, 4, FALSE)</f>
        <v>90.795454545454547</v>
      </c>
      <c r="BA138" s="31">
        <f t="shared" si="42"/>
        <v>88.125</v>
      </c>
      <c r="BB138" s="31">
        <f>IF('Min Time&amp;Cost'!H138=0,1,'Min Time&amp;Cost'!H138)</f>
        <v>20.972795093439998</v>
      </c>
      <c r="BC138" s="31">
        <f t="shared" si="43"/>
        <v>0.18797984325852693</v>
      </c>
      <c r="BD138" s="31">
        <f t="shared" si="44"/>
        <v>0.8120201567414731</v>
      </c>
      <c r="BE138" s="31">
        <f t="shared" si="45"/>
        <v>71.559276312842314</v>
      </c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</row>
    <row r="139" spans="10:68">
      <c r="J139" s="12"/>
      <c r="K139" s="21">
        <f>VLOOKUP('Summary_Min Time'!B139, A:D, 4, FALSE)</f>
        <v>90.795454545454547</v>
      </c>
      <c r="L139" s="21">
        <f>VLOOKUP('Summary_Min Time'!E139, A:D, 4, FALSE)</f>
        <v>85.454545454545453</v>
      </c>
      <c r="M139" s="21">
        <f t="shared" si="36"/>
        <v>88.125</v>
      </c>
      <c r="N139" s="21">
        <f>IF('Min Time'!H139=0,1,'Min Time'!H139)</f>
        <v>1</v>
      </c>
      <c r="O139" s="21">
        <f t="shared" si="37"/>
        <v>6.8715363210907938E-3</v>
      </c>
      <c r="P139" s="21">
        <f t="shared" si="34"/>
        <v>0.99312846367890917</v>
      </c>
      <c r="Q139" s="21">
        <f t="shared" si="35"/>
        <v>87.519445861703872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D139" s="15"/>
      <c r="AE139" s="26">
        <f>VLOOKUP('Summary_Min Cost'!B139, A:D, 4, FALSE)</f>
        <v>90.795454545454547</v>
      </c>
      <c r="AF139" s="26">
        <f>VLOOKUP('Summary_Min Cost'!E139, A:D, 4, FALSE)</f>
        <v>85.454545454545453</v>
      </c>
      <c r="AG139" s="26">
        <f t="shared" si="38"/>
        <v>88.125</v>
      </c>
      <c r="AH139" s="26">
        <f>IF('Min Cost'!H139=0,1,'Min Cost'!H139)</f>
        <v>1</v>
      </c>
      <c r="AI139" s="26">
        <f t="shared" si="39"/>
        <v>0</v>
      </c>
      <c r="AJ139" s="26">
        <f t="shared" si="40"/>
        <v>1</v>
      </c>
      <c r="AK139" s="26">
        <f t="shared" si="41"/>
        <v>88.125</v>
      </c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X139" s="18"/>
      <c r="AY139" s="31">
        <f>VLOOKUP('Summary_Min Time&amp;Cost'!B139, A:D, 4, FALSE)</f>
        <v>90.795454545454547</v>
      </c>
      <c r="AZ139" s="31">
        <f>VLOOKUP('Summary_Min Time&amp;Cost'!E139, A:D, 4, FALSE)</f>
        <v>85.454545454545453</v>
      </c>
      <c r="BA139" s="31">
        <f t="shared" si="42"/>
        <v>88.125</v>
      </c>
      <c r="BB139" s="31">
        <f>IF('Min Time&amp;Cost'!H139=0,1,'Min Time&amp;Cost'!H139)</f>
        <v>1</v>
      </c>
      <c r="BC139" s="31">
        <f t="shared" si="43"/>
        <v>6.5655175419600583E-3</v>
      </c>
      <c r="BD139" s="31">
        <f t="shared" si="44"/>
        <v>0.99343448245803989</v>
      </c>
      <c r="BE139" s="31">
        <f t="shared" si="45"/>
        <v>87.546413766614762</v>
      </c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</row>
    <row r="140" spans="10:68">
      <c r="J140" s="12"/>
      <c r="K140" s="21">
        <f>VLOOKUP('Summary_Min Time'!B140, A:D, 4, FALSE)</f>
        <v>85.454545454545453</v>
      </c>
      <c r="L140" s="21">
        <f>VLOOKUP('Summary_Min Time'!E140, A:D, 4, FALSE)</f>
        <v>90.795454545454547</v>
      </c>
      <c r="M140" s="21">
        <f t="shared" si="36"/>
        <v>88.125</v>
      </c>
      <c r="N140" s="21">
        <f>IF('Min Time'!H140=0,1,'Min Time'!H140)</f>
        <v>0.28310442842625</v>
      </c>
      <c r="O140" s="21">
        <f t="shared" si="37"/>
        <v>3.6192843812383134E-4</v>
      </c>
      <c r="P140" s="21">
        <f t="shared" si="34"/>
        <v>0.99963807156187612</v>
      </c>
      <c r="Q140" s="21">
        <f t="shared" si="35"/>
        <v>88.093105056390328</v>
      </c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D140" s="15"/>
      <c r="AE140" s="26">
        <f>VLOOKUP('Summary_Min Cost'!B140, A:D, 4, FALSE)</f>
        <v>85.454545454545453</v>
      </c>
      <c r="AF140" s="26">
        <f>VLOOKUP('Summary_Min Cost'!E140, A:D, 4, FALSE)</f>
        <v>85.454545454545453</v>
      </c>
      <c r="AG140" s="26">
        <f t="shared" si="38"/>
        <v>85.454545454545453</v>
      </c>
      <c r="AH140" s="26">
        <f>IF('Min Cost'!H140=0,1,'Min Cost'!H140)</f>
        <v>41.617714693304762</v>
      </c>
      <c r="AI140" s="26">
        <f t="shared" si="39"/>
        <v>0.26005545627949911</v>
      </c>
      <c r="AJ140" s="26">
        <f t="shared" si="40"/>
        <v>0.73994454372050089</v>
      </c>
      <c r="AK140" s="26">
        <f t="shared" si="41"/>
        <v>63.231624645206438</v>
      </c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X140" s="18"/>
      <c r="AY140" s="31">
        <f>VLOOKUP('Summary_Min Time&amp;Cost'!B140, A:D, 4, FALSE)</f>
        <v>85.454545454545453</v>
      </c>
      <c r="AZ140" s="31">
        <f>VLOOKUP('Summary_Min Time&amp;Cost'!E140, A:D, 4, FALSE)</f>
        <v>90.795454545454547</v>
      </c>
      <c r="BA140" s="31">
        <f t="shared" si="42"/>
        <v>88.125</v>
      </c>
      <c r="BB140" s="31">
        <f>IF('Min Time&amp;Cost'!H140=0,1,'Min Time&amp;Cost'!H140)</f>
        <v>0.28310442842625</v>
      </c>
      <c r="BC140" s="31">
        <f t="shared" si="43"/>
        <v>5.3903813495941754E-5</v>
      </c>
      <c r="BD140" s="31">
        <f t="shared" si="44"/>
        <v>0.9999460961865041</v>
      </c>
      <c r="BE140" s="31">
        <f t="shared" si="45"/>
        <v>88.120249726435674</v>
      </c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</row>
    <row r="141" spans="10:68">
      <c r="J141" s="12"/>
      <c r="K141" s="21">
        <f>VLOOKUP('Summary_Min Time'!B141, A:D, 4, FALSE)</f>
        <v>90.795454545454547</v>
      </c>
      <c r="L141" s="21">
        <f>VLOOKUP('Summary_Min Time'!E141, A:D, 4, FALSE)</f>
        <v>85.454545454545453</v>
      </c>
      <c r="M141" s="21">
        <f t="shared" si="36"/>
        <v>88.125</v>
      </c>
      <c r="N141" s="21">
        <f>IF('Min Time'!H141=0,1,'Min Time'!H141)</f>
        <v>1</v>
      </c>
      <c r="O141" s="21">
        <f t="shared" si="37"/>
        <v>6.8715363210907938E-3</v>
      </c>
      <c r="P141" s="21">
        <f t="shared" si="34"/>
        <v>0.99312846367890917</v>
      </c>
      <c r="Q141" s="21">
        <f t="shared" si="35"/>
        <v>87.519445861703872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D141" s="15"/>
      <c r="AE141" s="26">
        <f>VLOOKUP('Summary_Min Cost'!B141, A:D, 4, FALSE)</f>
        <v>90.795454545454547</v>
      </c>
      <c r="AF141" s="26">
        <f>VLOOKUP('Summary_Min Cost'!E141, A:D, 4, FALSE)</f>
        <v>85.454545454545453</v>
      </c>
      <c r="AG141" s="26">
        <f t="shared" si="38"/>
        <v>88.125</v>
      </c>
      <c r="AH141" s="26">
        <f>IF('Min Cost'!H141=0,1,'Min Cost'!H141)</f>
        <v>1</v>
      </c>
      <c r="AI141" s="26">
        <f t="shared" si="39"/>
        <v>0</v>
      </c>
      <c r="AJ141" s="26">
        <f t="shared" si="40"/>
        <v>1</v>
      </c>
      <c r="AK141" s="26">
        <f t="shared" si="41"/>
        <v>88.125</v>
      </c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X141" s="18"/>
      <c r="AY141" s="31">
        <f>VLOOKUP('Summary_Min Time&amp;Cost'!B141, A:D, 4, FALSE)</f>
        <v>90.795454545454547</v>
      </c>
      <c r="AZ141" s="31">
        <f>VLOOKUP('Summary_Min Time&amp;Cost'!E141, A:D, 4, FALSE)</f>
        <v>85.454545454545453</v>
      </c>
      <c r="BA141" s="31">
        <f t="shared" si="42"/>
        <v>88.125</v>
      </c>
      <c r="BB141" s="31">
        <f>IF('Min Time&amp;Cost'!H141=0,1,'Min Time&amp;Cost'!H141)</f>
        <v>1</v>
      </c>
      <c r="BC141" s="31">
        <f t="shared" si="43"/>
        <v>6.5655175419600583E-3</v>
      </c>
      <c r="BD141" s="31">
        <f t="shared" si="44"/>
        <v>0.99343448245803989</v>
      </c>
      <c r="BE141" s="31">
        <f t="shared" si="45"/>
        <v>87.546413766614762</v>
      </c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</row>
    <row r="142" spans="10:68">
      <c r="J142" s="12"/>
      <c r="K142" s="21">
        <f>VLOOKUP('Summary_Min Time'!B142, A:D, 4, FALSE)</f>
        <v>85.454545454545453</v>
      </c>
      <c r="L142" s="21">
        <f>VLOOKUP('Summary_Min Time'!E142, A:D, 4, FALSE)</f>
        <v>88.63636363636364</v>
      </c>
      <c r="M142" s="21">
        <f t="shared" si="36"/>
        <v>87.045454545454547</v>
      </c>
      <c r="N142" s="21">
        <f>IF('Min Time'!H142=0,1,'Min Time'!H142)</f>
        <v>7.2713030034625001</v>
      </c>
      <c r="O142" s="21">
        <f t="shared" si="37"/>
        <v>6.3816682987566153E-2</v>
      </c>
      <c r="P142" s="21">
        <f t="shared" si="34"/>
        <v>0.93618331701243385</v>
      </c>
      <c r="Q142" s="21">
        <f t="shared" si="35"/>
        <v>81.490502367218681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D142" s="15"/>
      <c r="AE142" s="26">
        <f>VLOOKUP('Summary_Min Cost'!B142, A:D, 4, FALSE)</f>
        <v>85.454545454545453</v>
      </c>
      <c r="AF142" s="26">
        <f>VLOOKUP('Summary_Min Cost'!E142, A:D, 4, FALSE)</f>
        <v>90.795454545454547</v>
      </c>
      <c r="AG142" s="26">
        <f t="shared" si="38"/>
        <v>88.125</v>
      </c>
      <c r="AH142" s="26">
        <f>IF('Min Cost'!H142=0,1,'Min Cost'!H142)</f>
        <v>40.704205244599997</v>
      </c>
      <c r="AI142" s="26">
        <f t="shared" si="39"/>
        <v>0.2542066999353193</v>
      </c>
      <c r="AJ142" s="26">
        <f t="shared" si="40"/>
        <v>0.7457933000646807</v>
      </c>
      <c r="AK142" s="26">
        <f t="shared" si="41"/>
        <v>65.723034568199992</v>
      </c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X142" s="18"/>
      <c r="AY142" s="31">
        <f>VLOOKUP('Summary_Min Time&amp;Cost'!B142, A:D, 4, FALSE)</f>
        <v>85.454545454545453</v>
      </c>
      <c r="AZ142" s="31">
        <f>VLOOKUP('Summary_Min Time&amp;Cost'!E142, A:D, 4, FALSE)</f>
        <v>88.63636363636364</v>
      </c>
      <c r="BA142" s="31">
        <f t="shared" si="42"/>
        <v>87.045454545454547</v>
      </c>
      <c r="BB142" s="31">
        <f>IF('Min Time&amp;Cost'!H142=0,1,'Min Time&amp;Cost'!H142)</f>
        <v>7.2713030034625001</v>
      </c>
      <c r="BC142" s="31">
        <f t="shared" si="43"/>
        <v>6.3528211066568696E-2</v>
      </c>
      <c r="BD142" s="31">
        <f t="shared" si="44"/>
        <v>0.9364717889334313</v>
      </c>
      <c r="BE142" s="31">
        <f t="shared" si="45"/>
        <v>81.515612536705504</v>
      </c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</row>
    <row r="143" spans="10:68">
      <c r="J143" s="12"/>
      <c r="K143" s="21">
        <f>VLOOKUP('Summary_Min Time'!B143, A:D, 4, FALSE)</f>
        <v>84.545454545454547</v>
      </c>
      <c r="L143" s="21">
        <f>VLOOKUP('Summary_Min Time'!E143, A:D, 4, FALSE)</f>
        <v>84.545454545454547</v>
      </c>
      <c r="M143" s="21">
        <f t="shared" si="36"/>
        <v>84.545454545454547</v>
      </c>
      <c r="N143" s="21">
        <f>IF('Min Time'!H143=0,1,'Min Time'!H143)</f>
        <v>6.1904836811437498</v>
      </c>
      <c r="O143" s="21">
        <f t="shared" si="37"/>
        <v>5.4002547903450417E-2</v>
      </c>
      <c r="P143" s="21">
        <f t="shared" si="34"/>
        <v>0.94599745209654962</v>
      </c>
      <c r="Q143" s="21">
        <f t="shared" si="35"/>
        <v>79.97978458634465</v>
      </c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D143" s="15"/>
      <c r="AE143" s="26">
        <f>VLOOKUP('Summary_Min Cost'!B143, A:D, 4, FALSE)</f>
        <v>84.545454545454547</v>
      </c>
      <c r="AF143" s="26">
        <f>VLOOKUP('Summary_Min Cost'!E143, A:D, 4, FALSE)</f>
        <v>85.454545454545453</v>
      </c>
      <c r="AG143" s="26">
        <f t="shared" si="38"/>
        <v>85</v>
      </c>
      <c r="AH143" s="26">
        <f>IF('Min Cost'!H143=0,1,'Min Cost'!H143)</f>
        <v>11.091087362528571</v>
      </c>
      <c r="AI143" s="26">
        <f t="shared" si="39"/>
        <v>6.4608320488577925E-2</v>
      </c>
      <c r="AJ143" s="26">
        <f t="shared" si="40"/>
        <v>0.9353916795114221</v>
      </c>
      <c r="AK143" s="26">
        <f t="shared" si="41"/>
        <v>79.508292758470873</v>
      </c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X143" s="18"/>
      <c r="AY143" s="31">
        <f>VLOOKUP('Summary_Min Time&amp;Cost'!B143, A:D, 4, FALSE)</f>
        <v>84.545454545454547</v>
      </c>
      <c r="AZ143" s="31">
        <f>VLOOKUP('Summary_Min Time&amp;Cost'!E143, A:D, 4, FALSE)</f>
        <v>85.454545454545453</v>
      </c>
      <c r="BA143" s="31">
        <f t="shared" si="42"/>
        <v>85</v>
      </c>
      <c r="BB143" s="31">
        <f>IF('Min Time&amp;Cost'!H143=0,1,'Min Time&amp;Cost'!H143)</f>
        <v>11.091087362528571</v>
      </c>
      <c r="BC143" s="31">
        <f t="shared" si="43"/>
        <v>9.8223585481653011E-2</v>
      </c>
      <c r="BD143" s="31">
        <f t="shared" si="44"/>
        <v>0.901776414518347</v>
      </c>
      <c r="BE143" s="31">
        <f t="shared" si="45"/>
        <v>76.650995234059494</v>
      </c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</row>
    <row r="144" spans="10:68">
      <c r="J144" s="12"/>
      <c r="K144" s="21">
        <f>VLOOKUP('Summary_Min Time'!B144, A:D, 4, FALSE)</f>
        <v>85.454545454545453</v>
      </c>
      <c r="L144" s="21">
        <f>VLOOKUP('Summary_Min Time'!E144, A:D, 4, FALSE)</f>
        <v>84.545454545454547</v>
      </c>
      <c r="M144" s="21">
        <f t="shared" si="36"/>
        <v>85</v>
      </c>
      <c r="N144" s="21">
        <f>IF('Min Time'!H144=0,1,'Min Time'!H144)</f>
        <v>4.6339870276437498</v>
      </c>
      <c r="O144" s="21">
        <f t="shared" si="37"/>
        <v>3.9869132539769432E-2</v>
      </c>
      <c r="P144" s="21">
        <f t="shared" si="34"/>
        <v>0.96013086746023057</v>
      </c>
      <c r="Q144" s="21">
        <f t="shared" si="35"/>
        <v>81.611123734119602</v>
      </c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D144" s="15"/>
      <c r="AE144" s="26">
        <f>VLOOKUP('Summary_Min Cost'!B144, A:D, 4, FALSE)</f>
        <v>85.454545454545453</v>
      </c>
      <c r="AF144" s="26">
        <f>VLOOKUP('Summary_Min Cost'!E144, A:D, 4, FALSE)</f>
        <v>90.795454545454547</v>
      </c>
      <c r="AG144" s="26">
        <f t="shared" si="38"/>
        <v>88.125</v>
      </c>
      <c r="AH144" s="26">
        <f>IF('Min Cost'!H144=0,1,'Min Cost'!H144)</f>
        <v>18.491835691766671</v>
      </c>
      <c r="AI144" s="26">
        <f t="shared" si="39"/>
        <v>0.11199170968469628</v>
      </c>
      <c r="AJ144" s="26">
        <f t="shared" si="40"/>
        <v>0.88800829031530371</v>
      </c>
      <c r="AK144" s="26">
        <f t="shared" si="41"/>
        <v>78.255730584036144</v>
      </c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X144" s="18"/>
      <c r="AY144" s="31">
        <f>VLOOKUP('Summary_Min Time&amp;Cost'!B144, A:D, 4, FALSE)</f>
        <v>85.454545454545453</v>
      </c>
      <c r="AZ144" s="31">
        <f>VLOOKUP('Summary_Min Time&amp;Cost'!E144, A:D, 4, FALSE)</f>
        <v>84.545454545454547</v>
      </c>
      <c r="BA144" s="31">
        <f t="shared" si="42"/>
        <v>85</v>
      </c>
      <c r="BB144" s="31">
        <f>IF('Min Time&amp;Cost'!H144=0,1,'Min Time&amp;Cost'!H144)</f>
        <v>4.6339870276437498</v>
      </c>
      <c r="BC144" s="31">
        <f t="shared" si="43"/>
        <v>3.9573281512826249E-2</v>
      </c>
      <c r="BD144" s="31">
        <f t="shared" si="44"/>
        <v>0.96042671848717376</v>
      </c>
      <c r="BE144" s="31">
        <f t="shared" si="45"/>
        <v>81.636271071409766</v>
      </c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</row>
    <row r="145" spans="10:68">
      <c r="J145" s="12"/>
      <c r="K145" s="21">
        <f>VLOOKUP('Summary_Min Time'!B145, A:D, 4, FALSE)</f>
        <v>89.545454545454547</v>
      </c>
      <c r="L145" s="21">
        <f>VLOOKUP('Summary_Min Time'!E145, A:D, 4, FALSE)</f>
        <v>85.454545454545453</v>
      </c>
      <c r="M145" s="21">
        <f t="shared" si="36"/>
        <v>87.5</v>
      </c>
      <c r="N145" s="21">
        <f>IF('Min Time'!H145=0,1,'Min Time'!H145)</f>
        <v>1.9298047127437501</v>
      </c>
      <c r="O145" s="21">
        <f t="shared" si="37"/>
        <v>1.5314417443106326E-2</v>
      </c>
      <c r="P145" s="21">
        <f t="shared" si="34"/>
        <v>0.98468558255689365</v>
      </c>
      <c r="Q145" s="21">
        <f t="shared" si="35"/>
        <v>86.159988473728191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D145" s="15"/>
      <c r="AE145" s="26">
        <f>VLOOKUP('Summary_Min Cost'!B145, A:D, 4, FALSE)</f>
        <v>89.545454545454547</v>
      </c>
      <c r="AF145" s="26">
        <f>VLOOKUP('Summary_Min Cost'!E145, A:D, 4, FALSE)</f>
        <v>85.454545454545453</v>
      </c>
      <c r="AG145" s="26">
        <f t="shared" si="38"/>
        <v>87.5</v>
      </c>
      <c r="AH145" s="26">
        <f>IF('Min Cost'!H145=0,1,'Min Cost'!H145)</f>
        <v>105.6518367286524</v>
      </c>
      <c r="AI145" s="26">
        <f t="shared" si="39"/>
        <v>0.67003477070174466</v>
      </c>
      <c r="AJ145" s="26">
        <f t="shared" si="40"/>
        <v>0.32996522929825534</v>
      </c>
      <c r="AK145" s="26">
        <f t="shared" si="41"/>
        <v>28.871957563597341</v>
      </c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X145" s="18"/>
      <c r="AY145" s="31">
        <f>VLOOKUP('Summary_Min Time&amp;Cost'!B145, A:D, 4, FALSE)</f>
        <v>89.545454545454547</v>
      </c>
      <c r="AZ145" s="31">
        <f>VLOOKUP('Summary_Min Time&amp;Cost'!E145, A:D, 4, FALSE)</f>
        <v>85.454545454545453</v>
      </c>
      <c r="BA145" s="31">
        <f t="shared" si="42"/>
        <v>87.5</v>
      </c>
      <c r="BB145" s="31">
        <f>IF('Min Time&amp;Cost'!H145=0,1,'Min Time&amp;Cost'!H145)</f>
        <v>1.9298047127437501</v>
      </c>
      <c r="BC145" s="31">
        <f t="shared" si="43"/>
        <v>1.501100022084139E-2</v>
      </c>
      <c r="BD145" s="31">
        <f t="shared" si="44"/>
        <v>0.98498899977915866</v>
      </c>
      <c r="BE145" s="31">
        <f t="shared" si="45"/>
        <v>86.186537480676378</v>
      </c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</row>
    <row r="146" spans="10:68">
      <c r="J146" s="12"/>
      <c r="K146" s="21">
        <f>VLOOKUP('Summary_Min Time'!B146, A:D, 4, FALSE)</f>
        <v>87.5</v>
      </c>
      <c r="L146" s="21">
        <f>VLOOKUP('Summary_Min Time'!E146, A:D, 4, FALSE)</f>
        <v>92.954545454545453</v>
      </c>
      <c r="M146" s="21">
        <f t="shared" si="36"/>
        <v>90.22727272727272</v>
      </c>
      <c r="N146" s="21">
        <f>IF('Min Time'!H146=0,1,'Min Time'!H146)</f>
        <v>10.91153216889375</v>
      </c>
      <c r="O146" s="21">
        <f t="shared" si="37"/>
        <v>9.6870959524772746E-2</v>
      </c>
      <c r="P146" s="21">
        <f t="shared" si="34"/>
        <v>0.90312904047522724</v>
      </c>
      <c r="Q146" s="21">
        <f t="shared" si="35"/>
        <v>81.486870242878453</v>
      </c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D146" s="15"/>
      <c r="AE146" s="26">
        <f>VLOOKUP('Summary_Min Cost'!B146, A:D, 4, FALSE)</f>
        <v>87.5</v>
      </c>
      <c r="AF146" s="26">
        <f>VLOOKUP('Summary_Min Cost'!E146, A:D, 4, FALSE)</f>
        <v>90.795454545454547</v>
      </c>
      <c r="AG146" s="26">
        <f t="shared" si="38"/>
        <v>89.14772727272728</v>
      </c>
      <c r="AH146" s="26">
        <f>IF('Min Cost'!H146=0,1,'Min Cost'!H146)</f>
        <v>39.706004795280947</v>
      </c>
      <c r="AI146" s="26">
        <f t="shared" si="39"/>
        <v>0.24781570833802849</v>
      </c>
      <c r="AJ146" s="26">
        <f t="shared" si="40"/>
        <v>0.75218429166197154</v>
      </c>
      <c r="AK146" s="26">
        <f t="shared" si="41"/>
        <v>67.055520091910992</v>
      </c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X146" s="18"/>
      <c r="AY146" s="31">
        <f>VLOOKUP('Summary_Min Time&amp;Cost'!B146, A:D, 4, FALSE)</f>
        <v>87.5</v>
      </c>
      <c r="AZ146" s="31">
        <f>VLOOKUP('Summary_Min Time&amp;Cost'!E146, A:D, 4, FALSE)</f>
        <v>92.954545454545453</v>
      </c>
      <c r="BA146" s="31">
        <f t="shared" si="42"/>
        <v>90.22727272727272</v>
      </c>
      <c r="BB146" s="31">
        <f>IF('Min Time&amp;Cost'!H146=0,1,'Min Time&amp;Cost'!H146)</f>
        <v>10.91153216889375</v>
      </c>
      <c r="BC146" s="31">
        <f t="shared" si="43"/>
        <v>9.6592672821217848E-2</v>
      </c>
      <c r="BD146" s="31">
        <f t="shared" si="44"/>
        <v>0.90340732717878214</v>
      </c>
      <c r="BE146" s="31">
        <f t="shared" si="45"/>
        <v>81.511979293176466</v>
      </c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</row>
    <row r="147" spans="10:68">
      <c r="J147" s="12"/>
      <c r="K147" s="21">
        <f>VLOOKUP('Summary_Min Time'!B147, A:D, 4, FALSE)</f>
        <v>90.795454545454547</v>
      </c>
      <c r="L147" s="21">
        <f>VLOOKUP('Summary_Min Time'!E147, A:D, 4, FALSE)</f>
        <v>90.795454545454547</v>
      </c>
      <c r="M147" s="21">
        <f t="shared" si="36"/>
        <v>90.795454545454547</v>
      </c>
      <c r="N147" s="21">
        <f>IF('Min Time'!H147=0,1,'Min Time'!H147)</f>
        <v>15.47357395271125</v>
      </c>
      <c r="O147" s="21">
        <f t="shared" si="37"/>
        <v>0.13829554678114417</v>
      </c>
      <c r="P147" s="21">
        <f t="shared" si="34"/>
        <v>0.8617044532188558</v>
      </c>
      <c r="Q147" s="21">
        <f t="shared" si="35"/>
        <v>78.238847513848384</v>
      </c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D147" s="15"/>
      <c r="AE147" s="26">
        <f>VLOOKUP('Summary_Min Cost'!B147, A:D, 4, FALSE)</f>
        <v>90.795454545454547</v>
      </c>
      <c r="AF147" s="26">
        <f>VLOOKUP('Summary_Min Cost'!E147, A:D, 4, FALSE)</f>
        <v>85.454545454545453</v>
      </c>
      <c r="AG147" s="26">
        <f t="shared" si="38"/>
        <v>88.125</v>
      </c>
      <c r="AH147" s="26">
        <f>IF('Min Cost'!H147=0,1,'Min Cost'!H147)</f>
        <v>59.993751526157141</v>
      </c>
      <c r="AI147" s="26">
        <f t="shared" si="39"/>
        <v>0.37770827548067443</v>
      </c>
      <c r="AJ147" s="26">
        <f t="shared" si="40"/>
        <v>0.62229172451932557</v>
      </c>
      <c r="AK147" s="26">
        <f t="shared" si="41"/>
        <v>54.839458223265567</v>
      </c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X147" s="18"/>
      <c r="AY147" s="31">
        <f>VLOOKUP('Summary_Min Time&amp;Cost'!B147, A:D, 4, FALSE)</f>
        <v>90.795454545454547</v>
      </c>
      <c r="AZ147" s="31">
        <f>VLOOKUP('Summary_Min Time&amp;Cost'!E147, A:D, 4, FALSE)</f>
        <v>88.63636363636364</v>
      </c>
      <c r="BA147" s="31">
        <f t="shared" si="42"/>
        <v>89.715909090909093</v>
      </c>
      <c r="BB147" s="31">
        <f>IF('Min Time&amp;Cost'!H147=0,1,'Min Time&amp;Cost'!H147)</f>
        <v>15.91868753699625</v>
      </c>
      <c r="BC147" s="31">
        <f t="shared" si="43"/>
        <v>0.14207302299818203</v>
      </c>
      <c r="BD147" s="31">
        <f t="shared" si="44"/>
        <v>0.85792697700181797</v>
      </c>
      <c r="BE147" s="31">
        <f t="shared" si="45"/>
        <v>76.969698675333561</v>
      </c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</row>
    <row r="148" spans="10:68">
      <c r="J148" s="12"/>
      <c r="K148" s="21">
        <f>VLOOKUP('Summary_Min Time'!B148, A:D, 4, FALSE)</f>
        <v>90.795454545454547</v>
      </c>
      <c r="L148" s="21">
        <f>VLOOKUP('Summary_Min Time'!E148, A:D, 4, FALSE)</f>
        <v>90.795454545454547</v>
      </c>
      <c r="M148" s="21">
        <f t="shared" si="36"/>
        <v>90.795454545454547</v>
      </c>
      <c r="N148" s="21">
        <f>IF('Min Time'!H148=0,1,'Min Time'!H148)</f>
        <v>30.563250780633339</v>
      </c>
      <c r="O148" s="21">
        <f t="shared" si="37"/>
        <v>0.27531393987127423</v>
      </c>
      <c r="P148" s="21">
        <f t="shared" si="34"/>
        <v>0.72468606012872572</v>
      </c>
      <c r="Q148" s="21">
        <f t="shared" si="35"/>
        <v>65.79820023214225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D148" s="15"/>
      <c r="AE148" s="26">
        <f>VLOOKUP('Summary_Min Cost'!B148, A:D, 4, FALSE)</f>
        <v>90.795454545454547</v>
      </c>
      <c r="AF148" s="26">
        <f>VLOOKUP('Summary_Min Cost'!E148, A:D, 4, FALSE)</f>
        <v>90.795454545454547</v>
      </c>
      <c r="AG148" s="26">
        <f t="shared" si="38"/>
        <v>90.795454545454547</v>
      </c>
      <c r="AH148" s="26">
        <f>IF('Min Cost'!H148=0,1,'Min Cost'!H148)</f>
        <v>39.162661527638093</v>
      </c>
      <c r="AI148" s="26">
        <f t="shared" si="39"/>
        <v>0.24433694587071156</v>
      </c>
      <c r="AJ148" s="26">
        <f t="shared" si="40"/>
        <v>0.75566305412928847</v>
      </c>
      <c r="AK148" s="26">
        <f t="shared" si="41"/>
        <v>68.610770482875168</v>
      </c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X148" s="18"/>
      <c r="AY148" s="31">
        <f>VLOOKUP('Summary_Min Time&amp;Cost'!B148, A:D, 4, FALSE)</f>
        <v>90.795454545454547</v>
      </c>
      <c r="AZ148" s="31">
        <f>VLOOKUP('Summary_Min Time&amp;Cost'!E148, A:D, 4, FALSE)</f>
        <v>90.795454545454547</v>
      </c>
      <c r="BA148" s="31">
        <f t="shared" si="42"/>
        <v>90.795454545454547</v>
      </c>
      <c r="BB148" s="31">
        <f>IF('Min Time&amp;Cost'!H148=0,1,'Min Time&amp;Cost'!H148)</f>
        <v>30.563250780633339</v>
      </c>
      <c r="BC148" s="31">
        <f t="shared" si="43"/>
        <v>0.27509063790029642</v>
      </c>
      <c r="BD148" s="31">
        <f t="shared" si="44"/>
        <v>0.72490936209970358</v>
      </c>
      <c r="BE148" s="31">
        <f t="shared" si="45"/>
        <v>65.818475036098093</v>
      </c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</row>
    <row r="149" spans="10:68">
      <c r="J149" s="12"/>
      <c r="K149" s="21">
        <f>VLOOKUP('Summary_Min Time'!B149, A:D, 4, FALSE)</f>
        <v>90.795454545454547</v>
      </c>
      <c r="L149" s="21">
        <f>VLOOKUP('Summary_Min Time'!E149, A:D, 4, FALSE)</f>
        <v>85.454545454545453</v>
      </c>
      <c r="M149" s="21">
        <f t="shared" si="36"/>
        <v>88.125</v>
      </c>
      <c r="N149" s="21">
        <f>IF('Min Time'!H149=0,1,'Min Time'!H149)</f>
        <v>8.4170843218774998</v>
      </c>
      <c r="O149" s="21">
        <f t="shared" si="37"/>
        <v>7.4220690765347874E-2</v>
      </c>
      <c r="P149" s="21">
        <f t="shared" si="34"/>
        <v>0.92577930923465213</v>
      </c>
      <c r="Q149" s="21">
        <f t="shared" si="35"/>
        <v>81.584301626303713</v>
      </c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D149" s="15"/>
      <c r="AE149" s="26">
        <f>VLOOKUP('Summary_Min Cost'!B149, A:D, 4, FALSE)</f>
        <v>90.795454545454547</v>
      </c>
      <c r="AF149" s="26">
        <f>VLOOKUP('Summary_Min Cost'!E149, A:D, 4, FALSE)</f>
        <v>85.454545454545453</v>
      </c>
      <c r="AG149" s="26">
        <f t="shared" si="38"/>
        <v>88.125</v>
      </c>
      <c r="AH149" s="26">
        <f>IF('Min Cost'!H149=0,1,'Min Cost'!H149)</f>
        <v>61.52434547990476</v>
      </c>
      <c r="AI149" s="26">
        <f t="shared" si="39"/>
        <v>0.38750792354128011</v>
      </c>
      <c r="AJ149" s="26">
        <f t="shared" si="40"/>
        <v>0.61249207645871984</v>
      </c>
      <c r="AK149" s="26">
        <f t="shared" si="41"/>
        <v>53.975864237924682</v>
      </c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X149" s="18"/>
      <c r="AY149" s="31">
        <f>VLOOKUP('Summary_Min Time&amp;Cost'!B149, A:D, 4, FALSE)</f>
        <v>90.795454545454547</v>
      </c>
      <c r="AZ149" s="31">
        <f>VLOOKUP('Summary_Min Time&amp;Cost'!E149, A:D, 4, FALSE)</f>
        <v>88.63636363636364</v>
      </c>
      <c r="BA149" s="31">
        <f t="shared" si="42"/>
        <v>89.715909090909093</v>
      </c>
      <c r="BB149" s="31">
        <f>IF('Min Time&amp;Cost'!H149=0,1,'Min Time&amp;Cost'!H149)</f>
        <v>12.111726935161251</v>
      </c>
      <c r="BC149" s="31">
        <f t="shared" si="43"/>
        <v>0.10749412768681575</v>
      </c>
      <c r="BD149" s="31">
        <f t="shared" si="44"/>
        <v>0.89250587231318423</v>
      </c>
      <c r="BE149" s="31">
        <f t="shared" si="45"/>
        <v>80.071975703552155</v>
      </c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</row>
    <row r="150" spans="10:68">
      <c r="J150" s="12"/>
      <c r="K150" s="21">
        <f>VLOOKUP('Summary_Min Time'!B150, A:D, 4, FALSE)</f>
        <v>85.454545454545453</v>
      </c>
      <c r="L150" s="21">
        <f>VLOOKUP('Summary_Min Time'!E150, A:D, 4, FALSE)</f>
        <v>90.795454545454547</v>
      </c>
      <c r="M150" s="21">
        <f t="shared" si="36"/>
        <v>88.125</v>
      </c>
      <c r="N150" s="21">
        <f>IF('Min Time'!H150=0,1,'Min Time'!H150)</f>
        <v>5.8639036021300006</v>
      </c>
      <c r="O150" s="21">
        <f t="shared" si="37"/>
        <v>5.1037111456268831E-2</v>
      </c>
      <c r="P150" s="21">
        <f t="shared" si="34"/>
        <v>0.94896288854373112</v>
      </c>
      <c r="Q150" s="21">
        <f t="shared" si="35"/>
        <v>83.627354552916302</v>
      </c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D150" s="15"/>
      <c r="AE150" s="26">
        <f>VLOOKUP('Summary_Min Cost'!B150, A:D, 4, FALSE)</f>
        <v>85.454545454545453</v>
      </c>
      <c r="AF150" s="26">
        <f>VLOOKUP('Summary_Min Cost'!E150, A:D, 4, FALSE)</f>
        <v>85.454545454545453</v>
      </c>
      <c r="AG150" s="26">
        <f t="shared" si="38"/>
        <v>85.454545454545453</v>
      </c>
      <c r="AH150" s="26">
        <f>IF('Min Cost'!H150=0,1,'Min Cost'!H150)</f>
        <v>67.13000911615714</v>
      </c>
      <c r="AI150" s="26">
        <f t="shared" si="39"/>
        <v>0.42339825921581042</v>
      </c>
      <c r="AJ150" s="26">
        <f t="shared" si="40"/>
        <v>0.57660174078418958</v>
      </c>
      <c r="AK150" s="26">
        <f t="shared" si="41"/>
        <v>49.273239667012561</v>
      </c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X150" s="18"/>
      <c r="AY150" s="31">
        <f>VLOOKUP('Summary_Min Time&amp;Cost'!B150, A:D, 4, FALSE)</f>
        <v>85.454545454545453</v>
      </c>
      <c r="AZ150" s="31">
        <f>VLOOKUP('Summary_Min Time&amp;Cost'!E150, A:D, 4, FALSE)</f>
        <v>90.795454545454547</v>
      </c>
      <c r="BA150" s="31">
        <f t="shared" si="42"/>
        <v>88.125</v>
      </c>
      <c r="BB150" s="31">
        <f>IF('Min Time&amp;Cost'!H150=0,1,'Min Time&amp;Cost'!H150)</f>
        <v>5.8639036021300006</v>
      </c>
      <c r="BC150" s="31">
        <f t="shared" si="43"/>
        <v>5.0744701687328385E-2</v>
      </c>
      <c r="BD150" s="31">
        <f t="shared" si="44"/>
        <v>0.94925529831267164</v>
      </c>
      <c r="BE150" s="31">
        <f t="shared" si="45"/>
        <v>83.653123163804182</v>
      </c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</row>
    <row r="151" spans="10:68">
      <c r="J151" s="12"/>
      <c r="K151" s="21">
        <f>VLOOKUP('Summary_Min Time'!B151, A:D, 4, FALSE)</f>
        <v>92.954545454545453</v>
      </c>
      <c r="L151" s="21">
        <f>VLOOKUP('Summary_Min Time'!E151, A:D, 4, FALSE)</f>
        <v>84.545454545454547</v>
      </c>
      <c r="M151" s="21">
        <f t="shared" si="36"/>
        <v>88.75</v>
      </c>
      <c r="N151" s="21">
        <f>IF('Min Time'!H151=0,1,'Min Time'!H151)</f>
        <v>15.03917383247</v>
      </c>
      <c r="O151" s="21">
        <f t="shared" si="37"/>
        <v>0.134351074867506</v>
      </c>
      <c r="P151" s="21">
        <f t="shared" si="34"/>
        <v>0.86564892513249403</v>
      </c>
      <c r="Q151" s="21">
        <f t="shared" si="35"/>
        <v>76.826342105508843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D151" s="15"/>
      <c r="AE151" s="26">
        <f>VLOOKUP('Summary_Min Cost'!B151, A:D, 4, FALSE)</f>
        <v>92.954545454545453</v>
      </c>
      <c r="AF151" s="26">
        <f>VLOOKUP('Summary_Min Cost'!E151, A:D, 4, FALSE)</f>
        <v>85.454545454545453</v>
      </c>
      <c r="AG151" s="26">
        <f t="shared" si="38"/>
        <v>89.204545454545453</v>
      </c>
      <c r="AH151" s="26">
        <f>IF('Min Cost'!H151=0,1,'Min Cost'!H151)</f>
        <v>68.900472885814281</v>
      </c>
      <c r="AI151" s="26">
        <f t="shared" si="39"/>
        <v>0.43473367694969889</v>
      </c>
      <c r="AJ151" s="26">
        <f t="shared" si="40"/>
        <v>0.56526632305030111</v>
      </c>
      <c r="AK151" s="26">
        <f t="shared" si="41"/>
        <v>50.424325408464362</v>
      </c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X151" s="18"/>
      <c r="AY151" s="31">
        <f>VLOOKUP('Summary_Min Time&amp;Cost'!B151, A:D, 4, FALSE)</f>
        <v>92.954545454545453</v>
      </c>
      <c r="AZ151" s="31">
        <f>VLOOKUP('Summary_Min Time&amp;Cost'!E151, A:D, 4, FALSE)</f>
        <v>90.795454545454547</v>
      </c>
      <c r="BA151" s="31">
        <f t="shared" si="42"/>
        <v>91.875</v>
      </c>
      <c r="BB151" s="31">
        <f>IF('Min Time&amp;Cost'!H151=0,1,'Min Time&amp;Cost'!H151)</f>
        <v>20.0814942795975</v>
      </c>
      <c r="BC151" s="31">
        <f t="shared" si="43"/>
        <v>0.17988409424606286</v>
      </c>
      <c r="BD151" s="31">
        <f t="shared" si="44"/>
        <v>0.82011590575393711</v>
      </c>
      <c r="BE151" s="31">
        <f t="shared" si="45"/>
        <v>75.348148841142972</v>
      </c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</row>
    <row r="152" spans="10:68">
      <c r="J152" s="12"/>
      <c r="K152" s="21">
        <f>VLOOKUP('Summary_Min Time'!B152, A:D, 4, FALSE)</f>
        <v>92.954545454545453</v>
      </c>
      <c r="L152" s="21">
        <f>VLOOKUP('Summary_Min Time'!E152, A:D, 4, FALSE)</f>
        <v>90.795454545454547</v>
      </c>
      <c r="M152" s="21">
        <f t="shared" si="36"/>
        <v>91.875</v>
      </c>
      <c r="N152" s="21">
        <f>IF('Min Time'!H152=0,1,'Min Time'!H152)</f>
        <v>3.71258121721625</v>
      </c>
      <c r="O152" s="21">
        <f t="shared" si="37"/>
        <v>3.1502515748144604E-2</v>
      </c>
      <c r="P152" s="21">
        <f t="shared" si="34"/>
        <v>0.96849748425185544</v>
      </c>
      <c r="Q152" s="21">
        <f t="shared" si="35"/>
        <v>88.980706365639222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D152" s="15"/>
      <c r="AE152" s="26">
        <f>VLOOKUP('Summary_Min Cost'!B152, A:D, 4, FALSE)</f>
        <v>92.954545454545453</v>
      </c>
      <c r="AF152" s="26">
        <f>VLOOKUP('Summary_Min Cost'!E152, A:D, 4, FALSE)</f>
        <v>85.454545454545453</v>
      </c>
      <c r="AG152" s="26">
        <f t="shared" si="38"/>
        <v>89.204545454545453</v>
      </c>
      <c r="AH152" s="26">
        <f>IF('Min Cost'!H152=0,1,'Min Cost'!H152)</f>
        <v>157.1886655808143</v>
      </c>
      <c r="AI152" s="26">
        <f t="shared" si="39"/>
        <v>1</v>
      </c>
      <c r="AJ152" s="26">
        <f t="shared" si="40"/>
        <v>0</v>
      </c>
      <c r="AK152" s="26">
        <f t="shared" si="41"/>
        <v>0</v>
      </c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X152" s="18"/>
      <c r="AY152" s="31">
        <f>VLOOKUP('Summary_Min Time&amp;Cost'!B152, A:D, 4, FALSE)</f>
        <v>92.954545454545453</v>
      </c>
      <c r="AZ152" s="31">
        <f>VLOOKUP('Summary_Min Time&amp;Cost'!E152, A:D, 4, FALSE)</f>
        <v>90.795454545454547</v>
      </c>
      <c r="BA152" s="31">
        <f t="shared" si="42"/>
        <v>91.875</v>
      </c>
      <c r="BB152" s="31">
        <f>IF('Min Time&amp;Cost'!H152=0,1,'Min Time&amp;Cost'!H152)</f>
        <v>3.71258121721625</v>
      </c>
      <c r="BC152" s="31">
        <f t="shared" si="43"/>
        <v>3.1204086664132609E-2</v>
      </c>
      <c r="BD152" s="31">
        <f t="shared" si="44"/>
        <v>0.96879591333586734</v>
      </c>
      <c r="BE152" s="31">
        <f t="shared" si="45"/>
        <v>89.008124537732812</v>
      </c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</row>
    <row r="153" spans="10:68">
      <c r="J153" s="12"/>
      <c r="K153" s="21">
        <f>VLOOKUP('Summary_Min Time'!B153, A:D, 4, FALSE)</f>
        <v>88.63636363636364</v>
      </c>
      <c r="L153" s="21">
        <f>VLOOKUP('Summary_Min Time'!E153, A:D, 4, FALSE)</f>
        <v>90.795454545454547</v>
      </c>
      <c r="M153" s="21">
        <f t="shared" si="36"/>
        <v>89.715909090909093</v>
      </c>
      <c r="N153" s="21">
        <f>IF('Min Time'!H153=0,1,'Min Time'!H153)</f>
        <v>4.7088062474262502</v>
      </c>
      <c r="O153" s="21">
        <f t="shared" si="37"/>
        <v>4.0548511520761644E-2</v>
      </c>
      <c r="P153" s="21">
        <f t="shared" si="34"/>
        <v>0.95945148847923833</v>
      </c>
      <c r="Q153" s="21">
        <f t="shared" si="35"/>
        <v>86.078062517540758</v>
      </c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D153" s="15"/>
      <c r="AE153" s="26">
        <f>VLOOKUP('Summary_Min Cost'!B153, A:D, 4, FALSE)</f>
        <v>88.63636363636364</v>
      </c>
      <c r="AF153" s="26">
        <f>VLOOKUP('Summary_Min Cost'!E153, A:D, 4, FALSE)</f>
        <v>85.454545454545453</v>
      </c>
      <c r="AG153" s="26">
        <f t="shared" si="38"/>
        <v>87.045454545454547</v>
      </c>
      <c r="AH153" s="26">
        <f>IF('Min Cost'!H153=0,1,'Min Cost'!H153)</f>
        <v>96.561798879033333</v>
      </c>
      <c r="AI153" s="26">
        <f t="shared" si="39"/>
        <v>0.61183568297782953</v>
      </c>
      <c r="AJ153" s="26">
        <f t="shared" si="40"/>
        <v>0.38816431702217047</v>
      </c>
      <c r="AK153" s="26">
        <f t="shared" si="41"/>
        <v>33.787939413520746</v>
      </c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X153" s="18"/>
      <c r="AY153" s="31">
        <f>VLOOKUP('Summary_Min Time&amp;Cost'!B153, A:D, 4, FALSE)</f>
        <v>88.63636363636364</v>
      </c>
      <c r="AZ153" s="31">
        <f>VLOOKUP('Summary_Min Time&amp;Cost'!E153, A:D, 4, FALSE)</f>
        <v>90.795454545454547</v>
      </c>
      <c r="BA153" s="31">
        <f t="shared" si="42"/>
        <v>89.715909090909093</v>
      </c>
      <c r="BB153" s="31">
        <f>IF('Min Time&amp;Cost'!H153=0,1,'Min Time&amp;Cost'!H153)</f>
        <v>4.7088062474262502</v>
      </c>
      <c r="BC153" s="31">
        <f t="shared" si="43"/>
        <v>4.0252869835040596E-2</v>
      </c>
      <c r="BD153" s="31">
        <f t="shared" si="44"/>
        <v>0.95974713016495938</v>
      </c>
      <c r="BE153" s="31">
        <f t="shared" si="45"/>
        <v>86.104586280140396</v>
      </c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</row>
    <row r="154" spans="10:68">
      <c r="J154" s="12"/>
      <c r="K154" s="21">
        <f>VLOOKUP('Summary_Min Time'!B154, A:D, 4, FALSE)</f>
        <v>89.545454545454547</v>
      </c>
      <c r="L154" s="21">
        <f>VLOOKUP('Summary_Min Time'!E154, A:D, 4, FALSE)</f>
        <v>88.63636363636364</v>
      </c>
      <c r="M154" s="21">
        <f t="shared" si="36"/>
        <v>89.090909090909093</v>
      </c>
      <c r="N154" s="21">
        <f>IF('Min Time'!H154=0,1,'Min Time'!H154)</f>
        <v>9.0015228652162502</v>
      </c>
      <c r="O154" s="21">
        <f t="shared" si="37"/>
        <v>7.952755260085341E-2</v>
      </c>
      <c r="P154" s="21">
        <f t="shared" si="34"/>
        <v>0.92047244739914658</v>
      </c>
      <c r="Q154" s="21">
        <f t="shared" si="35"/>
        <v>82.005727131923976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D154" s="15"/>
      <c r="AE154" s="26">
        <f>VLOOKUP('Summary_Min Cost'!B154, A:D, 4, FALSE)</f>
        <v>89.545454545454547</v>
      </c>
      <c r="AF154" s="26">
        <f>VLOOKUP('Summary_Min Cost'!E154, A:D, 4, FALSE)</f>
        <v>90.795454545454547</v>
      </c>
      <c r="AG154" s="26">
        <f t="shared" si="38"/>
        <v>90.170454545454547</v>
      </c>
      <c r="AH154" s="26">
        <f>IF('Min Cost'!H154=0,1,'Min Cost'!H154)</f>
        <v>29.290401991166672</v>
      </c>
      <c r="AI154" s="26">
        <f t="shared" si="39"/>
        <v>0.18112967343669892</v>
      </c>
      <c r="AJ154" s="26">
        <f t="shared" si="40"/>
        <v>0.81887032656330105</v>
      </c>
      <c r="AK154" s="26">
        <f t="shared" si="41"/>
        <v>73.837909559997655</v>
      </c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X154" s="18"/>
      <c r="AY154" s="31">
        <f>VLOOKUP('Summary_Min Time&amp;Cost'!B154, A:D, 4, FALSE)</f>
        <v>89.545454545454547</v>
      </c>
      <c r="AZ154" s="31">
        <f>VLOOKUP('Summary_Min Time&amp;Cost'!E154, A:D, 4, FALSE)</f>
        <v>88.63636363636364</v>
      </c>
      <c r="BA154" s="31">
        <f t="shared" si="42"/>
        <v>89.090909090909093</v>
      </c>
      <c r="BB154" s="31">
        <f>IF('Min Time&amp;Cost'!H154=0,1,'Min Time&amp;Cost'!H154)</f>
        <v>9.0015228652162502</v>
      </c>
      <c r="BC154" s="31">
        <f t="shared" si="43"/>
        <v>7.9243921766698158E-2</v>
      </c>
      <c r="BD154" s="31">
        <f t="shared" si="44"/>
        <v>0.92075607823330186</v>
      </c>
      <c r="BE154" s="31">
        <f t="shared" si="45"/>
        <v>82.030996060785071</v>
      </c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</row>
    <row r="155" spans="10:68">
      <c r="J155" s="12"/>
      <c r="K155" s="21">
        <f>VLOOKUP('Summary_Min Time'!B155, A:D, 4, FALSE)</f>
        <v>89.545454545454547</v>
      </c>
      <c r="L155" s="21">
        <f>VLOOKUP('Summary_Min Time'!E155, A:D, 4, FALSE)</f>
        <v>92.954545454545453</v>
      </c>
      <c r="M155" s="21">
        <f t="shared" si="36"/>
        <v>91.25</v>
      </c>
      <c r="N155" s="21">
        <f>IF('Min Time'!H155=0,1,'Min Time'!H155)</f>
        <v>7.6645827742349999</v>
      </c>
      <c r="O155" s="21">
        <f t="shared" si="37"/>
        <v>6.7387770880342659E-2</v>
      </c>
      <c r="P155" s="21">
        <f t="shared" si="34"/>
        <v>0.93261222911965735</v>
      </c>
      <c r="Q155" s="21">
        <f t="shared" si="35"/>
        <v>85.100865907168739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D155" s="15"/>
      <c r="AE155" s="26">
        <f>VLOOKUP('Summary_Min Cost'!B155, A:D, 4, FALSE)</f>
        <v>89.545454545454547</v>
      </c>
      <c r="AF155" s="26">
        <f>VLOOKUP('Summary_Min Cost'!E155, A:D, 4, FALSE)</f>
        <v>85.454545454545453</v>
      </c>
      <c r="AG155" s="26">
        <f t="shared" si="38"/>
        <v>87.5</v>
      </c>
      <c r="AH155" s="26">
        <f>IF('Min Cost'!H155=0,1,'Min Cost'!H155)</f>
        <v>89.249126375485716</v>
      </c>
      <c r="AI155" s="26">
        <f t="shared" si="39"/>
        <v>0.56501620042220235</v>
      </c>
      <c r="AJ155" s="26">
        <f t="shared" si="40"/>
        <v>0.43498379957779765</v>
      </c>
      <c r="AK155" s="26">
        <f t="shared" si="41"/>
        <v>38.061082463057296</v>
      </c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X155" s="18"/>
      <c r="AY155" s="31">
        <f>VLOOKUP('Summary_Min Time&amp;Cost'!B155, A:D, 4, FALSE)</f>
        <v>89.545454545454547</v>
      </c>
      <c r="AZ155" s="31">
        <f>VLOOKUP('Summary_Min Time&amp;Cost'!E155, A:D, 4, FALSE)</f>
        <v>92.954545454545453</v>
      </c>
      <c r="BA155" s="31">
        <f t="shared" si="42"/>
        <v>91.25</v>
      </c>
      <c r="BB155" s="31">
        <f>IF('Min Time&amp;Cost'!H155=0,1,'Min Time&amp;Cost'!H155)</f>
        <v>7.6645827742349999</v>
      </c>
      <c r="BC155" s="31">
        <f t="shared" si="43"/>
        <v>6.7100399340612155E-2</v>
      </c>
      <c r="BD155" s="31">
        <f t="shared" si="44"/>
        <v>0.93289960065938782</v>
      </c>
      <c r="BE155" s="31">
        <f t="shared" si="45"/>
        <v>85.127088560169142</v>
      </c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</row>
    <row r="156" spans="10:68">
      <c r="J156" s="12"/>
      <c r="K156" s="21">
        <f>VLOOKUP('Summary_Min Time'!B156, A:D, 4, FALSE)</f>
        <v>84.545454545454547</v>
      </c>
      <c r="L156" s="21">
        <f>VLOOKUP('Summary_Min Time'!E156, A:D, 4, FALSE)</f>
        <v>90.795454545454547</v>
      </c>
      <c r="M156" s="21">
        <f t="shared" si="36"/>
        <v>87.670454545454547</v>
      </c>
      <c r="N156" s="21">
        <f>IF('Min Time'!H156=0,1,'Min Time'!H156)</f>
        <v>3.302310982876191</v>
      </c>
      <c r="O156" s="21">
        <f t="shared" si="37"/>
        <v>2.7777149798758203E-2</v>
      </c>
      <c r="P156" s="21">
        <f t="shared" si="34"/>
        <v>0.97222285020124177</v>
      </c>
      <c r="Q156" s="21">
        <f t="shared" si="35"/>
        <v>85.235219196620235</v>
      </c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D156" s="15"/>
      <c r="AE156" s="26">
        <f>VLOOKUP('Summary_Min Cost'!B156, A:D, 4, FALSE)</f>
        <v>84.545454545454547</v>
      </c>
      <c r="AF156" s="26">
        <f>VLOOKUP('Summary_Min Cost'!E156, A:D, 4, FALSE)</f>
        <v>85.454545454545453</v>
      </c>
      <c r="AG156" s="26">
        <f t="shared" si="38"/>
        <v>85</v>
      </c>
      <c r="AH156" s="26">
        <f>IF('Min Cost'!H156=0,1,'Min Cost'!H156)</f>
        <v>16.580975907614281</v>
      </c>
      <c r="AI156" s="26">
        <f t="shared" si="39"/>
        <v>9.9757404608546679E-2</v>
      </c>
      <c r="AJ156" s="26">
        <f t="shared" si="40"/>
        <v>0.90024259539145335</v>
      </c>
      <c r="AK156" s="26">
        <f t="shared" si="41"/>
        <v>76.520620608273532</v>
      </c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X156" s="18"/>
      <c r="AY156" s="31">
        <f>VLOOKUP('Summary_Min Time&amp;Cost'!B156, A:D, 4, FALSE)</f>
        <v>84.545454545454547</v>
      </c>
      <c r="AZ156" s="31">
        <f>VLOOKUP('Summary_Min Time&amp;Cost'!E156, A:D, 4, FALSE)</f>
        <v>88.63636363636364</v>
      </c>
      <c r="BA156" s="31">
        <f t="shared" si="42"/>
        <v>86.590909090909093</v>
      </c>
      <c r="BB156" s="31">
        <f>IF('Min Time&amp;Cost'!H156=0,1,'Min Time&amp;Cost'!H156)</f>
        <v>4.1153498840190474</v>
      </c>
      <c r="BC156" s="31">
        <f t="shared" si="43"/>
        <v>3.4862463259193607E-2</v>
      </c>
      <c r="BD156" s="31">
        <f t="shared" si="44"/>
        <v>0.96513753674080638</v>
      </c>
      <c r="BE156" s="31">
        <f t="shared" si="45"/>
        <v>83.572136704147098</v>
      </c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</row>
    <row r="157" spans="10:68">
      <c r="J157" s="12"/>
      <c r="K157" s="21">
        <f>VLOOKUP('Summary_Min Time'!B157, A:D, 4, FALSE)</f>
        <v>85.454545454545453</v>
      </c>
      <c r="L157" s="21">
        <f>VLOOKUP('Summary_Min Time'!E157, A:D, 4, FALSE)</f>
        <v>90.795454545454547</v>
      </c>
      <c r="M157" s="21">
        <f t="shared" si="36"/>
        <v>88.125</v>
      </c>
      <c r="N157" s="21">
        <f>IF('Min Time'!H157=0,1,'Min Time'!H157)</f>
        <v>1.644754184175</v>
      </c>
      <c r="O157" s="21">
        <f t="shared" si="37"/>
        <v>1.2726080673579851E-2</v>
      </c>
      <c r="P157" s="21">
        <f t="shared" si="34"/>
        <v>0.98727391932642017</v>
      </c>
      <c r="Q157" s="21">
        <f t="shared" si="35"/>
        <v>87.003514140640775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D157" s="15"/>
      <c r="AE157" s="26">
        <f>VLOOKUP('Summary_Min Cost'!B157, A:D, 4, FALSE)</f>
        <v>85.454545454545453</v>
      </c>
      <c r="AF157" s="26">
        <f>VLOOKUP('Summary_Min Cost'!E157, A:D, 4, FALSE)</f>
        <v>85.454545454545453</v>
      </c>
      <c r="AG157" s="26">
        <f t="shared" si="38"/>
        <v>85.454545454545453</v>
      </c>
      <c r="AH157" s="26">
        <f>IF('Min Cost'!H157=0,1,'Min Cost'!H157)</f>
        <v>56.353486006261903</v>
      </c>
      <c r="AI157" s="26">
        <f t="shared" si="39"/>
        <v>0.35440142727655993</v>
      </c>
      <c r="AJ157" s="26">
        <f t="shared" si="40"/>
        <v>0.64559857272344012</v>
      </c>
      <c r="AK157" s="26">
        <f t="shared" si="41"/>
        <v>55.169332578184886</v>
      </c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X157" s="18"/>
      <c r="AY157" s="31">
        <f>VLOOKUP('Summary_Min Time&amp;Cost'!B157, A:D, 4, FALSE)</f>
        <v>85.454545454545453</v>
      </c>
      <c r="AZ157" s="31">
        <f>VLOOKUP('Summary_Min Time&amp;Cost'!E157, A:D, 4, FALSE)</f>
        <v>90.795454545454547</v>
      </c>
      <c r="BA157" s="31">
        <f t="shared" si="42"/>
        <v>88.125</v>
      </c>
      <c r="BB157" s="31">
        <f>IF('Min Time&amp;Cost'!H157=0,1,'Min Time&amp;Cost'!H157)</f>
        <v>2.4332960409737501</v>
      </c>
      <c r="BC157" s="31">
        <f t="shared" si="43"/>
        <v>1.958424795044858E-2</v>
      </c>
      <c r="BD157" s="31">
        <f t="shared" si="44"/>
        <v>0.98041575204955145</v>
      </c>
      <c r="BE157" s="31">
        <f t="shared" si="45"/>
        <v>86.399138149366721</v>
      </c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</row>
    <row r="158" spans="10:68">
      <c r="J158" s="12"/>
      <c r="K158" s="21">
        <f>VLOOKUP('Summary_Min Time'!B158, A:D, 4, FALSE)</f>
        <v>89.545454545454547</v>
      </c>
      <c r="L158" s="21">
        <f>VLOOKUP('Summary_Min Time'!E158, A:D, 4, FALSE)</f>
        <v>85.454545454545453</v>
      </c>
      <c r="M158" s="21">
        <f t="shared" si="36"/>
        <v>87.5</v>
      </c>
      <c r="N158" s="21">
        <f>IF('Min Time'!H158=0,1,'Min Time'!H158)</f>
        <v>6.1450138463062496</v>
      </c>
      <c r="O158" s="21">
        <f t="shared" si="37"/>
        <v>5.3589669365721931E-2</v>
      </c>
      <c r="P158" s="21">
        <f t="shared" si="34"/>
        <v>0.94641033063427804</v>
      </c>
      <c r="Q158" s="21">
        <f t="shared" si="35"/>
        <v>82.810903930499322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D158" s="15"/>
      <c r="AE158" s="26">
        <f>VLOOKUP('Summary_Min Cost'!B158, A:D, 4, FALSE)</f>
        <v>89.545454545454547</v>
      </c>
      <c r="AF158" s="26">
        <f>VLOOKUP('Summary_Min Cost'!E158, A:D, 4, FALSE)</f>
        <v>85.454545454545453</v>
      </c>
      <c r="AG158" s="26">
        <f t="shared" si="38"/>
        <v>87.5</v>
      </c>
      <c r="AH158" s="26">
        <f>IF('Min Cost'!H158=0,1,'Min Cost'!H158)</f>
        <v>55.311905762314289</v>
      </c>
      <c r="AI158" s="26">
        <f t="shared" si="39"/>
        <v>0.34773269596962214</v>
      </c>
      <c r="AJ158" s="26">
        <f t="shared" si="40"/>
        <v>0.65226730403037791</v>
      </c>
      <c r="AK158" s="26">
        <f t="shared" si="41"/>
        <v>57.073389102658069</v>
      </c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X158" s="18"/>
      <c r="AY158" s="31">
        <f>VLOOKUP('Summary_Min Time&amp;Cost'!B158, A:D, 4, FALSE)</f>
        <v>89.545454545454547</v>
      </c>
      <c r="AZ158" s="31">
        <f>VLOOKUP('Summary_Min Time&amp;Cost'!E158, A:D, 4, FALSE)</f>
        <v>85.454545454545453</v>
      </c>
      <c r="BA158" s="31">
        <f t="shared" si="42"/>
        <v>87.5</v>
      </c>
      <c r="BB158" s="31">
        <f>IF('Min Time&amp;Cost'!H158=0,1,'Min Time&amp;Cost'!H158)</f>
        <v>6.1450138463062496</v>
      </c>
      <c r="BC158" s="31">
        <f t="shared" si="43"/>
        <v>5.3298046132142902E-2</v>
      </c>
      <c r="BD158" s="31">
        <f t="shared" si="44"/>
        <v>0.94670195386785705</v>
      </c>
      <c r="BE158" s="31">
        <f t="shared" si="45"/>
        <v>82.83642096343749</v>
      </c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</row>
    <row r="159" spans="10:68">
      <c r="J159" s="12"/>
      <c r="K159" s="21">
        <f>VLOOKUP('Summary_Min Time'!B159, A:D, 4, FALSE)</f>
        <v>90.795454545454547</v>
      </c>
      <c r="L159" s="21">
        <f>VLOOKUP('Summary_Min Time'!E159, A:D, 4, FALSE)</f>
        <v>92.954545454545453</v>
      </c>
      <c r="M159" s="21">
        <f t="shared" si="36"/>
        <v>91.875</v>
      </c>
      <c r="N159" s="21">
        <f>IF('Min Time'!H159=0,1,'Min Time'!H159)</f>
        <v>8.7880816258337493</v>
      </c>
      <c r="O159" s="21">
        <f t="shared" si="37"/>
        <v>7.7589447764490033E-2</v>
      </c>
      <c r="P159" s="21">
        <f t="shared" si="34"/>
        <v>0.92241055223550994</v>
      </c>
      <c r="Q159" s="21">
        <f t="shared" si="35"/>
        <v>84.74646948663748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D159" s="15"/>
      <c r="AE159" s="26">
        <f>VLOOKUP('Summary_Min Cost'!B159, A:D, 4, FALSE)</f>
        <v>90.795454545454547</v>
      </c>
      <c r="AF159" s="26">
        <f>VLOOKUP('Summary_Min Cost'!E159, A:D, 4, FALSE)</f>
        <v>85.454545454545453</v>
      </c>
      <c r="AG159" s="26">
        <f t="shared" si="38"/>
        <v>88.125</v>
      </c>
      <c r="AH159" s="26">
        <f>IF('Min Cost'!H159=0,1,'Min Cost'!H159)</f>
        <v>95.889382276557143</v>
      </c>
      <c r="AI159" s="26">
        <f t="shared" si="39"/>
        <v>0.6075305267747485</v>
      </c>
      <c r="AJ159" s="26">
        <f t="shared" si="40"/>
        <v>0.3924694732252515</v>
      </c>
      <c r="AK159" s="26">
        <f t="shared" si="41"/>
        <v>34.58637232797529</v>
      </c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X159" s="18"/>
      <c r="AY159" s="31">
        <f>VLOOKUP('Summary_Min Time&amp;Cost'!B159, A:D, 4, FALSE)</f>
        <v>90.795454545454547</v>
      </c>
      <c r="AZ159" s="31">
        <f>VLOOKUP('Summary_Min Time&amp;Cost'!E159, A:D, 4, FALSE)</f>
        <v>92.954545454545453</v>
      </c>
      <c r="BA159" s="31">
        <f t="shared" si="42"/>
        <v>91.875</v>
      </c>
      <c r="BB159" s="31">
        <f>IF('Min Time&amp;Cost'!H159=0,1,'Min Time&amp;Cost'!H159)</f>
        <v>8.7880816258337493</v>
      </c>
      <c r="BC159" s="31">
        <f t="shared" si="43"/>
        <v>7.7305219730176358E-2</v>
      </c>
      <c r="BD159" s="31">
        <f t="shared" si="44"/>
        <v>0.92269478026982366</v>
      </c>
      <c r="BE159" s="31">
        <f t="shared" si="45"/>
        <v>84.772582937290053</v>
      </c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</row>
    <row r="160" spans="10:68">
      <c r="J160" s="12"/>
      <c r="K160" s="21">
        <f>VLOOKUP('Summary_Min Time'!B160, A:D, 4, FALSE)</f>
        <v>85.454545454545453</v>
      </c>
      <c r="L160" s="21">
        <f>VLOOKUP('Summary_Min Time'!E160, A:D, 4, FALSE)</f>
        <v>88.63636363636364</v>
      </c>
      <c r="M160" s="21">
        <f t="shared" si="36"/>
        <v>87.045454545454547</v>
      </c>
      <c r="N160" s="21">
        <f>IF('Min Time'!H160=0,1,'Min Time'!H160)</f>
        <v>10.27962361945</v>
      </c>
      <c r="O160" s="21">
        <f t="shared" si="37"/>
        <v>9.1133057049321217E-2</v>
      </c>
      <c r="P160" s="21">
        <f t="shared" si="34"/>
        <v>0.90886694295067882</v>
      </c>
      <c r="Q160" s="21">
        <f t="shared" si="35"/>
        <v>79.11273617047955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D160" s="15"/>
      <c r="AE160" s="26">
        <f>VLOOKUP('Summary_Min Cost'!B160, A:D, 4, FALSE)</f>
        <v>85.454545454545453</v>
      </c>
      <c r="AF160" s="26">
        <f>VLOOKUP('Summary_Min Cost'!E160, A:D, 4, FALSE)</f>
        <v>90.795454545454547</v>
      </c>
      <c r="AG160" s="26">
        <f t="shared" si="38"/>
        <v>88.125</v>
      </c>
      <c r="AH160" s="26">
        <f>IF('Min Cost'!H160=0,1,'Min Cost'!H160)</f>
        <v>22.70543138679524</v>
      </c>
      <c r="AI160" s="26">
        <f t="shared" si="39"/>
        <v>0.13896931192849288</v>
      </c>
      <c r="AJ160" s="26">
        <f t="shared" si="40"/>
        <v>0.86103068807150707</v>
      </c>
      <c r="AK160" s="26">
        <f t="shared" si="41"/>
        <v>75.878329386301559</v>
      </c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X160" s="18"/>
      <c r="AY160" s="31">
        <f>VLOOKUP('Summary_Min Time&amp;Cost'!B160, A:D, 4, FALSE)</f>
        <v>85.454545454545453</v>
      </c>
      <c r="AZ160" s="31">
        <f>VLOOKUP('Summary_Min Time&amp;Cost'!E160, A:D, 4, FALSE)</f>
        <v>88.63636363636364</v>
      </c>
      <c r="BA160" s="31">
        <f t="shared" si="42"/>
        <v>87.045454545454547</v>
      </c>
      <c r="BB160" s="31">
        <f>IF('Min Time&amp;Cost'!H160=0,1,'Min Time&amp;Cost'!H160)</f>
        <v>10.27962361945</v>
      </c>
      <c r="BC160" s="31">
        <f t="shared" si="43"/>
        <v>9.0853002290600726E-2</v>
      </c>
      <c r="BD160" s="31">
        <f t="shared" si="44"/>
        <v>0.90914699770939933</v>
      </c>
      <c r="BE160" s="31">
        <f t="shared" si="45"/>
        <v>79.137113664249995</v>
      </c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</row>
    <row r="161" spans="10:68">
      <c r="J161" s="12"/>
      <c r="K161" s="21">
        <f>VLOOKUP('Summary_Min Time'!B161, A:D, 4, FALSE)</f>
        <v>85.454545454545453</v>
      </c>
      <c r="L161" s="21">
        <f>VLOOKUP('Summary_Min Time'!E161, A:D, 4, FALSE)</f>
        <v>85.454545454545453</v>
      </c>
      <c r="M161" s="21">
        <f t="shared" si="36"/>
        <v>85.454545454545453</v>
      </c>
      <c r="N161" s="21">
        <f>IF('Min Time'!H161=0,1,'Min Time'!H161)</f>
        <v>7.5391535468412503</v>
      </c>
      <c r="O161" s="21">
        <f t="shared" si="37"/>
        <v>6.6248839186840325E-2</v>
      </c>
      <c r="P161" s="21">
        <f t="shared" si="34"/>
        <v>0.93375116081315968</v>
      </c>
      <c r="Q161" s="21">
        <f t="shared" si="35"/>
        <v>79.793281014942735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D161" s="15"/>
      <c r="AE161" s="26">
        <f>VLOOKUP('Summary_Min Cost'!B161, A:D, 4, FALSE)</f>
        <v>85.454545454545453</v>
      </c>
      <c r="AF161" s="26">
        <f>VLOOKUP('Summary_Min Cost'!E161, A:D, 4, FALSE)</f>
        <v>90.795454545454547</v>
      </c>
      <c r="AG161" s="26">
        <f t="shared" si="38"/>
        <v>88.125</v>
      </c>
      <c r="AH161" s="26">
        <f>IF('Min Cost'!H161=0,1,'Min Cost'!H161)</f>
        <v>14.50336094859524</v>
      </c>
      <c r="AI161" s="26">
        <f t="shared" si="39"/>
        <v>8.6455447316747855E-2</v>
      </c>
      <c r="AJ161" s="26">
        <f t="shared" si="40"/>
        <v>0.91354455268325219</v>
      </c>
      <c r="AK161" s="26">
        <f t="shared" si="41"/>
        <v>80.506113705211604</v>
      </c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X161" s="18"/>
      <c r="AY161" s="31">
        <f>VLOOKUP('Summary_Min Time&amp;Cost'!B161, A:D, 4, FALSE)</f>
        <v>85.454545454545453</v>
      </c>
      <c r="AZ161" s="31">
        <f>VLOOKUP('Summary_Min Time&amp;Cost'!E161, A:D, 4, FALSE)</f>
        <v>85.454545454545453</v>
      </c>
      <c r="BA161" s="31">
        <f t="shared" si="42"/>
        <v>85.454545454545453</v>
      </c>
      <c r="BB161" s="31">
        <f>IF('Min Time&amp;Cost'!H161=0,1,'Min Time&amp;Cost'!H161)</f>
        <v>7.5391535468412503</v>
      </c>
      <c r="BC161" s="31">
        <f t="shared" si="43"/>
        <v>6.5961116701085121E-2</v>
      </c>
      <c r="BD161" s="31">
        <f t="shared" si="44"/>
        <v>0.93403888329891482</v>
      </c>
      <c r="BE161" s="31">
        <f t="shared" si="45"/>
        <v>79.817868209179991</v>
      </c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</row>
    <row r="162" spans="10:68">
      <c r="J162" s="12"/>
      <c r="K162" s="21">
        <f>VLOOKUP('Summary_Min Time'!B162, A:D, 4, FALSE)</f>
        <v>87.5</v>
      </c>
      <c r="L162" s="21">
        <f>VLOOKUP('Summary_Min Time'!E162, A:D, 4, FALSE)</f>
        <v>90.795454545454547</v>
      </c>
      <c r="M162" s="21">
        <f t="shared" si="36"/>
        <v>89.14772727272728</v>
      </c>
      <c r="N162" s="21">
        <f>IF('Min Time'!H162=0,1,'Min Time'!H162)</f>
        <v>1</v>
      </c>
      <c r="O162" s="21">
        <f t="shared" si="37"/>
        <v>6.8715363210907938E-3</v>
      </c>
      <c r="P162" s="21">
        <f t="shared" si="34"/>
        <v>0.99312846367890917</v>
      </c>
      <c r="Q162" s="21">
        <f t="shared" si="35"/>
        <v>88.535145426830042</v>
      </c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D162" s="15"/>
      <c r="AE162" s="26">
        <f>VLOOKUP('Summary_Min Cost'!B162, A:D, 4, FALSE)</f>
        <v>87.5</v>
      </c>
      <c r="AF162" s="26">
        <f>VLOOKUP('Summary_Min Cost'!E162, A:D, 4, FALSE)</f>
        <v>90.795454545454547</v>
      </c>
      <c r="AG162" s="26">
        <f t="shared" si="38"/>
        <v>89.14772727272728</v>
      </c>
      <c r="AH162" s="26">
        <f>IF('Min Cost'!H162=0,1,'Min Cost'!H162)</f>
        <v>29.625728508109521</v>
      </c>
      <c r="AI162" s="26">
        <f t="shared" si="39"/>
        <v>0.18327660590261047</v>
      </c>
      <c r="AJ162" s="26">
        <f t="shared" si="40"/>
        <v>0.81672339409738948</v>
      </c>
      <c r="AK162" s="26">
        <f t="shared" si="41"/>
        <v>72.809034394250233</v>
      </c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X162" s="18"/>
      <c r="AY162" s="31">
        <f>VLOOKUP('Summary_Min Time&amp;Cost'!B162, A:D, 4, FALSE)</f>
        <v>87.5</v>
      </c>
      <c r="AZ162" s="31">
        <f>VLOOKUP('Summary_Min Time&amp;Cost'!E162, A:D, 4, FALSE)</f>
        <v>90.795454545454547</v>
      </c>
      <c r="BA162" s="31">
        <f t="shared" si="42"/>
        <v>89.14772727272728</v>
      </c>
      <c r="BB162" s="31">
        <f>IF('Min Time&amp;Cost'!H162=0,1,'Min Time&amp;Cost'!H162)</f>
        <v>5.0483127860524997</v>
      </c>
      <c r="BC162" s="31">
        <f t="shared" si="43"/>
        <v>4.333663199717664E-2</v>
      </c>
      <c r="BD162" s="31">
        <f t="shared" si="44"/>
        <v>0.95666336800282337</v>
      </c>
      <c r="BE162" s="31">
        <f t="shared" si="45"/>
        <v>85.284365022524426</v>
      </c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</row>
    <row r="163" spans="10:68">
      <c r="J163" s="12"/>
      <c r="K163" s="21">
        <f>VLOOKUP('Summary_Min Time'!B163, A:D, 4, FALSE)</f>
        <v>90.795454545454547</v>
      </c>
      <c r="L163" s="21">
        <f>VLOOKUP('Summary_Min Time'!E163, A:D, 4, FALSE)</f>
        <v>84.545454545454547</v>
      </c>
      <c r="M163" s="21">
        <f t="shared" si="36"/>
        <v>87.670454545454547</v>
      </c>
      <c r="N163" s="21">
        <f>IF('Min Time'!H163=0,1,'Min Time'!H163)</f>
        <v>1</v>
      </c>
      <c r="O163" s="21">
        <f t="shared" si="37"/>
        <v>6.8715363210907938E-3</v>
      </c>
      <c r="P163" s="21">
        <f t="shared" si="34"/>
        <v>0.99312846367890917</v>
      </c>
      <c r="Q163" s="21">
        <f t="shared" si="35"/>
        <v>87.068023832758911</v>
      </c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D163" s="15"/>
      <c r="AE163" s="26">
        <f>VLOOKUP('Summary_Min Cost'!B163, A:D, 4, FALSE)</f>
        <v>90.795454545454547</v>
      </c>
      <c r="AF163" s="26">
        <f>VLOOKUP('Summary_Min Cost'!E163, A:D, 4, FALSE)</f>
        <v>85.454545454545453</v>
      </c>
      <c r="AG163" s="26">
        <f t="shared" si="38"/>
        <v>88.125</v>
      </c>
      <c r="AH163" s="26">
        <f>IF('Min Cost'!H163=0,1,'Min Cost'!H163)</f>
        <v>71.792663455285719</v>
      </c>
      <c r="AI163" s="26">
        <f t="shared" si="39"/>
        <v>0.45325096537595144</v>
      </c>
      <c r="AJ163" s="26">
        <f t="shared" si="40"/>
        <v>0.54674903462404856</v>
      </c>
      <c r="AK163" s="26">
        <f t="shared" si="41"/>
        <v>48.182258676244281</v>
      </c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X163" s="18"/>
      <c r="AY163" s="31">
        <f>VLOOKUP('Summary_Min Time&amp;Cost'!B163, A:D, 4, FALSE)</f>
        <v>90.795454545454547</v>
      </c>
      <c r="AZ163" s="31">
        <f>VLOOKUP('Summary_Min Time&amp;Cost'!E163, A:D, 4, FALSE)</f>
        <v>92.954545454545453</v>
      </c>
      <c r="BA163" s="31">
        <f t="shared" si="42"/>
        <v>91.875</v>
      </c>
      <c r="BB163" s="31">
        <f>IF('Min Time&amp;Cost'!H163=0,1,'Min Time&amp;Cost'!H163)</f>
        <v>35.347156845723809</v>
      </c>
      <c r="BC163" s="31">
        <f t="shared" si="43"/>
        <v>0.31854319869759973</v>
      </c>
      <c r="BD163" s="31">
        <f t="shared" si="44"/>
        <v>0.68145680130240027</v>
      </c>
      <c r="BE163" s="31">
        <f t="shared" si="45"/>
        <v>62.608843619658025</v>
      </c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</row>
    <row r="164" spans="10:68">
      <c r="J164" s="12"/>
      <c r="K164" s="21">
        <f>VLOOKUP('Summary_Min Time'!B164, A:D, 4, FALSE)</f>
        <v>84.545454545454547</v>
      </c>
      <c r="L164" s="21">
        <f>VLOOKUP('Summary_Min Time'!E164, A:D, 4, FALSE)</f>
        <v>90.795454545454547</v>
      </c>
      <c r="M164" s="21">
        <f t="shared" si="36"/>
        <v>87.670454545454547</v>
      </c>
      <c r="N164" s="21">
        <f>IF('Min Time'!H164=0,1,'Min Time'!H164)</f>
        <v>8.9776901858287506</v>
      </c>
      <c r="O164" s="21">
        <f t="shared" si="37"/>
        <v>7.931114535304111E-2</v>
      </c>
      <c r="P164" s="21">
        <f t="shared" si="34"/>
        <v>0.92068885464695893</v>
      </c>
      <c r="Q164" s="21">
        <f t="shared" si="35"/>
        <v>80.717210381832828</v>
      </c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D164" s="15"/>
      <c r="AE164" s="26">
        <f>VLOOKUP('Summary_Min Cost'!B164, A:D, 4, FALSE)</f>
        <v>84.545454545454547</v>
      </c>
      <c r="AF164" s="26">
        <f>VLOOKUP('Summary_Min Cost'!E164, A:D, 4, FALSE)</f>
        <v>90.795454545454547</v>
      </c>
      <c r="AG164" s="26">
        <f t="shared" si="38"/>
        <v>87.670454545454547</v>
      </c>
      <c r="AH164" s="26">
        <f>IF('Min Cost'!H164=0,1,'Min Cost'!H164)</f>
        <v>16.081123190590478</v>
      </c>
      <c r="AI164" s="26">
        <f t="shared" si="39"/>
        <v>9.6557090967572701E-2</v>
      </c>
      <c r="AJ164" s="26">
        <f t="shared" si="40"/>
        <v>0.9034429090324273</v>
      </c>
      <c r="AK164" s="26">
        <f t="shared" si="41"/>
        <v>79.205250490740639</v>
      </c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X164" s="18"/>
      <c r="AY164" s="31">
        <f>VLOOKUP('Summary_Min Time&amp;Cost'!B164, A:D, 4, FALSE)</f>
        <v>84.545454545454547</v>
      </c>
      <c r="AZ164" s="31">
        <f>VLOOKUP('Summary_Min Time&amp;Cost'!E164, A:D, 4, FALSE)</f>
        <v>90.795454545454547</v>
      </c>
      <c r="BA164" s="31">
        <f t="shared" si="42"/>
        <v>87.670454545454547</v>
      </c>
      <c r="BB164" s="31">
        <f>IF('Min Time&amp;Cost'!H164=0,1,'Min Time&amp;Cost'!H164)</f>
        <v>8.9776901858287506</v>
      </c>
      <c r="BC164" s="31">
        <f t="shared" si="43"/>
        <v>7.9027447835990167E-2</v>
      </c>
      <c r="BD164" s="31">
        <f t="shared" si="44"/>
        <v>0.92097255216400986</v>
      </c>
      <c r="BE164" s="31">
        <f t="shared" si="45"/>
        <v>80.742082272106089</v>
      </c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</row>
    <row r="165" spans="10:68">
      <c r="J165" s="12"/>
      <c r="K165" s="21">
        <f>VLOOKUP('Summary_Min Time'!B165, A:D, 4, FALSE)</f>
        <v>87.5</v>
      </c>
      <c r="L165" s="21">
        <f>VLOOKUP('Summary_Min Time'!E165, A:D, 4, FALSE)</f>
        <v>90.795454545454547</v>
      </c>
      <c r="M165" s="21">
        <f t="shared" si="36"/>
        <v>89.14772727272728</v>
      </c>
      <c r="N165" s="21">
        <f>IF('Min Time'!H165=0,1,'Min Time'!H165)</f>
        <v>1</v>
      </c>
      <c r="O165" s="21">
        <f t="shared" si="37"/>
        <v>6.8715363210907938E-3</v>
      </c>
      <c r="P165" s="21">
        <f t="shared" si="34"/>
        <v>0.99312846367890917</v>
      </c>
      <c r="Q165" s="21">
        <f t="shared" si="35"/>
        <v>88.535145426830042</v>
      </c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D165" s="15"/>
      <c r="AE165" s="26">
        <f>VLOOKUP('Summary_Min Cost'!B165, A:D, 4, FALSE)</f>
        <v>87.5</v>
      </c>
      <c r="AF165" s="26">
        <f>VLOOKUP('Summary_Min Cost'!E165, A:D, 4, FALSE)</f>
        <v>90.795454545454547</v>
      </c>
      <c r="AG165" s="26">
        <f t="shared" si="38"/>
        <v>89.14772727272728</v>
      </c>
      <c r="AH165" s="26">
        <f>IF('Min Cost'!H165=0,1,'Min Cost'!H165)</f>
        <v>20.52483776832857</v>
      </c>
      <c r="AI165" s="26">
        <f t="shared" si="39"/>
        <v>0.12500803240569422</v>
      </c>
      <c r="AJ165" s="26">
        <f t="shared" si="40"/>
        <v>0.87499196759430575</v>
      </c>
      <c r="AK165" s="26">
        <f t="shared" si="41"/>
        <v>78.003545292924201</v>
      </c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X165" s="18"/>
      <c r="AY165" s="31">
        <f>VLOOKUP('Summary_Min Time&amp;Cost'!B165, A:D, 4, FALSE)</f>
        <v>87.5</v>
      </c>
      <c r="AZ165" s="31">
        <f>VLOOKUP('Summary_Min Time&amp;Cost'!E165, A:D, 4, FALSE)</f>
        <v>90.795454545454547</v>
      </c>
      <c r="BA165" s="31">
        <f t="shared" si="42"/>
        <v>89.14772727272728</v>
      </c>
      <c r="BB165" s="31">
        <f>IF('Min Time&amp;Cost'!H165=0,1,'Min Time&amp;Cost'!H165)</f>
        <v>4.0668587420750004</v>
      </c>
      <c r="BC165" s="31">
        <f t="shared" si="43"/>
        <v>3.4422014750216764E-2</v>
      </c>
      <c r="BD165" s="31">
        <f t="shared" si="44"/>
        <v>0.96557798524978322</v>
      </c>
      <c r="BE165" s="31">
        <f t="shared" si="45"/>
        <v>86.07908288959716</v>
      </c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</row>
    <row r="166" spans="10:68">
      <c r="J166" s="12"/>
      <c r="K166" s="21">
        <f>VLOOKUP('Summary_Min Time'!B166, A:D, 4, FALSE)</f>
        <v>90.795454545454547</v>
      </c>
      <c r="L166" s="21">
        <f>VLOOKUP('Summary_Min Time'!E166, A:D, 4, FALSE)</f>
        <v>85.454545454545453</v>
      </c>
      <c r="M166" s="21">
        <f t="shared" si="36"/>
        <v>88.125</v>
      </c>
      <c r="N166" s="21">
        <f>IF('Min Time'!H166=0,1,'Min Time'!H166)</f>
        <v>7.4449574171523816</v>
      </c>
      <c r="O166" s="21">
        <f t="shared" si="37"/>
        <v>6.5393512563715062E-2</v>
      </c>
      <c r="P166" s="21">
        <f t="shared" si="34"/>
        <v>0.93460648743628494</v>
      </c>
      <c r="Q166" s="21">
        <f t="shared" si="35"/>
        <v>82.362196705322617</v>
      </c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D166" s="15"/>
      <c r="AE166" s="26">
        <f>VLOOKUP('Summary_Min Cost'!B166, A:D, 4, FALSE)</f>
        <v>90.795454545454547</v>
      </c>
      <c r="AF166" s="26">
        <f>VLOOKUP('Summary_Min Cost'!E166, A:D, 4, FALSE)</f>
        <v>85.454545454545453</v>
      </c>
      <c r="AG166" s="26">
        <f t="shared" si="38"/>
        <v>88.125</v>
      </c>
      <c r="AH166" s="26">
        <f>IF('Min Cost'!H166=0,1,'Min Cost'!H166)</f>
        <v>13.84555498866191</v>
      </c>
      <c r="AI166" s="26">
        <f t="shared" si="39"/>
        <v>8.2243835946056096E-2</v>
      </c>
      <c r="AJ166" s="26">
        <f t="shared" si="40"/>
        <v>0.91775616405394389</v>
      </c>
      <c r="AK166" s="26">
        <f t="shared" si="41"/>
        <v>80.877261957253808</v>
      </c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X166" s="18"/>
      <c r="AY166" s="31">
        <f>VLOOKUP('Summary_Min Time&amp;Cost'!B166, A:D, 4, FALSE)</f>
        <v>90.795454545454547</v>
      </c>
      <c r="AZ166" s="31">
        <f>VLOOKUP('Summary_Min Time&amp;Cost'!E166, A:D, 4, FALSE)</f>
        <v>85.454545454545453</v>
      </c>
      <c r="BA166" s="31">
        <f t="shared" si="42"/>
        <v>88.125</v>
      </c>
      <c r="BB166" s="31">
        <f>IF('Min Time&amp;Cost'!H166=0,1,'Min Time&amp;Cost'!H166)</f>
        <v>13.84555498866191</v>
      </c>
      <c r="BC166" s="31">
        <f t="shared" si="43"/>
        <v>0.12324261185053702</v>
      </c>
      <c r="BD166" s="31">
        <f t="shared" si="44"/>
        <v>0.87675738814946302</v>
      </c>
      <c r="BE166" s="31">
        <f t="shared" si="45"/>
        <v>77.26424483067143</v>
      </c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</row>
    <row r="167" spans="10:68">
      <c r="J167" s="12"/>
      <c r="K167" s="21">
        <f>VLOOKUP('Summary_Min Time'!B167, A:D, 4, FALSE)</f>
        <v>85.454545454545453</v>
      </c>
      <c r="L167" s="21">
        <f>VLOOKUP('Summary_Min Time'!E167, A:D, 4, FALSE)</f>
        <v>90.795454545454547</v>
      </c>
      <c r="M167" s="21">
        <f t="shared" si="36"/>
        <v>88.125</v>
      </c>
      <c r="N167" s="21">
        <f>IF('Min Time'!H167=0,1,'Min Time'!H167)</f>
        <v>1.8512037993099999</v>
      </c>
      <c r="O167" s="21">
        <f t="shared" si="37"/>
        <v>1.4600699649350771E-2</v>
      </c>
      <c r="P167" s="21">
        <f t="shared" si="34"/>
        <v>0.98539930035064927</v>
      </c>
      <c r="Q167" s="21">
        <f t="shared" si="35"/>
        <v>86.838313343400969</v>
      </c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D167" s="15"/>
      <c r="AE167" s="26">
        <f>VLOOKUP('Summary_Min Cost'!B167, A:D, 4, FALSE)</f>
        <v>85.454545454545453</v>
      </c>
      <c r="AF167" s="26">
        <f>VLOOKUP('Summary_Min Cost'!E167, A:D, 4, FALSE)</f>
        <v>85.454545454545453</v>
      </c>
      <c r="AG167" s="26">
        <f t="shared" si="38"/>
        <v>85.454545454545453</v>
      </c>
      <c r="AH167" s="26">
        <f>IF('Min Cost'!H167=0,1,'Min Cost'!H167)</f>
        <v>13.536352257400001</v>
      </c>
      <c r="AI167" s="26">
        <f t="shared" si="39"/>
        <v>8.0264161363959599E-2</v>
      </c>
      <c r="AJ167" s="26">
        <f t="shared" si="40"/>
        <v>0.91973583863604036</v>
      </c>
      <c r="AK167" s="26">
        <f t="shared" si="41"/>
        <v>78.595608028897999</v>
      </c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X167" s="18"/>
      <c r="AY167" s="31">
        <f>VLOOKUP('Summary_Min Time&amp;Cost'!B167, A:D, 4, FALSE)</f>
        <v>85.454545454545453</v>
      </c>
      <c r="AZ167" s="31">
        <f>VLOOKUP('Summary_Min Time&amp;Cost'!E167, A:D, 4, FALSE)</f>
        <v>90.795454545454547</v>
      </c>
      <c r="BA167" s="31">
        <f t="shared" si="42"/>
        <v>88.125</v>
      </c>
      <c r="BB167" s="31">
        <f>IF('Min Time&amp;Cost'!H167=0,1,'Min Time&amp;Cost'!H167)</f>
        <v>1.8512037993099999</v>
      </c>
      <c r="BC167" s="31">
        <f t="shared" si="43"/>
        <v>1.4297062504834207E-2</v>
      </c>
      <c r="BD167" s="31">
        <f t="shared" si="44"/>
        <v>0.9857029374951658</v>
      </c>
      <c r="BE167" s="31">
        <f t="shared" si="45"/>
        <v>86.865071366761484</v>
      </c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</row>
    <row r="168" spans="10:68">
      <c r="J168" s="12"/>
      <c r="K168" s="21">
        <f>VLOOKUP('Summary_Min Time'!B168, A:D, 4, FALSE)</f>
        <v>85.454545454545453</v>
      </c>
      <c r="L168" s="21">
        <f>VLOOKUP('Summary_Min Time'!E168, A:D, 4, FALSE)</f>
        <v>85.454545454545453</v>
      </c>
      <c r="M168" s="21">
        <f t="shared" si="36"/>
        <v>85.454545454545453</v>
      </c>
      <c r="N168" s="21">
        <f>IF('Min Time'!H168=0,1,'Min Time'!H168)</f>
        <v>10.27635889057143</v>
      </c>
      <c r="O168" s="21">
        <f t="shared" si="37"/>
        <v>9.1103412418099647E-2</v>
      </c>
      <c r="P168" s="21">
        <f t="shared" si="34"/>
        <v>0.90889658758190039</v>
      </c>
      <c r="Q168" s="21">
        <f t="shared" si="35"/>
        <v>77.669344756998754</v>
      </c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D168" s="15"/>
      <c r="AE168" s="26">
        <f>VLOOKUP('Summary_Min Cost'!B168, A:D, 4, FALSE)</f>
        <v>85.454545454545453</v>
      </c>
      <c r="AF168" s="26">
        <f>VLOOKUP('Summary_Min Cost'!E168, A:D, 4, FALSE)</f>
        <v>85.454545454545453</v>
      </c>
      <c r="AG168" s="26">
        <f t="shared" si="38"/>
        <v>85.454545454545453</v>
      </c>
      <c r="AH168" s="26">
        <f>IF('Min Cost'!H168=0,1,'Min Cost'!H168)</f>
        <v>10.27635889057143</v>
      </c>
      <c r="AI168" s="26">
        <f t="shared" si="39"/>
        <v>5.9392010656315559E-2</v>
      </c>
      <c r="AJ168" s="26">
        <f t="shared" si="40"/>
        <v>0.94060798934368439</v>
      </c>
      <c r="AK168" s="26">
        <f t="shared" si="41"/>
        <v>80.379228180278488</v>
      </c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X168" s="18"/>
      <c r="AY168" s="31">
        <f>VLOOKUP('Summary_Min Time&amp;Cost'!B168, A:D, 4, FALSE)</f>
        <v>85.454545454545453</v>
      </c>
      <c r="AZ168" s="31">
        <f>VLOOKUP('Summary_Min Time&amp;Cost'!E168, A:D, 4, FALSE)</f>
        <v>85.454545454545453</v>
      </c>
      <c r="BA168" s="31">
        <f t="shared" si="42"/>
        <v>85.454545454545453</v>
      </c>
      <c r="BB168" s="31">
        <f>IF('Min Time&amp;Cost'!H168=0,1,'Min Time&amp;Cost'!H168)</f>
        <v>10.27635889057143</v>
      </c>
      <c r="BC168" s="31">
        <f t="shared" si="43"/>
        <v>9.082334852479669E-2</v>
      </c>
      <c r="BD168" s="31">
        <f t="shared" si="44"/>
        <v>0.90917665147520332</v>
      </c>
      <c r="BE168" s="31">
        <f t="shared" si="45"/>
        <v>77.693277489699199</v>
      </c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</row>
    <row r="169" spans="10:68">
      <c r="J169" s="12"/>
      <c r="K169" s="21">
        <f>VLOOKUP('Summary_Min Time'!B169, A:D, 4, FALSE)</f>
        <v>85.454545454545453</v>
      </c>
      <c r="L169" s="21">
        <f>VLOOKUP('Summary_Min Time'!E169, A:D, 4, FALSE)</f>
        <v>85.454545454545453</v>
      </c>
      <c r="M169" s="21">
        <f t="shared" si="36"/>
        <v>85.454545454545453</v>
      </c>
      <c r="N169" s="21">
        <f>IF('Min Time'!H169=0,1,'Min Time'!H169)</f>
        <v>2.330758870995</v>
      </c>
      <c r="O169" s="21">
        <f t="shared" si="37"/>
        <v>1.895519087337184E-2</v>
      </c>
      <c r="P169" s="21">
        <f t="shared" si="34"/>
        <v>0.98104480912662817</v>
      </c>
      <c r="Q169" s="21">
        <f t="shared" si="35"/>
        <v>83.834738234457319</v>
      </c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D169" s="15"/>
      <c r="AE169" s="26">
        <f>VLOOKUP('Summary_Min Cost'!B169, A:D, 4, FALSE)</f>
        <v>85.454545454545453</v>
      </c>
      <c r="AF169" s="26">
        <f>VLOOKUP('Summary_Min Cost'!E169, A:D, 4, FALSE)</f>
        <v>85.454545454545453</v>
      </c>
      <c r="AG169" s="26">
        <f t="shared" si="38"/>
        <v>85.454545454545453</v>
      </c>
      <c r="AH169" s="26">
        <f>IF('Min Cost'!H169=0,1,'Min Cost'!H169)</f>
        <v>24.744941014685711</v>
      </c>
      <c r="AI169" s="26">
        <f t="shared" si="39"/>
        <v>0.15202729933306031</v>
      </c>
      <c r="AJ169" s="26">
        <f t="shared" si="40"/>
        <v>0.84797270066693975</v>
      </c>
      <c r="AK169" s="26">
        <f t="shared" si="41"/>
        <v>72.463121693356669</v>
      </c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X169" s="18"/>
      <c r="AY169" s="31">
        <f>VLOOKUP('Summary_Min Time&amp;Cost'!B169, A:D, 4, FALSE)</f>
        <v>85.454545454545453</v>
      </c>
      <c r="AZ169" s="31">
        <f>VLOOKUP('Summary_Min Time&amp;Cost'!E169, A:D, 4, FALSE)</f>
        <v>85.454545454545453</v>
      </c>
      <c r="BA169" s="31">
        <f t="shared" si="42"/>
        <v>85.454545454545453</v>
      </c>
      <c r="BB169" s="31">
        <f>IF('Min Time&amp;Cost'!H169=0,1,'Min Time&amp;Cost'!H169)</f>
        <v>8.9158168103412514</v>
      </c>
      <c r="BC169" s="31">
        <f t="shared" si="43"/>
        <v>7.8465447543023689E-2</v>
      </c>
      <c r="BD169" s="31">
        <f t="shared" si="44"/>
        <v>0.92153455245697635</v>
      </c>
      <c r="BE169" s="31">
        <f t="shared" si="45"/>
        <v>78.749316300868884</v>
      </c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</row>
    <row r="170" spans="10:68">
      <c r="J170" s="12"/>
      <c r="K170" s="21">
        <f>VLOOKUP('Summary_Min Time'!B170, A:D, 4, FALSE)</f>
        <v>88.63636363636364</v>
      </c>
      <c r="L170" s="21">
        <f>VLOOKUP('Summary_Min Time'!E170, A:D, 4, FALSE)</f>
        <v>88.63636363636364</v>
      </c>
      <c r="M170" s="21">
        <f t="shared" si="36"/>
        <v>88.63636363636364</v>
      </c>
      <c r="N170" s="21">
        <f>IF('Min Time'!H170=0,1,'Min Time'!H170)</f>
        <v>6.3177065627571416</v>
      </c>
      <c r="O170" s="21">
        <f t="shared" si="37"/>
        <v>5.5157766467886914E-2</v>
      </c>
      <c r="P170" s="21">
        <f t="shared" si="34"/>
        <v>0.94484223353211305</v>
      </c>
      <c r="Q170" s="21">
        <f t="shared" si="35"/>
        <v>83.747379790346386</v>
      </c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D170" s="15"/>
      <c r="AE170" s="26">
        <f>VLOOKUP('Summary_Min Cost'!B170, A:D, 4, FALSE)</f>
        <v>88.63636363636364</v>
      </c>
      <c r="AF170" s="26">
        <f>VLOOKUP('Summary_Min Cost'!E170, A:D, 4, FALSE)</f>
        <v>85.454545454545453</v>
      </c>
      <c r="AG170" s="26">
        <f t="shared" si="38"/>
        <v>87.045454545454547</v>
      </c>
      <c r="AH170" s="26">
        <f>IF('Min Cost'!H170=0,1,'Min Cost'!H170)</f>
        <v>112.4819545553333</v>
      </c>
      <c r="AI170" s="26">
        <f t="shared" si="39"/>
        <v>0.71376469054760516</v>
      </c>
      <c r="AJ170" s="26">
        <f t="shared" si="40"/>
        <v>0.28623530945239484</v>
      </c>
      <c r="AK170" s="26">
        <f t="shared" si="41"/>
        <v>24.91548261824255</v>
      </c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X170" s="18"/>
      <c r="AY170" s="31">
        <f>VLOOKUP('Summary_Min Time&amp;Cost'!B170, A:D, 4, FALSE)</f>
        <v>88.63636363636364</v>
      </c>
      <c r="AZ170" s="31">
        <f>VLOOKUP('Summary_Min Time&amp;Cost'!E170, A:D, 4, FALSE)</f>
        <v>88.63636363636364</v>
      </c>
      <c r="BA170" s="31">
        <f t="shared" si="42"/>
        <v>88.63636363636364</v>
      </c>
      <c r="BB170" s="31">
        <f>IF('Min Time&amp;Cost'!H170=0,1,'Min Time&amp;Cost'!H170)</f>
        <v>6.3177065627571416</v>
      </c>
      <c r="BC170" s="31">
        <f t="shared" si="43"/>
        <v>5.486662642170842E-2</v>
      </c>
      <c r="BD170" s="31">
        <f t="shared" si="44"/>
        <v>0.94513337357829164</v>
      </c>
      <c r="BE170" s="31">
        <f t="shared" si="45"/>
        <v>83.773185385348583</v>
      </c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</row>
    <row r="171" spans="10:68">
      <c r="J171" s="12"/>
      <c r="K171" s="21">
        <f>VLOOKUP('Summary_Min Time'!B171, A:D, 4, FALSE)</f>
        <v>85.454545454545453</v>
      </c>
      <c r="L171" s="21">
        <f>VLOOKUP('Summary_Min Time'!E171, A:D, 4, FALSE)</f>
        <v>88.63636363636364</v>
      </c>
      <c r="M171" s="21">
        <f t="shared" si="36"/>
        <v>87.045454545454547</v>
      </c>
      <c r="N171" s="21">
        <f>IF('Min Time'!H171=0,1,'Min Time'!H171)</f>
        <v>6.5261837979187494</v>
      </c>
      <c r="O171" s="21">
        <f t="shared" si="37"/>
        <v>5.7050796788116122E-2</v>
      </c>
      <c r="P171" s="21">
        <f t="shared" si="34"/>
        <v>0.94294920321188391</v>
      </c>
      <c r="Q171" s="21">
        <f t="shared" si="35"/>
        <v>82.079442006852631</v>
      </c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D171" s="15"/>
      <c r="AE171" s="26">
        <f>VLOOKUP('Summary_Min Cost'!B171, A:D, 4, FALSE)</f>
        <v>85.454545454545453</v>
      </c>
      <c r="AF171" s="26">
        <f>VLOOKUP('Summary_Min Cost'!E171, A:D, 4, FALSE)</f>
        <v>90.795454545454547</v>
      </c>
      <c r="AG171" s="26">
        <f t="shared" si="38"/>
        <v>88.125</v>
      </c>
      <c r="AH171" s="26">
        <f>IF('Min Cost'!H171=0,1,'Min Cost'!H171)</f>
        <v>41.358196371642848</v>
      </c>
      <c r="AI171" s="26">
        <f t="shared" si="39"/>
        <v>0.25839388678790476</v>
      </c>
      <c r="AJ171" s="26">
        <f t="shared" si="40"/>
        <v>0.74160611321209524</v>
      </c>
      <c r="AK171" s="26">
        <f t="shared" si="41"/>
        <v>65.354038726815887</v>
      </c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X171" s="18"/>
      <c r="AY171" s="31">
        <f>VLOOKUP('Summary_Min Time&amp;Cost'!B171, A:D, 4, FALSE)</f>
        <v>85.454545454545453</v>
      </c>
      <c r="AZ171" s="31">
        <f>VLOOKUP('Summary_Min Time&amp;Cost'!E171, A:D, 4, FALSE)</f>
        <v>88.63636363636364</v>
      </c>
      <c r="BA171" s="31">
        <f t="shared" si="42"/>
        <v>87.045454545454547</v>
      </c>
      <c r="BB171" s="31">
        <f>IF('Min Time&amp;Cost'!H171=0,1,'Min Time&amp;Cost'!H171)</f>
        <v>6.5261837979187494</v>
      </c>
      <c r="BC171" s="31">
        <f t="shared" si="43"/>
        <v>5.6760240053008289E-2</v>
      </c>
      <c r="BD171" s="31">
        <f t="shared" si="44"/>
        <v>0.94323975994699172</v>
      </c>
      <c r="BE171" s="31">
        <f t="shared" si="45"/>
        <v>82.104733649931319</v>
      </c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</row>
    <row r="172" spans="10:68">
      <c r="J172" s="12"/>
      <c r="K172" s="21">
        <f>VLOOKUP('Summary_Min Time'!B172, A:D, 4, FALSE)</f>
        <v>88.63636363636364</v>
      </c>
      <c r="L172" s="21">
        <f>VLOOKUP('Summary_Min Time'!E172, A:D, 4, FALSE)</f>
        <v>85.454545454545453</v>
      </c>
      <c r="M172" s="21">
        <f t="shared" si="36"/>
        <v>87.045454545454547</v>
      </c>
      <c r="N172" s="21">
        <f>IF('Min Time'!H172=0,1,'Min Time'!H172)</f>
        <v>6.7096947634787503</v>
      </c>
      <c r="O172" s="21">
        <f t="shared" si="37"/>
        <v>5.8717126551317021E-2</v>
      </c>
      <c r="P172" s="21">
        <f t="shared" si="34"/>
        <v>0.941282873448683</v>
      </c>
      <c r="Q172" s="21">
        <f t="shared" si="35"/>
        <v>81.934395575192184</v>
      </c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D172" s="15"/>
      <c r="AE172" s="26">
        <f>VLOOKUP('Summary_Min Cost'!B172, A:D, 4, FALSE)</f>
        <v>88.63636363636364</v>
      </c>
      <c r="AF172" s="26">
        <f>VLOOKUP('Summary_Min Cost'!E172, A:D, 4, FALSE)</f>
        <v>90.795454545454547</v>
      </c>
      <c r="AG172" s="26">
        <f t="shared" si="38"/>
        <v>89.715909090909093</v>
      </c>
      <c r="AH172" s="26">
        <f>IF('Min Cost'!H172=0,1,'Min Cost'!H172)</f>
        <v>21.29279713428571</v>
      </c>
      <c r="AI172" s="26">
        <f t="shared" si="39"/>
        <v>0.12992490241736471</v>
      </c>
      <c r="AJ172" s="26">
        <f t="shared" si="40"/>
        <v>0.87007509758263524</v>
      </c>
      <c r="AK172" s="26">
        <f t="shared" si="41"/>
        <v>78.059578356987558</v>
      </c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X172" s="18"/>
      <c r="AY172" s="31">
        <f>VLOOKUP('Summary_Min Time&amp;Cost'!B172, A:D, 4, FALSE)</f>
        <v>88.63636363636364</v>
      </c>
      <c r="AZ172" s="31">
        <f>VLOOKUP('Summary_Min Time&amp;Cost'!E172, A:D, 4, FALSE)</f>
        <v>92.954545454545453</v>
      </c>
      <c r="BA172" s="31">
        <f t="shared" si="42"/>
        <v>90.795454545454547</v>
      </c>
      <c r="BB172" s="31">
        <f>IF('Min Time&amp;Cost'!H172=0,1,'Min Time&amp;Cost'!H172)</f>
        <v>18.448232113717498</v>
      </c>
      <c r="BC172" s="31">
        <f t="shared" si="43"/>
        <v>0.16504905722919494</v>
      </c>
      <c r="BD172" s="31">
        <f t="shared" si="44"/>
        <v>0.83495094277080506</v>
      </c>
      <c r="BE172" s="31">
        <f t="shared" si="45"/>
        <v>75.809750372031047</v>
      </c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</row>
    <row r="173" spans="10:68">
      <c r="J173" s="12"/>
      <c r="K173" s="21">
        <f>VLOOKUP('Summary_Min Time'!B173, A:D, 4, FALSE)</f>
        <v>85.454545454545453</v>
      </c>
      <c r="L173" s="21">
        <f>VLOOKUP('Summary_Min Time'!E173, A:D, 4, FALSE)</f>
        <v>88.63636363636364</v>
      </c>
      <c r="M173" s="21">
        <f t="shared" si="36"/>
        <v>87.045454545454547</v>
      </c>
      <c r="N173" s="21">
        <f>IF('Min Time'!H173=0,1,'Min Time'!H173)</f>
        <v>1.114366660095</v>
      </c>
      <c r="O173" s="21">
        <f t="shared" si="37"/>
        <v>7.9100168775666918E-3</v>
      </c>
      <c r="P173" s="21">
        <f t="shared" si="34"/>
        <v>0.99208998312243335</v>
      </c>
      <c r="Q173" s="21">
        <f t="shared" si="35"/>
        <v>86.356923530884544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D173" s="15"/>
      <c r="AE173" s="26">
        <f>VLOOKUP('Summary_Min Cost'!B173, A:D, 4, FALSE)</f>
        <v>85.454545454545453</v>
      </c>
      <c r="AF173" s="26">
        <f>VLOOKUP('Summary_Min Cost'!E173, A:D, 4, FALSE)</f>
        <v>90.795454545454547</v>
      </c>
      <c r="AG173" s="26">
        <f t="shared" si="38"/>
        <v>88.125</v>
      </c>
      <c r="AH173" s="26">
        <f>IF('Min Cost'!H173=0,1,'Min Cost'!H173)</f>
        <v>30.09950375641905</v>
      </c>
      <c r="AI173" s="26">
        <f t="shared" si="39"/>
        <v>0.18630995820476193</v>
      </c>
      <c r="AJ173" s="26">
        <f t="shared" si="40"/>
        <v>0.81369004179523807</v>
      </c>
      <c r="AK173" s="26">
        <f t="shared" si="41"/>
        <v>71.706434933205358</v>
      </c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X173" s="18"/>
      <c r="AY173" s="31">
        <f>VLOOKUP('Summary_Min Time&amp;Cost'!B173, A:D, 4, FALSE)</f>
        <v>85.454545454545453</v>
      </c>
      <c r="AZ173" s="31">
        <f>VLOOKUP('Summary_Min Time&amp;Cost'!E173, A:D, 4, FALSE)</f>
        <v>88.63636363636364</v>
      </c>
      <c r="BA173" s="31">
        <f t="shared" si="42"/>
        <v>87.045454545454547</v>
      </c>
      <c r="BB173" s="31">
        <f>IF('Min Time&amp;Cost'!H173=0,1,'Min Time&amp;Cost'!H173)</f>
        <v>1.114366660095</v>
      </c>
      <c r="BC173" s="31">
        <f t="shared" si="43"/>
        <v>7.6043180918342595E-3</v>
      </c>
      <c r="BD173" s="31">
        <f t="shared" si="44"/>
        <v>0.99239568190816574</v>
      </c>
      <c r="BE173" s="31">
        <f t="shared" si="45"/>
        <v>86.383533220642605</v>
      </c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</row>
    <row r="174" spans="10:68">
      <c r="J174" s="12"/>
      <c r="K174" s="21">
        <f>VLOOKUP('Summary_Min Time'!B174, A:D, 4, FALSE)</f>
        <v>90.795454545454547</v>
      </c>
      <c r="L174" s="21">
        <f>VLOOKUP('Summary_Min Time'!E174, A:D, 4, FALSE)</f>
        <v>90.795454545454547</v>
      </c>
      <c r="M174" s="21">
        <f t="shared" si="36"/>
        <v>90.795454545454547</v>
      </c>
      <c r="N174" s="21">
        <f>IF('Min Time'!H174=0,1,'Min Time'!H174)</f>
        <v>30.97630200308571</v>
      </c>
      <c r="O174" s="21">
        <f t="shared" si="37"/>
        <v>0.27906455795340651</v>
      </c>
      <c r="P174" s="21">
        <f t="shared" si="34"/>
        <v>0.72093544204659343</v>
      </c>
      <c r="Q174" s="21">
        <f t="shared" si="35"/>
        <v>65.45766115854866</v>
      </c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D174" s="15"/>
      <c r="AE174" s="26">
        <f>VLOOKUP('Summary_Min Cost'!B174, A:D, 4, FALSE)</f>
        <v>90.795454545454547</v>
      </c>
      <c r="AF174" s="26">
        <f>VLOOKUP('Summary_Min Cost'!E174, A:D, 4, FALSE)</f>
        <v>90.795454545454547</v>
      </c>
      <c r="AG174" s="26">
        <f t="shared" si="38"/>
        <v>90.795454545454547</v>
      </c>
      <c r="AH174" s="26">
        <f>IF('Min Cost'!H174=0,1,'Min Cost'!H174)</f>
        <v>30.97630200308571</v>
      </c>
      <c r="AI174" s="26">
        <f t="shared" si="39"/>
        <v>0.19192367059167639</v>
      </c>
      <c r="AJ174" s="26">
        <f t="shared" si="40"/>
        <v>0.80807632940832363</v>
      </c>
      <c r="AK174" s="26">
        <f t="shared" si="41"/>
        <v>73.369657636051201</v>
      </c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X174" s="18"/>
      <c r="AY174" s="31">
        <f>VLOOKUP('Summary_Min Time&amp;Cost'!B174, A:D, 4, FALSE)</f>
        <v>90.795454545454547</v>
      </c>
      <c r="AZ174" s="31">
        <f>VLOOKUP('Summary_Min Time&amp;Cost'!E174, A:D, 4, FALSE)</f>
        <v>90.795454545454547</v>
      </c>
      <c r="BA174" s="31">
        <f t="shared" si="42"/>
        <v>90.795454545454547</v>
      </c>
      <c r="BB174" s="31">
        <f>IF('Min Time&amp;Cost'!H174=0,1,'Min Time&amp;Cost'!H174)</f>
        <v>30.97630200308571</v>
      </c>
      <c r="BC174" s="31">
        <f t="shared" si="43"/>
        <v>0.27884241168343671</v>
      </c>
      <c r="BD174" s="31">
        <f t="shared" si="44"/>
        <v>0.72115758831656329</v>
      </c>
      <c r="BE174" s="31">
        <f t="shared" si="45"/>
        <v>65.477831030106145</v>
      </c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</row>
    <row r="175" spans="10:68">
      <c r="J175" s="12"/>
      <c r="K175" s="21">
        <f>VLOOKUP('Summary_Min Time'!B175, A:D, 4, FALSE)</f>
        <v>84.545454545454547</v>
      </c>
      <c r="L175" s="21">
        <f>VLOOKUP('Summary_Min Time'!E175, A:D, 4, FALSE)</f>
        <v>90.795454545454547</v>
      </c>
      <c r="M175" s="21">
        <f t="shared" si="36"/>
        <v>87.670454545454547</v>
      </c>
      <c r="N175" s="21">
        <f>IF('Min Time'!H175=0,1,'Min Time'!H175)</f>
        <v>1</v>
      </c>
      <c r="O175" s="21">
        <f t="shared" si="37"/>
        <v>6.8715363210907938E-3</v>
      </c>
      <c r="P175" s="21">
        <f t="shared" si="34"/>
        <v>0.99312846367890917</v>
      </c>
      <c r="Q175" s="21">
        <f t="shared" si="35"/>
        <v>87.068023832758911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D175" s="15"/>
      <c r="AE175" s="26">
        <f>VLOOKUP('Summary_Min Cost'!B175, A:D, 4, FALSE)</f>
        <v>84.545454545454547</v>
      </c>
      <c r="AF175" s="26">
        <f>VLOOKUP('Summary_Min Cost'!E175, A:D, 4, FALSE)</f>
        <v>90.795454545454547</v>
      </c>
      <c r="AG175" s="26">
        <f t="shared" si="38"/>
        <v>87.670454545454547</v>
      </c>
      <c r="AH175" s="26">
        <f>IF('Min Cost'!H175=0,1,'Min Cost'!H175)</f>
        <v>20.044884105619051</v>
      </c>
      <c r="AI175" s="26">
        <f t="shared" si="39"/>
        <v>0.12193512272351767</v>
      </c>
      <c r="AJ175" s="26">
        <f t="shared" si="40"/>
        <v>0.8780648772764823</v>
      </c>
      <c r="AK175" s="26">
        <f t="shared" si="41"/>
        <v>76.980346911227969</v>
      </c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X175" s="18"/>
      <c r="AY175" s="31">
        <f>VLOOKUP('Summary_Min Time&amp;Cost'!B175, A:D, 4, FALSE)</f>
        <v>84.545454545454547</v>
      </c>
      <c r="AZ175" s="31">
        <f>VLOOKUP('Summary_Min Time&amp;Cost'!E175, A:D, 4, FALSE)</f>
        <v>90.795454545454547</v>
      </c>
      <c r="BA175" s="31">
        <f t="shared" si="42"/>
        <v>87.670454545454547</v>
      </c>
      <c r="BB175" s="31">
        <f>IF('Min Time&amp;Cost'!H175=0,1,'Min Time&amp;Cost'!H175)</f>
        <v>7.5800373647074997</v>
      </c>
      <c r="BC175" s="31">
        <f t="shared" si="43"/>
        <v>6.6332467341605167E-2</v>
      </c>
      <c r="BD175" s="31">
        <f t="shared" si="44"/>
        <v>0.93366753265839486</v>
      </c>
      <c r="BE175" s="31">
        <f t="shared" si="45"/>
        <v>81.855056982494503</v>
      </c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</row>
    <row r="176" spans="10:68">
      <c r="J176" s="12"/>
      <c r="K176" s="21">
        <f>VLOOKUP('Summary_Min Time'!B176, A:D, 4, FALSE)</f>
        <v>90.795454545454547</v>
      </c>
      <c r="L176" s="21">
        <f>VLOOKUP('Summary_Min Time'!E176, A:D, 4, FALSE)</f>
        <v>90.795454545454547</v>
      </c>
      <c r="M176" s="21">
        <f t="shared" si="36"/>
        <v>90.795454545454547</v>
      </c>
      <c r="N176" s="21">
        <f>IF('Min Time'!H176=0,1,'Min Time'!H176)</f>
        <v>1.367433301335</v>
      </c>
      <c r="O176" s="21">
        <f t="shared" si="37"/>
        <v>1.0207931201567235E-2</v>
      </c>
      <c r="P176" s="21">
        <f t="shared" si="34"/>
        <v>0.98979206879843273</v>
      </c>
      <c r="Q176" s="21">
        <f t="shared" si="35"/>
        <v>89.868620792039522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D176" s="15"/>
      <c r="AE176" s="26">
        <f>VLOOKUP('Summary_Min Cost'!B176, A:D, 4, FALSE)</f>
        <v>90.795454545454547</v>
      </c>
      <c r="AF176" s="26">
        <f>VLOOKUP('Summary_Min Cost'!E176, A:D, 4, FALSE)</f>
        <v>85.454545454545453</v>
      </c>
      <c r="AG176" s="26">
        <f t="shared" si="38"/>
        <v>88.125</v>
      </c>
      <c r="AH176" s="26">
        <f>IF('Min Cost'!H176=0,1,'Min Cost'!H176)</f>
        <v>52.94805428141904</v>
      </c>
      <c r="AI176" s="26">
        <f t="shared" si="39"/>
        <v>0.33259810555549152</v>
      </c>
      <c r="AJ176" s="26">
        <f t="shared" si="40"/>
        <v>0.66740189444450848</v>
      </c>
      <c r="AK176" s="26">
        <f t="shared" si="41"/>
        <v>58.814791947922309</v>
      </c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X176" s="18"/>
      <c r="AY176" s="31">
        <f>VLOOKUP('Summary_Min Time&amp;Cost'!B176, A:D, 4, FALSE)</f>
        <v>90.795454545454547</v>
      </c>
      <c r="AZ176" s="31">
        <f>VLOOKUP('Summary_Min Time&amp;Cost'!E176, A:D, 4, FALSE)</f>
        <v>90.795454545454547</v>
      </c>
      <c r="BA176" s="31">
        <f t="shared" si="42"/>
        <v>90.795454545454547</v>
      </c>
      <c r="BB176" s="31">
        <f>IF('Min Time&amp;Cost'!H176=0,1,'Min Time&amp;Cost'!H176)</f>
        <v>2.7041468701875</v>
      </c>
      <c r="BC176" s="31">
        <f t="shared" si="43"/>
        <v>2.20444053956989E-2</v>
      </c>
      <c r="BD176" s="31">
        <f t="shared" si="44"/>
        <v>0.97795559460430115</v>
      </c>
      <c r="BE176" s="31">
        <f t="shared" si="45"/>
        <v>88.793922737367794</v>
      </c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</row>
    <row r="177" spans="10:68">
      <c r="J177" s="12"/>
      <c r="K177" s="21">
        <f>VLOOKUP('Summary_Min Time'!B177, A:D, 4, FALSE)</f>
        <v>84.545454545454547</v>
      </c>
      <c r="L177" s="21">
        <f>VLOOKUP('Summary_Min Time'!E177, A:D, 4, FALSE)</f>
        <v>90.795454545454547</v>
      </c>
      <c r="M177" s="21">
        <f t="shared" si="36"/>
        <v>87.670454545454547</v>
      </c>
      <c r="N177" s="21">
        <f>IF('Min Time'!H177=0,1,'Min Time'!H177)</f>
        <v>1.6268666607737501</v>
      </c>
      <c r="O177" s="21">
        <f t="shared" si="37"/>
        <v>1.2563657068306467E-2</v>
      </c>
      <c r="P177" s="21">
        <f t="shared" si="34"/>
        <v>0.98743634293169358</v>
      </c>
      <c r="Q177" s="21">
        <f t="shared" si="35"/>
        <v>86.568993019522907</v>
      </c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D177" s="15"/>
      <c r="AE177" s="26">
        <f>VLOOKUP('Summary_Min Cost'!B177, A:D, 4, FALSE)</f>
        <v>84.545454545454547</v>
      </c>
      <c r="AF177" s="26">
        <f>VLOOKUP('Summary_Min Cost'!E177, A:D, 4, FALSE)</f>
        <v>85.454545454545453</v>
      </c>
      <c r="AG177" s="26">
        <f t="shared" si="38"/>
        <v>85</v>
      </c>
      <c r="AH177" s="26">
        <f>IF('Min Cost'!H177=0,1,'Min Cost'!H177)</f>
        <v>151.5855964346286</v>
      </c>
      <c r="AI177" s="26">
        <f t="shared" si="39"/>
        <v>0.96412627558248398</v>
      </c>
      <c r="AJ177" s="26">
        <f t="shared" si="40"/>
        <v>3.5873724417516017E-2</v>
      </c>
      <c r="AK177" s="26">
        <f t="shared" si="41"/>
        <v>3.0492665754888613</v>
      </c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X177" s="18"/>
      <c r="AY177" s="31">
        <f>VLOOKUP('Summary_Min Time&amp;Cost'!B177, A:D, 4, FALSE)</f>
        <v>84.545454545454547</v>
      </c>
      <c r="AZ177" s="31">
        <f>VLOOKUP('Summary_Min Time&amp;Cost'!E177, A:D, 4, FALSE)</f>
        <v>90.795454545454547</v>
      </c>
      <c r="BA177" s="31">
        <f t="shared" si="42"/>
        <v>87.670454545454547</v>
      </c>
      <c r="BB177" s="31">
        <f>IF('Min Time&amp;Cost'!H177=0,1,'Min Time&amp;Cost'!H177)</f>
        <v>1.6268666607737501</v>
      </c>
      <c r="BC177" s="31">
        <f t="shared" si="43"/>
        <v>1.2259392237335949E-2</v>
      </c>
      <c r="BD177" s="31">
        <f t="shared" si="44"/>
        <v>0.98774060776266404</v>
      </c>
      <c r="BE177" s="31">
        <f t="shared" si="45"/>
        <v>86.595668055556288</v>
      </c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</row>
    <row r="178" spans="10:68">
      <c r="J178" s="12"/>
      <c r="K178" s="21">
        <f>VLOOKUP('Summary_Min Time'!B178, A:D, 4, FALSE)</f>
        <v>90.795454545454547</v>
      </c>
      <c r="L178" s="21">
        <f>VLOOKUP('Summary_Min Time'!E178, A:D, 4, FALSE)</f>
        <v>84.545454545454547</v>
      </c>
      <c r="M178" s="21">
        <f t="shared" si="36"/>
        <v>87.670454545454547</v>
      </c>
      <c r="N178" s="21">
        <f>IF('Min Time'!H178=0,1,'Min Time'!H178)</f>
        <v>0.81816057145249999</v>
      </c>
      <c r="O178" s="21">
        <f t="shared" si="37"/>
        <v>5.2203845711803936E-3</v>
      </c>
      <c r="P178" s="21">
        <f t="shared" si="34"/>
        <v>0.99477961542881965</v>
      </c>
      <c r="Q178" s="21">
        <f t="shared" si="35"/>
        <v>87.212781057197091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D178" s="15"/>
      <c r="AE178" s="26">
        <f>VLOOKUP('Summary_Min Cost'!B178, A:D, 4, FALSE)</f>
        <v>90.795454545454547</v>
      </c>
      <c r="AF178" s="26">
        <f>VLOOKUP('Summary_Min Cost'!E178, A:D, 4, FALSE)</f>
        <v>90.795454545454547</v>
      </c>
      <c r="AG178" s="26">
        <f t="shared" si="38"/>
        <v>90.795454545454547</v>
      </c>
      <c r="AH178" s="26">
        <f>IF('Min Cost'!H178=0,1,'Min Cost'!H178)</f>
        <v>17.081323663928568</v>
      </c>
      <c r="AI178" s="26">
        <f t="shared" si="39"/>
        <v>0.10296088774513447</v>
      </c>
      <c r="AJ178" s="26">
        <f t="shared" si="40"/>
        <v>0.89703911225486554</v>
      </c>
      <c r="AK178" s="26">
        <f t="shared" si="41"/>
        <v>81.44707394223154</v>
      </c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X178" s="18"/>
      <c r="AY178" s="31">
        <f>VLOOKUP('Summary_Min Time&amp;Cost'!B178, A:D, 4, FALSE)</f>
        <v>90.795454545454547</v>
      </c>
      <c r="AZ178" s="31">
        <f>VLOOKUP('Summary_Min Time&amp;Cost'!E178, A:D, 4, FALSE)</f>
        <v>84.545454545454547</v>
      </c>
      <c r="BA178" s="31">
        <f t="shared" si="42"/>
        <v>87.670454545454547</v>
      </c>
      <c r="BB178" s="31">
        <f>IF('Min Time&amp;Cost'!H178=0,1,'Min Time&amp;Cost'!H178)</f>
        <v>0.81816057145249999</v>
      </c>
      <c r="BC178" s="31">
        <f t="shared" si="43"/>
        <v>4.9138570125099043E-3</v>
      </c>
      <c r="BD178" s="31">
        <f t="shared" si="44"/>
        <v>0.9950861429874901</v>
      </c>
      <c r="BE178" s="31">
        <f t="shared" si="45"/>
        <v>87.239654467596438</v>
      </c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</row>
    <row r="179" spans="10:68">
      <c r="J179" s="12"/>
      <c r="K179" s="21">
        <f>VLOOKUP('Summary_Min Time'!B179, A:D, 4, FALSE)</f>
        <v>88.63636363636364</v>
      </c>
      <c r="L179" s="21">
        <f>VLOOKUP('Summary_Min Time'!E179, A:D, 4, FALSE)</f>
        <v>90.795454545454547</v>
      </c>
      <c r="M179" s="21">
        <f t="shared" si="36"/>
        <v>89.715909090909093</v>
      </c>
      <c r="N179" s="21">
        <f>IF('Min Time'!H179=0,1,'Min Time'!H179)</f>
        <v>1</v>
      </c>
      <c r="O179" s="21">
        <f t="shared" si="37"/>
        <v>6.8715363210907938E-3</v>
      </c>
      <c r="P179" s="21">
        <f t="shared" si="34"/>
        <v>0.99312846367890917</v>
      </c>
      <c r="Q179" s="21">
        <f t="shared" si="35"/>
        <v>89.099422963011222</v>
      </c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D179" s="15"/>
      <c r="AE179" s="26">
        <f>VLOOKUP('Summary_Min Cost'!B179, A:D, 4, FALSE)</f>
        <v>88.63636363636364</v>
      </c>
      <c r="AF179" s="26">
        <f>VLOOKUP('Summary_Min Cost'!E179, A:D, 4, FALSE)</f>
        <v>90.795454545454547</v>
      </c>
      <c r="AG179" s="26">
        <f t="shared" si="38"/>
        <v>89.715909090909093</v>
      </c>
      <c r="AH179" s="26">
        <f>IF('Min Cost'!H179=0,1,'Min Cost'!H179)</f>
        <v>36.823685458238103</v>
      </c>
      <c r="AI179" s="26">
        <f t="shared" si="39"/>
        <v>0.22936162060813819</v>
      </c>
      <c r="AJ179" s="26">
        <f t="shared" si="40"/>
        <v>0.77063837939186186</v>
      </c>
      <c r="AK179" s="26">
        <f t="shared" si="41"/>
        <v>69.138522787485797</v>
      </c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X179" s="18"/>
      <c r="AY179" s="31">
        <f>VLOOKUP('Summary_Min Time&amp;Cost'!B179, A:D, 4, FALSE)</f>
        <v>88.63636363636364</v>
      </c>
      <c r="AZ179" s="31">
        <f>VLOOKUP('Summary_Min Time&amp;Cost'!E179, A:D, 4, FALSE)</f>
        <v>90.795454545454547</v>
      </c>
      <c r="BA179" s="31">
        <f t="shared" si="42"/>
        <v>89.715909090909093</v>
      </c>
      <c r="BB179" s="31">
        <f>IF('Min Time&amp;Cost'!H179=0,1,'Min Time&amp;Cost'!H179)</f>
        <v>2.5977929414462499</v>
      </c>
      <c r="BC179" s="31">
        <f t="shared" si="43"/>
        <v>2.1078385057552097E-2</v>
      </c>
      <c r="BD179" s="31">
        <f t="shared" si="44"/>
        <v>0.97892161494244789</v>
      </c>
      <c r="BE179" s="31">
        <f t="shared" si="45"/>
        <v>87.824842613302579</v>
      </c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</row>
    <row r="180" spans="10:68">
      <c r="J180" s="12"/>
      <c r="K180" s="21">
        <f>VLOOKUP('Summary_Min Time'!B180, A:D, 4, FALSE)</f>
        <v>90.795454545454547</v>
      </c>
      <c r="L180" s="21">
        <f>VLOOKUP('Summary_Min Time'!E180, A:D, 4, FALSE)</f>
        <v>88.63636363636364</v>
      </c>
      <c r="M180" s="21">
        <f t="shared" si="36"/>
        <v>89.715909090909093</v>
      </c>
      <c r="N180" s="21">
        <f>IF('Min Time'!H180=0,1,'Min Time'!H180)</f>
        <v>7.7814266565387502</v>
      </c>
      <c r="O180" s="21">
        <f t="shared" si="37"/>
        <v>6.8448745292070776E-2</v>
      </c>
      <c r="P180" s="21">
        <f t="shared" si="34"/>
        <v>0.93155125470792921</v>
      </c>
      <c r="Q180" s="21">
        <f t="shared" si="35"/>
        <v>83.57496768089888</v>
      </c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D180" s="15"/>
      <c r="AE180" s="26">
        <f>VLOOKUP('Summary_Min Cost'!B180, A:D, 4, FALSE)</f>
        <v>90.795454545454547</v>
      </c>
      <c r="AF180" s="26">
        <f>VLOOKUP('Summary_Min Cost'!E180, A:D, 4, FALSE)</f>
        <v>85.454545454545453</v>
      </c>
      <c r="AG180" s="26">
        <f t="shared" si="38"/>
        <v>88.125</v>
      </c>
      <c r="AH180" s="26">
        <f>IF('Min Cost'!H180=0,1,'Min Cost'!H180)</f>
        <v>21.06012403388571</v>
      </c>
      <c r="AI180" s="26">
        <f t="shared" si="39"/>
        <v>0.12843520981044754</v>
      </c>
      <c r="AJ180" s="26">
        <f t="shared" si="40"/>
        <v>0.87156479018955246</v>
      </c>
      <c r="AK180" s="26">
        <f t="shared" si="41"/>
        <v>76.806647135454313</v>
      </c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X180" s="18"/>
      <c r="AY180" s="31">
        <f>VLOOKUP('Summary_Min Time&amp;Cost'!B180, A:D, 4, FALSE)</f>
        <v>90.795454545454547</v>
      </c>
      <c r="AZ180" s="31">
        <f>VLOOKUP('Summary_Min Time&amp;Cost'!E180, A:D, 4, FALSE)</f>
        <v>88.63636363636364</v>
      </c>
      <c r="BA180" s="31">
        <f t="shared" si="42"/>
        <v>89.715909090909093</v>
      </c>
      <c r="BB180" s="31">
        <f>IF('Min Time&amp;Cost'!H180=0,1,'Min Time&amp;Cost'!H180)</f>
        <v>7.7814266565387502</v>
      </c>
      <c r="BC180" s="31">
        <f t="shared" si="43"/>
        <v>6.8161700676908493E-2</v>
      </c>
      <c r="BD180" s="31">
        <f t="shared" si="44"/>
        <v>0.93183829932309148</v>
      </c>
      <c r="BE180" s="31">
        <f t="shared" si="45"/>
        <v>83.600720149497818</v>
      </c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</row>
    <row r="181" spans="10:68">
      <c r="J181" s="12"/>
      <c r="K181" s="21">
        <f>VLOOKUP('Summary_Min Time'!B181, A:D, 4, FALSE)</f>
        <v>84.545454545454547</v>
      </c>
      <c r="L181" s="21">
        <f>VLOOKUP('Summary_Min Time'!E181, A:D, 4, FALSE)</f>
        <v>90.795454545454547</v>
      </c>
      <c r="M181" s="21">
        <f t="shared" si="36"/>
        <v>87.670454545454547</v>
      </c>
      <c r="N181" s="21">
        <f>IF('Min Time'!H181=0,1,'Min Time'!H181)</f>
        <v>2.9336678901287501</v>
      </c>
      <c r="O181" s="21">
        <f t="shared" si="37"/>
        <v>2.4429769681341487E-2</v>
      </c>
      <c r="P181" s="21">
        <f t="shared" si="34"/>
        <v>0.97557023031865853</v>
      </c>
      <c r="Q181" s="21">
        <f t="shared" si="35"/>
        <v>85.528685533050577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D181" s="15"/>
      <c r="AE181" s="26">
        <f>VLOOKUP('Summary_Min Cost'!B181, A:D, 4, FALSE)</f>
        <v>84.545454545454547</v>
      </c>
      <c r="AF181" s="26">
        <f>VLOOKUP('Summary_Min Cost'!E181, A:D, 4, FALSE)</f>
        <v>90.795454545454547</v>
      </c>
      <c r="AG181" s="26">
        <f t="shared" si="38"/>
        <v>87.670454545454547</v>
      </c>
      <c r="AH181" s="26">
        <f>IF('Min Cost'!H181=0,1,'Min Cost'!H181)</f>
        <v>15.25503008019524</v>
      </c>
      <c r="AI181" s="26">
        <f t="shared" si="39"/>
        <v>9.1268018887193061E-2</v>
      </c>
      <c r="AJ181" s="26">
        <f t="shared" si="40"/>
        <v>0.90873198111280695</v>
      </c>
      <c r="AK181" s="26">
        <f t="shared" si="41"/>
        <v>79.668945844151196</v>
      </c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X181" s="18"/>
      <c r="AY181" s="31">
        <f>VLOOKUP('Summary_Min Time&amp;Cost'!B181, A:D, 4, FALSE)</f>
        <v>84.545454545454547</v>
      </c>
      <c r="AZ181" s="31">
        <f>VLOOKUP('Summary_Min Time&amp;Cost'!E181, A:D, 4, FALSE)</f>
        <v>90.795454545454547</v>
      </c>
      <c r="BA181" s="31">
        <f t="shared" si="42"/>
        <v>87.670454545454547</v>
      </c>
      <c r="BB181" s="31">
        <f>IF('Min Time&amp;Cost'!H181=0,1,'Min Time&amp;Cost'!H181)</f>
        <v>2.9336678901287501</v>
      </c>
      <c r="BC181" s="31">
        <f t="shared" si="43"/>
        <v>2.4129161228601655E-2</v>
      </c>
      <c r="BD181" s="31">
        <f t="shared" si="44"/>
        <v>0.97587083877139835</v>
      </c>
      <c r="BE181" s="31">
        <f t="shared" si="45"/>
        <v>85.555040012742481</v>
      </c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</row>
    <row r="182" spans="10:68">
      <c r="J182" s="12"/>
      <c r="K182" s="21">
        <f>VLOOKUP('Summary_Min Time'!B182, A:D, 4, FALSE)</f>
        <v>85.454545454545453</v>
      </c>
      <c r="L182" s="21">
        <f>VLOOKUP('Summary_Min Time'!E182, A:D, 4, FALSE)</f>
        <v>84.545454545454547</v>
      </c>
      <c r="M182" s="21">
        <f t="shared" si="36"/>
        <v>85</v>
      </c>
      <c r="N182" s="21">
        <f>IF('Min Time'!H182=0,1,'Min Time'!H182)</f>
        <v>5.3451707611425006</v>
      </c>
      <c r="O182" s="21">
        <f t="shared" si="37"/>
        <v>4.6326875370651305E-2</v>
      </c>
      <c r="P182" s="21">
        <f t="shared" si="34"/>
        <v>0.95367312462934872</v>
      </c>
      <c r="Q182" s="21">
        <f t="shared" si="35"/>
        <v>81.062215593494642</v>
      </c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D182" s="15"/>
      <c r="AE182" s="26">
        <f>VLOOKUP('Summary_Min Cost'!B182, A:D, 4, FALSE)</f>
        <v>85.454545454545453</v>
      </c>
      <c r="AF182" s="26">
        <f>VLOOKUP('Summary_Min Cost'!E182, A:D, 4, FALSE)</f>
        <v>90.795454545454547</v>
      </c>
      <c r="AG182" s="26">
        <f t="shared" si="38"/>
        <v>88.125</v>
      </c>
      <c r="AH182" s="26">
        <f>IF('Min Cost'!H182=0,1,'Min Cost'!H182)</f>
        <v>34.928251646695237</v>
      </c>
      <c r="AI182" s="26">
        <f t="shared" si="39"/>
        <v>0.21722608052592821</v>
      </c>
      <c r="AJ182" s="26">
        <f t="shared" si="40"/>
        <v>0.78277391947407182</v>
      </c>
      <c r="AK182" s="26">
        <f t="shared" si="41"/>
        <v>68.981951653652573</v>
      </c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X182" s="18"/>
      <c r="AY182" s="31">
        <f>VLOOKUP('Summary_Min Time&amp;Cost'!B182, A:D, 4, FALSE)</f>
        <v>85.454545454545453</v>
      </c>
      <c r="AZ182" s="31">
        <f>VLOOKUP('Summary_Min Time&amp;Cost'!E182, A:D, 4, FALSE)</f>
        <v>84.545454545454547</v>
      </c>
      <c r="BA182" s="31">
        <f t="shared" si="42"/>
        <v>85</v>
      </c>
      <c r="BB182" s="31">
        <f>IF('Min Time&amp;Cost'!H182=0,1,'Min Time&amp;Cost'!H182)</f>
        <v>5.3451707611425006</v>
      </c>
      <c r="BC182" s="31">
        <f t="shared" si="43"/>
        <v>4.603301420770791E-2</v>
      </c>
      <c r="BD182" s="31">
        <f t="shared" si="44"/>
        <v>0.95396698579229211</v>
      </c>
      <c r="BE182" s="31">
        <f t="shared" si="45"/>
        <v>81.087193792344834</v>
      </c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</row>
    <row r="183" spans="10:68">
      <c r="J183" s="12"/>
      <c r="K183" s="21">
        <f>VLOOKUP('Summary_Min Time'!B183, A:D, 4, FALSE)</f>
        <v>87.5</v>
      </c>
      <c r="L183" s="21">
        <f>VLOOKUP('Summary_Min Time'!E183, A:D, 4, FALSE)</f>
        <v>90.795454545454547</v>
      </c>
      <c r="M183" s="21">
        <f t="shared" si="36"/>
        <v>89.14772727272728</v>
      </c>
      <c r="N183" s="21">
        <f>IF('Min Time'!H183=0,1,'Min Time'!H183)</f>
        <v>8.8832881390047618</v>
      </c>
      <c r="O183" s="21">
        <f t="shared" si="37"/>
        <v>7.8453948946004257E-2</v>
      </c>
      <c r="P183" s="21">
        <f t="shared" si="34"/>
        <v>0.92154605105399579</v>
      </c>
      <c r="Q183" s="21">
        <f t="shared" si="35"/>
        <v>82.153736028620429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D183" s="15"/>
      <c r="AE183" s="26">
        <f>VLOOKUP('Summary_Min Cost'!B183, A:D, 4, FALSE)</f>
        <v>87.5</v>
      </c>
      <c r="AF183" s="26">
        <f>VLOOKUP('Summary_Min Cost'!E183, A:D, 4, FALSE)</f>
        <v>90.795454545454547</v>
      </c>
      <c r="AG183" s="26">
        <f t="shared" si="38"/>
        <v>89.14772727272728</v>
      </c>
      <c r="AH183" s="26">
        <f>IF('Min Cost'!H183=0,1,'Min Cost'!H183)</f>
        <v>14.81719405344762</v>
      </c>
      <c r="AI183" s="26">
        <f t="shared" si="39"/>
        <v>8.8464767927083687E-2</v>
      </c>
      <c r="AJ183" s="26">
        <f t="shared" si="40"/>
        <v>0.91153523207291631</v>
      </c>
      <c r="AK183" s="26">
        <f t="shared" si="41"/>
        <v>81.261294268318508</v>
      </c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X183" s="18"/>
      <c r="AY183" s="31">
        <f>VLOOKUP('Summary_Min Time&amp;Cost'!B183, A:D, 4, FALSE)</f>
        <v>87.5</v>
      </c>
      <c r="AZ183" s="31">
        <f>VLOOKUP('Summary_Min Time&amp;Cost'!E183, A:D, 4, FALSE)</f>
        <v>90.795454545454547</v>
      </c>
      <c r="BA183" s="31">
        <f t="shared" si="42"/>
        <v>89.14772727272728</v>
      </c>
      <c r="BB183" s="31">
        <f>IF('Min Time&amp;Cost'!H183=0,1,'Min Time&amp;Cost'!H183)</f>
        <v>8.8832881390047618</v>
      </c>
      <c r="BC183" s="31">
        <f t="shared" si="43"/>
        <v>7.8169987295754473E-2</v>
      </c>
      <c r="BD183" s="31">
        <f t="shared" si="44"/>
        <v>0.92183001270424558</v>
      </c>
      <c r="BE183" s="31">
        <f t="shared" si="45"/>
        <v>82.179050564372815</v>
      </c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</row>
    <row r="184" spans="10:68">
      <c r="J184" s="12"/>
      <c r="K184" s="21">
        <f>VLOOKUP('Summary_Min Time'!B184, A:D, 4, FALSE)</f>
        <v>90.795454545454547</v>
      </c>
      <c r="L184" s="21">
        <f>VLOOKUP('Summary_Min Time'!E184, A:D, 4, FALSE)</f>
        <v>90.795454545454547</v>
      </c>
      <c r="M184" s="21">
        <f t="shared" si="36"/>
        <v>90.795454545454547</v>
      </c>
      <c r="N184" s="21">
        <f>IF('Min Time'!H184=0,1,'Min Time'!H184)</f>
        <v>15.3592379539575</v>
      </c>
      <c r="O184" s="21">
        <f t="shared" si="37"/>
        <v>0.13725734463803363</v>
      </c>
      <c r="P184" s="21">
        <f t="shared" si="34"/>
        <v>0.86274265536196637</v>
      </c>
      <c r="Q184" s="21">
        <f t="shared" si="35"/>
        <v>78.333111549342178</v>
      </c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D184" s="15"/>
      <c r="AE184" s="26">
        <f>VLOOKUP('Summary_Min Cost'!B184, A:D, 4, FALSE)</f>
        <v>90.795454545454547</v>
      </c>
      <c r="AF184" s="26">
        <f>VLOOKUP('Summary_Min Cost'!E184, A:D, 4, FALSE)</f>
        <v>85.454545454545453</v>
      </c>
      <c r="AG184" s="26">
        <f t="shared" si="38"/>
        <v>88.125</v>
      </c>
      <c r="AH184" s="26">
        <f>IF('Min Cost'!H184=0,1,'Min Cost'!H184)</f>
        <v>75.737115117852383</v>
      </c>
      <c r="AI184" s="26">
        <f t="shared" si="39"/>
        <v>0.47850536938727034</v>
      </c>
      <c r="AJ184" s="26">
        <f t="shared" si="40"/>
        <v>0.52149463061272971</v>
      </c>
      <c r="AK184" s="26">
        <f t="shared" si="41"/>
        <v>45.956714322746805</v>
      </c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X184" s="18"/>
      <c r="AY184" s="31">
        <f>VLOOKUP('Summary_Min Time&amp;Cost'!B184, A:D, 4, FALSE)</f>
        <v>90.795454545454547</v>
      </c>
      <c r="AZ184" s="31">
        <f>VLOOKUP('Summary_Min Time&amp;Cost'!E184, A:D, 4, FALSE)</f>
        <v>88.63636363636364</v>
      </c>
      <c r="BA184" s="31">
        <f t="shared" si="42"/>
        <v>89.715909090909093</v>
      </c>
      <c r="BB184" s="31">
        <f>IF('Min Time&amp;Cost'!H184=0,1,'Min Time&amp;Cost'!H184)</f>
        <v>15.8043515382425</v>
      </c>
      <c r="BC184" s="31">
        <f t="shared" si="43"/>
        <v>0.14103450094746242</v>
      </c>
      <c r="BD184" s="31">
        <f t="shared" si="44"/>
        <v>0.85896549905253761</v>
      </c>
      <c r="BE184" s="31">
        <f t="shared" si="45"/>
        <v>77.062870625224818</v>
      </c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</row>
    <row r="185" spans="10:68">
      <c r="J185" s="12"/>
      <c r="K185" s="21">
        <f>VLOOKUP('Summary_Min Time'!B185, A:D, 4, FALSE)</f>
        <v>90.795454545454547</v>
      </c>
      <c r="L185" s="21">
        <f>VLOOKUP('Summary_Min Time'!E185, A:D, 4, FALSE)</f>
        <v>88.63636363636364</v>
      </c>
      <c r="M185" s="21">
        <f t="shared" si="36"/>
        <v>89.715909090909093</v>
      </c>
      <c r="N185" s="21">
        <f>IF('Min Time'!H185=0,1,'Min Time'!H185)</f>
        <v>8.6017613886987494</v>
      </c>
      <c r="O185" s="21">
        <f t="shared" si="37"/>
        <v>7.5897609046965617E-2</v>
      </c>
      <c r="P185" s="21">
        <f t="shared" si="34"/>
        <v>0.92410239095303437</v>
      </c>
      <c r="Q185" s="21">
        <f t="shared" si="35"/>
        <v>82.906686097434161</v>
      </c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D185" s="15"/>
      <c r="AE185" s="26">
        <f>VLOOKUP('Summary_Min Cost'!B185, A:D, 4, FALSE)</f>
        <v>90.795454545454547</v>
      </c>
      <c r="AF185" s="26">
        <f>VLOOKUP('Summary_Min Cost'!E185, A:D, 4, FALSE)</f>
        <v>90.795454545454547</v>
      </c>
      <c r="AG185" s="26">
        <f t="shared" si="38"/>
        <v>90.795454545454547</v>
      </c>
      <c r="AH185" s="26">
        <f>IF('Min Cost'!H185=0,1,'Min Cost'!H185)</f>
        <v>36.131213206357153</v>
      </c>
      <c r="AI185" s="26">
        <f t="shared" si="39"/>
        <v>0.22492805784411896</v>
      </c>
      <c r="AJ185" s="26">
        <f t="shared" si="40"/>
        <v>0.77507194215588104</v>
      </c>
      <c r="AK185" s="26">
        <f t="shared" si="41"/>
        <v>70.373009293471469</v>
      </c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X185" s="18"/>
      <c r="AY185" s="31">
        <f>VLOOKUP('Summary_Min Time&amp;Cost'!B185, A:D, 4, FALSE)</f>
        <v>90.795454545454547</v>
      </c>
      <c r="AZ185" s="31">
        <f>VLOOKUP('Summary_Min Time&amp;Cost'!E185, A:D, 4, FALSE)</f>
        <v>88.63636363636364</v>
      </c>
      <c r="BA185" s="31">
        <f t="shared" si="42"/>
        <v>89.715909090909093</v>
      </c>
      <c r="BB185" s="31">
        <f>IF('Min Time&amp;Cost'!H185=0,1,'Min Time&amp;Cost'!H185)</f>
        <v>8.6017613886987494</v>
      </c>
      <c r="BC185" s="31">
        <f t="shared" si="43"/>
        <v>7.5612859695986717E-2</v>
      </c>
      <c r="BD185" s="31">
        <f t="shared" si="44"/>
        <v>0.92438714030401326</v>
      </c>
      <c r="BE185" s="31">
        <f t="shared" si="45"/>
        <v>82.93223264432028</v>
      </c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</row>
    <row r="186" spans="10:68">
      <c r="J186" s="12"/>
      <c r="K186" s="21">
        <f>VLOOKUP('Summary_Min Time'!B186, A:D, 4, FALSE)</f>
        <v>92.954545454545453</v>
      </c>
      <c r="L186" s="21">
        <f>VLOOKUP('Summary_Min Time'!E186, A:D, 4, FALSE)</f>
        <v>90.795454545454547</v>
      </c>
      <c r="M186" s="21">
        <f t="shared" si="36"/>
        <v>91.875</v>
      </c>
      <c r="N186" s="21">
        <f>IF('Min Time'!H186=0,1,'Min Time'!H186)</f>
        <v>1</v>
      </c>
      <c r="O186" s="21">
        <f t="shared" si="37"/>
        <v>6.8715363210907938E-3</v>
      </c>
      <c r="P186" s="21">
        <f t="shared" si="34"/>
        <v>0.99312846367890917</v>
      </c>
      <c r="Q186" s="21">
        <f t="shared" si="35"/>
        <v>91.24367760049978</v>
      </c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D186" s="15"/>
      <c r="AE186" s="26">
        <f>VLOOKUP('Summary_Min Cost'!B186, A:D, 4, FALSE)</f>
        <v>92.954545454545453</v>
      </c>
      <c r="AF186" s="26">
        <f>VLOOKUP('Summary_Min Cost'!E186, A:D, 4, FALSE)</f>
        <v>90.795454545454547</v>
      </c>
      <c r="AG186" s="26">
        <f t="shared" si="38"/>
        <v>91.875</v>
      </c>
      <c r="AH186" s="26">
        <f>IF('Min Cost'!H186=0,1,'Min Cost'!H186)</f>
        <v>25.9912088389</v>
      </c>
      <c r="AI186" s="26">
        <f t="shared" si="39"/>
        <v>0.16000654558361141</v>
      </c>
      <c r="AJ186" s="26">
        <f t="shared" si="40"/>
        <v>0.83999345441638862</v>
      </c>
      <c r="AK186" s="26">
        <f t="shared" si="41"/>
        <v>77.174398624505699</v>
      </c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X186" s="18"/>
      <c r="AY186" s="31">
        <f>VLOOKUP('Summary_Min Time&amp;Cost'!B186, A:D, 4, FALSE)</f>
        <v>92.954545454545453</v>
      </c>
      <c r="AZ186" s="31">
        <f>VLOOKUP('Summary_Min Time&amp;Cost'!E186, A:D, 4, FALSE)</f>
        <v>90.795454545454547</v>
      </c>
      <c r="BA186" s="31">
        <f t="shared" si="42"/>
        <v>91.875</v>
      </c>
      <c r="BB186" s="31">
        <f>IF('Min Time&amp;Cost'!H186=0,1,'Min Time&amp;Cost'!H186)</f>
        <v>1.4103293136674999</v>
      </c>
      <c r="BC186" s="31">
        <f t="shared" si="43"/>
        <v>1.0292568033014295E-2</v>
      </c>
      <c r="BD186" s="31">
        <f t="shared" si="44"/>
        <v>0.98970743196698574</v>
      </c>
      <c r="BE186" s="31">
        <f t="shared" si="45"/>
        <v>90.929370311966821</v>
      </c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</row>
    <row r="187" spans="10:68">
      <c r="J187" s="12"/>
      <c r="K187" s="21">
        <f>VLOOKUP('Summary_Min Time'!B187, A:D, 4, FALSE)</f>
        <v>84.545454545454547</v>
      </c>
      <c r="L187" s="21">
        <f>VLOOKUP('Summary_Min Time'!E187, A:D, 4, FALSE)</f>
        <v>90.795454545454547</v>
      </c>
      <c r="M187" s="21">
        <f t="shared" si="36"/>
        <v>87.670454545454547</v>
      </c>
      <c r="N187" s="21">
        <f>IF('Min Time'!H187=0,1,'Min Time'!H187)</f>
        <v>6.9493817310550003</v>
      </c>
      <c r="O187" s="21">
        <f t="shared" si="37"/>
        <v>6.0893549778696793E-2</v>
      </c>
      <c r="P187" s="21">
        <f t="shared" si="34"/>
        <v>0.93910645022130324</v>
      </c>
      <c r="Q187" s="21">
        <f t="shared" si="35"/>
        <v>82.331889357469933</v>
      </c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D187" s="15"/>
      <c r="AE187" s="26">
        <f>VLOOKUP('Summary_Min Cost'!B187, A:D, 4, FALSE)</f>
        <v>84.545454545454547</v>
      </c>
      <c r="AF187" s="26">
        <f>VLOOKUP('Summary_Min Cost'!E187, A:D, 4, FALSE)</f>
        <v>90.795454545454547</v>
      </c>
      <c r="AG187" s="26">
        <f t="shared" si="38"/>
        <v>87.670454545454547</v>
      </c>
      <c r="AH187" s="26">
        <f>IF('Min Cost'!H187=0,1,'Min Cost'!H187)</f>
        <v>17.410894789876188</v>
      </c>
      <c r="AI187" s="26">
        <f t="shared" si="39"/>
        <v>0.10507097124397258</v>
      </c>
      <c r="AJ187" s="26">
        <f t="shared" si="40"/>
        <v>0.89492902875602742</v>
      </c>
      <c r="AK187" s="26">
        <f t="shared" si="41"/>
        <v>78.458834736963084</v>
      </c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X187" s="18"/>
      <c r="AY187" s="31">
        <f>VLOOKUP('Summary_Min Time&amp;Cost'!B187, A:D, 4, FALSE)</f>
        <v>84.545454545454547</v>
      </c>
      <c r="AZ187" s="31">
        <f>VLOOKUP('Summary_Min Time&amp;Cost'!E187, A:D, 4, FALSE)</f>
        <v>90.795454545454547</v>
      </c>
      <c r="BA187" s="31">
        <f t="shared" si="42"/>
        <v>87.670454545454547</v>
      </c>
      <c r="BB187" s="31">
        <f>IF('Min Time&amp;Cost'!H187=0,1,'Min Time&amp;Cost'!H187)</f>
        <v>6.9493817310550003</v>
      </c>
      <c r="BC187" s="31">
        <f t="shared" si="43"/>
        <v>6.0604177134692662E-2</v>
      </c>
      <c r="BD187" s="31">
        <f t="shared" si="44"/>
        <v>0.93939582286530732</v>
      </c>
      <c r="BE187" s="31">
        <f t="shared" si="45"/>
        <v>82.357258788702794</v>
      </c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</row>
    <row r="188" spans="10:68">
      <c r="J188" s="12"/>
      <c r="K188" s="21">
        <f>VLOOKUP('Summary_Min Time'!B188, A:D, 4, FALSE)</f>
        <v>90.795454545454547</v>
      </c>
      <c r="L188" s="21">
        <f>VLOOKUP('Summary_Min Time'!E188, A:D, 4, FALSE)</f>
        <v>84.545454545454547</v>
      </c>
      <c r="M188" s="21">
        <f t="shared" si="36"/>
        <v>87.670454545454547</v>
      </c>
      <c r="N188" s="21">
        <f>IF('Min Time'!H188=0,1,'Min Time'!H188)</f>
        <v>2.8576641476937499</v>
      </c>
      <c r="O188" s="21">
        <f t="shared" si="37"/>
        <v>2.3739634910661056E-2</v>
      </c>
      <c r="P188" s="21">
        <f t="shared" si="34"/>
        <v>0.97626036508933889</v>
      </c>
      <c r="Q188" s="21">
        <f t="shared" si="35"/>
        <v>85.589189962093741</v>
      </c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D188" s="15"/>
      <c r="AE188" s="26">
        <f>VLOOKUP('Summary_Min Cost'!B188, A:D, 4, FALSE)</f>
        <v>90.795454545454547</v>
      </c>
      <c r="AF188" s="26">
        <f>VLOOKUP('Summary_Min Cost'!E188, A:D, 4, FALSE)</f>
        <v>85.454545454545453</v>
      </c>
      <c r="AG188" s="26">
        <f t="shared" si="38"/>
        <v>88.125</v>
      </c>
      <c r="AH188" s="26">
        <f>IF('Min Cost'!H188=0,1,'Min Cost'!H188)</f>
        <v>28.9224430324381</v>
      </c>
      <c r="AI188" s="26">
        <f t="shared" si="39"/>
        <v>0.17877381133005851</v>
      </c>
      <c r="AJ188" s="26">
        <f t="shared" si="40"/>
        <v>0.82122618866994146</v>
      </c>
      <c r="AK188" s="26">
        <f t="shared" si="41"/>
        <v>72.370557876538598</v>
      </c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X188" s="18"/>
      <c r="AY188" s="31">
        <f>VLOOKUP('Summary_Min Time&amp;Cost'!B188, A:D, 4, FALSE)</f>
        <v>90.795454545454547</v>
      </c>
      <c r="AZ188" s="31">
        <f>VLOOKUP('Summary_Min Time&amp;Cost'!E188, A:D, 4, FALSE)</f>
        <v>84.545454545454547</v>
      </c>
      <c r="BA188" s="31">
        <f t="shared" si="42"/>
        <v>87.670454545454547</v>
      </c>
      <c r="BB188" s="31">
        <f>IF('Min Time&amp;Cost'!H188=0,1,'Min Time&amp;Cost'!H188)</f>
        <v>2.8576641476937499</v>
      </c>
      <c r="BC188" s="31">
        <f t="shared" si="43"/>
        <v>2.343881380245148E-2</v>
      </c>
      <c r="BD188" s="31">
        <f t="shared" si="44"/>
        <v>0.9765611861975485</v>
      </c>
      <c r="BE188" s="31">
        <f t="shared" si="45"/>
        <v>85.61556308538735</v>
      </c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</row>
    <row r="189" spans="10:68">
      <c r="J189" s="12"/>
      <c r="K189" s="21">
        <f>VLOOKUP('Summary_Min Time'!B189, A:D, 4, FALSE)</f>
        <v>90.795454545454547</v>
      </c>
      <c r="L189" s="21">
        <f>VLOOKUP('Summary_Min Time'!E189, A:D, 4, FALSE)</f>
        <v>90.795454545454547</v>
      </c>
      <c r="M189" s="21">
        <f t="shared" si="36"/>
        <v>90.795454545454547</v>
      </c>
      <c r="N189" s="21">
        <f>IF('Min Time'!H189=0,1,'Min Time'!H189)</f>
        <v>1</v>
      </c>
      <c r="O189" s="21">
        <f t="shared" si="37"/>
        <v>6.8715363210907938E-3</v>
      </c>
      <c r="P189" s="21">
        <f t="shared" si="34"/>
        <v>0.99312846367890917</v>
      </c>
      <c r="Q189" s="21">
        <f t="shared" si="35"/>
        <v>90.171550281755501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D189" s="15"/>
      <c r="AE189" s="26">
        <f>VLOOKUP('Summary_Min Cost'!B189, A:D, 4, FALSE)</f>
        <v>90.795454545454547</v>
      </c>
      <c r="AF189" s="26">
        <f>VLOOKUP('Summary_Min Cost'!E189, A:D, 4, FALSE)</f>
        <v>90.795454545454547</v>
      </c>
      <c r="AG189" s="26">
        <f t="shared" si="38"/>
        <v>90.795454545454547</v>
      </c>
      <c r="AH189" s="26">
        <f>IF('Min Cost'!H189=0,1,'Min Cost'!H189)</f>
        <v>31.168236884752378</v>
      </c>
      <c r="AI189" s="26">
        <f t="shared" si="39"/>
        <v>0.19315253621360182</v>
      </c>
      <c r="AJ189" s="26">
        <f t="shared" si="40"/>
        <v>0.80684746378639816</v>
      </c>
      <c r="AK189" s="26">
        <f t="shared" si="41"/>
        <v>73.258082223333204</v>
      </c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X189" s="18"/>
      <c r="AY189" s="31">
        <f>VLOOKUP('Summary_Min Time&amp;Cost'!B189, A:D, 4, FALSE)</f>
        <v>90.795454545454547</v>
      </c>
      <c r="AZ189" s="31">
        <f>VLOOKUP('Summary_Min Time&amp;Cost'!E189, A:D, 4, FALSE)</f>
        <v>88.63636363636364</v>
      </c>
      <c r="BA189" s="31">
        <f t="shared" si="42"/>
        <v>89.715909090909093</v>
      </c>
      <c r="BB189" s="31">
        <f>IF('Min Time&amp;Cost'!H189=0,1,'Min Time&amp;Cost'!H189)</f>
        <v>13.19543383262857</v>
      </c>
      <c r="BC189" s="31">
        <f t="shared" si="43"/>
        <v>0.11733751491222212</v>
      </c>
      <c r="BD189" s="31">
        <f t="shared" si="44"/>
        <v>0.88266248508777789</v>
      </c>
      <c r="BE189" s="31">
        <f t="shared" si="45"/>
        <v>79.188867270090981</v>
      </c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</row>
    <row r="190" spans="10:68">
      <c r="J190" s="12"/>
      <c r="K190" s="21">
        <f>VLOOKUP('Summary_Min Time'!B190, A:D, 4, FALSE)</f>
        <v>90.795454545454547</v>
      </c>
      <c r="L190" s="21">
        <f>VLOOKUP('Summary_Min Time'!E190, A:D, 4, FALSE)</f>
        <v>90.795454545454547</v>
      </c>
      <c r="M190" s="21">
        <f t="shared" si="36"/>
        <v>90.795454545454547</v>
      </c>
      <c r="N190" s="21">
        <f>IF('Min Time'!H190=0,1,'Min Time'!H190)</f>
        <v>2.8790999793675001</v>
      </c>
      <c r="O190" s="21">
        <f t="shared" si="37"/>
        <v>2.3934278125620632E-2</v>
      </c>
      <c r="P190" s="21">
        <f t="shared" si="34"/>
        <v>0.97606572187437934</v>
      </c>
      <c r="Q190" s="21">
        <f t="shared" si="35"/>
        <v>88.62233088382149</v>
      </c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D190" s="15"/>
      <c r="AE190" s="26">
        <f>VLOOKUP('Summary_Min Cost'!B190, A:D, 4, FALSE)</f>
        <v>90.795454545454547</v>
      </c>
      <c r="AF190" s="26">
        <f>VLOOKUP('Summary_Min Cost'!E190, A:D, 4, FALSE)</f>
        <v>90.795454545454547</v>
      </c>
      <c r="AG190" s="26">
        <f t="shared" si="38"/>
        <v>90.795454545454547</v>
      </c>
      <c r="AH190" s="26">
        <f>IF('Min Cost'!H190=0,1,'Min Cost'!H190)</f>
        <v>36.836282541514286</v>
      </c>
      <c r="AI190" s="26">
        <f t="shared" si="39"/>
        <v>0.22944227360065425</v>
      </c>
      <c r="AJ190" s="26">
        <f t="shared" si="40"/>
        <v>0.77055772639934572</v>
      </c>
      <c r="AK190" s="26">
        <f t="shared" si="41"/>
        <v>69.963139021940592</v>
      </c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X190" s="18"/>
      <c r="AY190" s="31">
        <f>VLOOKUP('Summary_Min Time&amp;Cost'!B190, A:D, 4, FALSE)</f>
        <v>90.795454545454547</v>
      </c>
      <c r="AZ190" s="31">
        <f>VLOOKUP('Summary_Min Time&amp;Cost'!E190, A:D, 4, FALSE)</f>
        <v>90.795454545454547</v>
      </c>
      <c r="BA190" s="31">
        <f t="shared" si="42"/>
        <v>90.795454545454547</v>
      </c>
      <c r="BB190" s="31">
        <f>IF('Min Time&amp;Cost'!H190=0,1,'Min Time&amp;Cost'!H190)</f>
        <v>2.8790999793675001</v>
      </c>
      <c r="BC190" s="31">
        <f t="shared" si="43"/>
        <v>2.3633516994021518E-2</v>
      </c>
      <c r="BD190" s="31">
        <f t="shared" si="44"/>
        <v>0.9763664830059785</v>
      </c>
      <c r="BE190" s="31">
        <f t="shared" si="45"/>
        <v>88.649638627474644</v>
      </c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</row>
    <row r="191" spans="10:68">
      <c r="J191" s="12"/>
      <c r="K191" s="21">
        <f>VLOOKUP('Summary_Min Time'!B191, A:D, 4, FALSE)</f>
        <v>84.545454545454547</v>
      </c>
      <c r="L191" s="21">
        <f>VLOOKUP('Summary_Min Time'!E191, A:D, 4, FALSE)</f>
        <v>88.63636363636364</v>
      </c>
      <c r="M191" s="21">
        <f t="shared" si="36"/>
        <v>86.590909090909093</v>
      </c>
      <c r="N191" s="21">
        <f>IF('Min Time'!H191=0,1,'Min Time'!H191)</f>
        <v>10.67148631486875</v>
      </c>
      <c r="O191" s="21">
        <f t="shared" si="37"/>
        <v>9.4691277510271801E-2</v>
      </c>
      <c r="P191" s="21">
        <f t="shared" si="34"/>
        <v>0.90530872248972816</v>
      </c>
      <c r="Q191" s="21">
        <f t="shared" si="35"/>
        <v>78.391505288315102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D191" s="15"/>
      <c r="AE191" s="26">
        <f>VLOOKUP('Summary_Min Cost'!B191, A:D, 4, FALSE)</f>
        <v>84.545454545454547</v>
      </c>
      <c r="AF191" s="26">
        <f>VLOOKUP('Summary_Min Cost'!E191, A:D, 4, FALSE)</f>
        <v>90.795454545454547</v>
      </c>
      <c r="AG191" s="26">
        <f t="shared" si="38"/>
        <v>87.670454545454547</v>
      </c>
      <c r="AH191" s="26">
        <f>IF('Min Cost'!H191=0,1,'Min Cost'!H191)</f>
        <v>41.140615619504757</v>
      </c>
      <c r="AI191" s="26">
        <f t="shared" si="39"/>
        <v>0.25700082314062295</v>
      </c>
      <c r="AJ191" s="26">
        <f t="shared" si="40"/>
        <v>0.74299917685937711</v>
      </c>
      <c r="AK191" s="26">
        <f t="shared" si="41"/>
        <v>65.139075562160158</v>
      </c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X191" s="18"/>
      <c r="AY191" s="31">
        <f>VLOOKUP('Summary_Min Time&amp;Cost'!B191, A:D, 4, FALSE)</f>
        <v>84.545454545454547</v>
      </c>
      <c r="AZ191" s="31">
        <f>VLOOKUP('Summary_Min Time&amp;Cost'!E191, A:D, 4, FALSE)</f>
        <v>88.63636363636364</v>
      </c>
      <c r="BA191" s="31">
        <f t="shared" si="42"/>
        <v>86.590909090909093</v>
      </c>
      <c r="BB191" s="31">
        <f>IF('Min Time&amp;Cost'!H191=0,1,'Min Time&amp;Cost'!H191)</f>
        <v>10.67148631486875</v>
      </c>
      <c r="BC191" s="31">
        <f t="shared" si="43"/>
        <v>9.4412319167897399E-2</v>
      </c>
      <c r="BD191" s="31">
        <f t="shared" si="44"/>
        <v>0.90558768083210262</v>
      </c>
      <c r="BE191" s="31">
        <f t="shared" si="45"/>
        <v>78.415660544779797</v>
      </c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</row>
    <row r="192" spans="10:68">
      <c r="J192" s="12"/>
      <c r="K192" s="21">
        <f>VLOOKUP('Summary_Min Time'!B192, A:D, 4, FALSE)</f>
        <v>90.795454545454547</v>
      </c>
      <c r="L192" s="21">
        <f>VLOOKUP('Summary_Min Time'!E192, A:D, 4, FALSE)</f>
        <v>84.545454545454547</v>
      </c>
      <c r="M192" s="21">
        <f t="shared" si="36"/>
        <v>87.670454545454547</v>
      </c>
      <c r="N192" s="21">
        <f>IF('Min Time'!H192=0,1,'Min Time'!H192)</f>
        <v>2.0068766057687499</v>
      </c>
      <c r="O192" s="21">
        <f t="shared" si="37"/>
        <v>1.6014251313316127E-2</v>
      </c>
      <c r="P192" s="21">
        <f t="shared" si="34"/>
        <v>0.98398574868668387</v>
      </c>
      <c r="Q192" s="21">
        <f t="shared" si="35"/>
        <v>86.266477853610979</v>
      </c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D192" s="15"/>
      <c r="AE192" s="26">
        <f>VLOOKUP('Summary_Min Cost'!B192, A:D, 4, FALSE)</f>
        <v>90.795454545454547</v>
      </c>
      <c r="AF192" s="26">
        <f>VLOOKUP('Summary_Min Cost'!E192, A:D, 4, FALSE)</f>
        <v>90.795454545454547</v>
      </c>
      <c r="AG192" s="26">
        <f t="shared" si="38"/>
        <v>90.795454545454547</v>
      </c>
      <c r="AH192" s="26">
        <f>IF('Min Cost'!H192=0,1,'Min Cost'!H192)</f>
        <v>14.9930136794619</v>
      </c>
      <c r="AI192" s="26">
        <f t="shared" si="39"/>
        <v>8.9590455411258443E-2</v>
      </c>
      <c r="AJ192" s="26">
        <f t="shared" si="40"/>
        <v>0.91040954458874157</v>
      </c>
      <c r="AK192" s="26">
        <f t="shared" si="41"/>
        <v>82.661048423455057</v>
      </c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X192" s="18"/>
      <c r="AY192" s="31">
        <f>VLOOKUP('Summary_Min Time&amp;Cost'!B192, A:D, 4, FALSE)</f>
        <v>90.795454545454547</v>
      </c>
      <c r="AZ192" s="31">
        <f>VLOOKUP('Summary_Min Time&amp;Cost'!E192, A:D, 4, FALSE)</f>
        <v>84.545454545454547</v>
      </c>
      <c r="BA192" s="31">
        <f t="shared" si="42"/>
        <v>87.670454545454547</v>
      </c>
      <c r="BB192" s="31">
        <f>IF('Min Time&amp;Cost'!H192=0,1,'Min Time&amp;Cost'!H192)</f>
        <v>2.0068766057687499</v>
      </c>
      <c r="BC192" s="31">
        <f t="shared" si="43"/>
        <v>1.5711049735164104E-2</v>
      </c>
      <c r="BD192" s="31">
        <f t="shared" si="44"/>
        <v>0.98428895026483587</v>
      </c>
      <c r="BE192" s="31">
        <f t="shared" si="45"/>
        <v>86.293059673786459</v>
      </c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</row>
    <row r="193" spans="10:68">
      <c r="J193" s="12"/>
      <c r="K193" s="21">
        <f>VLOOKUP('Summary_Min Time'!B193, A:D, 4, FALSE)</f>
        <v>84.545454545454547</v>
      </c>
      <c r="L193" s="21">
        <f>VLOOKUP('Summary_Min Time'!E193, A:D, 4, FALSE)</f>
        <v>85.454545454545453</v>
      </c>
      <c r="M193" s="21">
        <f t="shared" si="36"/>
        <v>85</v>
      </c>
      <c r="N193" s="21">
        <f>IF('Min Time'!H193=0,1,'Min Time'!H193)</f>
        <v>110.3720866779381</v>
      </c>
      <c r="O193" s="21">
        <f t="shared" si="37"/>
        <v>1</v>
      </c>
      <c r="P193" s="21">
        <f t="shared" si="34"/>
        <v>0</v>
      </c>
      <c r="Q193" s="21">
        <f t="shared" si="35"/>
        <v>0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D193" s="15"/>
      <c r="AE193" s="26">
        <f>VLOOKUP('Summary_Min Cost'!B193, A:D, 4, FALSE)</f>
        <v>84.545454545454547</v>
      </c>
      <c r="AF193" s="26">
        <f>VLOOKUP('Summary_Min Cost'!E193, A:D, 4, FALSE)</f>
        <v>85.454545454545453</v>
      </c>
      <c r="AG193" s="26">
        <f t="shared" si="38"/>
        <v>85</v>
      </c>
      <c r="AH193" s="26">
        <f>IF('Min Cost'!H193=0,1,'Min Cost'!H193)</f>
        <v>139.89949848910001</v>
      </c>
      <c r="AI193" s="26">
        <f t="shared" si="39"/>
        <v>0.88930587871135491</v>
      </c>
      <c r="AJ193" s="26">
        <f t="shared" si="40"/>
        <v>0.11069412128864509</v>
      </c>
      <c r="AK193" s="26">
        <f t="shared" si="41"/>
        <v>9.4090003095348322</v>
      </c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X193" s="18"/>
      <c r="AY193" s="31">
        <f>VLOOKUP('Summary_Min Time&amp;Cost'!B193, A:D, 4, FALSE)</f>
        <v>84.545454545454547</v>
      </c>
      <c r="AZ193" s="31">
        <f>VLOOKUP('Summary_Min Time&amp;Cost'!E193, A:D, 4, FALSE)</f>
        <v>85.454545454545453</v>
      </c>
      <c r="BA193" s="31">
        <f t="shared" si="42"/>
        <v>85</v>
      </c>
      <c r="BB193" s="31">
        <f>IF('Min Time&amp;Cost'!H193=0,1,'Min Time&amp;Cost'!H193)</f>
        <v>110.3720866779381</v>
      </c>
      <c r="BC193" s="31">
        <f t="shared" si="43"/>
        <v>1</v>
      </c>
      <c r="BD193" s="31">
        <f t="shared" si="44"/>
        <v>0</v>
      </c>
      <c r="BE193" s="31">
        <f t="shared" si="45"/>
        <v>0</v>
      </c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</row>
    <row r="194" spans="10:68">
      <c r="J194" s="12"/>
      <c r="K194" s="21">
        <f>VLOOKUP('Summary_Min Time'!B194, A:D, 4, FALSE)</f>
        <v>90.795454545454547</v>
      </c>
      <c r="L194" s="21">
        <f>VLOOKUP('Summary_Min Time'!E194, A:D, 4, FALSE)</f>
        <v>84.545454545454547</v>
      </c>
      <c r="M194" s="21">
        <f t="shared" si="36"/>
        <v>87.670454545454547</v>
      </c>
      <c r="N194" s="21">
        <f>IF('Min Time'!H194=0,1,'Min Time'!H194)</f>
        <v>5.5125683787812498</v>
      </c>
      <c r="O194" s="21">
        <f t="shared" si="37"/>
        <v>4.7846891527228985E-2</v>
      </c>
      <c r="P194" s="21">
        <f t="shared" ref="P194:P257" si="46">1-O194</f>
        <v>0.95215310847277101</v>
      </c>
      <c r="Q194" s="21">
        <f t="shared" ref="Q194:Q257" si="47">M194*P194</f>
        <v>83.475695816675326</v>
      </c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D194" s="15"/>
      <c r="AE194" s="26">
        <f>VLOOKUP('Summary_Min Cost'!B194, A:D, 4, FALSE)</f>
        <v>90.795454545454547</v>
      </c>
      <c r="AF194" s="26">
        <f>VLOOKUP('Summary_Min Cost'!E194, A:D, 4, FALSE)</f>
        <v>85.454545454545453</v>
      </c>
      <c r="AG194" s="26">
        <f t="shared" si="38"/>
        <v>88.125</v>
      </c>
      <c r="AH194" s="26">
        <f>IF('Min Cost'!H194=0,1,'Min Cost'!H194)</f>
        <v>25.938963937223811</v>
      </c>
      <c r="AI194" s="26">
        <f t="shared" si="39"/>
        <v>0.15967204690867934</v>
      </c>
      <c r="AJ194" s="26">
        <f t="shared" si="40"/>
        <v>0.84032795309132069</v>
      </c>
      <c r="AK194" s="26">
        <f t="shared" si="41"/>
        <v>74.05390086617264</v>
      </c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X194" s="18"/>
      <c r="AY194" s="31">
        <f>VLOOKUP('Summary_Min Time&amp;Cost'!B194, A:D, 4, FALSE)</f>
        <v>90.795454545454547</v>
      </c>
      <c r="AZ194" s="31">
        <f>VLOOKUP('Summary_Min Time&amp;Cost'!E194, A:D, 4, FALSE)</f>
        <v>84.545454545454547</v>
      </c>
      <c r="BA194" s="31">
        <f t="shared" si="42"/>
        <v>87.670454545454547</v>
      </c>
      <c r="BB194" s="31">
        <f>IF('Min Time&amp;Cost'!H194=0,1,'Min Time&amp;Cost'!H194)</f>
        <v>5.5125683787812498</v>
      </c>
      <c r="BC194" s="31">
        <f t="shared" si="43"/>
        <v>4.7553498736208767E-2</v>
      </c>
      <c r="BD194" s="31">
        <f t="shared" si="44"/>
        <v>0.95244650126379127</v>
      </c>
      <c r="BE194" s="31">
        <f t="shared" si="45"/>
        <v>83.501417696024433</v>
      </c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</row>
    <row r="195" spans="10:68">
      <c r="J195" s="12"/>
      <c r="K195" s="21">
        <f>VLOOKUP('Summary_Min Time'!B195, A:D, 4, FALSE)</f>
        <v>85.454545454545453</v>
      </c>
      <c r="L195" s="21">
        <f>VLOOKUP('Summary_Min Time'!E195, A:D, 4, FALSE)</f>
        <v>90.795454545454547</v>
      </c>
      <c r="M195" s="21">
        <f t="shared" ref="M195:M258" si="48">(K195+L195)/2</f>
        <v>88.125</v>
      </c>
      <c r="N195" s="21">
        <f>IF('Min Time'!H195=0,1,'Min Time'!H195)</f>
        <v>2.8908689745</v>
      </c>
      <c r="O195" s="21">
        <f t="shared" ref="O195:O258" si="49">(N195-MIN($N$2:$N$341))/(MAX($N$2:$N$341)-MIN($N$2:$N$341))</f>
        <v>2.4041143820607336E-2</v>
      </c>
      <c r="P195" s="21">
        <f t="shared" si="46"/>
        <v>0.97595885617939271</v>
      </c>
      <c r="Q195" s="21">
        <f t="shared" si="47"/>
        <v>86.006374200808978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D195" s="15"/>
      <c r="AE195" s="26">
        <f>VLOOKUP('Summary_Min Cost'!B195, A:D, 4, FALSE)</f>
        <v>85.454545454545453</v>
      </c>
      <c r="AF195" s="26">
        <f>VLOOKUP('Summary_Min Cost'!E195, A:D, 4, FALSE)</f>
        <v>85.454545454545453</v>
      </c>
      <c r="AG195" s="26">
        <f t="shared" ref="AG195:AG258" si="50">(AE195+AF195)/2</f>
        <v>85.454545454545453</v>
      </c>
      <c r="AH195" s="26">
        <f>IF('Min Cost'!H195=0,1,'Min Cost'!H195)</f>
        <v>84.403551098223815</v>
      </c>
      <c r="AI195" s="26">
        <f t="shared" ref="AI195:AI258" si="51">(AH195-MIN($AH$2:$AH$341))/(MAX($AH$2:$AH$341)-MIN($AH$2:$AH$341))</f>
        <v>0.53399234053299216</v>
      </c>
      <c r="AJ195" s="26">
        <f t="shared" ref="AJ195:AJ258" si="52">1-AI195</f>
        <v>0.46600765946700784</v>
      </c>
      <c r="AK195" s="26">
        <f t="shared" ref="AK195:AK258" si="53">AG195*AJ195</f>
        <v>39.822472718089763</v>
      </c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X195" s="18"/>
      <c r="AY195" s="31">
        <f>VLOOKUP('Summary_Min Time&amp;Cost'!B195, A:D, 4, FALSE)</f>
        <v>85.454545454545453</v>
      </c>
      <c r="AZ195" s="31">
        <f>VLOOKUP('Summary_Min Time&amp;Cost'!E195, A:D, 4, FALSE)</f>
        <v>90.795454545454547</v>
      </c>
      <c r="BA195" s="31">
        <f t="shared" ref="BA195:BA258" si="54">(AY195+AZ195)/2</f>
        <v>88.125</v>
      </c>
      <c r="BB195" s="31">
        <f>IF('Min Time&amp;Cost'!H195=0,1,'Min Time&amp;Cost'!H195)</f>
        <v>2.8908689745</v>
      </c>
      <c r="BC195" s="31">
        <f t="shared" ref="BC195:BC258" si="55">(BB195-MIN($BB$2:$BB$341))/(MAX($BB$2:$BB$341)-MIN($BB$2:$BB$341))</f>
        <v>2.3740415618191818E-2</v>
      </c>
      <c r="BD195" s="31">
        <f t="shared" ref="BD195:BD258" si="56">1-BC195</f>
        <v>0.97625958438180815</v>
      </c>
      <c r="BE195" s="31">
        <f t="shared" ref="BE195:BE258" si="57">BA195*BD195</f>
        <v>86.032875873646844</v>
      </c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</row>
    <row r="196" spans="10:68">
      <c r="J196" s="12"/>
      <c r="K196" s="21">
        <f>VLOOKUP('Summary_Min Time'!B196, A:D, 4, FALSE)</f>
        <v>89.545454545454547</v>
      </c>
      <c r="L196" s="21">
        <f>VLOOKUP('Summary_Min Time'!E196, A:D, 4, FALSE)</f>
        <v>85.454545454545453</v>
      </c>
      <c r="M196" s="21">
        <f t="shared" si="48"/>
        <v>87.5</v>
      </c>
      <c r="N196" s="21">
        <f>IF('Min Time'!H196=0,1,'Min Time'!H196)</f>
        <v>32.535792907809522</v>
      </c>
      <c r="O196" s="21">
        <f t="shared" si="49"/>
        <v>0.29322516193721992</v>
      </c>
      <c r="P196" s="21">
        <f t="shared" si="46"/>
        <v>0.70677483806278008</v>
      </c>
      <c r="Q196" s="21">
        <f t="shared" si="47"/>
        <v>61.84279833049326</v>
      </c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D196" s="15"/>
      <c r="AE196" s="26">
        <f>VLOOKUP('Summary_Min Cost'!B196, A:D, 4, FALSE)</f>
        <v>89.545454545454547</v>
      </c>
      <c r="AF196" s="26">
        <f>VLOOKUP('Summary_Min Cost'!E196, A:D, 4, FALSE)</f>
        <v>85.454545454545453</v>
      </c>
      <c r="AG196" s="26">
        <f t="shared" si="50"/>
        <v>87.5</v>
      </c>
      <c r="AH196" s="26">
        <f>IF('Min Cost'!H196=0,1,'Min Cost'!H196)</f>
        <v>74.481245186742868</v>
      </c>
      <c r="AI196" s="26">
        <f t="shared" si="51"/>
        <v>0.47046464552014883</v>
      </c>
      <c r="AJ196" s="26">
        <f t="shared" si="52"/>
        <v>0.52953535447985112</v>
      </c>
      <c r="AK196" s="26">
        <f t="shared" si="53"/>
        <v>46.334343516986969</v>
      </c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X196" s="18"/>
      <c r="AY196" s="31">
        <f>VLOOKUP('Summary_Min Time&amp;Cost'!B196, A:D, 4, FALSE)</f>
        <v>89.545454545454547</v>
      </c>
      <c r="AZ196" s="31">
        <f>VLOOKUP('Summary_Min Time&amp;Cost'!E196, A:D, 4, FALSE)</f>
        <v>90.795454545454547</v>
      </c>
      <c r="BA196" s="31">
        <f t="shared" si="54"/>
        <v>90.170454545454547</v>
      </c>
      <c r="BB196" s="31">
        <f>IF('Min Time&amp;Cost'!H196=0,1,'Min Time&amp;Cost'!H196)</f>
        <v>37.956984775242859</v>
      </c>
      <c r="BC196" s="31">
        <f t="shared" si="55"/>
        <v>0.34224845236164342</v>
      </c>
      <c r="BD196" s="31">
        <f t="shared" si="56"/>
        <v>0.65775154763835664</v>
      </c>
      <c r="BE196" s="31">
        <f t="shared" si="57"/>
        <v>59.30975602852682</v>
      </c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</row>
    <row r="197" spans="10:68">
      <c r="J197" s="12"/>
      <c r="K197" s="21">
        <f>VLOOKUP('Summary_Min Time'!B197, A:D, 4, FALSE)</f>
        <v>92.954545454545453</v>
      </c>
      <c r="L197" s="21">
        <f>VLOOKUP('Summary_Min Time'!E197, A:D, 4, FALSE)</f>
        <v>92.954545454545453</v>
      </c>
      <c r="M197" s="21">
        <f t="shared" si="48"/>
        <v>92.954545454545453</v>
      </c>
      <c r="N197" s="21">
        <f>IF('Min Time'!H197=0,1,'Min Time'!H197)</f>
        <v>10.39674660927375</v>
      </c>
      <c r="O197" s="21">
        <f t="shared" si="49"/>
        <v>9.219656583367547E-2</v>
      </c>
      <c r="P197" s="21">
        <f t="shared" si="46"/>
        <v>0.90780343416632459</v>
      </c>
      <c r="Q197" s="21">
        <f t="shared" si="47"/>
        <v>84.38445558500608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D197" s="15"/>
      <c r="AE197" s="26">
        <f>VLOOKUP('Summary_Min Cost'!B197, A:D, 4, FALSE)</f>
        <v>92.954545454545453</v>
      </c>
      <c r="AF197" s="26">
        <f>VLOOKUP('Summary_Min Cost'!E197, A:D, 4, FALSE)</f>
        <v>90.795454545454547</v>
      </c>
      <c r="AG197" s="26">
        <f t="shared" si="50"/>
        <v>91.875</v>
      </c>
      <c r="AH197" s="26">
        <f>IF('Min Cost'!H197=0,1,'Min Cost'!H197)</f>
        <v>25.73581922477619</v>
      </c>
      <c r="AI197" s="26">
        <f t="shared" si="51"/>
        <v>0.15837141019671183</v>
      </c>
      <c r="AJ197" s="26">
        <f t="shared" si="52"/>
        <v>0.84162858980328814</v>
      </c>
      <c r="AK197" s="26">
        <f t="shared" si="53"/>
        <v>77.324626688177105</v>
      </c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X197" s="18"/>
      <c r="AY197" s="31">
        <f>VLOOKUP('Summary_Min Time&amp;Cost'!B197, A:D, 4, FALSE)</f>
        <v>92.954545454545453</v>
      </c>
      <c r="AZ197" s="31">
        <f>VLOOKUP('Summary_Min Time&amp;Cost'!E197, A:D, 4, FALSE)</f>
        <v>92.954545454545453</v>
      </c>
      <c r="BA197" s="31">
        <f t="shared" si="54"/>
        <v>92.954545454545453</v>
      </c>
      <c r="BB197" s="31">
        <f>IF('Min Time&amp;Cost'!H197=0,1,'Min Time&amp;Cost'!H197)</f>
        <v>10.39674660927375</v>
      </c>
      <c r="BC197" s="31">
        <f t="shared" si="55"/>
        <v>9.1916838780455007E-2</v>
      </c>
      <c r="BD197" s="31">
        <f t="shared" si="56"/>
        <v>0.90808316121954502</v>
      </c>
      <c r="BE197" s="31">
        <f t="shared" si="57"/>
        <v>84.410457486089527</v>
      </c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</row>
    <row r="198" spans="10:68">
      <c r="J198" s="12"/>
      <c r="K198" s="21">
        <f>VLOOKUP('Summary_Min Time'!B198, A:D, 4, FALSE)</f>
        <v>90.795454545454547</v>
      </c>
      <c r="L198" s="21">
        <f>VLOOKUP('Summary_Min Time'!E198, A:D, 4, FALSE)</f>
        <v>90.795454545454547</v>
      </c>
      <c r="M198" s="21">
        <f t="shared" si="48"/>
        <v>90.795454545454547</v>
      </c>
      <c r="N198" s="21">
        <f>IF('Min Time'!H198=0,1,'Min Time'!H198)</f>
        <v>6.4673199703349997</v>
      </c>
      <c r="O198" s="21">
        <f t="shared" si="49"/>
        <v>5.6516297132581057E-2</v>
      </c>
      <c r="P198" s="21">
        <f t="shared" si="46"/>
        <v>0.94348370286741889</v>
      </c>
      <c r="Q198" s="21">
        <f t="shared" si="47"/>
        <v>85.664031658075871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D198" s="15"/>
      <c r="AE198" s="26">
        <f>VLOOKUP('Summary_Min Cost'!B198, A:D, 4, FALSE)</f>
        <v>90.795454545454547</v>
      </c>
      <c r="AF198" s="26">
        <f>VLOOKUP('Summary_Min Cost'!E198, A:D, 4, FALSE)</f>
        <v>90.795454545454547</v>
      </c>
      <c r="AG198" s="26">
        <f t="shared" si="50"/>
        <v>90.795454545454547</v>
      </c>
      <c r="AH198" s="26">
        <f>IF('Min Cost'!H198=0,1,'Min Cost'!H198)</f>
        <v>40.088913823285708</v>
      </c>
      <c r="AI198" s="26">
        <f t="shared" si="51"/>
        <v>0.25026728846121382</v>
      </c>
      <c r="AJ198" s="26">
        <f t="shared" si="52"/>
        <v>0.74973271153878618</v>
      </c>
      <c r="AK198" s="26">
        <f t="shared" si="53"/>
        <v>68.072322331760247</v>
      </c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X198" s="18"/>
      <c r="AY198" s="31">
        <f>VLOOKUP('Summary_Min Time&amp;Cost'!B198, A:D, 4, FALSE)</f>
        <v>90.795454545454547</v>
      </c>
      <c r="AZ198" s="31">
        <f>VLOOKUP('Summary_Min Time&amp;Cost'!E198, A:D, 4, FALSE)</f>
        <v>90.795454545454547</v>
      </c>
      <c r="BA198" s="31">
        <f t="shared" si="54"/>
        <v>90.795454545454547</v>
      </c>
      <c r="BB198" s="31">
        <f>IF('Min Time&amp;Cost'!H198=0,1,'Min Time&amp;Cost'!H198)</f>
        <v>6.4673199703349997</v>
      </c>
      <c r="BC198" s="31">
        <f t="shared" si="55"/>
        <v>5.6225575698808331E-2</v>
      </c>
      <c r="BD198" s="31">
        <f t="shared" si="56"/>
        <v>0.94377442430119163</v>
      </c>
      <c r="BE198" s="31">
        <f t="shared" si="57"/>
        <v>85.690427842801384</v>
      </c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</row>
    <row r="199" spans="10:68">
      <c r="J199" s="12"/>
      <c r="K199" s="21">
        <f>VLOOKUP('Summary_Min Time'!B199, A:D, 4, FALSE)</f>
        <v>90.795454545454547</v>
      </c>
      <c r="L199" s="21">
        <f>VLOOKUP('Summary_Min Time'!E199, A:D, 4, FALSE)</f>
        <v>90.795454545454547</v>
      </c>
      <c r="M199" s="21">
        <f t="shared" si="48"/>
        <v>90.795454545454547</v>
      </c>
      <c r="N199" s="21">
        <f>IF('Min Time'!H199=0,1,'Min Time'!H199)</f>
        <v>1.50414165921625</v>
      </c>
      <c r="O199" s="21">
        <f t="shared" si="49"/>
        <v>1.1449280485086562E-2</v>
      </c>
      <c r="P199" s="21">
        <f t="shared" si="46"/>
        <v>0.98855071951491347</v>
      </c>
      <c r="Q199" s="21">
        <f t="shared" si="47"/>
        <v>89.75591191959272</v>
      </c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D199" s="15"/>
      <c r="AE199" s="26">
        <f>VLOOKUP('Summary_Min Cost'!B199, A:D, 4, FALSE)</f>
        <v>90.795454545454547</v>
      </c>
      <c r="AF199" s="26">
        <f>VLOOKUP('Summary_Min Cost'!E199, A:D, 4, FALSE)</f>
        <v>85.454545454545453</v>
      </c>
      <c r="AG199" s="26">
        <f t="shared" si="50"/>
        <v>88.125</v>
      </c>
      <c r="AH199" s="26">
        <f>IF('Min Cost'!H199=0,1,'Min Cost'!H199)</f>
        <v>71.947193005133329</v>
      </c>
      <c r="AI199" s="26">
        <f t="shared" si="51"/>
        <v>0.45424034286549564</v>
      </c>
      <c r="AJ199" s="26">
        <f t="shared" si="52"/>
        <v>0.54575965713450436</v>
      </c>
      <c r="AK199" s="26">
        <f t="shared" si="53"/>
        <v>48.0950697849782</v>
      </c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X199" s="18"/>
      <c r="AY199" s="31">
        <f>VLOOKUP('Summary_Min Time&amp;Cost'!B199, A:D, 4, FALSE)</f>
        <v>90.795454545454547</v>
      </c>
      <c r="AZ199" s="31">
        <f>VLOOKUP('Summary_Min Time&amp;Cost'!E199, A:D, 4, FALSE)</f>
        <v>90.795454545454547</v>
      </c>
      <c r="BA199" s="31">
        <f t="shared" si="54"/>
        <v>90.795454545454547</v>
      </c>
      <c r="BB199" s="31">
        <f>IF('Min Time&amp;Cost'!H199=0,1,'Min Time&amp;Cost'!H199)</f>
        <v>1.50414165921625</v>
      </c>
      <c r="BC199" s="31">
        <f t="shared" si="55"/>
        <v>1.1144672274408421E-2</v>
      </c>
      <c r="BD199" s="31">
        <f t="shared" si="56"/>
        <v>0.98885532772559159</v>
      </c>
      <c r="BE199" s="31">
        <f t="shared" si="57"/>
        <v>89.783568960539512</v>
      </c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</row>
    <row r="200" spans="10:68">
      <c r="J200" s="12"/>
      <c r="K200" s="21">
        <f>VLOOKUP('Summary_Min Time'!B200, A:D, 4, FALSE)</f>
        <v>92.954545454545453</v>
      </c>
      <c r="L200" s="21">
        <f>VLOOKUP('Summary_Min Time'!E200, A:D, 4, FALSE)</f>
        <v>90.795454545454547</v>
      </c>
      <c r="M200" s="21">
        <f t="shared" si="48"/>
        <v>91.875</v>
      </c>
      <c r="N200" s="21">
        <f>IF('Min Time'!H200=0,1,'Min Time'!H200)</f>
        <v>6.4281230096474999</v>
      </c>
      <c r="O200" s="21">
        <f t="shared" si="49"/>
        <v>5.6160378007959366E-2</v>
      </c>
      <c r="P200" s="21">
        <f t="shared" si="46"/>
        <v>0.94383962199204063</v>
      </c>
      <c r="Q200" s="21">
        <f t="shared" si="47"/>
        <v>86.715265270518728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D200" s="15"/>
      <c r="AE200" s="26">
        <f>VLOOKUP('Summary_Min Cost'!B200, A:D, 4, FALSE)</f>
        <v>92.954545454545453</v>
      </c>
      <c r="AF200" s="26">
        <f>VLOOKUP('Summary_Min Cost'!E200, A:D, 4, FALSE)</f>
        <v>85.454545454545453</v>
      </c>
      <c r="AG200" s="26">
        <f t="shared" si="50"/>
        <v>89.204545454545453</v>
      </c>
      <c r="AH200" s="26">
        <f>IF('Min Cost'!H200=0,1,'Min Cost'!H200)</f>
        <v>85.785127931652383</v>
      </c>
      <c r="AI200" s="26">
        <f t="shared" si="51"/>
        <v>0.54283790450711877</v>
      </c>
      <c r="AJ200" s="26">
        <f t="shared" si="52"/>
        <v>0.45716209549288123</v>
      </c>
      <c r="AK200" s="26">
        <f t="shared" si="53"/>
        <v>40.780936927489975</v>
      </c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X200" s="18"/>
      <c r="AY200" s="31">
        <f>VLOOKUP('Summary_Min Time&amp;Cost'!B200, A:D, 4, FALSE)</f>
        <v>92.954545454545453</v>
      </c>
      <c r="AZ200" s="31">
        <f>VLOOKUP('Summary_Min Time&amp;Cost'!E200, A:D, 4, FALSE)</f>
        <v>90.795454545454547</v>
      </c>
      <c r="BA200" s="31">
        <f t="shared" si="54"/>
        <v>91.875</v>
      </c>
      <c r="BB200" s="31">
        <f>IF('Min Time&amp;Cost'!H200=0,1,'Min Time&amp;Cost'!H200)</f>
        <v>6.4281230096474999</v>
      </c>
      <c r="BC200" s="31">
        <f t="shared" si="55"/>
        <v>5.586954690263863E-2</v>
      </c>
      <c r="BD200" s="31">
        <f t="shared" si="56"/>
        <v>0.94413045309736132</v>
      </c>
      <c r="BE200" s="31">
        <f t="shared" si="57"/>
        <v>86.741985378320067</v>
      </c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</row>
    <row r="201" spans="10:68">
      <c r="J201" s="12"/>
      <c r="K201" s="21">
        <f>VLOOKUP('Summary_Min Time'!B201, A:D, 4, FALSE)</f>
        <v>89.545454545454547</v>
      </c>
      <c r="L201" s="21">
        <f>VLOOKUP('Summary_Min Time'!E201, A:D, 4, FALSE)</f>
        <v>84.545454545454547</v>
      </c>
      <c r="M201" s="21">
        <f t="shared" si="48"/>
        <v>87.045454545454547</v>
      </c>
      <c r="N201" s="21">
        <f>IF('Min Time'!H201=0,1,'Min Time'!H201)</f>
        <v>1</v>
      </c>
      <c r="O201" s="21">
        <f t="shared" si="49"/>
        <v>6.8715363210907938E-3</v>
      </c>
      <c r="P201" s="21">
        <f t="shared" si="46"/>
        <v>0.99312846367890917</v>
      </c>
      <c r="Q201" s="21">
        <f t="shared" si="47"/>
        <v>86.447318542959593</v>
      </c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D201" s="15"/>
      <c r="AE201" s="26">
        <f>VLOOKUP('Summary_Min Cost'!B201, A:D, 4, FALSE)</f>
        <v>89.545454545454547</v>
      </c>
      <c r="AF201" s="26">
        <f>VLOOKUP('Summary_Min Cost'!E201, A:D, 4, FALSE)</f>
        <v>90.795454545454547</v>
      </c>
      <c r="AG201" s="26">
        <f t="shared" si="50"/>
        <v>90.170454545454547</v>
      </c>
      <c r="AH201" s="26">
        <f>IF('Min Cost'!H201=0,1,'Min Cost'!H201)</f>
        <v>32.961969387080963</v>
      </c>
      <c r="AI201" s="26">
        <f t="shared" si="51"/>
        <v>0.20463693231659869</v>
      </c>
      <c r="AJ201" s="26">
        <f t="shared" si="52"/>
        <v>0.79536306768340137</v>
      </c>
      <c r="AK201" s="26">
        <f t="shared" si="53"/>
        <v>71.718249341679424</v>
      </c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X201" s="18"/>
      <c r="AY201" s="31">
        <f>VLOOKUP('Summary_Min Time&amp;Cost'!B201, A:D, 4, FALSE)</f>
        <v>89.545454545454547</v>
      </c>
      <c r="AZ201" s="31">
        <f>VLOOKUP('Summary_Min Time&amp;Cost'!E201, A:D, 4, FALSE)</f>
        <v>84.545454545454547</v>
      </c>
      <c r="BA201" s="31">
        <f t="shared" si="54"/>
        <v>87.045454545454547</v>
      </c>
      <c r="BB201" s="31">
        <f>IF('Min Time&amp;Cost'!H201=0,1,'Min Time&amp;Cost'!H201)</f>
        <v>1</v>
      </c>
      <c r="BC201" s="31">
        <f t="shared" si="55"/>
        <v>6.5655175419600583E-3</v>
      </c>
      <c r="BD201" s="31">
        <f t="shared" si="56"/>
        <v>0.99343448245803989</v>
      </c>
      <c r="BE201" s="31">
        <f t="shared" si="57"/>
        <v>86.473956086688474</v>
      </c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</row>
    <row r="202" spans="10:68">
      <c r="J202" s="12"/>
      <c r="K202" s="21">
        <f>VLOOKUP('Summary_Min Time'!B202, A:D, 4, FALSE)</f>
        <v>84.545454545454547</v>
      </c>
      <c r="L202" s="21">
        <f>VLOOKUP('Summary_Min Time'!E202, A:D, 4, FALSE)</f>
        <v>85.454545454545453</v>
      </c>
      <c r="M202" s="21">
        <f t="shared" si="48"/>
        <v>85</v>
      </c>
      <c r="N202" s="21">
        <f>IF('Min Time'!H202=0,1,'Min Time'!H202)</f>
        <v>5.993820763004762</v>
      </c>
      <c r="O202" s="21">
        <f t="shared" si="49"/>
        <v>5.2216794813367141E-2</v>
      </c>
      <c r="P202" s="21">
        <f t="shared" si="46"/>
        <v>0.94778320518663284</v>
      </c>
      <c r="Q202" s="21">
        <f t="shared" si="47"/>
        <v>80.561572440863785</v>
      </c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D202" s="15"/>
      <c r="AE202" s="26">
        <f>VLOOKUP('Summary_Min Cost'!B202, A:D, 4, FALSE)</f>
        <v>84.545454545454547</v>
      </c>
      <c r="AF202" s="26">
        <f>VLOOKUP('Summary_Min Cost'!E202, A:D, 4, FALSE)</f>
        <v>85.454545454545453</v>
      </c>
      <c r="AG202" s="26">
        <f t="shared" si="50"/>
        <v>85</v>
      </c>
      <c r="AH202" s="26">
        <f>IF('Min Cost'!H202=0,1,'Min Cost'!H202)</f>
        <v>5.993820763004762</v>
      </c>
      <c r="AI202" s="26">
        <f t="shared" si="51"/>
        <v>3.1973003575095443E-2</v>
      </c>
      <c r="AJ202" s="26">
        <f t="shared" si="52"/>
        <v>0.96802699642490453</v>
      </c>
      <c r="AK202" s="26">
        <f t="shared" si="53"/>
        <v>82.282294696116878</v>
      </c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X202" s="18"/>
      <c r="AY202" s="31">
        <f>VLOOKUP('Summary_Min Time&amp;Cost'!B202, A:D, 4, FALSE)</f>
        <v>84.545454545454547</v>
      </c>
      <c r="AZ202" s="31">
        <f>VLOOKUP('Summary_Min Time&amp;Cost'!E202, A:D, 4, FALSE)</f>
        <v>85.454545454545453</v>
      </c>
      <c r="BA202" s="31">
        <f t="shared" si="54"/>
        <v>85</v>
      </c>
      <c r="BB202" s="31">
        <f>IF('Min Time&amp;Cost'!H202=0,1,'Min Time&amp;Cost'!H202)</f>
        <v>5.993820763004762</v>
      </c>
      <c r="BC202" s="31">
        <f t="shared" si="55"/>
        <v>5.1924748547512049E-2</v>
      </c>
      <c r="BD202" s="31">
        <f t="shared" si="56"/>
        <v>0.94807525145248794</v>
      </c>
      <c r="BE202" s="31">
        <f t="shared" si="57"/>
        <v>80.586396373461469</v>
      </c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</row>
    <row r="203" spans="10:68">
      <c r="J203" s="12"/>
      <c r="K203" s="21">
        <f>VLOOKUP('Summary_Min Time'!B203, A:D, 4, FALSE)</f>
        <v>85.454545454545453</v>
      </c>
      <c r="L203" s="21">
        <f>VLOOKUP('Summary_Min Time'!E203, A:D, 4, FALSE)</f>
        <v>84.545454545454547</v>
      </c>
      <c r="M203" s="21">
        <f t="shared" si="48"/>
        <v>85</v>
      </c>
      <c r="N203" s="21">
        <f>IF('Min Time'!H203=0,1,'Min Time'!H203)</f>
        <v>1</v>
      </c>
      <c r="O203" s="21">
        <f t="shared" si="49"/>
        <v>6.8715363210907938E-3</v>
      </c>
      <c r="P203" s="21">
        <f t="shared" si="46"/>
        <v>0.99312846367890917</v>
      </c>
      <c r="Q203" s="21">
        <f t="shared" si="47"/>
        <v>84.415919412707282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D203" s="15"/>
      <c r="AE203" s="26">
        <f>VLOOKUP('Summary_Min Cost'!B203, A:D, 4, FALSE)</f>
        <v>85.454545454545453</v>
      </c>
      <c r="AF203" s="26">
        <f>VLOOKUP('Summary_Min Cost'!E203, A:D, 4, FALSE)</f>
        <v>85.454545454545453</v>
      </c>
      <c r="AG203" s="26">
        <f t="shared" si="50"/>
        <v>85.454545454545453</v>
      </c>
      <c r="AH203" s="26">
        <f>IF('Min Cost'!H203=0,1,'Min Cost'!H203)</f>
        <v>98.806204280700001</v>
      </c>
      <c r="AI203" s="26">
        <f t="shared" si="51"/>
        <v>0.62620551828771231</v>
      </c>
      <c r="AJ203" s="26">
        <f t="shared" si="52"/>
        <v>0.37379448171228769</v>
      </c>
      <c r="AK203" s="26">
        <f t="shared" si="53"/>
        <v>31.942437528140946</v>
      </c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X203" s="18"/>
      <c r="AY203" s="31">
        <f>VLOOKUP('Summary_Min Time&amp;Cost'!B203, A:D, 4, FALSE)</f>
        <v>85.454545454545453</v>
      </c>
      <c r="AZ203" s="31">
        <f>VLOOKUP('Summary_Min Time&amp;Cost'!E203, A:D, 4, FALSE)</f>
        <v>84.545454545454547</v>
      </c>
      <c r="BA203" s="31">
        <f t="shared" si="54"/>
        <v>85</v>
      </c>
      <c r="BB203" s="31">
        <f>IF('Min Time&amp;Cost'!H203=0,1,'Min Time&amp;Cost'!H203)</f>
        <v>1</v>
      </c>
      <c r="BC203" s="31">
        <f t="shared" si="55"/>
        <v>6.5655175419600583E-3</v>
      </c>
      <c r="BD203" s="31">
        <f t="shared" si="56"/>
        <v>0.99343448245803989</v>
      </c>
      <c r="BE203" s="31">
        <f t="shared" si="57"/>
        <v>84.441931008933395</v>
      </c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</row>
    <row r="204" spans="10:68">
      <c r="J204" s="12"/>
      <c r="K204" s="21">
        <f>VLOOKUP('Summary_Min Time'!B204, A:D, 4, FALSE)</f>
        <v>89.545454545454547</v>
      </c>
      <c r="L204" s="21">
        <f>VLOOKUP('Summary_Min Time'!E204, A:D, 4, FALSE)</f>
        <v>90.795454545454547</v>
      </c>
      <c r="M204" s="21">
        <f t="shared" si="48"/>
        <v>90.170454545454547</v>
      </c>
      <c r="N204" s="21">
        <f>IF('Min Time'!H204=0,1,'Min Time'!H204)</f>
        <v>21.70788991400952</v>
      </c>
      <c r="O204" s="21">
        <f t="shared" si="49"/>
        <v>0.19490484098767008</v>
      </c>
      <c r="P204" s="21">
        <f t="shared" si="46"/>
        <v>0.80509515901232986</v>
      </c>
      <c r="Q204" s="21">
        <f t="shared" si="47"/>
        <v>72.595796440486794</v>
      </c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D204" s="15"/>
      <c r="AE204" s="26">
        <f>VLOOKUP('Summary_Min Cost'!B204, A:D, 4, FALSE)</f>
        <v>89.545454545454547</v>
      </c>
      <c r="AF204" s="26">
        <f>VLOOKUP('Summary_Min Cost'!E204, A:D, 4, FALSE)</f>
        <v>90.795454545454547</v>
      </c>
      <c r="AG204" s="26">
        <f t="shared" si="50"/>
        <v>90.170454545454547</v>
      </c>
      <c r="AH204" s="26">
        <f>IF('Min Cost'!H204=0,1,'Min Cost'!H204)</f>
        <v>21.70788991400952</v>
      </c>
      <c r="AI204" s="26">
        <f t="shared" si="51"/>
        <v>0.13258253943718443</v>
      </c>
      <c r="AJ204" s="26">
        <f t="shared" si="52"/>
        <v>0.86741746056281555</v>
      </c>
      <c r="AK204" s="26">
        <f t="shared" si="53"/>
        <v>78.215426699612976</v>
      </c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X204" s="18"/>
      <c r="AY204" s="31">
        <f>VLOOKUP('Summary_Min Time&amp;Cost'!B204, A:D, 4, FALSE)</f>
        <v>89.545454545454547</v>
      </c>
      <c r="AZ204" s="31">
        <f>VLOOKUP('Summary_Min Time&amp;Cost'!E204, A:D, 4, FALSE)</f>
        <v>90.795454545454547</v>
      </c>
      <c r="BA204" s="31">
        <f t="shared" si="54"/>
        <v>90.170454545454547</v>
      </c>
      <c r="BB204" s="31">
        <f>IF('Min Time&amp;Cost'!H204=0,1,'Min Time&amp;Cost'!H204)</f>
        <v>21.70788991400952</v>
      </c>
      <c r="BC204" s="31">
        <f t="shared" si="55"/>
        <v>0.1946567620667092</v>
      </c>
      <c r="BD204" s="31">
        <f t="shared" si="56"/>
        <v>0.80534323793329077</v>
      </c>
      <c r="BE204" s="31">
        <f t="shared" si="57"/>
        <v>72.618165829552979</v>
      </c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</row>
    <row r="205" spans="10:68">
      <c r="J205" s="12"/>
      <c r="K205" s="21">
        <f>VLOOKUP('Summary_Min Time'!B205, A:D, 4, FALSE)</f>
        <v>90.795454545454547</v>
      </c>
      <c r="L205" s="21">
        <f>VLOOKUP('Summary_Min Time'!E205, A:D, 4, FALSE)</f>
        <v>92.954545454545453</v>
      </c>
      <c r="M205" s="21">
        <f t="shared" si="48"/>
        <v>91.875</v>
      </c>
      <c r="N205" s="21">
        <f>IF('Min Time'!H205=0,1,'Min Time'!H205)</f>
        <v>11.15774340672</v>
      </c>
      <c r="O205" s="21">
        <f t="shared" si="49"/>
        <v>9.910662491061191E-2</v>
      </c>
      <c r="P205" s="21">
        <f t="shared" si="46"/>
        <v>0.90089337508938805</v>
      </c>
      <c r="Q205" s="21">
        <f t="shared" si="47"/>
        <v>82.76957883633753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D205" s="15"/>
      <c r="AE205" s="26">
        <f>VLOOKUP('Summary_Min Cost'!B205, A:D, 4, FALSE)</f>
        <v>90.795454545454547</v>
      </c>
      <c r="AF205" s="26">
        <f>VLOOKUP('Summary_Min Cost'!E205, A:D, 4, FALSE)</f>
        <v>85.454545454545453</v>
      </c>
      <c r="AG205" s="26">
        <f t="shared" si="50"/>
        <v>88.125</v>
      </c>
      <c r="AH205" s="26">
        <f>IF('Min Cost'!H205=0,1,'Min Cost'!H205)</f>
        <v>70.103260833195236</v>
      </c>
      <c r="AI205" s="26">
        <f t="shared" si="51"/>
        <v>0.44243454271296145</v>
      </c>
      <c r="AJ205" s="26">
        <f t="shared" si="52"/>
        <v>0.55756545728703855</v>
      </c>
      <c r="AK205" s="26">
        <f t="shared" si="53"/>
        <v>49.135455923420274</v>
      </c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X205" s="18"/>
      <c r="AY205" s="31">
        <f>VLOOKUP('Summary_Min Time&amp;Cost'!B205, A:D, 4, FALSE)</f>
        <v>90.795454545454547</v>
      </c>
      <c r="AZ205" s="31">
        <f>VLOOKUP('Summary_Min Time&amp;Cost'!E205, A:D, 4, FALSE)</f>
        <v>92.954545454545453</v>
      </c>
      <c r="BA205" s="31">
        <f t="shared" si="54"/>
        <v>91.875</v>
      </c>
      <c r="BB205" s="31">
        <f>IF('Min Time&amp;Cost'!H205=0,1,'Min Time&amp;Cost'!H205)</f>
        <v>11.15774340672</v>
      </c>
      <c r="BC205" s="31">
        <f t="shared" si="55"/>
        <v>9.8829027096376906E-2</v>
      </c>
      <c r="BD205" s="31">
        <f t="shared" si="56"/>
        <v>0.90117097290362314</v>
      </c>
      <c r="BE205" s="31">
        <f t="shared" si="57"/>
        <v>82.795083135520372</v>
      </c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</row>
    <row r="206" spans="10:68">
      <c r="J206" s="12"/>
      <c r="K206" s="21">
        <f>VLOOKUP('Summary_Min Time'!B206, A:D, 4, FALSE)</f>
        <v>92.954545454545453</v>
      </c>
      <c r="L206" s="21">
        <f>VLOOKUP('Summary_Min Time'!E206, A:D, 4, FALSE)</f>
        <v>90.795454545454547</v>
      </c>
      <c r="M206" s="21">
        <f t="shared" si="48"/>
        <v>91.875</v>
      </c>
      <c r="N206" s="21">
        <f>IF('Min Time'!H206=0,1,'Min Time'!H206)</f>
        <v>1.2572222698787501</v>
      </c>
      <c r="O206" s="21">
        <f t="shared" si="49"/>
        <v>9.2071848898239508E-3</v>
      </c>
      <c r="P206" s="21">
        <f t="shared" si="46"/>
        <v>0.99079281511017603</v>
      </c>
      <c r="Q206" s="21">
        <f t="shared" si="47"/>
        <v>91.029089888247427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D206" s="15"/>
      <c r="AE206" s="26">
        <f>VLOOKUP('Summary_Min Cost'!B206, A:D, 4, FALSE)</f>
        <v>92.954545454545453</v>
      </c>
      <c r="AF206" s="26">
        <f>VLOOKUP('Summary_Min Cost'!E206, A:D, 4, FALSE)</f>
        <v>85.454545454545453</v>
      </c>
      <c r="AG206" s="26">
        <f t="shared" si="50"/>
        <v>89.204545454545453</v>
      </c>
      <c r="AH206" s="26">
        <f>IF('Min Cost'!H206=0,1,'Min Cost'!H206)</f>
        <v>16.37950011127619</v>
      </c>
      <c r="AI206" s="26">
        <f t="shared" si="51"/>
        <v>9.846745315407418E-2</v>
      </c>
      <c r="AJ206" s="26">
        <f t="shared" si="52"/>
        <v>0.90153254684592588</v>
      </c>
      <c r="AK206" s="26">
        <f t="shared" si="53"/>
        <v>80.420801053869525</v>
      </c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X206" s="18"/>
      <c r="AY206" s="31">
        <f>VLOOKUP('Summary_Min Time&amp;Cost'!B206, A:D, 4, FALSE)</f>
        <v>92.954545454545453</v>
      </c>
      <c r="AZ206" s="31">
        <f>VLOOKUP('Summary_Min Time&amp;Cost'!E206, A:D, 4, FALSE)</f>
        <v>90.795454545454547</v>
      </c>
      <c r="BA206" s="31">
        <f t="shared" si="54"/>
        <v>91.875</v>
      </c>
      <c r="BB206" s="31">
        <f>IF('Min Time&amp;Cost'!H206=0,1,'Min Time&amp;Cost'!H206)</f>
        <v>1.2572222698787501</v>
      </c>
      <c r="BC206" s="31">
        <f t="shared" si="55"/>
        <v>8.9018858084459456E-3</v>
      </c>
      <c r="BD206" s="31">
        <f t="shared" si="56"/>
        <v>0.99109811419155402</v>
      </c>
      <c r="BE206" s="31">
        <f t="shared" si="57"/>
        <v>91.05713924134902</v>
      </c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</row>
    <row r="207" spans="10:68">
      <c r="J207" s="12"/>
      <c r="K207" s="21">
        <f>VLOOKUP('Summary_Min Time'!B207, A:D, 4, FALSE)</f>
        <v>85.454545454545453</v>
      </c>
      <c r="L207" s="21">
        <f>VLOOKUP('Summary_Min Time'!E207, A:D, 4, FALSE)</f>
        <v>90.795454545454547</v>
      </c>
      <c r="M207" s="21">
        <f t="shared" si="48"/>
        <v>88.125</v>
      </c>
      <c r="N207" s="21">
        <f>IF('Min Time'!H207=0,1,'Min Time'!H207)</f>
        <v>4.6520833346149999</v>
      </c>
      <c r="O207" s="21">
        <f t="shared" si="49"/>
        <v>4.0033451956967177E-2</v>
      </c>
      <c r="P207" s="21">
        <f t="shared" si="46"/>
        <v>0.95996654804303283</v>
      </c>
      <c r="Q207" s="21">
        <f t="shared" si="47"/>
        <v>84.597052046292262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D207" s="15"/>
      <c r="AE207" s="26">
        <f>VLOOKUP('Summary_Min Cost'!B207, A:D, 4, FALSE)</f>
        <v>85.454545454545453</v>
      </c>
      <c r="AF207" s="26">
        <f>VLOOKUP('Summary_Min Cost'!E207, A:D, 4, FALSE)</f>
        <v>85.454545454545453</v>
      </c>
      <c r="AG207" s="26">
        <f t="shared" si="50"/>
        <v>85.454545454545453</v>
      </c>
      <c r="AH207" s="26">
        <f>IF('Min Cost'!H207=0,1,'Min Cost'!H207)</f>
        <v>17.281030198857149</v>
      </c>
      <c r="AI207" s="26">
        <f t="shared" si="51"/>
        <v>0.10423951147999984</v>
      </c>
      <c r="AJ207" s="26">
        <f t="shared" si="52"/>
        <v>0.89576048852000012</v>
      </c>
      <c r="AK207" s="26">
        <f t="shared" si="53"/>
        <v>76.546805382618189</v>
      </c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X207" s="18"/>
      <c r="AY207" s="31">
        <f>VLOOKUP('Summary_Min Time&amp;Cost'!B207, A:D, 4, FALSE)</f>
        <v>85.454545454545453</v>
      </c>
      <c r="AZ207" s="31">
        <f>VLOOKUP('Summary_Min Time&amp;Cost'!E207, A:D, 4, FALSE)</f>
        <v>90.795454545454547</v>
      </c>
      <c r="BA207" s="31">
        <f t="shared" si="54"/>
        <v>88.125</v>
      </c>
      <c r="BB207" s="31">
        <f>IF('Min Time&amp;Cost'!H207=0,1,'Min Time&amp;Cost'!H207)</f>
        <v>4.6520833346149999</v>
      </c>
      <c r="BC207" s="31">
        <f t="shared" si="55"/>
        <v>3.973765156277622E-2</v>
      </c>
      <c r="BD207" s="31">
        <f t="shared" si="56"/>
        <v>0.9602623484372238</v>
      </c>
      <c r="BE207" s="31">
        <f t="shared" si="57"/>
        <v>84.623119456030352</v>
      </c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</row>
    <row r="208" spans="10:68">
      <c r="J208" s="12"/>
      <c r="K208" s="21">
        <f>VLOOKUP('Summary_Min Time'!B208, A:D, 4, FALSE)</f>
        <v>85.454545454545453</v>
      </c>
      <c r="L208" s="21">
        <f>VLOOKUP('Summary_Min Time'!E208, A:D, 4, FALSE)</f>
        <v>88.63636363636364</v>
      </c>
      <c r="M208" s="21">
        <f t="shared" si="48"/>
        <v>87.045454545454547</v>
      </c>
      <c r="N208" s="21">
        <f>IF('Min Time'!H208=0,1,'Min Time'!H208)</f>
        <v>78.171108888428563</v>
      </c>
      <c r="O208" s="21">
        <f t="shared" si="49"/>
        <v>0.70760631370942784</v>
      </c>
      <c r="P208" s="21">
        <f t="shared" si="46"/>
        <v>0.29239368629057216</v>
      </c>
      <c r="Q208" s="21">
        <f t="shared" si="47"/>
        <v>25.451541329383897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D208" s="15"/>
      <c r="AE208" s="26">
        <f>VLOOKUP('Summary_Min Cost'!B208, A:D, 4, FALSE)</f>
        <v>85.454545454545453</v>
      </c>
      <c r="AF208" s="26">
        <f>VLOOKUP('Summary_Min Cost'!E208, A:D, 4, FALSE)</f>
        <v>85.454545454545453</v>
      </c>
      <c r="AG208" s="26">
        <f t="shared" si="50"/>
        <v>85.454545454545453</v>
      </c>
      <c r="AH208" s="26">
        <f>IF('Min Cost'!H208=0,1,'Min Cost'!H208)</f>
        <v>98.348210713314288</v>
      </c>
      <c r="AI208" s="26">
        <f t="shared" si="51"/>
        <v>0.62327320840669387</v>
      </c>
      <c r="AJ208" s="26">
        <f t="shared" si="52"/>
        <v>0.37672679159330613</v>
      </c>
      <c r="AK208" s="26">
        <f t="shared" si="53"/>
        <v>32.193016736155251</v>
      </c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X208" s="18"/>
      <c r="AY208" s="31">
        <f>VLOOKUP('Summary_Min Time&amp;Cost'!B208, A:D, 4, FALSE)</f>
        <v>85.454545454545453</v>
      </c>
      <c r="AZ208" s="31">
        <f>VLOOKUP('Summary_Min Time&amp;Cost'!E208, A:D, 4, FALSE)</f>
        <v>88.63636363636364</v>
      </c>
      <c r="BA208" s="31">
        <f t="shared" si="54"/>
        <v>87.045454545454547</v>
      </c>
      <c r="BB208" s="31">
        <f>IF('Min Time&amp;Cost'!H208=0,1,'Min Time&amp;Cost'!H208)</f>
        <v>78.171108888428563</v>
      </c>
      <c r="BC208" s="31">
        <f t="shared" si="55"/>
        <v>0.70751621664527509</v>
      </c>
      <c r="BD208" s="31">
        <f t="shared" si="56"/>
        <v>0.29248378335472491</v>
      </c>
      <c r="BE208" s="31">
        <f t="shared" si="57"/>
        <v>25.459383869286281</v>
      </c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</row>
    <row r="209" spans="10:68">
      <c r="J209" s="12"/>
      <c r="K209" s="21">
        <f>VLOOKUP('Summary_Min Time'!B209, A:D, 4, FALSE)</f>
        <v>89.545454545454547</v>
      </c>
      <c r="L209" s="21">
        <f>VLOOKUP('Summary_Min Time'!E209, A:D, 4, FALSE)</f>
        <v>85.454545454545453</v>
      </c>
      <c r="M209" s="21">
        <f t="shared" si="48"/>
        <v>87.5</v>
      </c>
      <c r="N209" s="21">
        <f>IF('Min Time'!H209=0,1,'Min Time'!H209)</f>
        <v>3.2081448932862502</v>
      </c>
      <c r="O209" s="21">
        <f t="shared" si="49"/>
        <v>2.6922095947948092E-2</v>
      </c>
      <c r="P209" s="21">
        <f t="shared" si="46"/>
        <v>0.97307790405205186</v>
      </c>
      <c r="Q209" s="21">
        <f t="shared" si="47"/>
        <v>85.144316604554533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D209" s="15"/>
      <c r="AE209" s="26">
        <f>VLOOKUP('Summary_Min Cost'!B209, A:D, 4, FALSE)</f>
        <v>89.545454545454547</v>
      </c>
      <c r="AF209" s="26">
        <f>VLOOKUP('Summary_Min Cost'!E209, A:D, 4, FALSE)</f>
        <v>85.454545454545453</v>
      </c>
      <c r="AG209" s="26">
        <f t="shared" si="50"/>
        <v>87.5</v>
      </c>
      <c r="AH209" s="26">
        <f>IF('Min Cost'!H209=0,1,'Min Cost'!H209)</f>
        <v>63.283583084704773</v>
      </c>
      <c r="AI209" s="26">
        <f t="shared" si="51"/>
        <v>0.39877146560598747</v>
      </c>
      <c r="AJ209" s="26">
        <f t="shared" si="52"/>
        <v>0.60122853439401247</v>
      </c>
      <c r="AK209" s="26">
        <f t="shared" si="53"/>
        <v>52.607496759476092</v>
      </c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X209" s="18"/>
      <c r="AY209" s="31">
        <f>VLOOKUP('Summary_Min Time&amp;Cost'!B209, A:D, 4, FALSE)</f>
        <v>89.545454545454547</v>
      </c>
      <c r="AZ209" s="31">
        <f>VLOOKUP('Summary_Min Time&amp;Cost'!E209, A:D, 4, FALSE)</f>
        <v>85.454545454545453</v>
      </c>
      <c r="BA209" s="31">
        <f t="shared" si="54"/>
        <v>87.5</v>
      </c>
      <c r="BB209" s="31">
        <f>IF('Min Time&amp;Cost'!H209=0,1,'Min Time&amp;Cost'!H209)</f>
        <v>7.9159064328037489</v>
      </c>
      <c r="BC209" s="31">
        <f t="shared" si="55"/>
        <v>6.9383190098869396E-2</v>
      </c>
      <c r="BD209" s="31">
        <f t="shared" si="56"/>
        <v>0.9306168099011306</v>
      </c>
      <c r="BE209" s="31">
        <f t="shared" si="57"/>
        <v>81.428970866348934</v>
      </c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</row>
    <row r="210" spans="10:68">
      <c r="J210" s="12"/>
      <c r="K210" s="21">
        <f>VLOOKUP('Summary_Min Time'!B210, A:D, 4, FALSE)</f>
        <v>90.795454545454547</v>
      </c>
      <c r="L210" s="21">
        <f>VLOOKUP('Summary_Min Time'!E210, A:D, 4, FALSE)</f>
        <v>92.954545454545453</v>
      </c>
      <c r="M210" s="21">
        <f t="shared" si="48"/>
        <v>91.875</v>
      </c>
      <c r="N210" s="21">
        <f>IF('Min Time'!H210=0,1,'Min Time'!H210)</f>
        <v>7.4819759230612499</v>
      </c>
      <c r="O210" s="21">
        <f t="shared" si="49"/>
        <v>6.5729650723072117E-2</v>
      </c>
      <c r="P210" s="21">
        <f t="shared" si="46"/>
        <v>0.93427034927692787</v>
      </c>
      <c r="Q210" s="21">
        <f t="shared" si="47"/>
        <v>85.836088339817749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D210" s="15"/>
      <c r="AE210" s="26">
        <f>VLOOKUP('Summary_Min Cost'!B210, A:D, 4, FALSE)</f>
        <v>90.795454545454547</v>
      </c>
      <c r="AF210" s="26">
        <f>VLOOKUP('Summary_Min Cost'!E210, A:D, 4, FALSE)</f>
        <v>90.795454545454547</v>
      </c>
      <c r="AG210" s="26">
        <f t="shared" si="50"/>
        <v>90.795454545454547</v>
      </c>
      <c r="AH210" s="26">
        <f>IF('Min Cost'!H210=0,1,'Min Cost'!H210)</f>
        <v>34.831051982414287</v>
      </c>
      <c r="AI210" s="26">
        <f t="shared" si="51"/>
        <v>0.21660375838802212</v>
      </c>
      <c r="AJ210" s="26">
        <f t="shared" si="52"/>
        <v>0.78339624161197785</v>
      </c>
      <c r="AK210" s="26">
        <f t="shared" si="53"/>
        <v>71.128817846360263</v>
      </c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X210" s="18"/>
      <c r="AY210" s="31">
        <f>VLOOKUP('Summary_Min Time&amp;Cost'!B210, A:D, 4, FALSE)</f>
        <v>90.795454545454547</v>
      </c>
      <c r="AZ210" s="31">
        <f>VLOOKUP('Summary_Min Time&amp;Cost'!E210, A:D, 4, FALSE)</f>
        <v>92.954545454545453</v>
      </c>
      <c r="BA210" s="31">
        <f t="shared" si="54"/>
        <v>91.875</v>
      </c>
      <c r="BB210" s="31">
        <f>IF('Min Time&amp;Cost'!H210=0,1,'Min Time&amp;Cost'!H210)</f>
        <v>7.4819759230612499</v>
      </c>
      <c r="BC210" s="31">
        <f t="shared" si="55"/>
        <v>6.5441768256583668E-2</v>
      </c>
      <c r="BD210" s="31">
        <f t="shared" si="56"/>
        <v>0.93455823174341635</v>
      </c>
      <c r="BE210" s="31">
        <f t="shared" si="57"/>
        <v>85.862537541426377</v>
      </c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</row>
    <row r="211" spans="10:68">
      <c r="J211" s="12"/>
      <c r="K211" s="21">
        <f>VLOOKUP('Summary_Min Time'!B211, A:D, 4, FALSE)</f>
        <v>90.795454545454547</v>
      </c>
      <c r="L211" s="21">
        <f>VLOOKUP('Summary_Min Time'!E211, A:D, 4, FALSE)</f>
        <v>90.795454545454547</v>
      </c>
      <c r="M211" s="21">
        <f t="shared" si="48"/>
        <v>90.795454545454547</v>
      </c>
      <c r="N211" s="21">
        <f>IF('Min Time'!H211=0,1,'Min Time'!H211)</f>
        <v>1</v>
      </c>
      <c r="O211" s="21">
        <f t="shared" si="49"/>
        <v>6.8715363210907938E-3</v>
      </c>
      <c r="P211" s="21">
        <f t="shared" si="46"/>
        <v>0.99312846367890917</v>
      </c>
      <c r="Q211" s="21">
        <f t="shared" si="47"/>
        <v>90.171550281755501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D211" s="15"/>
      <c r="AE211" s="26">
        <f>VLOOKUP('Summary_Min Cost'!B211, A:D, 4, FALSE)</f>
        <v>90.795454545454547</v>
      </c>
      <c r="AF211" s="26">
        <f>VLOOKUP('Summary_Min Cost'!E211, A:D, 4, FALSE)</f>
        <v>90.795454545454547</v>
      </c>
      <c r="AG211" s="26">
        <f t="shared" si="50"/>
        <v>90.795454545454547</v>
      </c>
      <c r="AH211" s="26">
        <f>IF('Min Cost'!H211=0,1,'Min Cost'!H211)</f>
        <v>23.614082636357139</v>
      </c>
      <c r="AI211" s="26">
        <f t="shared" si="51"/>
        <v>0.14478696358831672</v>
      </c>
      <c r="AJ211" s="26">
        <f t="shared" si="52"/>
        <v>0.85521303641168323</v>
      </c>
      <c r="AK211" s="26">
        <f t="shared" si="53"/>
        <v>77.649456374197143</v>
      </c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X211" s="18"/>
      <c r="AY211" s="31">
        <f>VLOOKUP('Summary_Min Time&amp;Cost'!B211, A:D, 4, FALSE)</f>
        <v>90.795454545454547</v>
      </c>
      <c r="AZ211" s="31">
        <f>VLOOKUP('Summary_Min Time&amp;Cost'!E211, A:D, 4, FALSE)</f>
        <v>90.795454545454547</v>
      </c>
      <c r="BA211" s="31">
        <f t="shared" si="54"/>
        <v>90.795454545454547</v>
      </c>
      <c r="BB211" s="31">
        <f>IF('Min Time&amp;Cost'!H211=0,1,'Min Time&amp;Cost'!H211)</f>
        <v>1</v>
      </c>
      <c r="BC211" s="31">
        <f t="shared" si="55"/>
        <v>6.5655175419600583E-3</v>
      </c>
      <c r="BD211" s="31">
        <f t="shared" si="56"/>
        <v>0.99343448245803989</v>
      </c>
      <c r="BE211" s="31">
        <f t="shared" si="57"/>
        <v>90.199335395906118</v>
      </c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</row>
    <row r="212" spans="10:68">
      <c r="J212" s="12"/>
      <c r="K212" s="21">
        <f>VLOOKUP('Summary_Min Time'!B212, A:D, 4, FALSE)</f>
        <v>90.795454545454547</v>
      </c>
      <c r="L212" s="21">
        <f>VLOOKUP('Summary_Min Time'!E212, A:D, 4, FALSE)</f>
        <v>90.795454545454547</v>
      </c>
      <c r="M212" s="21">
        <f t="shared" si="48"/>
        <v>90.795454545454547</v>
      </c>
      <c r="N212" s="21">
        <f>IF('Min Time'!H212=0,1,'Min Time'!H212)</f>
        <v>6.7701280265174999</v>
      </c>
      <c r="O212" s="21">
        <f t="shared" si="49"/>
        <v>5.926587711007255E-2</v>
      </c>
      <c r="P212" s="21">
        <f t="shared" si="46"/>
        <v>0.94073412288992742</v>
      </c>
      <c r="Q212" s="21">
        <f t="shared" si="47"/>
        <v>85.414382294210455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D212" s="15"/>
      <c r="AE212" s="26">
        <f>VLOOKUP('Summary_Min Cost'!B212, A:D, 4, FALSE)</f>
        <v>90.795454545454547</v>
      </c>
      <c r="AF212" s="26">
        <f>VLOOKUP('Summary_Min Cost'!E212, A:D, 4, FALSE)</f>
        <v>90.795454545454547</v>
      </c>
      <c r="AG212" s="26">
        <f t="shared" si="50"/>
        <v>90.795454545454547</v>
      </c>
      <c r="AH212" s="26">
        <f>IF('Min Cost'!H212=0,1,'Min Cost'!H212)</f>
        <v>57.053243095838098</v>
      </c>
      <c r="AI212" s="26">
        <f t="shared" si="51"/>
        <v>0.35888163131040601</v>
      </c>
      <c r="AJ212" s="26">
        <f t="shared" si="52"/>
        <v>0.64111836868959404</v>
      </c>
      <c r="AK212" s="26">
        <f t="shared" si="53"/>
        <v>58.210633702612007</v>
      </c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X212" s="18"/>
      <c r="AY212" s="31">
        <f>VLOOKUP('Summary_Min Time&amp;Cost'!B212, A:D, 4, FALSE)</f>
        <v>90.795454545454547</v>
      </c>
      <c r="AZ212" s="31">
        <f>VLOOKUP('Summary_Min Time&amp;Cost'!E212, A:D, 4, FALSE)</f>
        <v>90.795454545454547</v>
      </c>
      <c r="BA212" s="31">
        <f t="shared" si="54"/>
        <v>90.795454545454547</v>
      </c>
      <c r="BB212" s="31">
        <f>IF('Min Time&amp;Cost'!H212=0,1,'Min Time&amp;Cost'!H212)</f>
        <v>6.7701280265174999</v>
      </c>
      <c r="BC212" s="31">
        <f t="shared" si="55"/>
        <v>5.8976002921282335E-2</v>
      </c>
      <c r="BD212" s="31">
        <f t="shared" si="56"/>
        <v>0.94102399707871764</v>
      </c>
      <c r="BE212" s="31">
        <f t="shared" si="57"/>
        <v>85.440701552942656</v>
      </c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</row>
    <row r="213" spans="10:68">
      <c r="J213" s="12"/>
      <c r="K213" s="21">
        <f>VLOOKUP('Summary_Min Time'!B213, A:D, 4, FALSE)</f>
        <v>90.795454545454547</v>
      </c>
      <c r="L213" s="21">
        <f>VLOOKUP('Summary_Min Time'!E213, A:D, 4, FALSE)</f>
        <v>88.63636363636364</v>
      </c>
      <c r="M213" s="21">
        <f t="shared" si="48"/>
        <v>89.715909090909093</v>
      </c>
      <c r="N213" s="21">
        <f>IF('Min Time'!H213=0,1,'Min Time'!H213)</f>
        <v>1</v>
      </c>
      <c r="O213" s="21">
        <f t="shared" si="49"/>
        <v>6.8715363210907938E-3</v>
      </c>
      <c r="P213" s="21">
        <f t="shared" si="46"/>
        <v>0.99312846367890917</v>
      </c>
      <c r="Q213" s="21">
        <f t="shared" si="47"/>
        <v>89.099422963011222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D213" s="15"/>
      <c r="AE213" s="26">
        <f>VLOOKUP('Summary_Min Cost'!B213, A:D, 4, FALSE)</f>
        <v>90.795454545454547</v>
      </c>
      <c r="AF213" s="26">
        <f>VLOOKUP('Summary_Min Cost'!E213, A:D, 4, FALSE)</f>
        <v>90.795454545454547</v>
      </c>
      <c r="AG213" s="26">
        <f t="shared" si="50"/>
        <v>90.795454545454547</v>
      </c>
      <c r="AH213" s="26">
        <f>IF('Min Cost'!H213=0,1,'Min Cost'!H213)</f>
        <v>36.755355435819048</v>
      </c>
      <c r="AI213" s="26">
        <f t="shared" si="51"/>
        <v>0.22892413673461282</v>
      </c>
      <c r="AJ213" s="26">
        <f t="shared" si="52"/>
        <v>0.77107586326538713</v>
      </c>
      <c r="AK213" s="26">
        <f t="shared" si="53"/>
        <v>70.010183494209585</v>
      </c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X213" s="18"/>
      <c r="AY213" s="31">
        <f>VLOOKUP('Summary_Min Time&amp;Cost'!B213, A:D, 4, FALSE)</f>
        <v>90.795454545454547</v>
      </c>
      <c r="AZ213" s="31">
        <f>VLOOKUP('Summary_Min Time&amp;Cost'!E213, A:D, 4, FALSE)</f>
        <v>88.63636363636364</v>
      </c>
      <c r="BA213" s="31">
        <f t="shared" si="54"/>
        <v>89.715909090909093</v>
      </c>
      <c r="BB213" s="31">
        <f>IF('Min Time&amp;Cost'!H213=0,1,'Min Time&amp;Cost'!H213)</f>
        <v>1</v>
      </c>
      <c r="BC213" s="31">
        <f t="shared" si="55"/>
        <v>6.5655175419600583E-3</v>
      </c>
      <c r="BD213" s="31">
        <f t="shared" si="56"/>
        <v>0.99343448245803989</v>
      </c>
      <c r="BE213" s="31">
        <f t="shared" si="57"/>
        <v>89.12687771597983</v>
      </c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</row>
    <row r="214" spans="10:68">
      <c r="J214" s="12"/>
      <c r="K214" s="21">
        <f>VLOOKUP('Summary_Min Time'!B214, A:D, 4, FALSE)</f>
        <v>87.5</v>
      </c>
      <c r="L214" s="21">
        <f>VLOOKUP('Summary_Min Time'!E214, A:D, 4, FALSE)</f>
        <v>90.795454545454547</v>
      </c>
      <c r="M214" s="21">
        <f t="shared" si="48"/>
        <v>89.14772727272728</v>
      </c>
      <c r="N214" s="21">
        <f>IF('Min Time'!H214=0,1,'Min Time'!H214)</f>
        <v>1</v>
      </c>
      <c r="O214" s="21">
        <f t="shared" si="49"/>
        <v>6.8715363210907938E-3</v>
      </c>
      <c r="P214" s="21">
        <f t="shared" si="46"/>
        <v>0.99312846367890917</v>
      </c>
      <c r="Q214" s="21">
        <f t="shared" si="47"/>
        <v>88.535145426830042</v>
      </c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D214" s="15"/>
      <c r="AE214" s="26">
        <f>VLOOKUP('Summary_Min Cost'!B214, A:D, 4, FALSE)</f>
        <v>87.5</v>
      </c>
      <c r="AF214" s="26">
        <f>VLOOKUP('Summary_Min Cost'!E214, A:D, 4, FALSE)</f>
        <v>85.454545454545453</v>
      </c>
      <c r="AG214" s="26">
        <f t="shared" si="50"/>
        <v>86.47727272727272</v>
      </c>
      <c r="AH214" s="26">
        <f>IF('Min Cost'!H214=0,1,'Min Cost'!H214)</f>
        <v>19.544012534090481</v>
      </c>
      <c r="AI214" s="26">
        <f t="shared" si="51"/>
        <v>0.11872828585308283</v>
      </c>
      <c r="AJ214" s="26">
        <f t="shared" si="52"/>
        <v>0.88127171414691718</v>
      </c>
      <c r="AK214" s="26">
        <f t="shared" si="53"/>
        <v>76.209974371114086</v>
      </c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X214" s="18"/>
      <c r="AY214" s="31">
        <f>VLOOKUP('Summary_Min Time&amp;Cost'!B214, A:D, 4, FALSE)</f>
        <v>87.5</v>
      </c>
      <c r="AZ214" s="31">
        <f>VLOOKUP('Summary_Min Time&amp;Cost'!E214, A:D, 4, FALSE)</f>
        <v>90.795454545454547</v>
      </c>
      <c r="BA214" s="31">
        <f t="shared" si="54"/>
        <v>89.14772727272728</v>
      </c>
      <c r="BB214" s="31">
        <f>IF('Min Time&amp;Cost'!H214=0,1,'Min Time&amp;Cost'!H214)</f>
        <v>1</v>
      </c>
      <c r="BC214" s="31">
        <f t="shared" si="55"/>
        <v>6.5655175419600583E-3</v>
      </c>
      <c r="BD214" s="31">
        <f t="shared" si="56"/>
        <v>0.99343448245803989</v>
      </c>
      <c r="BE214" s="31">
        <f t="shared" si="57"/>
        <v>88.562426305492309</v>
      </c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</row>
    <row r="215" spans="10:68">
      <c r="J215" s="12"/>
      <c r="K215" s="21">
        <f>VLOOKUP('Summary_Min Time'!B215, A:D, 4, FALSE)</f>
        <v>84.545454545454547</v>
      </c>
      <c r="L215" s="21">
        <f>VLOOKUP('Summary_Min Time'!E215, A:D, 4, FALSE)</f>
        <v>90.795454545454547</v>
      </c>
      <c r="M215" s="21">
        <f t="shared" si="48"/>
        <v>87.670454545454547</v>
      </c>
      <c r="N215" s="21">
        <f>IF('Min Time'!H215=0,1,'Min Time'!H215)</f>
        <v>17.49180628674625</v>
      </c>
      <c r="O215" s="21">
        <f t="shared" si="49"/>
        <v>0.15662164842305046</v>
      </c>
      <c r="P215" s="21">
        <f t="shared" si="46"/>
        <v>0.84337835157694951</v>
      </c>
      <c r="Q215" s="21">
        <f t="shared" si="47"/>
        <v>73.939363436547339</v>
      </c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D215" s="15"/>
      <c r="AE215" s="26">
        <f>VLOOKUP('Summary_Min Cost'!B215, A:D, 4, FALSE)</f>
        <v>84.545454545454547</v>
      </c>
      <c r="AF215" s="26">
        <f>VLOOKUP('Summary_Min Cost'!E215, A:D, 4, FALSE)</f>
        <v>90.795454545454547</v>
      </c>
      <c r="AG215" s="26">
        <f t="shared" si="50"/>
        <v>87.670454545454547</v>
      </c>
      <c r="AH215" s="26">
        <f>IF('Min Cost'!H215=0,1,'Min Cost'!H215)</f>
        <v>66.944101670447608</v>
      </c>
      <c r="AI215" s="26">
        <f t="shared" si="51"/>
        <v>0.42220798433243012</v>
      </c>
      <c r="AJ215" s="26">
        <f t="shared" si="52"/>
        <v>0.57779201566756988</v>
      </c>
      <c r="AK215" s="26">
        <f t="shared" si="53"/>
        <v>50.655288646310247</v>
      </c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X215" s="18"/>
      <c r="AY215" s="31">
        <f>VLOOKUP('Summary_Min Time&amp;Cost'!B215, A:D, 4, FALSE)</f>
        <v>84.545454545454547</v>
      </c>
      <c r="AZ215" s="31">
        <f>VLOOKUP('Summary_Min Time&amp;Cost'!E215, A:D, 4, FALSE)</f>
        <v>88.63636363636364</v>
      </c>
      <c r="BA215" s="31">
        <f t="shared" si="54"/>
        <v>86.590909090909093</v>
      </c>
      <c r="BB215" s="31">
        <f>IF('Min Time&amp;Cost'!H215=0,1,'Min Time&amp;Cost'!H215)</f>
        <v>17.93691987103125</v>
      </c>
      <c r="BC215" s="31">
        <f t="shared" si="55"/>
        <v>0.16040477157445363</v>
      </c>
      <c r="BD215" s="31">
        <f t="shared" si="56"/>
        <v>0.83959522842554635</v>
      </c>
      <c r="BE215" s="31">
        <f t="shared" si="57"/>
        <v>72.701314097757532</v>
      </c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</row>
    <row r="216" spans="10:68">
      <c r="J216" s="12"/>
      <c r="K216" s="21">
        <f>VLOOKUP('Summary_Min Time'!B216, A:D, 4, FALSE)</f>
        <v>90.795454545454547</v>
      </c>
      <c r="L216" s="21">
        <f>VLOOKUP('Summary_Min Time'!E216, A:D, 4, FALSE)</f>
        <v>84.545454545454547</v>
      </c>
      <c r="M216" s="21">
        <f t="shared" si="48"/>
        <v>87.670454545454547</v>
      </c>
      <c r="N216" s="21">
        <f>IF('Min Time'!H216=0,1,'Min Time'!H216)</f>
        <v>5.5210152122624994</v>
      </c>
      <c r="O216" s="21">
        <f t="shared" si="49"/>
        <v>4.7923591085708532E-2</v>
      </c>
      <c r="P216" s="21">
        <f t="shared" si="46"/>
        <v>0.95207640891429146</v>
      </c>
      <c r="Q216" s="21">
        <f t="shared" si="47"/>
        <v>83.468971531519983</v>
      </c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D216" s="15"/>
      <c r="AE216" s="26">
        <f>VLOOKUP('Summary_Min Cost'!B216, A:D, 4, FALSE)</f>
        <v>90.795454545454547</v>
      </c>
      <c r="AF216" s="26">
        <f>VLOOKUP('Summary_Min Cost'!E216, A:D, 4, FALSE)</f>
        <v>85.454545454545453</v>
      </c>
      <c r="AG216" s="26">
        <f t="shared" si="50"/>
        <v>88.125</v>
      </c>
      <c r="AH216" s="26">
        <f>IF('Min Cost'!H216=0,1,'Min Cost'!H216)</f>
        <v>69.912823802090472</v>
      </c>
      <c r="AI216" s="26">
        <f t="shared" si="51"/>
        <v>0.4412152670990967</v>
      </c>
      <c r="AJ216" s="26">
        <f t="shared" si="52"/>
        <v>0.55878473290090325</v>
      </c>
      <c r="AK216" s="26">
        <f t="shared" si="53"/>
        <v>49.242904586892095</v>
      </c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X216" s="18"/>
      <c r="AY216" s="31">
        <f>VLOOKUP('Summary_Min Time&amp;Cost'!B216, A:D, 4, FALSE)</f>
        <v>90.795454545454547</v>
      </c>
      <c r="AZ216" s="31">
        <f>VLOOKUP('Summary_Min Time&amp;Cost'!E216, A:D, 4, FALSE)</f>
        <v>84.545454545454547</v>
      </c>
      <c r="BA216" s="31">
        <f t="shared" si="54"/>
        <v>87.670454545454547</v>
      </c>
      <c r="BB216" s="31">
        <f>IF('Min Time&amp;Cost'!H216=0,1,'Min Time&amp;Cost'!H216)</f>
        <v>5.5210152122624994</v>
      </c>
      <c r="BC216" s="31">
        <f t="shared" si="55"/>
        <v>4.7630221928594813E-2</v>
      </c>
      <c r="BD216" s="31">
        <f t="shared" si="56"/>
        <v>0.95236977807140522</v>
      </c>
      <c r="BE216" s="31">
        <f t="shared" si="57"/>
        <v>83.494691338873764</v>
      </c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</row>
    <row r="217" spans="10:68">
      <c r="J217" s="12"/>
      <c r="K217" s="21">
        <f>VLOOKUP('Summary_Min Time'!B217, A:D, 4, FALSE)</f>
        <v>90.795454545454547</v>
      </c>
      <c r="L217" s="21">
        <f>VLOOKUP('Summary_Min Time'!E217, A:D, 4, FALSE)</f>
        <v>90.795454545454547</v>
      </c>
      <c r="M217" s="21">
        <f t="shared" si="48"/>
        <v>90.795454545454547</v>
      </c>
      <c r="N217" s="21">
        <f>IF('Min Time'!H217=0,1,'Min Time'!H217)</f>
        <v>1</v>
      </c>
      <c r="O217" s="21">
        <f t="shared" si="49"/>
        <v>6.8715363210907938E-3</v>
      </c>
      <c r="P217" s="21">
        <f t="shared" si="46"/>
        <v>0.99312846367890917</v>
      </c>
      <c r="Q217" s="21">
        <f t="shared" si="47"/>
        <v>90.171550281755501</v>
      </c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D217" s="15"/>
      <c r="AE217" s="26">
        <f>VLOOKUP('Summary_Min Cost'!B217, A:D, 4, FALSE)</f>
        <v>90.795454545454547</v>
      </c>
      <c r="AF217" s="26">
        <f>VLOOKUP('Summary_Min Cost'!E217, A:D, 4, FALSE)</f>
        <v>90.795454545454547</v>
      </c>
      <c r="AG217" s="26">
        <f t="shared" si="50"/>
        <v>90.795454545454547</v>
      </c>
      <c r="AH217" s="26">
        <f>IF('Min Cost'!H217=0,1,'Min Cost'!H217)</f>
        <v>23.510991847828571</v>
      </c>
      <c r="AI217" s="26">
        <f t="shared" si="51"/>
        <v>0.1441269234493911</v>
      </c>
      <c r="AJ217" s="26">
        <f t="shared" si="52"/>
        <v>0.85587307655060885</v>
      </c>
      <c r="AK217" s="26">
        <f t="shared" si="53"/>
        <v>77.709385018629149</v>
      </c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X217" s="18"/>
      <c r="AY217" s="31">
        <f>VLOOKUP('Summary_Min Time&amp;Cost'!B217, A:D, 4, FALSE)</f>
        <v>90.795454545454547</v>
      </c>
      <c r="AZ217" s="31">
        <f>VLOOKUP('Summary_Min Time&amp;Cost'!E217, A:D, 4, FALSE)</f>
        <v>88.63636363636364</v>
      </c>
      <c r="BA217" s="31">
        <f t="shared" si="54"/>
        <v>89.715909090909093</v>
      </c>
      <c r="BB217" s="31">
        <f>IF('Min Time&amp;Cost'!H217=0,1,'Min Time&amp;Cost'!H217)</f>
        <v>1.04488967330625</v>
      </c>
      <c r="BC217" s="31">
        <f t="shared" si="55"/>
        <v>6.9732536538257969E-3</v>
      </c>
      <c r="BD217" s="31">
        <f t="shared" si="56"/>
        <v>0.99302674634617416</v>
      </c>
      <c r="BE217" s="31">
        <f t="shared" si="57"/>
        <v>89.090297300034607</v>
      </c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</row>
    <row r="218" spans="10:68">
      <c r="J218" s="12"/>
      <c r="K218" s="21">
        <f>VLOOKUP('Summary_Min Time'!B218, A:D, 4, FALSE)</f>
        <v>90.795454545454547</v>
      </c>
      <c r="L218" s="21">
        <f>VLOOKUP('Summary_Min Time'!E218, A:D, 4, FALSE)</f>
        <v>90.795454545454547</v>
      </c>
      <c r="M218" s="21">
        <f t="shared" si="48"/>
        <v>90.795454545454547</v>
      </c>
      <c r="N218" s="21">
        <f>IF('Min Time'!H218=0,1,'Min Time'!H218)</f>
        <v>0.57691867672999997</v>
      </c>
      <c r="O218" s="21">
        <f t="shared" si="49"/>
        <v>3.0298421799920842E-3</v>
      </c>
      <c r="P218" s="21">
        <f t="shared" si="46"/>
        <v>0.99697015782000786</v>
      </c>
      <c r="Q218" s="21">
        <f t="shared" si="47"/>
        <v>90.520358647521164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D218" s="15"/>
      <c r="AE218" s="26">
        <f>VLOOKUP('Summary_Min Cost'!B218, A:D, 4, FALSE)</f>
        <v>90.795454545454547</v>
      </c>
      <c r="AF218" s="26">
        <f>VLOOKUP('Summary_Min Cost'!E218, A:D, 4, FALSE)</f>
        <v>90.795454545454547</v>
      </c>
      <c r="AG218" s="26">
        <f t="shared" si="50"/>
        <v>90.795454545454547</v>
      </c>
      <c r="AH218" s="26">
        <f>IF('Min Cost'!H218=0,1,'Min Cost'!H218)</f>
        <v>28.930947212619049</v>
      </c>
      <c r="AI218" s="26">
        <f t="shared" si="51"/>
        <v>0.17882825945629946</v>
      </c>
      <c r="AJ218" s="26">
        <f t="shared" si="52"/>
        <v>0.82117174054370057</v>
      </c>
      <c r="AK218" s="26">
        <f t="shared" si="53"/>
        <v>74.558661442547361</v>
      </c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X218" s="18"/>
      <c r="AY218" s="31">
        <f>VLOOKUP('Summary_Min Time&amp;Cost'!B218, A:D, 4, FALSE)</f>
        <v>90.795454545454547</v>
      </c>
      <c r="AZ218" s="31">
        <f>VLOOKUP('Summary_Min Time&amp;Cost'!E218, A:D, 4, FALSE)</f>
        <v>90.795454545454547</v>
      </c>
      <c r="BA218" s="31">
        <f t="shared" si="54"/>
        <v>90.795454545454547</v>
      </c>
      <c r="BB218" s="31">
        <f>IF('Min Time&amp;Cost'!H218=0,1,'Min Time&amp;Cost'!H218)</f>
        <v>0.57691867672999997</v>
      </c>
      <c r="BC218" s="31">
        <f t="shared" si="55"/>
        <v>2.722639636027444E-3</v>
      </c>
      <c r="BD218" s="31">
        <f t="shared" si="56"/>
        <v>0.99727736036397252</v>
      </c>
      <c r="BE218" s="31">
        <f t="shared" si="57"/>
        <v>90.548251242137965</v>
      </c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</row>
    <row r="219" spans="10:68">
      <c r="J219" s="12"/>
      <c r="K219" s="21">
        <f>VLOOKUP('Summary_Min Time'!B219, A:D, 4, FALSE)</f>
        <v>92.954545454545453</v>
      </c>
      <c r="L219" s="21">
        <f>VLOOKUP('Summary_Min Time'!E219, A:D, 4, FALSE)</f>
        <v>84.545454545454547</v>
      </c>
      <c r="M219" s="21">
        <f t="shared" si="48"/>
        <v>88.75</v>
      </c>
      <c r="N219" s="21">
        <f>IF('Min Time'!H219=0,1,'Min Time'!H219)</f>
        <v>14.305407586527499</v>
      </c>
      <c r="O219" s="21">
        <f t="shared" si="49"/>
        <v>0.12768827664662036</v>
      </c>
      <c r="P219" s="21">
        <f t="shared" si="46"/>
        <v>0.8723117233533797</v>
      </c>
      <c r="Q219" s="21">
        <f t="shared" si="47"/>
        <v>77.41766544761245</v>
      </c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D219" s="15"/>
      <c r="AE219" s="26">
        <f>VLOOKUP('Summary_Min Cost'!B219, A:D, 4, FALSE)</f>
        <v>92.954545454545453</v>
      </c>
      <c r="AF219" s="26">
        <f>VLOOKUP('Summary_Min Cost'!E219, A:D, 4, FALSE)</f>
        <v>90.795454545454547</v>
      </c>
      <c r="AG219" s="26">
        <f t="shared" si="50"/>
        <v>91.875</v>
      </c>
      <c r="AH219" s="26">
        <f>IF('Min Cost'!H219=0,1,'Min Cost'!H219)</f>
        <v>36.503035612819048</v>
      </c>
      <c r="AI219" s="26">
        <f t="shared" si="51"/>
        <v>0.22730865572604086</v>
      </c>
      <c r="AJ219" s="26">
        <f t="shared" si="52"/>
        <v>0.77269134427395914</v>
      </c>
      <c r="AK219" s="26">
        <f t="shared" si="53"/>
        <v>70.991017255169993</v>
      </c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X219" s="18"/>
      <c r="AY219" s="31">
        <f>VLOOKUP('Summary_Min Time&amp;Cost'!B219, A:D, 4, FALSE)</f>
        <v>92.954545454545453</v>
      </c>
      <c r="AZ219" s="31">
        <f>VLOOKUP('Summary_Min Time&amp;Cost'!E219, A:D, 4, FALSE)</f>
        <v>84.545454545454547</v>
      </c>
      <c r="BA219" s="31">
        <f t="shared" si="54"/>
        <v>88.75</v>
      </c>
      <c r="BB219" s="31">
        <f>IF('Min Time&amp;Cost'!H219=0,1,'Min Time&amp;Cost'!H219)</f>
        <v>14.305407586527499</v>
      </c>
      <c r="BC219" s="31">
        <f t="shared" si="55"/>
        <v>0.12741948587245083</v>
      </c>
      <c r="BD219" s="31">
        <f t="shared" si="56"/>
        <v>0.87258051412754911</v>
      </c>
      <c r="BE219" s="31">
        <f t="shared" si="57"/>
        <v>77.441520628819987</v>
      </c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</row>
    <row r="220" spans="10:68">
      <c r="J220" s="12"/>
      <c r="K220" s="21">
        <f>VLOOKUP('Summary_Min Time'!B220, A:D, 4, FALSE)</f>
        <v>90.795454545454547</v>
      </c>
      <c r="L220" s="21">
        <f>VLOOKUP('Summary_Min Time'!E220, A:D, 4, FALSE)</f>
        <v>90.795454545454547</v>
      </c>
      <c r="M220" s="21">
        <f t="shared" si="48"/>
        <v>90.795454545454547</v>
      </c>
      <c r="N220" s="21">
        <f>IF('Min Time'!H220=0,1,'Min Time'!H220)</f>
        <v>4.2135081366012486</v>
      </c>
      <c r="O220" s="21">
        <f t="shared" si="49"/>
        <v>3.6051069195141991E-2</v>
      </c>
      <c r="P220" s="21">
        <f t="shared" si="46"/>
        <v>0.963948930804858</v>
      </c>
      <c r="Q220" s="21">
        <f t="shared" si="47"/>
        <v>87.522181331031987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D220" s="15"/>
      <c r="AE220" s="26">
        <f>VLOOKUP('Summary_Min Cost'!B220, A:D, 4, FALSE)</f>
        <v>90.795454545454547</v>
      </c>
      <c r="AF220" s="26">
        <f>VLOOKUP('Summary_Min Cost'!E220, A:D, 4, FALSE)</f>
        <v>85.454545454545453</v>
      </c>
      <c r="AG220" s="26">
        <f t="shared" si="50"/>
        <v>88.125</v>
      </c>
      <c r="AH220" s="26">
        <f>IF('Min Cost'!H220=0,1,'Min Cost'!H220)</f>
        <v>85.983167802180944</v>
      </c>
      <c r="AI220" s="26">
        <f t="shared" si="51"/>
        <v>0.54410585740108908</v>
      </c>
      <c r="AJ220" s="26">
        <f t="shared" si="52"/>
        <v>0.45589414259891092</v>
      </c>
      <c r="AK220" s="26">
        <f t="shared" si="53"/>
        <v>40.175671316529026</v>
      </c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X220" s="18"/>
      <c r="AY220" s="31">
        <f>VLOOKUP('Summary_Min Time&amp;Cost'!B220, A:D, 4, FALSE)</f>
        <v>90.795454545454547</v>
      </c>
      <c r="AZ220" s="31">
        <f>VLOOKUP('Summary_Min Time&amp;Cost'!E220, A:D, 4, FALSE)</f>
        <v>90.795454545454547</v>
      </c>
      <c r="BA220" s="31">
        <f t="shared" si="54"/>
        <v>90.795454545454547</v>
      </c>
      <c r="BB220" s="31">
        <f>IF('Min Time&amp;Cost'!H220=0,1,'Min Time&amp;Cost'!H220)</f>
        <v>4.2135081366012486</v>
      </c>
      <c r="BC220" s="31">
        <f t="shared" si="55"/>
        <v>3.5754041684867503E-2</v>
      </c>
      <c r="BD220" s="31">
        <f t="shared" si="56"/>
        <v>0.96424595831513249</v>
      </c>
      <c r="BE220" s="31">
        <f t="shared" si="57"/>
        <v>87.549150078839872</v>
      </c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</row>
    <row r="221" spans="10:68">
      <c r="J221" s="12"/>
      <c r="K221" s="21">
        <f>VLOOKUP('Summary_Min Time'!B221, A:D, 4, FALSE)</f>
        <v>84.545454545454547</v>
      </c>
      <c r="L221" s="21">
        <f>VLOOKUP('Summary_Min Time'!E221, A:D, 4, FALSE)</f>
        <v>88.63636363636364</v>
      </c>
      <c r="M221" s="21">
        <f t="shared" si="48"/>
        <v>86.590909090909093</v>
      </c>
      <c r="N221" s="21">
        <f>IF('Min Time'!H221=0,1,'Min Time'!H221)</f>
        <v>12.342223760862501</v>
      </c>
      <c r="O221" s="21">
        <f t="shared" si="49"/>
        <v>0.10986203051818066</v>
      </c>
      <c r="P221" s="21">
        <f t="shared" si="46"/>
        <v>0.89013796948181934</v>
      </c>
      <c r="Q221" s="21">
        <f t="shared" si="47"/>
        <v>77.077855993766633</v>
      </c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D221" s="15"/>
      <c r="AE221" s="26">
        <f>VLOOKUP('Summary_Min Cost'!B221, A:D, 4, FALSE)</f>
        <v>84.545454545454547</v>
      </c>
      <c r="AF221" s="26">
        <f>VLOOKUP('Summary_Min Cost'!E221, A:D, 4, FALSE)</f>
        <v>90.795454545454547</v>
      </c>
      <c r="AG221" s="26">
        <f t="shared" si="50"/>
        <v>87.670454545454547</v>
      </c>
      <c r="AH221" s="26">
        <f>IF('Min Cost'!H221=0,1,'Min Cost'!H221)</f>
        <v>74.908705864833337</v>
      </c>
      <c r="AI221" s="26">
        <f t="shared" si="51"/>
        <v>0.47320146817306591</v>
      </c>
      <c r="AJ221" s="26">
        <f t="shared" si="52"/>
        <v>0.52679853182693415</v>
      </c>
      <c r="AK221" s="26">
        <f t="shared" si="53"/>
        <v>46.18466673914542</v>
      </c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X221" s="18"/>
      <c r="AY221" s="31">
        <f>VLOOKUP('Summary_Min Time&amp;Cost'!B221, A:D, 4, FALSE)</f>
        <v>84.545454545454547</v>
      </c>
      <c r="AZ221" s="31">
        <f>VLOOKUP('Summary_Min Time&amp;Cost'!E221, A:D, 4, FALSE)</f>
        <v>88.63636363636364</v>
      </c>
      <c r="BA221" s="31">
        <f t="shared" si="54"/>
        <v>86.590909090909093</v>
      </c>
      <c r="BB221" s="31">
        <f>IF('Min Time&amp;Cost'!H221=0,1,'Min Time&amp;Cost'!H221)</f>
        <v>12.342223760862501</v>
      </c>
      <c r="BC221" s="31">
        <f t="shared" si="55"/>
        <v>0.10958774683319829</v>
      </c>
      <c r="BD221" s="31">
        <f t="shared" si="56"/>
        <v>0.89041225316680173</v>
      </c>
      <c r="BE221" s="31">
        <f t="shared" si="57"/>
        <v>77.101606467398057</v>
      </c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</row>
    <row r="222" spans="10:68">
      <c r="J222" s="12"/>
      <c r="K222" s="21">
        <f>VLOOKUP('Summary_Min Time'!B222, A:D, 4, FALSE)</f>
        <v>84.545454545454547</v>
      </c>
      <c r="L222" s="21">
        <f>VLOOKUP('Summary_Min Time'!E222, A:D, 4, FALSE)</f>
        <v>84.545454545454547</v>
      </c>
      <c r="M222" s="21">
        <f t="shared" si="48"/>
        <v>84.545454545454547</v>
      </c>
      <c r="N222" s="21">
        <f>IF('Min Time'!H222=0,1,'Min Time'!H222)</f>
        <v>6.0370526744774997</v>
      </c>
      <c r="O222" s="21">
        <f t="shared" si="49"/>
        <v>5.2609352394802432E-2</v>
      </c>
      <c r="P222" s="21">
        <f t="shared" si="46"/>
        <v>0.94739064760519753</v>
      </c>
      <c r="Q222" s="21">
        <f t="shared" si="47"/>
        <v>80.097572933893971</v>
      </c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D222" s="15"/>
      <c r="AE222" s="26">
        <f>VLOOKUP('Summary_Min Cost'!B222, A:D, 4, FALSE)</f>
        <v>84.545454545454547</v>
      </c>
      <c r="AF222" s="26">
        <f>VLOOKUP('Summary_Min Cost'!E222, A:D, 4, FALSE)</f>
        <v>85.454545454545453</v>
      </c>
      <c r="AG222" s="26">
        <f t="shared" si="50"/>
        <v>85</v>
      </c>
      <c r="AH222" s="26">
        <f>IF('Min Cost'!H222=0,1,'Min Cost'!H222)</f>
        <v>12.359458527961911</v>
      </c>
      <c r="AI222" s="26">
        <f t="shared" si="51"/>
        <v>7.2729083674028583E-2</v>
      </c>
      <c r="AJ222" s="26">
        <f t="shared" si="52"/>
        <v>0.92727091632597136</v>
      </c>
      <c r="AK222" s="26">
        <f t="shared" si="53"/>
        <v>78.818027887707572</v>
      </c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X222" s="18"/>
      <c r="AY222" s="31">
        <f>VLOOKUP('Summary_Min Time&amp;Cost'!B222, A:D, 4, FALSE)</f>
        <v>84.545454545454547</v>
      </c>
      <c r="AZ222" s="31">
        <f>VLOOKUP('Summary_Min Time&amp;Cost'!E222, A:D, 4, FALSE)</f>
        <v>84.545454545454547</v>
      </c>
      <c r="BA222" s="31">
        <f t="shared" si="54"/>
        <v>84.545454545454547</v>
      </c>
      <c r="BB222" s="31">
        <f>IF('Min Time&amp;Cost'!H222=0,1,'Min Time&amp;Cost'!H222)</f>
        <v>6.0370526744774997</v>
      </c>
      <c r="BC222" s="31">
        <f t="shared" si="55"/>
        <v>5.23174270901283E-2</v>
      </c>
      <c r="BD222" s="31">
        <f t="shared" si="56"/>
        <v>0.94768257290987168</v>
      </c>
      <c r="BE222" s="31">
        <f t="shared" si="57"/>
        <v>80.122253891470976</v>
      </c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</row>
    <row r="223" spans="10:68">
      <c r="J223" s="12"/>
      <c r="K223" s="21">
        <f>VLOOKUP('Summary_Min Time'!B223, A:D, 4, FALSE)</f>
        <v>89.545454545454547</v>
      </c>
      <c r="L223" s="21">
        <f>VLOOKUP('Summary_Min Time'!E223, A:D, 4, FALSE)</f>
        <v>84.545454545454547</v>
      </c>
      <c r="M223" s="21">
        <f t="shared" si="48"/>
        <v>87.045454545454547</v>
      </c>
      <c r="N223" s="21">
        <f>IF('Min Time'!H223=0,1,'Min Time'!H223)</f>
        <v>2.2463705876887499</v>
      </c>
      <c r="O223" s="21">
        <f t="shared" si="49"/>
        <v>1.8188922178149606E-2</v>
      </c>
      <c r="P223" s="21">
        <f t="shared" si="46"/>
        <v>0.9818110778218504</v>
      </c>
      <c r="Q223" s="21">
        <f t="shared" si="47"/>
        <v>85.462191546765609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D223" s="15"/>
      <c r="AE223" s="26">
        <f>VLOOKUP('Summary_Min Cost'!B223, A:D, 4, FALSE)</f>
        <v>89.545454545454547</v>
      </c>
      <c r="AF223" s="26">
        <f>VLOOKUP('Summary_Min Cost'!E223, A:D, 4, FALSE)</f>
        <v>85.454545454545453</v>
      </c>
      <c r="AG223" s="26">
        <f t="shared" si="50"/>
        <v>87.5</v>
      </c>
      <c r="AH223" s="26">
        <f>IF('Min Cost'!H223=0,1,'Min Cost'!H223)</f>
        <v>90.051547605233338</v>
      </c>
      <c r="AI223" s="26">
        <f t="shared" si="51"/>
        <v>0.57015371297321682</v>
      </c>
      <c r="AJ223" s="26">
        <f t="shared" si="52"/>
        <v>0.42984628702678318</v>
      </c>
      <c r="AK223" s="26">
        <f t="shared" si="53"/>
        <v>37.611550114843531</v>
      </c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X223" s="18"/>
      <c r="AY223" s="31">
        <f>VLOOKUP('Summary_Min Time&amp;Cost'!B223, A:D, 4, FALSE)</f>
        <v>89.545454545454547</v>
      </c>
      <c r="AZ223" s="31">
        <f>VLOOKUP('Summary_Min Time&amp;Cost'!E223, A:D, 4, FALSE)</f>
        <v>84.545454545454547</v>
      </c>
      <c r="BA223" s="31">
        <f t="shared" si="54"/>
        <v>87.045454545454547</v>
      </c>
      <c r="BB223" s="31">
        <f>IF('Min Time&amp;Cost'!H223=0,1,'Min Time&amp;Cost'!H223)</f>
        <v>2.2463705876887499</v>
      </c>
      <c r="BC223" s="31">
        <f t="shared" si="55"/>
        <v>1.7886390694700743E-2</v>
      </c>
      <c r="BD223" s="31">
        <f t="shared" si="56"/>
        <v>0.98211360930529923</v>
      </c>
      <c r="BE223" s="31">
        <f t="shared" si="57"/>
        <v>85.488525537256734</v>
      </c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</row>
    <row r="224" spans="10:68">
      <c r="J224" s="12"/>
      <c r="K224" s="21">
        <f>VLOOKUP('Summary_Min Time'!B224, A:D, 4, FALSE)</f>
        <v>90.795454545454547</v>
      </c>
      <c r="L224" s="21">
        <f>VLOOKUP('Summary_Min Time'!E224, A:D, 4, FALSE)</f>
        <v>92.954545454545453</v>
      </c>
      <c r="M224" s="21">
        <f t="shared" si="48"/>
        <v>91.875</v>
      </c>
      <c r="N224" s="21">
        <f>IF('Min Time'!H224=0,1,'Min Time'!H224)</f>
        <v>12.625620733293751</v>
      </c>
      <c r="O224" s="21">
        <f t="shared" si="49"/>
        <v>0.11243535254567998</v>
      </c>
      <c r="P224" s="21">
        <f t="shared" si="46"/>
        <v>0.88756464745432007</v>
      </c>
      <c r="Q224" s="21">
        <f t="shared" si="47"/>
        <v>81.54500198486565</v>
      </c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D224" s="15"/>
      <c r="AE224" s="26">
        <f>VLOOKUP('Summary_Min Cost'!B224, A:D, 4, FALSE)</f>
        <v>90.795454545454547</v>
      </c>
      <c r="AF224" s="26">
        <f>VLOOKUP('Summary_Min Cost'!E224, A:D, 4, FALSE)</f>
        <v>90.795454545454547</v>
      </c>
      <c r="AG224" s="26">
        <f t="shared" si="50"/>
        <v>90.795454545454547</v>
      </c>
      <c r="AH224" s="26">
        <f>IF('Min Cost'!H224=0,1,'Min Cost'!H224)</f>
        <v>39.988077820514278</v>
      </c>
      <c r="AI224" s="26">
        <f t="shared" si="51"/>
        <v>0.24962168461796144</v>
      </c>
      <c r="AJ224" s="26">
        <f t="shared" si="52"/>
        <v>0.75037831538203859</v>
      </c>
      <c r="AK224" s="26">
        <f t="shared" si="53"/>
        <v>68.13094022616464</v>
      </c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X224" s="18"/>
      <c r="AY224" s="31">
        <f>VLOOKUP('Summary_Min Time&amp;Cost'!B224, A:D, 4, FALSE)</f>
        <v>90.795454545454547</v>
      </c>
      <c r="AZ224" s="31">
        <f>VLOOKUP('Summary_Min Time&amp;Cost'!E224, A:D, 4, FALSE)</f>
        <v>92.954545454545453</v>
      </c>
      <c r="BA224" s="31">
        <f t="shared" si="54"/>
        <v>91.875</v>
      </c>
      <c r="BB224" s="31">
        <f>IF('Min Time&amp;Cost'!H224=0,1,'Min Time&amp;Cost'!H224)</f>
        <v>12.625620733293751</v>
      </c>
      <c r="BC224" s="31">
        <f t="shared" si="55"/>
        <v>0.11216186179423436</v>
      </c>
      <c r="BD224" s="31">
        <f t="shared" si="56"/>
        <v>0.88783813820576563</v>
      </c>
      <c r="BE224" s="31">
        <f t="shared" si="57"/>
        <v>81.570128947654723</v>
      </c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</row>
    <row r="225" spans="10:68">
      <c r="J225" s="12"/>
      <c r="K225" s="21">
        <f>VLOOKUP('Summary_Min Time'!B225, A:D, 4, FALSE)</f>
        <v>85.454545454545453</v>
      </c>
      <c r="L225" s="21">
        <f>VLOOKUP('Summary_Min Time'!E225, A:D, 4, FALSE)</f>
        <v>84.545454545454547</v>
      </c>
      <c r="M225" s="21">
        <f t="shared" si="48"/>
        <v>85</v>
      </c>
      <c r="N225" s="21">
        <f>IF('Min Time'!H225=0,1,'Min Time'!H225)</f>
        <v>12.49557559110375</v>
      </c>
      <c r="O225" s="21">
        <f t="shared" si="49"/>
        <v>0.11125450708323244</v>
      </c>
      <c r="P225" s="21">
        <f t="shared" si="46"/>
        <v>0.88874549291676752</v>
      </c>
      <c r="Q225" s="21">
        <f t="shared" si="47"/>
        <v>75.543366897925239</v>
      </c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D225" s="15"/>
      <c r="AE225" s="26">
        <f>VLOOKUP('Summary_Min Cost'!B225, A:D, 4, FALSE)</f>
        <v>85.454545454545453</v>
      </c>
      <c r="AF225" s="26">
        <f>VLOOKUP('Summary_Min Cost'!E225, A:D, 4, FALSE)</f>
        <v>90.795454545454547</v>
      </c>
      <c r="AG225" s="26">
        <f t="shared" si="50"/>
        <v>88.125</v>
      </c>
      <c r="AH225" s="26">
        <f>IF('Min Cost'!H225=0,1,'Min Cost'!H225)</f>
        <v>22.382607886900001</v>
      </c>
      <c r="AI225" s="26">
        <f t="shared" si="51"/>
        <v>0.13690243019482312</v>
      </c>
      <c r="AJ225" s="26">
        <f t="shared" si="52"/>
        <v>0.86309756980517682</v>
      </c>
      <c r="AK225" s="26">
        <f t="shared" si="53"/>
        <v>76.060473339081213</v>
      </c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X225" s="18"/>
      <c r="AY225" s="31">
        <f>VLOOKUP('Summary_Min Time&amp;Cost'!B225, A:D, 4, FALSE)</f>
        <v>85.454545454545453</v>
      </c>
      <c r="AZ225" s="31">
        <f>VLOOKUP('Summary_Min Time&amp;Cost'!E225, A:D, 4, FALSE)</f>
        <v>84.545454545454547</v>
      </c>
      <c r="BA225" s="31">
        <f t="shared" si="54"/>
        <v>85</v>
      </c>
      <c r="BB225" s="31">
        <f>IF('Min Time&amp;Cost'!H225=0,1,'Min Time&amp;Cost'!H225)</f>
        <v>12.49557559110375</v>
      </c>
      <c r="BC225" s="31">
        <f t="shared" si="55"/>
        <v>0.11098065247061481</v>
      </c>
      <c r="BD225" s="31">
        <f t="shared" si="56"/>
        <v>0.88901934752938516</v>
      </c>
      <c r="BE225" s="31">
        <f t="shared" si="57"/>
        <v>75.566644539997739</v>
      </c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</row>
    <row r="226" spans="10:68">
      <c r="J226" s="12"/>
      <c r="K226" s="21">
        <f>VLOOKUP('Summary_Min Time'!B226, A:D, 4, FALSE)</f>
        <v>85.454545454545453</v>
      </c>
      <c r="L226" s="21">
        <f>VLOOKUP('Summary_Min Time'!E226, A:D, 4, FALSE)</f>
        <v>88.63636363636364</v>
      </c>
      <c r="M226" s="21">
        <f t="shared" si="48"/>
        <v>87.045454545454547</v>
      </c>
      <c r="N226" s="21">
        <f>IF('Min Time'!H226=0,1,'Min Time'!H226)</f>
        <v>10.07077964899125</v>
      </c>
      <c r="O226" s="21">
        <f t="shared" si="49"/>
        <v>8.9236696672280541E-2</v>
      </c>
      <c r="P226" s="21">
        <f t="shared" si="46"/>
        <v>0.91076330332771949</v>
      </c>
      <c r="Q226" s="21">
        <f t="shared" si="47"/>
        <v>79.277805721481045</v>
      </c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D226" s="15"/>
      <c r="AE226" s="26">
        <f>VLOOKUP('Summary_Min Cost'!B226, A:D, 4, FALSE)</f>
        <v>85.454545454545453</v>
      </c>
      <c r="AF226" s="26">
        <f>VLOOKUP('Summary_Min Cost'!E226, A:D, 4, FALSE)</f>
        <v>90.795454545454547</v>
      </c>
      <c r="AG226" s="26">
        <f t="shared" si="50"/>
        <v>88.125</v>
      </c>
      <c r="AH226" s="26">
        <f>IF('Min Cost'!H226=0,1,'Min Cost'!H226)</f>
        <v>35.026013834033343</v>
      </c>
      <c r="AI226" s="26">
        <f t="shared" si="51"/>
        <v>0.21785200422515796</v>
      </c>
      <c r="AJ226" s="26">
        <f t="shared" si="52"/>
        <v>0.78214799577484206</v>
      </c>
      <c r="AK226" s="26">
        <f t="shared" si="53"/>
        <v>68.926792127657961</v>
      </c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X226" s="18"/>
      <c r="AY226" s="31">
        <f>VLOOKUP('Summary_Min Time&amp;Cost'!B226, A:D, 4, FALSE)</f>
        <v>85.454545454545453</v>
      </c>
      <c r="AZ226" s="31">
        <f>VLOOKUP('Summary_Min Time&amp;Cost'!E226, A:D, 4, FALSE)</f>
        <v>88.63636363636364</v>
      </c>
      <c r="BA226" s="31">
        <f t="shared" si="54"/>
        <v>87.045454545454547</v>
      </c>
      <c r="BB226" s="31">
        <f>IF('Min Time&amp;Cost'!H226=0,1,'Min Time&amp;Cost'!H226)</f>
        <v>10.07077964899125</v>
      </c>
      <c r="BC226" s="31">
        <f t="shared" si="55"/>
        <v>8.8956057576378506E-2</v>
      </c>
      <c r="BD226" s="31">
        <f t="shared" si="56"/>
        <v>0.91104394242362152</v>
      </c>
      <c r="BE226" s="31">
        <f t="shared" si="57"/>
        <v>79.302234079147055</v>
      </c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</row>
    <row r="227" spans="10:68">
      <c r="J227" s="12"/>
      <c r="K227" s="21">
        <f>VLOOKUP('Summary_Min Time'!B227, A:D, 4, FALSE)</f>
        <v>87.5</v>
      </c>
      <c r="L227" s="21">
        <f>VLOOKUP('Summary_Min Time'!E227, A:D, 4, FALSE)</f>
        <v>84.545454545454547</v>
      </c>
      <c r="M227" s="21">
        <f t="shared" si="48"/>
        <v>86.02272727272728</v>
      </c>
      <c r="N227" s="21">
        <f>IF('Min Time'!H227=0,1,'Min Time'!H227)</f>
        <v>3.90509795580875</v>
      </c>
      <c r="O227" s="21">
        <f t="shared" si="49"/>
        <v>3.3250620393837631E-2</v>
      </c>
      <c r="P227" s="21">
        <f t="shared" si="46"/>
        <v>0.96674937960616236</v>
      </c>
      <c r="Q227" s="21">
        <f t="shared" si="47"/>
        <v>83.162418222939195</v>
      </c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D227" s="15"/>
      <c r="AE227" s="26">
        <f>VLOOKUP('Summary_Min Cost'!B227, A:D, 4, FALSE)</f>
        <v>87.5</v>
      </c>
      <c r="AF227" s="26">
        <f>VLOOKUP('Summary_Min Cost'!E227, A:D, 4, FALSE)</f>
        <v>90.795454545454547</v>
      </c>
      <c r="AG227" s="26">
        <f t="shared" si="50"/>
        <v>89.14772727272728</v>
      </c>
      <c r="AH227" s="26">
        <f>IF('Min Cost'!H227=0,1,'Min Cost'!H227)</f>
        <v>22.070880545809519</v>
      </c>
      <c r="AI227" s="26">
        <f t="shared" si="51"/>
        <v>0.13490659176486233</v>
      </c>
      <c r="AJ227" s="26">
        <f t="shared" si="52"/>
        <v>0.8650934082351377</v>
      </c>
      <c r="AK227" s="26">
        <f t="shared" si="53"/>
        <v>77.121111222780186</v>
      </c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X227" s="18"/>
      <c r="AY227" s="31">
        <f>VLOOKUP('Summary_Min Time&amp;Cost'!B227, A:D, 4, FALSE)</f>
        <v>87.5</v>
      </c>
      <c r="AZ227" s="31">
        <f>VLOOKUP('Summary_Min Time&amp;Cost'!E227, A:D, 4, FALSE)</f>
        <v>90.795454545454547</v>
      </c>
      <c r="BA227" s="31">
        <f t="shared" si="54"/>
        <v>89.14772727272728</v>
      </c>
      <c r="BB227" s="31">
        <f>IF('Min Time&amp;Cost'!H227=0,1,'Min Time&amp;Cost'!H227)</f>
        <v>8.9062769354787488</v>
      </c>
      <c r="BC227" s="31">
        <f t="shared" si="55"/>
        <v>7.8378796177628676E-2</v>
      </c>
      <c r="BD227" s="31">
        <f t="shared" si="56"/>
        <v>0.92162120382237134</v>
      </c>
      <c r="BE227" s="31">
        <f t="shared" si="57"/>
        <v>82.160435727119363</v>
      </c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</row>
    <row r="228" spans="10:68">
      <c r="J228" s="12"/>
      <c r="K228" s="21">
        <f>VLOOKUP('Summary_Min Time'!B228, A:D, 4, FALSE)</f>
        <v>84.545454545454547</v>
      </c>
      <c r="L228" s="21">
        <f>VLOOKUP('Summary_Min Time'!E228, A:D, 4, FALSE)</f>
        <v>90.795454545454547</v>
      </c>
      <c r="M228" s="21">
        <f t="shared" si="48"/>
        <v>87.670454545454547</v>
      </c>
      <c r="N228" s="21">
        <f>IF('Min Time'!H228=0,1,'Min Time'!H228)</f>
        <v>12.87729947376625</v>
      </c>
      <c r="O228" s="21">
        <f t="shared" si="49"/>
        <v>0.11472066435107789</v>
      </c>
      <c r="P228" s="21">
        <f t="shared" si="46"/>
        <v>0.88527933564892214</v>
      </c>
      <c r="Q228" s="21">
        <f t="shared" si="47"/>
        <v>77.612841756039032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D228" s="15"/>
      <c r="AE228" s="26">
        <f>VLOOKUP('Summary_Min Cost'!B228, A:D, 4, FALSE)</f>
        <v>84.545454545454547</v>
      </c>
      <c r="AF228" s="26">
        <f>VLOOKUP('Summary_Min Cost'!E228, A:D, 4, FALSE)</f>
        <v>90.795454545454547</v>
      </c>
      <c r="AG228" s="26">
        <f t="shared" si="50"/>
        <v>87.670454545454547</v>
      </c>
      <c r="AH228" s="26">
        <f>IF('Min Cost'!H228=0,1,'Min Cost'!H228)</f>
        <v>36.653825289423807</v>
      </c>
      <c r="AI228" s="26">
        <f t="shared" si="51"/>
        <v>0.22827408862761553</v>
      </c>
      <c r="AJ228" s="26">
        <f t="shared" si="52"/>
        <v>0.77172591137238444</v>
      </c>
      <c r="AK228" s="26">
        <f t="shared" si="53"/>
        <v>67.657561434522108</v>
      </c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X228" s="18"/>
      <c r="AY228" s="31">
        <f>VLOOKUP('Summary_Min Time&amp;Cost'!B228, A:D, 4, FALSE)</f>
        <v>84.545454545454547</v>
      </c>
      <c r="AZ228" s="31">
        <f>VLOOKUP('Summary_Min Time&amp;Cost'!E228, A:D, 4, FALSE)</f>
        <v>88.63636363636364</v>
      </c>
      <c r="BA228" s="31">
        <f t="shared" si="54"/>
        <v>86.590909090909093</v>
      </c>
      <c r="BB228" s="31">
        <f>IF('Min Time&amp;Cost'!H228=0,1,'Min Time&amp;Cost'!H228)</f>
        <v>13.32241305805125</v>
      </c>
      <c r="BC228" s="31">
        <f t="shared" si="55"/>
        <v>0.11849087629465745</v>
      </c>
      <c r="BD228" s="31">
        <f t="shared" si="56"/>
        <v>0.88150912370534251</v>
      </c>
      <c r="BE228" s="31">
        <f t="shared" si="57"/>
        <v>76.330676393576255</v>
      </c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</row>
    <row r="229" spans="10:68">
      <c r="J229" s="12"/>
      <c r="K229" s="21">
        <f>VLOOKUP('Summary_Min Time'!B229, A:D, 4, FALSE)</f>
        <v>90.795454545454547</v>
      </c>
      <c r="L229" s="21">
        <f>VLOOKUP('Summary_Min Time'!E229, A:D, 4, FALSE)</f>
        <v>84.545454545454547</v>
      </c>
      <c r="M229" s="21">
        <f t="shared" si="48"/>
        <v>87.670454545454547</v>
      </c>
      <c r="N229" s="21">
        <f>IF('Min Time'!H229=0,1,'Min Time'!H229)</f>
        <v>1.0769549098762501</v>
      </c>
      <c r="O229" s="21">
        <f t="shared" si="49"/>
        <v>7.5703079523114442E-3</v>
      </c>
      <c r="P229" s="21">
        <f t="shared" si="46"/>
        <v>0.99242969204768861</v>
      </c>
      <c r="Q229" s="21">
        <f t="shared" si="47"/>
        <v>87.006762206226341</v>
      </c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D229" s="15"/>
      <c r="AE229" s="26">
        <f>VLOOKUP('Summary_Min Cost'!B229, A:D, 4, FALSE)</f>
        <v>90.795454545454547</v>
      </c>
      <c r="AF229" s="26">
        <f>VLOOKUP('Summary_Min Cost'!E229, A:D, 4, FALSE)</f>
        <v>90.795454545454547</v>
      </c>
      <c r="AG229" s="26">
        <f t="shared" si="50"/>
        <v>90.795454545454547</v>
      </c>
      <c r="AH229" s="26">
        <f>IF('Min Cost'!H229=0,1,'Min Cost'!H229)</f>
        <v>36.583270817038091</v>
      </c>
      <c r="AI229" s="26">
        <f t="shared" si="51"/>
        <v>0.22782236268371719</v>
      </c>
      <c r="AJ229" s="26">
        <f t="shared" si="52"/>
        <v>0.77217763731628275</v>
      </c>
      <c r="AK229" s="26">
        <f t="shared" si="53"/>
        <v>70.110219569967043</v>
      </c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X229" s="18"/>
      <c r="AY229" s="31">
        <f>VLOOKUP('Summary_Min Time&amp;Cost'!B229, A:D, 4, FALSE)</f>
        <v>90.795454545454547</v>
      </c>
      <c r="AZ229" s="31">
        <f>VLOOKUP('Summary_Min Time&amp;Cost'!E229, A:D, 4, FALSE)</f>
        <v>84.545454545454547</v>
      </c>
      <c r="BA229" s="31">
        <f t="shared" si="54"/>
        <v>87.670454545454547</v>
      </c>
      <c r="BB229" s="31">
        <f>IF('Min Time&amp;Cost'!H229=0,1,'Min Time&amp;Cost'!H229)</f>
        <v>1.0769549098762501</v>
      </c>
      <c r="BC229" s="31">
        <f t="shared" si="55"/>
        <v>7.2645044899793884E-3</v>
      </c>
      <c r="BD229" s="31">
        <f t="shared" si="56"/>
        <v>0.9927354955100206</v>
      </c>
      <c r="BE229" s="31">
        <f t="shared" si="57"/>
        <v>87.033572134770552</v>
      </c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</row>
    <row r="230" spans="10:68">
      <c r="J230" s="12"/>
      <c r="K230" s="21">
        <f>VLOOKUP('Summary_Min Time'!B230, A:D, 4, FALSE)</f>
        <v>84.545454545454547</v>
      </c>
      <c r="L230" s="21">
        <f>VLOOKUP('Summary_Min Time'!E230, A:D, 4, FALSE)</f>
        <v>90.795454545454547</v>
      </c>
      <c r="M230" s="21">
        <f t="shared" si="48"/>
        <v>87.670454545454547</v>
      </c>
      <c r="N230" s="21">
        <f>IF('Min Time'!H230=0,1,'Min Time'!H230)</f>
        <v>1.19323150252</v>
      </c>
      <c r="O230" s="21">
        <f t="shared" si="49"/>
        <v>8.6261312187555245E-3</v>
      </c>
      <c r="P230" s="21">
        <f t="shared" si="46"/>
        <v>0.99137386878124445</v>
      </c>
      <c r="Q230" s="21">
        <f t="shared" si="47"/>
        <v>86.914197700537514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D230" s="15"/>
      <c r="AE230" s="26">
        <f>VLOOKUP('Summary_Min Cost'!B230, A:D, 4, FALSE)</f>
        <v>84.545454545454547</v>
      </c>
      <c r="AF230" s="26">
        <f>VLOOKUP('Summary_Min Cost'!E230, A:D, 4, FALSE)</f>
        <v>85.454545454545453</v>
      </c>
      <c r="AG230" s="26">
        <f t="shared" si="50"/>
        <v>85</v>
      </c>
      <c r="AH230" s="26">
        <f>IF('Min Cost'!H230=0,1,'Min Cost'!H230)</f>
        <v>113.3449891073333</v>
      </c>
      <c r="AI230" s="26">
        <f t="shared" si="51"/>
        <v>0.71929028069712497</v>
      </c>
      <c r="AJ230" s="26">
        <f t="shared" si="52"/>
        <v>0.28070971930287503</v>
      </c>
      <c r="AK230" s="26">
        <f t="shared" si="53"/>
        <v>23.860326140744377</v>
      </c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X230" s="18"/>
      <c r="AY230" s="31">
        <f>VLOOKUP('Summary_Min Time&amp;Cost'!B230, A:D, 4, FALSE)</f>
        <v>84.545454545454547</v>
      </c>
      <c r="AZ230" s="31">
        <f>VLOOKUP('Summary_Min Time&amp;Cost'!E230, A:D, 4, FALSE)</f>
        <v>90.795454545454547</v>
      </c>
      <c r="BA230" s="31">
        <f t="shared" si="54"/>
        <v>87.670454545454547</v>
      </c>
      <c r="BB230" s="31">
        <f>IF('Min Time&amp;Cost'!H230=0,1,'Min Time&amp;Cost'!H230)</f>
        <v>1.19323150252</v>
      </c>
      <c r="BC230" s="31">
        <f t="shared" si="55"/>
        <v>8.3206530937376157E-3</v>
      </c>
      <c r="BD230" s="31">
        <f t="shared" si="56"/>
        <v>0.99167934690626236</v>
      </c>
      <c r="BE230" s="31">
        <f t="shared" si="57"/>
        <v>86.940979106611522</v>
      </c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</row>
    <row r="231" spans="10:68">
      <c r="J231" s="12"/>
      <c r="K231" s="21">
        <f>VLOOKUP('Summary_Min Time'!B231, A:D, 4, FALSE)</f>
        <v>84.545454545454547</v>
      </c>
      <c r="L231" s="21">
        <f>VLOOKUP('Summary_Min Time'!E231, A:D, 4, FALSE)</f>
        <v>84.545454545454547</v>
      </c>
      <c r="M231" s="21">
        <f t="shared" si="48"/>
        <v>84.545454545454547</v>
      </c>
      <c r="N231" s="21">
        <f>IF('Min Time'!H231=0,1,'Min Time'!H231)</f>
        <v>5.54143935608875</v>
      </c>
      <c r="O231" s="21">
        <f t="shared" si="49"/>
        <v>4.8109047898284948E-2</v>
      </c>
      <c r="P231" s="21">
        <f t="shared" si="46"/>
        <v>0.95189095210171504</v>
      </c>
      <c r="Q231" s="21">
        <f t="shared" si="47"/>
        <v>80.478053223144997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D231" s="15"/>
      <c r="AE231" s="26">
        <f>VLOOKUP('Summary_Min Cost'!B231, A:D, 4, FALSE)</f>
        <v>84.545454545454547</v>
      </c>
      <c r="AF231" s="26">
        <f>VLOOKUP('Summary_Min Cost'!E231, A:D, 4, FALSE)</f>
        <v>90.795454545454547</v>
      </c>
      <c r="AG231" s="26">
        <f t="shared" si="50"/>
        <v>87.670454545454547</v>
      </c>
      <c r="AH231" s="26">
        <f>IF('Min Cost'!H231=0,1,'Min Cost'!H231)</f>
        <v>36.770231538799997</v>
      </c>
      <c r="AI231" s="26">
        <f t="shared" si="51"/>
        <v>0.22901938118097281</v>
      </c>
      <c r="AJ231" s="26">
        <f t="shared" si="52"/>
        <v>0.77098061881902713</v>
      </c>
      <c r="AK231" s="26">
        <f t="shared" si="53"/>
        <v>67.592221297599934</v>
      </c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X231" s="18"/>
      <c r="AY231" s="31">
        <f>VLOOKUP('Summary_Min Time&amp;Cost'!B231, A:D, 4, FALSE)</f>
        <v>84.545454545454547</v>
      </c>
      <c r="AZ231" s="31">
        <f>VLOOKUP('Summary_Min Time&amp;Cost'!E231, A:D, 4, FALSE)</f>
        <v>84.545454545454547</v>
      </c>
      <c r="BA231" s="31">
        <f t="shared" si="54"/>
        <v>84.545454545454547</v>
      </c>
      <c r="BB231" s="31">
        <f>IF('Min Time&amp;Cost'!H231=0,1,'Min Time&amp;Cost'!H231)</f>
        <v>5.54143935608875</v>
      </c>
      <c r="BC231" s="31">
        <f t="shared" si="55"/>
        <v>4.781573588711905E-2</v>
      </c>
      <c r="BD231" s="31">
        <f t="shared" si="56"/>
        <v>0.95218426411288093</v>
      </c>
      <c r="BE231" s="31">
        <f t="shared" si="57"/>
        <v>80.502851420452657</v>
      </c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</row>
    <row r="232" spans="10:68">
      <c r="J232" s="12"/>
      <c r="K232" s="21">
        <f>VLOOKUP('Summary_Min Time'!B232, A:D, 4, FALSE)</f>
        <v>90.795454545454547</v>
      </c>
      <c r="L232" s="21">
        <f>VLOOKUP('Summary_Min Time'!E232, A:D, 4, FALSE)</f>
        <v>84.545454545454547</v>
      </c>
      <c r="M232" s="21">
        <f t="shared" si="48"/>
        <v>87.670454545454547</v>
      </c>
      <c r="N232" s="21">
        <f>IF('Min Time'!H232=0,1,'Min Time'!H232)</f>
        <v>2.3082867029975001</v>
      </c>
      <c r="O232" s="21">
        <f t="shared" si="49"/>
        <v>1.8751137441122629E-2</v>
      </c>
      <c r="P232" s="21">
        <f t="shared" si="46"/>
        <v>0.98124886255887733</v>
      </c>
      <c r="Q232" s="21">
        <f t="shared" si="47"/>
        <v>86.026533802747025</v>
      </c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D232" s="15"/>
      <c r="AE232" s="26">
        <f>VLOOKUP('Summary_Min Cost'!B232, A:D, 4, FALSE)</f>
        <v>90.795454545454547</v>
      </c>
      <c r="AF232" s="26">
        <f>VLOOKUP('Summary_Min Cost'!E232, A:D, 4, FALSE)</f>
        <v>90.795454545454547</v>
      </c>
      <c r="AG232" s="26">
        <f t="shared" si="50"/>
        <v>90.795454545454547</v>
      </c>
      <c r="AH232" s="26">
        <f>IF('Min Cost'!H232=0,1,'Min Cost'!H232)</f>
        <v>35.348226271999998</v>
      </c>
      <c r="AI232" s="26">
        <f t="shared" si="51"/>
        <v>0.21991497362673684</v>
      </c>
      <c r="AJ232" s="26">
        <f t="shared" si="52"/>
        <v>0.78008502637326316</v>
      </c>
      <c r="AK232" s="26">
        <f t="shared" si="53"/>
        <v>70.828174553663331</v>
      </c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X232" s="18"/>
      <c r="AY232" s="31">
        <f>VLOOKUP('Summary_Min Time&amp;Cost'!B232, A:D, 4, FALSE)</f>
        <v>90.795454545454547</v>
      </c>
      <c r="AZ232" s="31">
        <f>VLOOKUP('Summary_Min Time&amp;Cost'!E232, A:D, 4, FALSE)</f>
        <v>84.545454545454547</v>
      </c>
      <c r="BA232" s="31">
        <f t="shared" si="54"/>
        <v>87.670454545454547</v>
      </c>
      <c r="BB232" s="31">
        <f>IF('Min Time&amp;Cost'!H232=0,1,'Min Time&amp;Cost'!H232)</f>
        <v>2.3082867029975001</v>
      </c>
      <c r="BC232" s="31">
        <f t="shared" si="55"/>
        <v>1.8448779196519167E-2</v>
      </c>
      <c r="BD232" s="31">
        <f t="shared" si="56"/>
        <v>0.98155122080348078</v>
      </c>
      <c r="BE232" s="31">
        <f t="shared" si="57"/>
        <v>86.053041687486981</v>
      </c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</row>
    <row r="233" spans="10:68">
      <c r="J233" s="12"/>
      <c r="K233" s="21">
        <f>VLOOKUP('Summary_Min Time'!B233, A:D, 4, FALSE)</f>
        <v>92.954545454545453</v>
      </c>
      <c r="L233" s="21">
        <f>VLOOKUP('Summary_Min Time'!E233, A:D, 4, FALSE)</f>
        <v>84.545454545454547</v>
      </c>
      <c r="M233" s="21">
        <f t="shared" si="48"/>
        <v>88.75</v>
      </c>
      <c r="N233" s="21">
        <f>IF('Min Time'!H233=0,1,'Min Time'!H233)</f>
        <v>10.588130414433749</v>
      </c>
      <c r="O233" s="21">
        <f t="shared" si="49"/>
        <v>9.3934383133909116E-2</v>
      </c>
      <c r="P233" s="21">
        <f t="shared" si="46"/>
        <v>0.90606561686609088</v>
      </c>
      <c r="Q233" s="21">
        <f t="shared" si="47"/>
        <v>80.413323496865573</v>
      </c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D233" s="15"/>
      <c r="AE233" s="26">
        <f>VLOOKUP('Summary_Min Cost'!B233, A:D, 4, FALSE)</f>
        <v>92.954545454545453</v>
      </c>
      <c r="AF233" s="26">
        <f>VLOOKUP('Summary_Min Cost'!E233, A:D, 4, FALSE)</f>
        <v>90.795454545454547</v>
      </c>
      <c r="AG233" s="26">
        <f t="shared" si="50"/>
        <v>91.875</v>
      </c>
      <c r="AH233" s="26">
        <f>IF('Min Cost'!H233=0,1,'Min Cost'!H233)</f>
        <v>80.670721721523805</v>
      </c>
      <c r="AI233" s="26">
        <f t="shared" si="51"/>
        <v>0.51009285100973611</v>
      </c>
      <c r="AJ233" s="26">
        <f t="shared" si="52"/>
        <v>0.48990714899026389</v>
      </c>
      <c r="AK233" s="26">
        <f t="shared" si="53"/>
        <v>45.010219313480498</v>
      </c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X233" s="18"/>
      <c r="AY233" s="31">
        <f>VLOOKUP('Summary_Min Time&amp;Cost'!B233, A:D, 4, FALSE)</f>
        <v>92.954545454545453</v>
      </c>
      <c r="AZ233" s="31">
        <f>VLOOKUP('Summary_Min Time&amp;Cost'!E233, A:D, 4, FALSE)</f>
        <v>84.545454545454547</v>
      </c>
      <c r="BA233" s="31">
        <f t="shared" si="54"/>
        <v>88.75</v>
      </c>
      <c r="BB233" s="31">
        <f>IF('Min Time&amp;Cost'!H233=0,1,'Min Time&amp;Cost'!H233)</f>
        <v>10.588130414433749</v>
      </c>
      <c r="BC233" s="31">
        <f t="shared" si="55"/>
        <v>9.3655191565017226E-2</v>
      </c>
      <c r="BD233" s="31">
        <f t="shared" si="56"/>
        <v>0.90634480843498277</v>
      </c>
      <c r="BE233" s="31">
        <f t="shared" si="57"/>
        <v>80.438101748604723</v>
      </c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</row>
    <row r="234" spans="10:68">
      <c r="J234" s="12"/>
      <c r="K234" s="21">
        <f>VLOOKUP('Summary_Min Time'!B234, A:D, 4, FALSE)</f>
        <v>84.545454545454547</v>
      </c>
      <c r="L234" s="21">
        <f>VLOOKUP('Summary_Min Time'!E234, A:D, 4, FALSE)</f>
        <v>92.954545454545453</v>
      </c>
      <c r="M234" s="21">
        <f t="shared" si="48"/>
        <v>88.75</v>
      </c>
      <c r="N234" s="21">
        <f>IF('Min Time'!H234=0,1,'Min Time'!H234)</f>
        <v>8.2698125346087501</v>
      </c>
      <c r="O234" s="21">
        <f t="shared" si="49"/>
        <v>7.2883422653565899E-2</v>
      </c>
      <c r="P234" s="21">
        <f t="shared" si="46"/>
        <v>0.92711657734643405</v>
      </c>
      <c r="Q234" s="21">
        <f t="shared" si="47"/>
        <v>82.281596239496025</v>
      </c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D234" s="15"/>
      <c r="AE234" s="26">
        <f>VLOOKUP('Summary_Min Cost'!B234, A:D, 4, FALSE)</f>
        <v>84.545454545454547</v>
      </c>
      <c r="AF234" s="26">
        <f>VLOOKUP('Summary_Min Cost'!E234, A:D, 4, FALSE)</f>
        <v>85.454545454545453</v>
      </c>
      <c r="AG234" s="26">
        <f t="shared" si="50"/>
        <v>85</v>
      </c>
      <c r="AH234" s="26">
        <f>IF('Min Cost'!H234=0,1,'Min Cost'!H234)</f>
        <v>41.714858687423813</v>
      </c>
      <c r="AI234" s="26">
        <f t="shared" si="51"/>
        <v>0.26067742198845634</v>
      </c>
      <c r="AJ234" s="26">
        <f t="shared" si="52"/>
        <v>0.73932257801154366</v>
      </c>
      <c r="AK234" s="26">
        <f t="shared" si="53"/>
        <v>62.842419130981213</v>
      </c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X234" s="18"/>
      <c r="AY234" s="31">
        <f>VLOOKUP('Summary_Min Time&amp;Cost'!B234, A:D, 4, FALSE)</f>
        <v>84.545454545454547</v>
      </c>
      <c r="AZ234" s="31">
        <f>VLOOKUP('Summary_Min Time&amp;Cost'!E234, A:D, 4, FALSE)</f>
        <v>92.954545454545453</v>
      </c>
      <c r="BA234" s="31">
        <f t="shared" si="54"/>
        <v>88.75</v>
      </c>
      <c r="BB234" s="31">
        <f>IF('Min Time&amp;Cost'!H234=0,1,'Min Time&amp;Cost'!H234)</f>
        <v>8.2698125346087501</v>
      </c>
      <c r="BC234" s="31">
        <f t="shared" si="55"/>
        <v>7.2597744522802793E-2</v>
      </c>
      <c r="BD234" s="31">
        <f t="shared" si="56"/>
        <v>0.92740225547719723</v>
      </c>
      <c r="BE234" s="31">
        <f t="shared" si="57"/>
        <v>82.306950173601251</v>
      </c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</row>
    <row r="235" spans="10:68">
      <c r="J235" s="12"/>
      <c r="K235" s="21">
        <f>VLOOKUP('Summary_Min Time'!B235, A:D, 4, FALSE)</f>
        <v>84.545454545454547</v>
      </c>
      <c r="L235" s="21">
        <f>VLOOKUP('Summary_Min Time'!E235, A:D, 4, FALSE)</f>
        <v>84.545454545454547</v>
      </c>
      <c r="M235" s="21">
        <f t="shared" si="48"/>
        <v>84.545454545454547</v>
      </c>
      <c r="N235" s="21">
        <f>IF('Min Time'!H235=0,1,'Min Time'!H235)</f>
        <v>1.56672951615375</v>
      </c>
      <c r="O235" s="21">
        <f t="shared" si="49"/>
        <v>1.2017595345790714E-2</v>
      </c>
      <c r="P235" s="21">
        <f t="shared" si="46"/>
        <v>0.98798240465420928</v>
      </c>
      <c r="Q235" s="21">
        <f t="shared" si="47"/>
        <v>83.529421484401325</v>
      </c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D235" s="15"/>
      <c r="AE235" s="26">
        <f>VLOOKUP('Summary_Min Cost'!B235, A:D, 4, FALSE)</f>
        <v>84.545454545454547</v>
      </c>
      <c r="AF235" s="26">
        <f>VLOOKUP('Summary_Min Cost'!E235, A:D, 4, FALSE)</f>
        <v>85.454545454545453</v>
      </c>
      <c r="AG235" s="26">
        <f t="shared" si="50"/>
        <v>85</v>
      </c>
      <c r="AH235" s="26">
        <f>IF('Min Cost'!H235=0,1,'Min Cost'!H235)</f>
        <v>78.929589193214284</v>
      </c>
      <c r="AI235" s="26">
        <f t="shared" si="51"/>
        <v>0.49894522693704924</v>
      </c>
      <c r="AJ235" s="26">
        <f t="shared" si="52"/>
        <v>0.50105477306295076</v>
      </c>
      <c r="AK235" s="26">
        <f t="shared" si="53"/>
        <v>42.589655710350812</v>
      </c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X235" s="18"/>
      <c r="AY235" s="31">
        <f>VLOOKUP('Summary_Min Time&amp;Cost'!B235, A:D, 4, FALSE)</f>
        <v>84.545454545454547</v>
      </c>
      <c r="AZ235" s="31">
        <f>VLOOKUP('Summary_Min Time&amp;Cost'!E235, A:D, 4, FALSE)</f>
        <v>84.545454545454547</v>
      </c>
      <c r="BA235" s="31">
        <f t="shared" si="54"/>
        <v>84.545454545454547</v>
      </c>
      <c r="BB235" s="31">
        <f>IF('Min Time&amp;Cost'!H235=0,1,'Min Time&amp;Cost'!H235)</f>
        <v>1.56672951615375</v>
      </c>
      <c r="BC235" s="31">
        <f t="shared" si="55"/>
        <v>1.1713162253464525E-2</v>
      </c>
      <c r="BD235" s="31">
        <f t="shared" si="56"/>
        <v>0.98828683774653547</v>
      </c>
      <c r="BE235" s="31">
        <f t="shared" si="57"/>
        <v>83.555159918570723</v>
      </c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</row>
    <row r="236" spans="10:68">
      <c r="J236" s="12"/>
      <c r="K236" s="21">
        <f>VLOOKUP('Summary_Min Time'!B236, A:D, 4, FALSE)</f>
        <v>90.795454545454547</v>
      </c>
      <c r="L236" s="21">
        <f>VLOOKUP('Summary_Min Time'!E236, A:D, 4, FALSE)</f>
        <v>84.545454545454547</v>
      </c>
      <c r="M236" s="21">
        <f t="shared" si="48"/>
        <v>87.670454545454547</v>
      </c>
      <c r="N236" s="21">
        <f>IF('Min Time'!H236=0,1,'Min Time'!H236)</f>
        <v>1.86173916974875</v>
      </c>
      <c r="O236" s="21">
        <f t="shared" si="49"/>
        <v>1.469636369468378E-2</v>
      </c>
      <c r="P236" s="21">
        <f t="shared" si="46"/>
        <v>0.98530363630531625</v>
      </c>
      <c r="Q236" s="21">
        <f t="shared" si="47"/>
        <v>86.382017660176302</v>
      </c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D236" s="15"/>
      <c r="AE236" s="26">
        <f>VLOOKUP('Summary_Min Cost'!B236, A:D, 4, FALSE)</f>
        <v>90.795454545454547</v>
      </c>
      <c r="AF236" s="26">
        <f>VLOOKUP('Summary_Min Cost'!E236, A:D, 4, FALSE)</f>
        <v>90.795454545454547</v>
      </c>
      <c r="AG236" s="26">
        <f t="shared" si="50"/>
        <v>90.795454545454547</v>
      </c>
      <c r="AH236" s="26">
        <f>IF('Min Cost'!H236=0,1,'Min Cost'!H236)</f>
        <v>14.91288645890952</v>
      </c>
      <c r="AI236" s="26">
        <f t="shared" si="51"/>
        <v>8.9077439820438115E-2</v>
      </c>
      <c r="AJ236" s="26">
        <f t="shared" si="52"/>
        <v>0.91092256017956186</v>
      </c>
      <c r="AK236" s="26">
        <f t="shared" si="53"/>
        <v>82.707627907212498</v>
      </c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X236" s="18"/>
      <c r="AY236" s="31">
        <f>VLOOKUP('Summary_Min Time&amp;Cost'!B236, A:D, 4, FALSE)</f>
        <v>90.795454545454547</v>
      </c>
      <c r="AZ236" s="31">
        <f>VLOOKUP('Summary_Min Time&amp;Cost'!E236, A:D, 4, FALSE)</f>
        <v>84.545454545454547</v>
      </c>
      <c r="BA236" s="31">
        <f t="shared" si="54"/>
        <v>87.670454545454547</v>
      </c>
      <c r="BB236" s="31">
        <f>IF('Min Time&amp;Cost'!H236=0,1,'Min Time&amp;Cost'!H236)</f>
        <v>1.86173916974875</v>
      </c>
      <c r="BC236" s="31">
        <f t="shared" si="55"/>
        <v>1.4392756027717632E-2</v>
      </c>
      <c r="BD236" s="31">
        <f t="shared" si="56"/>
        <v>0.98560724397228239</v>
      </c>
      <c r="BE236" s="31">
        <f t="shared" si="57"/>
        <v>86.408635082342713</v>
      </c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</row>
    <row r="237" spans="10:68">
      <c r="J237" s="12"/>
      <c r="K237" s="21">
        <f>VLOOKUP('Summary_Min Time'!B237, A:D, 4, FALSE)</f>
        <v>88.63636363636364</v>
      </c>
      <c r="L237" s="21">
        <f>VLOOKUP('Summary_Min Time'!E237, A:D, 4, FALSE)</f>
        <v>88.63636363636364</v>
      </c>
      <c r="M237" s="21">
        <f t="shared" si="48"/>
        <v>88.63636363636364</v>
      </c>
      <c r="N237" s="21">
        <f>IF('Min Time'!H237=0,1,'Min Time'!H237)</f>
        <v>6.52737208458875</v>
      </c>
      <c r="O237" s="21">
        <f t="shared" si="49"/>
        <v>5.706158675611283E-2</v>
      </c>
      <c r="P237" s="21">
        <f t="shared" si="46"/>
        <v>0.94293841324388716</v>
      </c>
      <c r="Q237" s="21">
        <f t="shared" si="47"/>
        <v>83.578632082980917</v>
      </c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D237" s="15"/>
      <c r="AE237" s="26">
        <f>VLOOKUP('Summary_Min Cost'!B237, A:D, 4, FALSE)</f>
        <v>88.63636363636364</v>
      </c>
      <c r="AF237" s="26">
        <f>VLOOKUP('Summary_Min Cost'!E237, A:D, 4, FALSE)</f>
        <v>90.795454545454547</v>
      </c>
      <c r="AG237" s="26">
        <f t="shared" si="50"/>
        <v>89.715909090909093</v>
      </c>
      <c r="AH237" s="26">
        <f>IF('Min Cost'!H237=0,1,'Min Cost'!H237)</f>
        <v>15.83624777734286</v>
      </c>
      <c r="AI237" s="26">
        <f t="shared" si="51"/>
        <v>9.4989272891036827E-2</v>
      </c>
      <c r="AJ237" s="26">
        <f t="shared" si="52"/>
        <v>0.90501072710896313</v>
      </c>
      <c r="AK237" s="26">
        <f t="shared" si="53"/>
        <v>81.193860119605276</v>
      </c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X237" s="18"/>
      <c r="AY237" s="31">
        <f>VLOOKUP('Summary_Min Time&amp;Cost'!B237, A:D, 4, FALSE)</f>
        <v>88.63636363636364</v>
      </c>
      <c r="AZ237" s="31">
        <f>VLOOKUP('Summary_Min Time&amp;Cost'!E237, A:D, 4, FALSE)</f>
        <v>88.63636363636364</v>
      </c>
      <c r="BA237" s="31">
        <f t="shared" si="54"/>
        <v>88.63636363636364</v>
      </c>
      <c r="BB237" s="31">
        <f>IF('Min Time&amp;Cost'!H237=0,1,'Min Time&amp;Cost'!H237)</f>
        <v>6.52737208458875</v>
      </c>
      <c r="BC237" s="31">
        <f t="shared" si="55"/>
        <v>5.6771033345784171E-2</v>
      </c>
      <c r="BD237" s="31">
        <f t="shared" si="56"/>
        <v>0.94322896665421585</v>
      </c>
      <c r="BE237" s="31">
        <f t="shared" si="57"/>
        <v>83.604385680714586</v>
      </c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</row>
    <row r="238" spans="10:68">
      <c r="J238" s="12"/>
      <c r="K238" s="21">
        <f>VLOOKUP('Summary_Min Time'!B238, A:D, 4, FALSE)</f>
        <v>90.795454545454547</v>
      </c>
      <c r="L238" s="21">
        <f>VLOOKUP('Summary_Min Time'!E238, A:D, 4, FALSE)</f>
        <v>92.954545454545453</v>
      </c>
      <c r="M238" s="21">
        <f t="shared" si="48"/>
        <v>91.875</v>
      </c>
      <c r="N238" s="21">
        <f>IF('Min Time'!H238=0,1,'Min Time'!H238)</f>
        <v>1.2114132139512499</v>
      </c>
      <c r="O238" s="21">
        <f t="shared" si="49"/>
        <v>8.7912261318108201E-3</v>
      </c>
      <c r="P238" s="21">
        <f t="shared" si="46"/>
        <v>0.99120877386818917</v>
      </c>
      <c r="Q238" s="21">
        <f t="shared" si="47"/>
        <v>91.067306099139884</v>
      </c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D238" s="15"/>
      <c r="AE238" s="26">
        <f>VLOOKUP('Summary_Min Cost'!B238, A:D, 4, FALSE)</f>
        <v>90.795454545454547</v>
      </c>
      <c r="AF238" s="26">
        <f>VLOOKUP('Summary_Min Cost'!E238, A:D, 4, FALSE)</f>
        <v>85.454545454545453</v>
      </c>
      <c r="AG238" s="26">
        <f t="shared" si="50"/>
        <v>88.125</v>
      </c>
      <c r="AH238" s="26">
        <f>IF('Min Cost'!H238=0,1,'Min Cost'!H238)</f>
        <v>103.8592058440191</v>
      </c>
      <c r="AI238" s="26">
        <f t="shared" si="51"/>
        <v>0.65855742772063219</v>
      </c>
      <c r="AJ238" s="26">
        <f t="shared" si="52"/>
        <v>0.34144257227936781</v>
      </c>
      <c r="AK238" s="26">
        <f t="shared" si="53"/>
        <v>30.089626682119288</v>
      </c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X238" s="18"/>
      <c r="AY238" s="31">
        <f>VLOOKUP('Summary_Min Time&amp;Cost'!B238, A:D, 4, FALSE)</f>
        <v>90.795454545454547</v>
      </c>
      <c r="AZ238" s="31">
        <f>VLOOKUP('Summary_Min Time&amp;Cost'!E238, A:D, 4, FALSE)</f>
        <v>92.954545454545453</v>
      </c>
      <c r="BA238" s="31">
        <f t="shared" si="54"/>
        <v>91.875</v>
      </c>
      <c r="BB238" s="31">
        <f>IF('Min Time&amp;Cost'!H238=0,1,'Min Time&amp;Cost'!H238)</f>
        <v>1.2114132139512499</v>
      </c>
      <c r="BC238" s="31">
        <f t="shared" si="55"/>
        <v>8.4857988785034515E-3</v>
      </c>
      <c r="BD238" s="31">
        <f t="shared" si="56"/>
        <v>0.99151420112149657</v>
      </c>
      <c r="BE238" s="31">
        <f t="shared" si="57"/>
        <v>91.095367228037503</v>
      </c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</row>
    <row r="239" spans="10:68">
      <c r="J239" s="12"/>
      <c r="K239" s="21">
        <f>VLOOKUP('Summary_Min Time'!B239, A:D, 4, FALSE)</f>
        <v>90.795454545454547</v>
      </c>
      <c r="L239" s="21">
        <f>VLOOKUP('Summary_Min Time'!E239, A:D, 4, FALSE)</f>
        <v>90.795454545454547</v>
      </c>
      <c r="M239" s="21">
        <f t="shared" si="48"/>
        <v>90.795454545454547</v>
      </c>
      <c r="N239" s="21">
        <f>IF('Min Time'!H239=0,1,'Min Time'!H239)</f>
        <v>2.957704938375</v>
      </c>
      <c r="O239" s="21">
        <f t="shared" si="49"/>
        <v>2.4648032654292423E-2</v>
      </c>
      <c r="P239" s="21">
        <f t="shared" si="46"/>
        <v>0.97535196734570762</v>
      </c>
      <c r="Q239" s="21">
        <f t="shared" si="47"/>
        <v>88.557525216956861</v>
      </c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D239" s="15"/>
      <c r="AE239" s="26">
        <f>VLOOKUP('Summary_Min Cost'!B239, A:D, 4, FALSE)</f>
        <v>90.795454545454547</v>
      </c>
      <c r="AF239" s="26">
        <f>VLOOKUP('Summary_Min Cost'!E239, A:D, 4, FALSE)</f>
        <v>90.795454545454547</v>
      </c>
      <c r="AG239" s="26">
        <f t="shared" si="50"/>
        <v>90.795454545454547</v>
      </c>
      <c r="AH239" s="26">
        <f>IF('Min Cost'!H239=0,1,'Min Cost'!H239)</f>
        <v>20.506215664176189</v>
      </c>
      <c r="AI239" s="26">
        <f t="shared" si="51"/>
        <v>0.12488880413722074</v>
      </c>
      <c r="AJ239" s="26">
        <f t="shared" si="52"/>
        <v>0.8751111958627793</v>
      </c>
      <c r="AK239" s="26">
        <f t="shared" si="53"/>
        <v>79.456118806177344</v>
      </c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X239" s="18"/>
      <c r="AY239" s="31">
        <f>VLOOKUP('Summary_Min Time&amp;Cost'!B239, A:D, 4, FALSE)</f>
        <v>90.795454545454547</v>
      </c>
      <c r="AZ239" s="31">
        <f>VLOOKUP('Summary_Min Time&amp;Cost'!E239, A:D, 4, FALSE)</f>
        <v>90.795454545454547</v>
      </c>
      <c r="BA239" s="31">
        <f t="shared" si="54"/>
        <v>90.795454545454547</v>
      </c>
      <c r="BB239" s="31">
        <f>IF('Min Time&amp;Cost'!H239=0,1,'Min Time&amp;Cost'!H239)</f>
        <v>2.957704938375</v>
      </c>
      <c r="BC239" s="31">
        <f t="shared" si="55"/>
        <v>2.4347491456264296E-2</v>
      </c>
      <c r="BD239" s="31">
        <f t="shared" si="56"/>
        <v>0.97565250854373575</v>
      </c>
      <c r="BE239" s="31">
        <f t="shared" si="57"/>
        <v>88.584812991641456</v>
      </c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</row>
    <row r="240" spans="10:68">
      <c r="J240" s="12"/>
      <c r="K240" s="21">
        <f>VLOOKUP('Summary_Min Time'!B240, A:D, 4, FALSE)</f>
        <v>88.63636363636364</v>
      </c>
      <c r="L240" s="21">
        <f>VLOOKUP('Summary_Min Time'!E240, A:D, 4, FALSE)</f>
        <v>90.795454545454547</v>
      </c>
      <c r="M240" s="21">
        <f t="shared" si="48"/>
        <v>89.715909090909093</v>
      </c>
      <c r="N240" s="21">
        <f>IF('Min Time'!H240=0,1,'Min Time'!H240)</f>
        <v>1.563632253765</v>
      </c>
      <c r="O240" s="21">
        <f t="shared" si="49"/>
        <v>1.1989471356103955E-2</v>
      </c>
      <c r="P240" s="21">
        <f t="shared" si="46"/>
        <v>0.98801052864389605</v>
      </c>
      <c r="Q240" s="21">
        <f t="shared" si="47"/>
        <v>88.640262768676806</v>
      </c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D240" s="15"/>
      <c r="AE240" s="26">
        <f>VLOOKUP('Summary_Min Cost'!B240, A:D, 4, FALSE)</f>
        <v>88.63636363636364</v>
      </c>
      <c r="AF240" s="26">
        <f>VLOOKUP('Summary_Min Cost'!E240, A:D, 4, FALSE)</f>
        <v>90.795454545454547</v>
      </c>
      <c r="AG240" s="26">
        <f t="shared" si="50"/>
        <v>89.715909090909093</v>
      </c>
      <c r="AH240" s="26">
        <f>IF('Min Cost'!H240=0,1,'Min Cost'!H240)</f>
        <v>36.915609832290478</v>
      </c>
      <c r="AI240" s="26">
        <f t="shared" si="51"/>
        <v>0.22995016763048798</v>
      </c>
      <c r="AJ240" s="26">
        <f t="shared" si="52"/>
        <v>0.77004983236951197</v>
      </c>
      <c r="AK240" s="26">
        <f t="shared" si="53"/>
        <v>69.085720756332918</v>
      </c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X240" s="18"/>
      <c r="AY240" s="31">
        <f>VLOOKUP('Summary_Min Time&amp;Cost'!B240, A:D, 4, FALSE)</f>
        <v>88.63636363636364</v>
      </c>
      <c r="AZ240" s="31">
        <f>VLOOKUP('Summary_Min Time&amp;Cost'!E240, A:D, 4, FALSE)</f>
        <v>90.795454545454547</v>
      </c>
      <c r="BA240" s="31">
        <f t="shared" si="54"/>
        <v>89.715909090909093</v>
      </c>
      <c r="BB240" s="31">
        <f>IF('Min Time&amp;Cost'!H240=0,1,'Min Time&amp;Cost'!H240)</f>
        <v>1.563632253765</v>
      </c>
      <c r="BC240" s="31">
        <f t="shared" si="55"/>
        <v>1.1685029597759918E-2</v>
      </c>
      <c r="BD240" s="31">
        <f t="shared" si="56"/>
        <v>0.98831497040224003</v>
      </c>
      <c r="BE240" s="31">
        <f t="shared" si="57"/>
        <v>88.667576037791875</v>
      </c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</row>
    <row r="241" spans="10:68">
      <c r="J241" s="12"/>
      <c r="K241" s="21">
        <f>VLOOKUP('Summary_Min Time'!B241, A:D, 4, FALSE)</f>
        <v>87.5</v>
      </c>
      <c r="L241" s="21">
        <f>VLOOKUP('Summary_Min Time'!E241, A:D, 4, FALSE)</f>
        <v>90.795454545454547</v>
      </c>
      <c r="M241" s="21">
        <f t="shared" si="48"/>
        <v>89.14772727272728</v>
      </c>
      <c r="N241" s="21">
        <f>IF('Min Time'!H241=0,1,'Min Time'!H241)</f>
        <v>1</v>
      </c>
      <c r="O241" s="21">
        <f t="shared" si="49"/>
        <v>6.8715363210907938E-3</v>
      </c>
      <c r="P241" s="21">
        <f t="shared" si="46"/>
        <v>0.99312846367890917</v>
      </c>
      <c r="Q241" s="21">
        <f t="shared" si="47"/>
        <v>88.535145426830042</v>
      </c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D241" s="15"/>
      <c r="AE241" s="26">
        <f>VLOOKUP('Summary_Min Cost'!B241, A:D, 4, FALSE)</f>
        <v>87.5</v>
      </c>
      <c r="AF241" s="26">
        <f>VLOOKUP('Summary_Min Cost'!E241, A:D, 4, FALSE)</f>
        <v>85.454545454545453</v>
      </c>
      <c r="AG241" s="26">
        <f t="shared" si="50"/>
        <v>86.47727272727272</v>
      </c>
      <c r="AH241" s="26">
        <f>IF('Min Cost'!H241=0,1,'Min Cost'!H241)</f>
        <v>54.395504117019037</v>
      </c>
      <c r="AI241" s="26">
        <f t="shared" si="51"/>
        <v>0.34186542229846645</v>
      </c>
      <c r="AJ241" s="26">
        <f t="shared" si="52"/>
        <v>0.6581345777015335</v>
      </c>
      <c r="AK241" s="26">
        <f t="shared" si="53"/>
        <v>56.913683367143975</v>
      </c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X241" s="18"/>
      <c r="AY241" s="31">
        <f>VLOOKUP('Summary_Min Time&amp;Cost'!B241, A:D, 4, FALSE)</f>
        <v>87.5</v>
      </c>
      <c r="AZ241" s="31">
        <f>VLOOKUP('Summary_Min Time&amp;Cost'!E241, A:D, 4, FALSE)</f>
        <v>90.795454545454547</v>
      </c>
      <c r="BA241" s="31">
        <f t="shared" si="54"/>
        <v>89.14772727272728</v>
      </c>
      <c r="BB241" s="31">
        <f>IF('Min Time&amp;Cost'!H241=0,1,'Min Time&amp;Cost'!H241)</f>
        <v>1</v>
      </c>
      <c r="BC241" s="31">
        <f t="shared" si="55"/>
        <v>6.5655175419600583E-3</v>
      </c>
      <c r="BD241" s="31">
        <f t="shared" si="56"/>
        <v>0.99343448245803989</v>
      </c>
      <c r="BE241" s="31">
        <f t="shared" si="57"/>
        <v>88.562426305492309</v>
      </c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</row>
    <row r="242" spans="10:68">
      <c r="J242" s="12"/>
      <c r="K242" s="21">
        <f>VLOOKUP('Summary_Min Time'!B242, A:D, 4, FALSE)</f>
        <v>84.545454545454547</v>
      </c>
      <c r="L242" s="21">
        <f>VLOOKUP('Summary_Min Time'!E242, A:D, 4, FALSE)</f>
        <v>90.795454545454547</v>
      </c>
      <c r="M242" s="21">
        <f t="shared" si="48"/>
        <v>87.670454545454547</v>
      </c>
      <c r="N242" s="21">
        <f>IF('Min Time'!H242=0,1,'Min Time'!H242)</f>
        <v>13.793219273329999</v>
      </c>
      <c r="O242" s="21">
        <f t="shared" si="49"/>
        <v>0.12303746666346647</v>
      </c>
      <c r="P242" s="21">
        <f t="shared" si="46"/>
        <v>0.87696253333653351</v>
      </c>
      <c r="Q242" s="21">
        <f t="shared" si="47"/>
        <v>76.883703916947226</v>
      </c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D242" s="15"/>
      <c r="AE242" s="26">
        <f>VLOOKUP('Summary_Min Cost'!B242, A:D, 4, FALSE)</f>
        <v>84.545454545454547</v>
      </c>
      <c r="AF242" s="26">
        <f>VLOOKUP('Summary_Min Cost'!E242, A:D, 4, FALSE)</f>
        <v>85.454545454545453</v>
      </c>
      <c r="AG242" s="26">
        <f t="shared" si="50"/>
        <v>85</v>
      </c>
      <c r="AH242" s="26">
        <f>IF('Min Cost'!H242=0,1,'Min Cost'!H242)</f>
        <v>145.27241752534761</v>
      </c>
      <c r="AI242" s="26">
        <f t="shared" si="51"/>
        <v>0.92370606400180133</v>
      </c>
      <c r="AJ242" s="26">
        <f t="shared" si="52"/>
        <v>7.629393599819867E-2</v>
      </c>
      <c r="AK242" s="26">
        <f t="shared" si="53"/>
        <v>6.4849845598468869</v>
      </c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X242" s="18"/>
      <c r="AY242" s="31">
        <f>VLOOKUP('Summary_Min Time&amp;Cost'!B242, A:D, 4, FALSE)</f>
        <v>84.545454545454547</v>
      </c>
      <c r="AZ242" s="31">
        <f>VLOOKUP('Summary_Min Time&amp;Cost'!E242, A:D, 4, FALSE)</f>
        <v>88.63636363636364</v>
      </c>
      <c r="BA242" s="31">
        <f t="shared" si="54"/>
        <v>86.590909090909093</v>
      </c>
      <c r="BB242" s="31">
        <f>IF('Min Time&amp;Cost'!H242=0,1,'Min Time&amp;Cost'!H242)</f>
        <v>14.238332857614999</v>
      </c>
      <c r="BC242" s="31">
        <f t="shared" si="55"/>
        <v>0.1268102413144731</v>
      </c>
      <c r="BD242" s="31">
        <f t="shared" si="56"/>
        <v>0.87318975868552684</v>
      </c>
      <c r="BE242" s="31">
        <f t="shared" si="57"/>
        <v>75.610295013451307</v>
      </c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</row>
    <row r="243" spans="10:68">
      <c r="J243" s="12"/>
      <c r="K243" s="21">
        <f>VLOOKUP('Summary_Min Time'!B243, A:D, 4, FALSE)</f>
        <v>92.954545454545453</v>
      </c>
      <c r="L243" s="21">
        <f>VLOOKUP('Summary_Min Time'!E243, A:D, 4, FALSE)</f>
        <v>84.545454545454547</v>
      </c>
      <c r="M243" s="21">
        <f t="shared" si="48"/>
        <v>88.75</v>
      </c>
      <c r="N243" s="21">
        <f>IF('Min Time'!H243=0,1,'Min Time'!H243)</f>
        <v>3.2990667652412502</v>
      </c>
      <c r="O243" s="21">
        <f t="shared" si="49"/>
        <v>2.7747691415239233E-2</v>
      </c>
      <c r="P243" s="21">
        <f t="shared" si="46"/>
        <v>0.97225230858476075</v>
      </c>
      <c r="Q243" s="21">
        <f t="shared" si="47"/>
        <v>86.287392386897523</v>
      </c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D243" s="15"/>
      <c r="AE243" s="26">
        <f>VLOOKUP('Summary_Min Cost'!B243, A:D, 4, FALSE)</f>
        <v>92.954545454545453</v>
      </c>
      <c r="AF243" s="26">
        <f>VLOOKUP('Summary_Min Cost'!E243, A:D, 4, FALSE)</f>
        <v>90.795454545454547</v>
      </c>
      <c r="AG243" s="26">
        <f t="shared" si="50"/>
        <v>91.875</v>
      </c>
      <c r="AH243" s="26">
        <f>IF('Min Cost'!H243=0,1,'Min Cost'!H243)</f>
        <v>26.851230604466661</v>
      </c>
      <c r="AI243" s="26">
        <f t="shared" si="51"/>
        <v>0.16551284632808938</v>
      </c>
      <c r="AJ243" s="26">
        <f t="shared" si="52"/>
        <v>0.83448715367191062</v>
      </c>
      <c r="AK243" s="26">
        <f t="shared" si="53"/>
        <v>76.668507243606783</v>
      </c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X243" s="18"/>
      <c r="AY243" s="31">
        <f>VLOOKUP('Summary_Min Time&amp;Cost'!B243, A:D, 4, FALSE)</f>
        <v>92.954545454545453</v>
      </c>
      <c r="AZ243" s="31">
        <f>VLOOKUP('Summary_Min Time&amp;Cost'!E243, A:D, 4, FALSE)</f>
        <v>84.545454545454547</v>
      </c>
      <c r="BA243" s="31">
        <f t="shared" si="54"/>
        <v>88.75</v>
      </c>
      <c r="BB243" s="31">
        <f>IF('Min Time&amp;Cost'!H243=0,1,'Min Time&amp;Cost'!H243)</f>
        <v>3.2990667652412502</v>
      </c>
      <c r="BC243" s="31">
        <f t="shared" si="55"/>
        <v>2.7448105334121394E-2</v>
      </c>
      <c r="BD243" s="31">
        <f t="shared" si="56"/>
        <v>0.97255189466587866</v>
      </c>
      <c r="BE243" s="31">
        <f t="shared" si="57"/>
        <v>86.313980651596736</v>
      </c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</row>
    <row r="244" spans="10:68">
      <c r="J244" s="12"/>
      <c r="K244" s="21">
        <f>VLOOKUP('Summary_Min Time'!B244, A:D, 4, FALSE)</f>
        <v>88.63636363636364</v>
      </c>
      <c r="L244" s="21">
        <f>VLOOKUP('Summary_Min Time'!E244, A:D, 4, FALSE)</f>
        <v>90.795454545454547</v>
      </c>
      <c r="M244" s="21">
        <f t="shared" si="48"/>
        <v>89.715909090909093</v>
      </c>
      <c r="N244" s="21">
        <f>IF('Min Time'!H244=0,1,'Min Time'!H244)</f>
        <v>1</v>
      </c>
      <c r="O244" s="21">
        <f t="shared" si="49"/>
        <v>6.8715363210907938E-3</v>
      </c>
      <c r="P244" s="21">
        <f t="shared" si="46"/>
        <v>0.99312846367890917</v>
      </c>
      <c r="Q244" s="21">
        <f t="shared" si="47"/>
        <v>89.099422963011222</v>
      </c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D244" s="15"/>
      <c r="AE244" s="26">
        <f>VLOOKUP('Summary_Min Cost'!B244, A:D, 4, FALSE)</f>
        <v>88.63636363636364</v>
      </c>
      <c r="AF244" s="26">
        <f>VLOOKUP('Summary_Min Cost'!E244, A:D, 4, FALSE)</f>
        <v>90.795454545454547</v>
      </c>
      <c r="AG244" s="26">
        <f t="shared" si="50"/>
        <v>89.715909090909093</v>
      </c>
      <c r="AH244" s="26">
        <f>IF('Min Cost'!H244=0,1,'Min Cost'!H244)</f>
        <v>27.66666192748572</v>
      </c>
      <c r="AI244" s="26">
        <f t="shared" si="51"/>
        <v>0.17073365617358449</v>
      </c>
      <c r="AJ244" s="26">
        <f t="shared" si="52"/>
        <v>0.82926634382641551</v>
      </c>
      <c r="AK244" s="26">
        <f t="shared" si="53"/>
        <v>74.398383914881251</v>
      </c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X244" s="18"/>
      <c r="AY244" s="31">
        <f>VLOOKUP('Summary_Min Time&amp;Cost'!B244, A:D, 4, FALSE)</f>
        <v>88.63636363636364</v>
      </c>
      <c r="AZ244" s="31">
        <f>VLOOKUP('Summary_Min Time&amp;Cost'!E244, A:D, 4, FALSE)</f>
        <v>90.795454545454547</v>
      </c>
      <c r="BA244" s="31">
        <f t="shared" si="54"/>
        <v>89.715909090909093</v>
      </c>
      <c r="BB244" s="31">
        <f>IF('Min Time&amp;Cost'!H244=0,1,'Min Time&amp;Cost'!H244)</f>
        <v>1</v>
      </c>
      <c r="BC244" s="31">
        <f t="shared" si="55"/>
        <v>6.5655175419600583E-3</v>
      </c>
      <c r="BD244" s="31">
        <f t="shared" si="56"/>
        <v>0.99343448245803989</v>
      </c>
      <c r="BE244" s="31">
        <f t="shared" si="57"/>
        <v>89.12687771597983</v>
      </c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</row>
    <row r="245" spans="10:68">
      <c r="J245" s="12"/>
      <c r="K245" s="21">
        <f>VLOOKUP('Summary_Min Time'!B245, A:D, 4, FALSE)</f>
        <v>87.5</v>
      </c>
      <c r="L245" s="21">
        <f>VLOOKUP('Summary_Min Time'!E245, A:D, 4, FALSE)</f>
        <v>88.63636363636364</v>
      </c>
      <c r="M245" s="21">
        <f t="shared" si="48"/>
        <v>88.068181818181813</v>
      </c>
      <c r="N245" s="21">
        <f>IF('Min Time'!H245=0,1,'Min Time'!H245)</f>
        <v>6.8582971899387504</v>
      </c>
      <c r="O245" s="21">
        <f t="shared" si="49"/>
        <v>6.0066477230926459E-2</v>
      </c>
      <c r="P245" s="21">
        <f t="shared" si="46"/>
        <v>0.93993352276907349</v>
      </c>
      <c r="Q245" s="21">
        <f t="shared" si="47"/>
        <v>82.778236380230894</v>
      </c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D245" s="15"/>
      <c r="AE245" s="26">
        <f>VLOOKUP('Summary_Min Cost'!B245, A:D, 4, FALSE)</f>
        <v>87.5</v>
      </c>
      <c r="AF245" s="26">
        <f>VLOOKUP('Summary_Min Cost'!E245, A:D, 4, FALSE)</f>
        <v>85.454545454545453</v>
      </c>
      <c r="AG245" s="26">
        <f t="shared" si="50"/>
        <v>86.47727272727272</v>
      </c>
      <c r="AH245" s="26">
        <f>IF('Min Cost'!H245=0,1,'Min Cost'!H245)</f>
        <v>20.12005221934286</v>
      </c>
      <c r="AI245" s="26">
        <f t="shared" si="51"/>
        <v>0.12241638756718787</v>
      </c>
      <c r="AJ245" s="26">
        <f t="shared" si="52"/>
        <v>0.87758361243281213</v>
      </c>
      <c r="AK245" s="26">
        <f t="shared" si="53"/>
        <v>75.891037393337498</v>
      </c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X245" s="18"/>
      <c r="AY245" s="31">
        <f>VLOOKUP('Summary_Min Time&amp;Cost'!B245, A:D, 4, FALSE)</f>
        <v>87.5</v>
      </c>
      <c r="AZ245" s="31">
        <f>VLOOKUP('Summary_Min Time&amp;Cost'!E245, A:D, 4, FALSE)</f>
        <v>88.63636363636364</v>
      </c>
      <c r="BA245" s="31">
        <f t="shared" si="54"/>
        <v>88.068181818181813</v>
      </c>
      <c r="BB245" s="31">
        <f>IF('Min Time&amp;Cost'!H245=0,1,'Min Time&amp;Cost'!H245)</f>
        <v>6.8582971899387504</v>
      </c>
      <c r="BC245" s="31">
        <f t="shared" si="55"/>
        <v>5.9776849735973456E-2</v>
      </c>
      <c r="BD245" s="31">
        <f t="shared" si="56"/>
        <v>0.94022315026402659</v>
      </c>
      <c r="BE245" s="31">
        <f t="shared" si="57"/>
        <v>82.803743347115969</v>
      </c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</row>
    <row r="246" spans="10:68">
      <c r="J246" s="12"/>
      <c r="K246" s="21">
        <f>VLOOKUP('Summary_Min Time'!B246, A:D, 4, FALSE)</f>
        <v>90.795454545454547</v>
      </c>
      <c r="L246" s="21">
        <f>VLOOKUP('Summary_Min Time'!E246, A:D, 4, FALSE)</f>
        <v>90.795454545454547</v>
      </c>
      <c r="M246" s="21">
        <f t="shared" si="48"/>
        <v>90.795454545454547</v>
      </c>
      <c r="N246" s="21">
        <f>IF('Min Time'!H246=0,1,'Min Time'!H246)</f>
        <v>15.91604387734</v>
      </c>
      <c r="O246" s="21">
        <f t="shared" si="49"/>
        <v>0.14231329472596152</v>
      </c>
      <c r="P246" s="21">
        <f t="shared" si="46"/>
        <v>0.85768670527403845</v>
      </c>
      <c r="Q246" s="21">
        <f t="shared" si="47"/>
        <v>77.874054262949628</v>
      </c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D246" s="15"/>
      <c r="AE246" s="26">
        <f>VLOOKUP('Summary_Min Cost'!B246, A:D, 4, FALSE)</f>
        <v>90.795454545454547</v>
      </c>
      <c r="AF246" s="26">
        <f>VLOOKUP('Summary_Min Cost'!E246, A:D, 4, FALSE)</f>
        <v>90.795454545454547</v>
      </c>
      <c r="AG246" s="26">
        <f t="shared" si="50"/>
        <v>90.795454545454547</v>
      </c>
      <c r="AH246" s="26">
        <f>IF('Min Cost'!H246=0,1,'Min Cost'!H246)</f>
        <v>41.141537850376189</v>
      </c>
      <c r="AI246" s="26">
        <f t="shared" si="51"/>
        <v>0.25700672773599165</v>
      </c>
      <c r="AJ246" s="26">
        <f t="shared" si="52"/>
        <v>0.74299327226400835</v>
      </c>
      <c r="AK246" s="26">
        <f t="shared" si="53"/>
        <v>67.460411879425308</v>
      </c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X246" s="18"/>
      <c r="AY246" s="31">
        <f>VLOOKUP('Summary_Min Time&amp;Cost'!B246, A:D, 4, FALSE)</f>
        <v>90.795454545454547</v>
      </c>
      <c r="AZ246" s="31">
        <f>VLOOKUP('Summary_Min Time&amp;Cost'!E246, A:D, 4, FALSE)</f>
        <v>88.63636363636364</v>
      </c>
      <c r="BA246" s="31">
        <f t="shared" si="54"/>
        <v>89.715909090909093</v>
      </c>
      <c r="BB246" s="31">
        <f>IF('Min Time&amp;Cost'!H246=0,1,'Min Time&amp;Cost'!H246)</f>
        <v>16.361157461626249</v>
      </c>
      <c r="BC246" s="31">
        <f t="shared" si="55"/>
        <v>0.14609200895638555</v>
      </c>
      <c r="BD246" s="31">
        <f t="shared" si="56"/>
        <v>0.85390799104361448</v>
      </c>
      <c r="BE246" s="31">
        <f t="shared" si="57"/>
        <v>76.609131696469731</v>
      </c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</row>
    <row r="247" spans="10:68">
      <c r="J247" s="12"/>
      <c r="K247" s="21">
        <f>VLOOKUP('Summary_Min Time'!B247, A:D, 4, FALSE)</f>
        <v>85.454545454545453</v>
      </c>
      <c r="L247" s="21">
        <f>VLOOKUP('Summary_Min Time'!E247, A:D, 4, FALSE)</f>
        <v>85.454545454545453</v>
      </c>
      <c r="M247" s="21">
        <f t="shared" si="48"/>
        <v>85.454545454545453</v>
      </c>
      <c r="N247" s="21">
        <f>IF('Min Time'!H247=0,1,'Min Time'!H247)</f>
        <v>28.533442638471431</v>
      </c>
      <c r="O247" s="21">
        <f t="shared" si="49"/>
        <v>0.2568827267252346</v>
      </c>
      <c r="P247" s="21">
        <f t="shared" si="46"/>
        <v>0.7431172732747654</v>
      </c>
      <c r="Q247" s="21">
        <f t="shared" si="47"/>
        <v>63.502748807116312</v>
      </c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D247" s="15"/>
      <c r="AE247" s="26">
        <f>VLOOKUP('Summary_Min Cost'!B247, A:D, 4, FALSE)</f>
        <v>85.454545454545453</v>
      </c>
      <c r="AF247" s="26">
        <f>VLOOKUP('Summary_Min Cost'!E247, A:D, 4, FALSE)</f>
        <v>85.454545454545453</v>
      </c>
      <c r="AG247" s="26">
        <f t="shared" si="50"/>
        <v>85.454545454545453</v>
      </c>
      <c r="AH247" s="26">
        <f>IF('Min Cost'!H247=0,1,'Min Cost'!H247)</f>
        <v>70.478894917409519</v>
      </c>
      <c r="AI247" s="26">
        <f t="shared" si="51"/>
        <v>0.44483954491217625</v>
      </c>
      <c r="AJ247" s="26">
        <f t="shared" si="52"/>
        <v>0.55516045508782375</v>
      </c>
      <c r="AK247" s="26">
        <f t="shared" si="53"/>
        <v>47.440984343868571</v>
      </c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X247" s="18"/>
      <c r="AY247" s="31">
        <f>VLOOKUP('Summary_Min Time&amp;Cost'!B247, A:D, 4, FALSE)</f>
        <v>85.454545454545453</v>
      </c>
      <c r="AZ247" s="31">
        <f>VLOOKUP('Summary_Min Time&amp;Cost'!E247, A:D, 4, FALSE)</f>
        <v>90.795454545454547</v>
      </c>
      <c r="BA247" s="31">
        <f t="shared" si="54"/>
        <v>88.125</v>
      </c>
      <c r="BB247" s="31">
        <f>IF('Min Time&amp;Cost'!H247=0,1,'Min Time&amp;Cost'!H247)</f>
        <v>33.954634505909517</v>
      </c>
      <c r="BC247" s="31">
        <f t="shared" si="55"/>
        <v>0.30589481873171109</v>
      </c>
      <c r="BD247" s="31">
        <f t="shared" si="56"/>
        <v>0.69410518126828891</v>
      </c>
      <c r="BE247" s="31">
        <f t="shared" si="57"/>
        <v>61.168019099267958</v>
      </c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</row>
    <row r="248" spans="10:68">
      <c r="J248" s="12"/>
      <c r="K248" s="21">
        <f>VLOOKUP('Summary_Min Time'!B248, A:D, 4, FALSE)</f>
        <v>84.545454545454547</v>
      </c>
      <c r="L248" s="21">
        <f>VLOOKUP('Summary_Min Time'!E248, A:D, 4, FALSE)</f>
        <v>90.795454545454547</v>
      </c>
      <c r="M248" s="21">
        <f t="shared" si="48"/>
        <v>87.670454545454547</v>
      </c>
      <c r="N248" s="21">
        <f>IF('Min Time'!H248=0,1,'Min Time'!H248)</f>
        <v>34.099914145133333</v>
      </c>
      <c r="O248" s="21">
        <f t="shared" si="49"/>
        <v>0.30742781060758023</v>
      </c>
      <c r="P248" s="21">
        <f t="shared" si="46"/>
        <v>0.69257218939241971</v>
      </c>
      <c r="Q248" s="21">
        <f t="shared" si="47"/>
        <v>60.718118649574073</v>
      </c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D248" s="15"/>
      <c r="AE248" s="26">
        <f>VLOOKUP('Summary_Min Cost'!B248, A:D, 4, FALSE)</f>
        <v>84.545454545454547</v>
      </c>
      <c r="AF248" s="26">
        <f>VLOOKUP('Summary_Min Cost'!E248, A:D, 4, FALSE)</f>
        <v>90.795454545454547</v>
      </c>
      <c r="AG248" s="26">
        <f t="shared" si="50"/>
        <v>87.670454545454547</v>
      </c>
      <c r="AH248" s="26">
        <f>IF('Min Cost'!H248=0,1,'Min Cost'!H248)</f>
        <v>34.099914145133333</v>
      </c>
      <c r="AI248" s="26">
        <f t="shared" si="51"/>
        <v>0.21192263870137845</v>
      </c>
      <c r="AJ248" s="26">
        <f t="shared" si="52"/>
        <v>0.7880773612986216</v>
      </c>
      <c r="AK248" s="26">
        <f t="shared" si="53"/>
        <v>69.091100482032559</v>
      </c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X248" s="18"/>
      <c r="AY248" s="31">
        <f>VLOOKUP('Summary_Min Time&amp;Cost'!B248, A:D, 4, FALSE)</f>
        <v>84.545454545454547</v>
      </c>
      <c r="AZ248" s="31">
        <f>VLOOKUP('Summary_Min Time&amp;Cost'!E248, A:D, 4, FALSE)</f>
        <v>90.795454545454547</v>
      </c>
      <c r="BA248" s="31">
        <f t="shared" si="54"/>
        <v>87.670454545454547</v>
      </c>
      <c r="BB248" s="31">
        <f>IF('Min Time&amp;Cost'!H248=0,1,'Min Time&amp;Cost'!H248)</f>
        <v>34.099914145133333</v>
      </c>
      <c r="BC248" s="31">
        <f t="shared" si="55"/>
        <v>0.30721440408102407</v>
      </c>
      <c r="BD248" s="31">
        <f t="shared" si="56"/>
        <v>0.69278559591897593</v>
      </c>
      <c r="BE248" s="31">
        <f t="shared" si="57"/>
        <v>60.73682809676022</v>
      </c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</row>
    <row r="249" spans="10:68">
      <c r="J249" s="12"/>
      <c r="K249" s="21">
        <f>VLOOKUP('Summary_Min Time'!B249, A:D, 4, FALSE)</f>
        <v>92.954545454545453</v>
      </c>
      <c r="L249" s="21">
        <f>VLOOKUP('Summary_Min Time'!E249, A:D, 4, FALSE)</f>
        <v>84.545454545454547</v>
      </c>
      <c r="M249" s="21">
        <f t="shared" si="48"/>
        <v>88.75</v>
      </c>
      <c r="N249" s="21">
        <f>IF('Min Time'!H249=0,1,'Min Time'!H249)</f>
        <v>5.6042822482662498</v>
      </c>
      <c r="O249" s="21">
        <f t="shared" si="49"/>
        <v>4.867967854872831E-2</v>
      </c>
      <c r="P249" s="21">
        <f t="shared" si="46"/>
        <v>0.95132032145127166</v>
      </c>
      <c r="Q249" s="21">
        <f t="shared" si="47"/>
        <v>84.429678528800366</v>
      </c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D249" s="15"/>
      <c r="AE249" s="26">
        <f>VLOOKUP('Summary_Min Cost'!B249, A:D, 4, FALSE)</f>
        <v>92.954545454545453</v>
      </c>
      <c r="AF249" s="26">
        <f>VLOOKUP('Summary_Min Cost'!E249, A:D, 4, FALSE)</f>
        <v>90.795454545454547</v>
      </c>
      <c r="AG249" s="26">
        <f t="shared" si="50"/>
        <v>91.875</v>
      </c>
      <c r="AH249" s="26">
        <f>IF('Min Cost'!H249=0,1,'Min Cost'!H249)</f>
        <v>23.042968843200001</v>
      </c>
      <c r="AI249" s="26">
        <f t="shared" si="51"/>
        <v>0.14113039996359175</v>
      </c>
      <c r="AJ249" s="26">
        <f t="shared" si="52"/>
        <v>0.85886960003640822</v>
      </c>
      <c r="AK249" s="26">
        <f t="shared" si="53"/>
        <v>78.908644503345002</v>
      </c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X249" s="18"/>
      <c r="AY249" s="31">
        <f>VLOOKUP('Summary_Min Time&amp;Cost'!B249, A:D, 4, FALSE)</f>
        <v>92.954545454545453</v>
      </c>
      <c r="AZ249" s="31">
        <f>VLOOKUP('Summary_Min Time&amp;Cost'!E249, A:D, 4, FALSE)</f>
        <v>84.545454545454547</v>
      </c>
      <c r="BA249" s="31">
        <f t="shared" si="54"/>
        <v>88.75</v>
      </c>
      <c r="BB249" s="31">
        <f>IF('Min Time&amp;Cost'!H249=0,1,'Min Time&amp;Cost'!H249)</f>
        <v>5.6042822482662498</v>
      </c>
      <c r="BC249" s="31">
        <f t="shared" si="55"/>
        <v>4.8386542369492892E-2</v>
      </c>
      <c r="BD249" s="31">
        <f t="shared" si="56"/>
        <v>0.95161345763050709</v>
      </c>
      <c r="BE249" s="31">
        <f t="shared" si="57"/>
        <v>84.455694364707497</v>
      </c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</row>
    <row r="250" spans="10:68">
      <c r="J250" s="12"/>
      <c r="K250" s="21">
        <f>VLOOKUP('Summary_Min Time'!B250, A:D, 4, FALSE)</f>
        <v>84.545454545454547</v>
      </c>
      <c r="L250" s="21">
        <f>VLOOKUP('Summary_Min Time'!E250, A:D, 4, FALSE)</f>
        <v>90.795454545454547</v>
      </c>
      <c r="M250" s="21">
        <f t="shared" si="48"/>
        <v>87.670454545454547</v>
      </c>
      <c r="N250" s="21">
        <f>IF('Min Time'!H250=0,1,'Min Time'!H250)</f>
        <v>5.1536554950262499</v>
      </c>
      <c r="O250" s="21">
        <f t="shared" si="49"/>
        <v>4.4587864368976271E-2</v>
      </c>
      <c r="P250" s="21">
        <f t="shared" si="46"/>
        <v>0.95541213563102367</v>
      </c>
      <c r="Q250" s="21">
        <f t="shared" si="47"/>
        <v>83.761416209015309</v>
      </c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D250" s="15"/>
      <c r="AE250" s="26">
        <f>VLOOKUP('Summary_Min Cost'!B250, A:D, 4, FALSE)</f>
        <v>84.545454545454547</v>
      </c>
      <c r="AF250" s="26">
        <f>VLOOKUP('Summary_Min Cost'!E250, A:D, 4, FALSE)</f>
        <v>90.795454545454547</v>
      </c>
      <c r="AG250" s="26">
        <f t="shared" si="50"/>
        <v>87.670454545454547</v>
      </c>
      <c r="AH250" s="26">
        <f>IF('Min Cost'!H250=0,1,'Min Cost'!H250)</f>
        <v>23.639682824309521</v>
      </c>
      <c r="AI250" s="26">
        <f t="shared" si="51"/>
        <v>0.14495086913073996</v>
      </c>
      <c r="AJ250" s="26">
        <f t="shared" si="52"/>
        <v>0.85504913086926004</v>
      </c>
      <c r="AK250" s="26">
        <f t="shared" si="53"/>
        <v>74.962545962003873</v>
      </c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X250" s="18"/>
      <c r="AY250" s="31">
        <f>VLOOKUP('Summary_Min Time&amp;Cost'!B250, A:D, 4, FALSE)</f>
        <v>84.545454545454547</v>
      </c>
      <c r="AZ250" s="31">
        <f>VLOOKUP('Summary_Min Time&amp;Cost'!E250, A:D, 4, FALSE)</f>
        <v>90.795454545454547</v>
      </c>
      <c r="BA250" s="31">
        <f t="shared" si="54"/>
        <v>87.670454545454547</v>
      </c>
      <c r="BB250" s="31">
        <f>IF('Min Time&amp;Cost'!H250=0,1,'Min Time&amp;Cost'!H250)</f>
        <v>5.1536554950262499</v>
      </c>
      <c r="BC250" s="31">
        <f t="shared" si="55"/>
        <v>4.4293467353881733E-2</v>
      </c>
      <c r="BD250" s="31">
        <f t="shared" si="56"/>
        <v>0.95570653264611827</v>
      </c>
      <c r="BE250" s="31">
        <f t="shared" si="57"/>
        <v>83.787226129145481</v>
      </c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</row>
    <row r="251" spans="10:68">
      <c r="J251" s="12"/>
      <c r="K251" s="21">
        <f>VLOOKUP('Summary_Min Time'!B251, A:D, 4, FALSE)</f>
        <v>90.795454545454547</v>
      </c>
      <c r="L251" s="21">
        <f>VLOOKUP('Summary_Min Time'!E251, A:D, 4, FALSE)</f>
        <v>92.954545454545453</v>
      </c>
      <c r="M251" s="21">
        <f t="shared" si="48"/>
        <v>91.875</v>
      </c>
      <c r="N251" s="21">
        <f>IF('Min Time'!H251=0,1,'Min Time'!H251)</f>
        <v>1</v>
      </c>
      <c r="O251" s="21">
        <f t="shared" si="49"/>
        <v>6.8715363210907938E-3</v>
      </c>
      <c r="P251" s="21">
        <f t="shared" si="46"/>
        <v>0.99312846367890917</v>
      </c>
      <c r="Q251" s="21">
        <f t="shared" si="47"/>
        <v>91.24367760049978</v>
      </c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D251" s="15"/>
      <c r="AE251" s="26">
        <f>VLOOKUP('Summary_Min Cost'!B251, A:D, 4, FALSE)</f>
        <v>90.795454545454547</v>
      </c>
      <c r="AF251" s="26">
        <f>VLOOKUP('Summary_Min Cost'!E251, A:D, 4, FALSE)</f>
        <v>85.454545454545453</v>
      </c>
      <c r="AG251" s="26">
        <f t="shared" si="50"/>
        <v>88.125</v>
      </c>
      <c r="AH251" s="26">
        <f>IF('Min Cost'!H251=0,1,'Min Cost'!H251)</f>
        <v>106.8934619818524</v>
      </c>
      <c r="AI251" s="26">
        <f t="shared" si="51"/>
        <v>0.67798429282988892</v>
      </c>
      <c r="AJ251" s="26">
        <f t="shared" si="52"/>
        <v>0.32201570717011108</v>
      </c>
      <c r="AK251" s="26">
        <f t="shared" si="53"/>
        <v>28.377634194366038</v>
      </c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X251" s="18"/>
      <c r="AY251" s="31">
        <f>VLOOKUP('Summary_Min Time&amp;Cost'!B251, A:D, 4, FALSE)</f>
        <v>90.795454545454547</v>
      </c>
      <c r="AZ251" s="31">
        <f>VLOOKUP('Summary_Min Time&amp;Cost'!E251, A:D, 4, FALSE)</f>
        <v>92.954545454545453</v>
      </c>
      <c r="BA251" s="31">
        <f t="shared" si="54"/>
        <v>91.875</v>
      </c>
      <c r="BB251" s="31">
        <f>IF('Min Time&amp;Cost'!H251=0,1,'Min Time&amp;Cost'!H251)</f>
        <v>1</v>
      </c>
      <c r="BC251" s="31">
        <f t="shared" si="55"/>
        <v>6.5655175419600583E-3</v>
      </c>
      <c r="BD251" s="31">
        <f t="shared" si="56"/>
        <v>0.99343448245803989</v>
      </c>
      <c r="BE251" s="31">
        <f t="shared" si="57"/>
        <v>91.27179307583242</v>
      </c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</row>
    <row r="252" spans="10:68">
      <c r="J252" s="12"/>
      <c r="K252" s="21">
        <f>VLOOKUP('Summary_Min Time'!B252, A:D, 4, FALSE)</f>
        <v>90.795454545454547</v>
      </c>
      <c r="L252" s="21">
        <f>VLOOKUP('Summary_Min Time'!E252, A:D, 4, FALSE)</f>
        <v>90.795454545454547</v>
      </c>
      <c r="M252" s="21">
        <f t="shared" si="48"/>
        <v>90.795454545454547</v>
      </c>
      <c r="N252" s="21">
        <f>IF('Min Time'!H252=0,1,'Min Time'!H252)</f>
        <v>1.4158348077475</v>
      </c>
      <c r="O252" s="21">
        <f t="shared" si="49"/>
        <v>1.0647430119099428E-2</v>
      </c>
      <c r="P252" s="21">
        <f t="shared" si="46"/>
        <v>0.98935256988090059</v>
      </c>
      <c r="Q252" s="21">
        <f t="shared" si="47"/>
        <v>89.828716288049947</v>
      </c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D252" s="15"/>
      <c r="AE252" s="26">
        <f>VLOOKUP('Summary_Min Cost'!B252, A:D, 4, FALSE)</f>
        <v>90.795454545454547</v>
      </c>
      <c r="AF252" s="26">
        <f>VLOOKUP('Summary_Min Cost'!E252, A:D, 4, FALSE)</f>
        <v>85.454545454545453</v>
      </c>
      <c r="AG252" s="26">
        <f t="shared" si="50"/>
        <v>88.125</v>
      </c>
      <c r="AH252" s="26">
        <f>IF('Min Cost'!H252=0,1,'Min Cost'!H252)</f>
        <v>9.0230269128380964</v>
      </c>
      <c r="AI252" s="26">
        <f t="shared" si="51"/>
        <v>5.1367536069298607E-2</v>
      </c>
      <c r="AJ252" s="26">
        <f t="shared" si="52"/>
        <v>0.94863246393070144</v>
      </c>
      <c r="AK252" s="26">
        <f t="shared" si="53"/>
        <v>83.598235883893068</v>
      </c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X252" s="18"/>
      <c r="AY252" s="31">
        <f>VLOOKUP('Summary_Min Time&amp;Cost'!B252, A:D, 4, FALSE)</f>
        <v>90.795454545454547</v>
      </c>
      <c r="AZ252" s="31">
        <f>VLOOKUP('Summary_Min Time&amp;Cost'!E252, A:D, 4, FALSE)</f>
        <v>90.795454545454547</v>
      </c>
      <c r="BA252" s="31">
        <f t="shared" si="54"/>
        <v>90.795454545454547</v>
      </c>
      <c r="BB252" s="31">
        <f>IF('Min Time&amp;Cost'!H252=0,1,'Min Time&amp;Cost'!H252)</f>
        <v>1.4158348077475</v>
      </c>
      <c r="BC252" s="31">
        <f t="shared" si="55"/>
        <v>1.0342574829338348E-2</v>
      </c>
      <c r="BD252" s="31">
        <f t="shared" si="56"/>
        <v>0.98965742517066169</v>
      </c>
      <c r="BE252" s="31">
        <f t="shared" si="57"/>
        <v>89.856395762654401</v>
      </c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</row>
    <row r="253" spans="10:68">
      <c r="J253" s="12"/>
      <c r="K253" s="21">
        <f>VLOOKUP('Summary_Min Time'!B253, A:D, 4, FALSE)</f>
        <v>88.63636363636364</v>
      </c>
      <c r="L253" s="21">
        <f>VLOOKUP('Summary_Min Time'!E253, A:D, 4, FALSE)</f>
        <v>90.795454545454547</v>
      </c>
      <c r="M253" s="21">
        <f t="shared" si="48"/>
        <v>89.715909090909093</v>
      </c>
      <c r="N253" s="21">
        <f>IF('Min Time'!H253=0,1,'Min Time'!H253)</f>
        <v>1.61280459673</v>
      </c>
      <c r="O253" s="21">
        <f t="shared" si="49"/>
        <v>1.2435969680380448E-2</v>
      </c>
      <c r="P253" s="21">
        <f t="shared" si="46"/>
        <v>0.98756403031961959</v>
      </c>
      <c r="Q253" s="21">
        <f t="shared" si="47"/>
        <v>88.600204765606776</v>
      </c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D253" s="15"/>
      <c r="AE253" s="26">
        <f>VLOOKUP('Summary_Min Cost'!B253, A:D, 4, FALSE)</f>
        <v>88.63636363636364</v>
      </c>
      <c r="AF253" s="26">
        <f>VLOOKUP('Summary_Min Cost'!E253, A:D, 4, FALSE)</f>
        <v>85.454545454545453</v>
      </c>
      <c r="AG253" s="26">
        <f t="shared" si="50"/>
        <v>87.045454545454547</v>
      </c>
      <c r="AH253" s="26">
        <f>IF('Min Cost'!H253=0,1,'Min Cost'!H253)</f>
        <v>139.34752808649051</v>
      </c>
      <c r="AI253" s="26">
        <f t="shared" si="51"/>
        <v>0.88577188089815306</v>
      </c>
      <c r="AJ253" s="26">
        <f t="shared" si="52"/>
        <v>0.11422811910184694</v>
      </c>
      <c r="AK253" s="26">
        <f t="shared" si="53"/>
        <v>9.9430385490925861</v>
      </c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X253" s="18"/>
      <c r="AY253" s="31">
        <f>VLOOKUP('Summary_Min Time&amp;Cost'!B253, A:D, 4, FALSE)</f>
        <v>88.63636363636364</v>
      </c>
      <c r="AZ253" s="31">
        <f>VLOOKUP('Summary_Min Time&amp;Cost'!E253, A:D, 4, FALSE)</f>
        <v>90.795454545454547</v>
      </c>
      <c r="BA253" s="31">
        <f t="shared" si="54"/>
        <v>89.715909090909093</v>
      </c>
      <c r="BB253" s="31">
        <f>IF('Min Time&amp;Cost'!H253=0,1,'Min Time&amp;Cost'!H253)</f>
        <v>1.61280459673</v>
      </c>
      <c r="BC253" s="31">
        <f t="shared" si="55"/>
        <v>1.2131665504310081E-2</v>
      </c>
      <c r="BD253" s="31">
        <f t="shared" si="56"/>
        <v>0.98786833449568989</v>
      </c>
      <c r="BE253" s="31">
        <f t="shared" si="57"/>
        <v>88.627505691403087</v>
      </c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</row>
    <row r="254" spans="10:68">
      <c r="J254" s="12"/>
      <c r="K254" s="21">
        <f>VLOOKUP('Summary_Min Time'!B254, A:D, 4, FALSE)</f>
        <v>85.454545454545453</v>
      </c>
      <c r="L254" s="21">
        <f>VLOOKUP('Summary_Min Time'!E254, A:D, 4, FALSE)</f>
        <v>92.954545454545453</v>
      </c>
      <c r="M254" s="21">
        <f t="shared" si="48"/>
        <v>89.204545454545453</v>
      </c>
      <c r="N254" s="21">
        <f>IF('Min Time'!H254=0,1,'Min Time'!H254)</f>
        <v>1</v>
      </c>
      <c r="O254" s="21">
        <f t="shared" si="49"/>
        <v>6.8715363210907938E-3</v>
      </c>
      <c r="P254" s="21">
        <f t="shared" si="46"/>
        <v>0.99312846367890917</v>
      </c>
      <c r="Q254" s="21">
        <f t="shared" si="47"/>
        <v>88.591573180448151</v>
      </c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D254" s="15"/>
      <c r="AE254" s="26">
        <f>VLOOKUP('Summary_Min Cost'!B254, A:D, 4, FALSE)</f>
        <v>85.454545454545453</v>
      </c>
      <c r="AF254" s="26">
        <f>VLOOKUP('Summary_Min Cost'!E254, A:D, 4, FALSE)</f>
        <v>85.454545454545453</v>
      </c>
      <c r="AG254" s="26">
        <f t="shared" si="50"/>
        <v>85.454545454545453</v>
      </c>
      <c r="AH254" s="26">
        <f>IF('Min Cost'!H254=0,1,'Min Cost'!H254)</f>
        <v>69.309467075000001</v>
      </c>
      <c r="AI254" s="26">
        <f t="shared" si="51"/>
        <v>0.43735226766282653</v>
      </c>
      <c r="AJ254" s="26">
        <f t="shared" si="52"/>
        <v>0.56264773233717347</v>
      </c>
      <c r="AK254" s="26">
        <f t="shared" si="53"/>
        <v>48.080806217903913</v>
      </c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X254" s="18"/>
      <c r="AY254" s="31">
        <f>VLOOKUP('Summary_Min Time&amp;Cost'!B254, A:D, 4, FALSE)</f>
        <v>85.454545454545453</v>
      </c>
      <c r="AZ254" s="31">
        <f>VLOOKUP('Summary_Min Time&amp;Cost'!E254, A:D, 4, FALSE)</f>
        <v>92.954545454545453</v>
      </c>
      <c r="BA254" s="31">
        <f t="shared" si="54"/>
        <v>89.204545454545453</v>
      </c>
      <c r="BB254" s="31">
        <f>IF('Min Time&amp;Cost'!H254=0,1,'Min Time&amp;Cost'!H254)</f>
        <v>1</v>
      </c>
      <c r="BC254" s="31">
        <f t="shared" si="55"/>
        <v>6.5655175419600583E-3</v>
      </c>
      <c r="BD254" s="31">
        <f t="shared" si="56"/>
        <v>0.99343448245803989</v>
      </c>
      <c r="BE254" s="31">
        <f t="shared" si="57"/>
        <v>88.618871446541064</v>
      </c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</row>
    <row r="255" spans="10:68">
      <c r="J255" s="12"/>
      <c r="K255" s="21">
        <f>VLOOKUP('Summary_Min Time'!B255, A:D, 4, FALSE)</f>
        <v>88.63636363636364</v>
      </c>
      <c r="L255" s="21">
        <f>VLOOKUP('Summary_Min Time'!E255, A:D, 4, FALSE)</f>
        <v>85.454545454545453</v>
      </c>
      <c r="M255" s="21">
        <f t="shared" si="48"/>
        <v>87.045454545454547</v>
      </c>
      <c r="N255" s="21">
        <f>IF('Min Time'!H255=0,1,'Min Time'!H255)</f>
        <v>2.3597426493237501</v>
      </c>
      <c r="O255" s="21">
        <f t="shared" si="49"/>
        <v>1.9218371508555314E-2</v>
      </c>
      <c r="P255" s="21">
        <f t="shared" si="46"/>
        <v>0.98078162849144468</v>
      </c>
      <c r="Q255" s="21">
        <f t="shared" si="47"/>
        <v>85.372582661868933</v>
      </c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D255" s="15"/>
      <c r="AE255" s="26">
        <f>VLOOKUP('Summary_Min Cost'!B255, A:D, 4, FALSE)</f>
        <v>88.63636363636364</v>
      </c>
      <c r="AF255" s="26">
        <f>VLOOKUP('Summary_Min Cost'!E255, A:D, 4, FALSE)</f>
        <v>85.454545454545453</v>
      </c>
      <c r="AG255" s="26">
        <f t="shared" si="50"/>
        <v>87.045454545454547</v>
      </c>
      <c r="AH255" s="26">
        <f>IF('Min Cost'!H255=0,1,'Min Cost'!H255)</f>
        <v>48.889716649571433</v>
      </c>
      <c r="AI255" s="26">
        <f t="shared" si="51"/>
        <v>0.30661454511750463</v>
      </c>
      <c r="AJ255" s="26">
        <f t="shared" si="52"/>
        <v>0.69338545488249537</v>
      </c>
      <c r="AK255" s="26">
        <f t="shared" si="53"/>
        <v>60.356052095453578</v>
      </c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X255" s="18"/>
      <c r="AY255" s="31">
        <f>VLOOKUP('Summary_Min Time&amp;Cost'!B255, A:D, 4, FALSE)</f>
        <v>88.63636363636364</v>
      </c>
      <c r="AZ255" s="31">
        <f>VLOOKUP('Summary_Min Time&amp;Cost'!E255, A:D, 4, FALSE)</f>
        <v>85.454545454545453</v>
      </c>
      <c r="BA255" s="31">
        <f t="shared" si="54"/>
        <v>87.045454545454547</v>
      </c>
      <c r="BB255" s="31">
        <f>IF('Min Time&amp;Cost'!H255=0,1,'Min Time&amp;Cost'!H255)</f>
        <v>2.3597426493237501</v>
      </c>
      <c r="BC255" s="31">
        <f t="shared" si="55"/>
        <v>1.8916157235657542E-2</v>
      </c>
      <c r="BD255" s="31">
        <f t="shared" si="56"/>
        <v>0.98108384276434246</v>
      </c>
      <c r="BE255" s="31">
        <f t="shared" si="57"/>
        <v>85.398889040623445</v>
      </c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</row>
    <row r="256" spans="10:68">
      <c r="J256" s="12"/>
      <c r="K256" s="21">
        <f>VLOOKUP('Summary_Min Time'!B256, A:D, 4, FALSE)</f>
        <v>89.545454545454547</v>
      </c>
      <c r="L256" s="21">
        <f>VLOOKUP('Summary_Min Time'!E256, A:D, 4, FALSE)</f>
        <v>88.63636363636364</v>
      </c>
      <c r="M256" s="21">
        <f t="shared" si="48"/>
        <v>89.090909090909093</v>
      </c>
      <c r="N256" s="21">
        <f>IF('Min Time'!H256=0,1,'Min Time'!H256)</f>
        <v>6.0888784037274997</v>
      </c>
      <c r="O256" s="21">
        <f t="shared" si="49"/>
        <v>5.3079944192329816E-2</v>
      </c>
      <c r="P256" s="21">
        <f t="shared" si="46"/>
        <v>0.94692005580767014</v>
      </c>
      <c r="Q256" s="21">
        <f t="shared" si="47"/>
        <v>84.3619686083197</v>
      </c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D256" s="15"/>
      <c r="AE256" s="26">
        <f>VLOOKUP('Summary_Min Cost'!B256, A:D, 4, FALSE)</f>
        <v>89.545454545454547</v>
      </c>
      <c r="AF256" s="26">
        <f>VLOOKUP('Summary_Min Cost'!E256, A:D, 4, FALSE)</f>
        <v>90.795454545454547</v>
      </c>
      <c r="AG256" s="26">
        <f t="shared" si="50"/>
        <v>90.170454545454547</v>
      </c>
      <c r="AH256" s="26">
        <f>IF('Min Cost'!H256=0,1,'Min Cost'!H256)</f>
        <v>40.27020953424762</v>
      </c>
      <c r="AI256" s="26">
        <f t="shared" si="51"/>
        <v>0.25142803665179303</v>
      </c>
      <c r="AJ256" s="26">
        <f t="shared" si="52"/>
        <v>0.74857196334820697</v>
      </c>
      <c r="AK256" s="26">
        <f t="shared" si="53"/>
        <v>67.499074195091168</v>
      </c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X256" s="18"/>
      <c r="AY256" s="31">
        <f>VLOOKUP('Summary_Min Time&amp;Cost'!B256, A:D, 4, FALSE)</f>
        <v>89.545454545454547</v>
      </c>
      <c r="AZ256" s="31">
        <f>VLOOKUP('Summary_Min Time&amp;Cost'!E256, A:D, 4, FALSE)</f>
        <v>88.63636363636364</v>
      </c>
      <c r="BA256" s="31">
        <f t="shared" si="54"/>
        <v>89.090909090909093</v>
      </c>
      <c r="BB256" s="31">
        <f>IF('Min Time&amp;Cost'!H256=0,1,'Min Time&amp;Cost'!H256)</f>
        <v>6.0888784037274997</v>
      </c>
      <c r="BC256" s="31">
        <f t="shared" si="55"/>
        <v>5.2788163893999387E-2</v>
      </c>
      <c r="BD256" s="31">
        <f t="shared" si="56"/>
        <v>0.94721183610600057</v>
      </c>
      <c r="BE256" s="31">
        <f t="shared" si="57"/>
        <v>84.387963580352775</v>
      </c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</row>
    <row r="257" spans="10:68">
      <c r="J257" s="12"/>
      <c r="K257" s="21">
        <f>VLOOKUP('Summary_Min Time'!B257, A:D, 4, FALSE)</f>
        <v>89.090909090909093</v>
      </c>
      <c r="L257" s="21">
        <f>VLOOKUP('Summary_Min Time'!E257, A:D, 4, FALSE)</f>
        <v>90.795454545454547</v>
      </c>
      <c r="M257" s="21">
        <f t="shared" si="48"/>
        <v>89.943181818181813</v>
      </c>
      <c r="N257" s="21">
        <f>IF('Min Time'!H257=0,1,'Min Time'!H257)</f>
        <v>6.099497998965</v>
      </c>
      <c r="O257" s="21">
        <f t="shared" si="49"/>
        <v>5.3176373021873558E-2</v>
      </c>
      <c r="P257" s="21">
        <f t="shared" si="46"/>
        <v>0.9468236269781265</v>
      </c>
      <c r="Q257" s="21">
        <f t="shared" si="47"/>
        <v>85.160329631043993</v>
      </c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D257" s="15"/>
      <c r="AE257" s="26">
        <f>VLOOKUP('Summary_Min Cost'!B257, A:D, 4, FALSE)</f>
        <v>89.090909090909093</v>
      </c>
      <c r="AF257" s="26">
        <f>VLOOKUP('Summary_Min Cost'!E257, A:D, 4, FALSE)</f>
        <v>85.454545454545453</v>
      </c>
      <c r="AG257" s="26">
        <f t="shared" si="50"/>
        <v>87.27272727272728</v>
      </c>
      <c r="AH257" s="26">
        <f>IF('Min Cost'!H257=0,1,'Min Cost'!H257)</f>
        <v>44.14514147964762</v>
      </c>
      <c r="AI257" s="26">
        <f t="shared" si="51"/>
        <v>0.27623733975320824</v>
      </c>
      <c r="AJ257" s="26">
        <f t="shared" si="52"/>
        <v>0.7237626602467917</v>
      </c>
      <c r="AK257" s="26">
        <f t="shared" si="53"/>
        <v>63.164741257901824</v>
      </c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X257" s="18"/>
      <c r="AY257" s="31">
        <f>VLOOKUP('Summary_Min Time&amp;Cost'!B257, A:D, 4, FALSE)</f>
        <v>89.090909090909093</v>
      </c>
      <c r="AZ257" s="31">
        <f>VLOOKUP('Summary_Min Time&amp;Cost'!E257, A:D, 4, FALSE)</f>
        <v>90.795454545454547</v>
      </c>
      <c r="BA257" s="31">
        <f t="shared" si="54"/>
        <v>89.943181818181813</v>
      </c>
      <c r="BB257" s="31">
        <f>IF('Min Time&amp;Cost'!H257=0,1,'Min Time&amp;Cost'!H257)</f>
        <v>6.099497998965</v>
      </c>
      <c r="BC257" s="31">
        <f t="shared" si="55"/>
        <v>5.2884622436751211E-2</v>
      </c>
      <c r="BD257" s="31">
        <f t="shared" si="56"/>
        <v>0.94711537756324882</v>
      </c>
      <c r="BE257" s="31">
        <f t="shared" si="57"/>
        <v>85.186570606967209</v>
      </c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</row>
    <row r="258" spans="10:68">
      <c r="J258" s="12"/>
      <c r="K258" s="21">
        <f>VLOOKUP('Summary_Min Time'!B258, A:D, 4, FALSE)</f>
        <v>84.545454545454547</v>
      </c>
      <c r="L258" s="21">
        <f>VLOOKUP('Summary_Min Time'!E258, A:D, 4, FALSE)</f>
        <v>90.795454545454547</v>
      </c>
      <c r="M258" s="21">
        <f t="shared" si="48"/>
        <v>87.670454545454547</v>
      </c>
      <c r="N258" s="21">
        <f>IF('Min Time'!H258=0,1,'Min Time'!H258)</f>
        <v>21.924345985704761</v>
      </c>
      <c r="O258" s="21">
        <f t="shared" si="49"/>
        <v>0.19687032132608287</v>
      </c>
      <c r="P258" s="21">
        <f t="shared" ref="P258:P321" si="58">1-O258</f>
        <v>0.80312967867391716</v>
      </c>
      <c r="Q258" s="21">
        <f t="shared" ref="Q258:Q321" si="59">M258*P258</f>
        <v>70.410743988287166</v>
      </c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D258" s="15"/>
      <c r="AE258" s="26">
        <f>VLOOKUP('Summary_Min Cost'!B258, A:D, 4, FALSE)</f>
        <v>84.545454545454547</v>
      </c>
      <c r="AF258" s="26">
        <f>VLOOKUP('Summary_Min Cost'!E258, A:D, 4, FALSE)</f>
        <v>90.795454545454547</v>
      </c>
      <c r="AG258" s="26">
        <f t="shared" si="50"/>
        <v>87.670454545454547</v>
      </c>
      <c r="AH258" s="26">
        <f>IF('Min Cost'!H258=0,1,'Min Cost'!H258)</f>
        <v>21.924345985704761</v>
      </c>
      <c r="AI258" s="26">
        <f t="shared" si="51"/>
        <v>0.13396840230303522</v>
      </c>
      <c r="AJ258" s="26">
        <f t="shared" si="52"/>
        <v>0.86603159769696481</v>
      </c>
      <c r="AK258" s="26">
        <f t="shared" si="53"/>
        <v>75.925383820819135</v>
      </c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X258" s="18"/>
      <c r="AY258" s="31">
        <f>VLOOKUP('Summary_Min Time&amp;Cost'!B258, A:D, 4, FALSE)</f>
        <v>84.545454545454547</v>
      </c>
      <c r="AZ258" s="31">
        <f>VLOOKUP('Summary_Min Time&amp;Cost'!E258, A:D, 4, FALSE)</f>
        <v>90.795454545454547</v>
      </c>
      <c r="BA258" s="31">
        <f t="shared" si="54"/>
        <v>87.670454545454547</v>
      </c>
      <c r="BB258" s="31">
        <f>IF('Min Time&amp;Cost'!H258=0,1,'Min Time&amp;Cost'!H258)</f>
        <v>21.924345985704761</v>
      </c>
      <c r="BC258" s="31">
        <f t="shared" si="55"/>
        <v>0.19662284804066218</v>
      </c>
      <c r="BD258" s="31">
        <f t="shared" si="56"/>
        <v>0.80337715195933779</v>
      </c>
      <c r="BE258" s="31">
        <f t="shared" si="57"/>
        <v>70.43244008370786</v>
      </c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</row>
    <row r="259" spans="10:68">
      <c r="J259" s="12"/>
      <c r="K259" s="21">
        <f>VLOOKUP('Summary_Min Time'!B259, A:D, 4, FALSE)</f>
        <v>90.795454545454547</v>
      </c>
      <c r="L259" s="21">
        <f>VLOOKUP('Summary_Min Time'!E259, A:D, 4, FALSE)</f>
        <v>84.545454545454547</v>
      </c>
      <c r="M259" s="21">
        <f t="shared" ref="M259:M322" si="60">(K259+L259)/2</f>
        <v>87.670454545454547</v>
      </c>
      <c r="N259" s="21">
        <f>IF('Min Time'!H259=0,1,'Min Time'!H259)</f>
        <v>5.1546651751137498</v>
      </c>
      <c r="O259" s="21">
        <f t="shared" ref="O259:O322" si="61">(N259-MIN($N$2:$N$341))/(MAX($N$2:$N$341)-MIN($N$2:$N$341))</f>
        <v>4.4597032540349454E-2</v>
      </c>
      <c r="P259" s="21">
        <f t="shared" si="58"/>
        <v>0.95540296745965059</v>
      </c>
      <c r="Q259" s="21">
        <f t="shared" si="59"/>
        <v>83.760612431263681</v>
      </c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D259" s="15"/>
      <c r="AE259" s="26">
        <f>VLOOKUP('Summary_Min Cost'!B259, A:D, 4, FALSE)</f>
        <v>90.795454545454547</v>
      </c>
      <c r="AF259" s="26">
        <f>VLOOKUP('Summary_Min Cost'!E259, A:D, 4, FALSE)</f>
        <v>90.795454545454547</v>
      </c>
      <c r="AG259" s="26">
        <f t="shared" ref="AG259:AG322" si="62">(AE259+AF259)/2</f>
        <v>90.795454545454547</v>
      </c>
      <c r="AH259" s="26">
        <f>IF('Min Cost'!H259=0,1,'Min Cost'!H259)</f>
        <v>17.043601710761909</v>
      </c>
      <c r="AI259" s="26">
        <f t="shared" ref="AI259:AI322" si="63">(AH259-MIN($AH$2:$AH$341))/(MAX($AH$2:$AH$341)-MIN($AH$2:$AH$341))</f>
        <v>0.10271937244038182</v>
      </c>
      <c r="AJ259" s="26">
        <f t="shared" ref="AJ259:AJ322" si="64">1-AI259</f>
        <v>0.89728062755961813</v>
      </c>
      <c r="AK259" s="26">
        <f t="shared" ref="AK259:AK322" si="65">AG259*AJ259</f>
        <v>81.469002434106244</v>
      </c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X259" s="18"/>
      <c r="AY259" s="31">
        <f>VLOOKUP('Summary_Min Time&amp;Cost'!B259, A:D, 4, FALSE)</f>
        <v>90.795454545454547</v>
      </c>
      <c r="AZ259" s="31">
        <f>VLOOKUP('Summary_Min Time&amp;Cost'!E259, A:D, 4, FALSE)</f>
        <v>84.545454545454547</v>
      </c>
      <c r="BA259" s="31">
        <f t="shared" ref="BA259:BA322" si="66">(AY259+AZ259)/2</f>
        <v>87.670454545454547</v>
      </c>
      <c r="BB259" s="31">
        <f>IF('Min Time&amp;Cost'!H259=0,1,'Min Time&amp;Cost'!H259)</f>
        <v>5.1546651751137498</v>
      </c>
      <c r="BC259" s="31">
        <f t="shared" ref="BC259:BC322" si="67">(BB259-MIN($BB$2:$BB$341))/(MAX($BB$2:$BB$341)-MIN($BB$2:$BB$341))</f>
        <v>4.4302638350299926E-2</v>
      </c>
      <c r="BD259" s="31">
        <f t="shared" ref="BD259:BD322" si="68">1-BC259</f>
        <v>0.95569736164970009</v>
      </c>
      <c r="BE259" s="31">
        <f t="shared" ref="BE259:BE322" si="69">BA259*BD259</f>
        <v>83.786422103720867</v>
      </c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</row>
    <row r="260" spans="10:68">
      <c r="J260" s="12"/>
      <c r="K260" s="21">
        <f>VLOOKUP('Summary_Min Time'!B260, A:D, 4, FALSE)</f>
        <v>90.795454545454547</v>
      </c>
      <c r="L260" s="21">
        <f>VLOOKUP('Summary_Min Time'!E260, A:D, 4, FALSE)</f>
        <v>88.63636363636364</v>
      </c>
      <c r="M260" s="21">
        <f t="shared" si="60"/>
        <v>89.715909090909093</v>
      </c>
      <c r="N260" s="21">
        <f>IF('Min Time'!H260=0,1,'Min Time'!H260)</f>
        <v>5.4396218173799999</v>
      </c>
      <c r="O260" s="21">
        <f t="shared" si="61"/>
        <v>4.7184516796568425E-2</v>
      </c>
      <c r="P260" s="21">
        <f t="shared" si="58"/>
        <v>0.95281548320343157</v>
      </c>
      <c r="Q260" s="21">
        <f t="shared" si="59"/>
        <v>85.482707271489687</v>
      </c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D260" s="15"/>
      <c r="AE260" s="26">
        <f>VLOOKUP('Summary_Min Cost'!B260, A:D, 4, FALSE)</f>
        <v>90.795454545454547</v>
      </c>
      <c r="AF260" s="26">
        <f>VLOOKUP('Summary_Min Cost'!E260, A:D, 4, FALSE)</f>
        <v>90.795454545454547</v>
      </c>
      <c r="AG260" s="26">
        <f t="shared" si="62"/>
        <v>90.795454545454547</v>
      </c>
      <c r="AH260" s="26">
        <f>IF('Min Cost'!H260=0,1,'Min Cost'!H260)</f>
        <v>12.95802348595238</v>
      </c>
      <c r="AI260" s="26">
        <f t="shared" si="63"/>
        <v>7.6561403745172035E-2</v>
      </c>
      <c r="AJ260" s="26">
        <f t="shared" si="64"/>
        <v>0.92343859625482794</v>
      </c>
      <c r="AK260" s="26">
        <f t="shared" si="65"/>
        <v>83.844027091773583</v>
      </c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X260" s="18"/>
      <c r="AY260" s="31">
        <f>VLOOKUP('Summary_Min Time&amp;Cost'!B260, A:D, 4, FALSE)</f>
        <v>90.795454545454547</v>
      </c>
      <c r="AZ260" s="31">
        <f>VLOOKUP('Summary_Min Time&amp;Cost'!E260, A:D, 4, FALSE)</f>
        <v>88.63636363636364</v>
      </c>
      <c r="BA260" s="31">
        <f t="shared" si="66"/>
        <v>89.715909090909093</v>
      </c>
      <c r="BB260" s="31">
        <f>IF('Min Time&amp;Cost'!H260=0,1,'Min Time&amp;Cost'!H260)</f>
        <v>5.4396218173799999</v>
      </c>
      <c r="BC260" s="31">
        <f t="shared" si="67"/>
        <v>4.6890919903950265E-2</v>
      </c>
      <c r="BD260" s="31">
        <f t="shared" si="68"/>
        <v>0.95310908009604978</v>
      </c>
      <c r="BE260" s="31">
        <f t="shared" si="69"/>
        <v>85.509047583617189</v>
      </c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</row>
    <row r="261" spans="10:68">
      <c r="J261" s="12"/>
      <c r="K261" s="21">
        <f>VLOOKUP('Summary_Min Time'!B261, A:D, 4, FALSE)</f>
        <v>90.795454545454547</v>
      </c>
      <c r="L261" s="21">
        <f>VLOOKUP('Summary_Min Time'!E261, A:D, 4, FALSE)</f>
        <v>90.795454545454547</v>
      </c>
      <c r="M261" s="21">
        <f t="shared" si="60"/>
        <v>90.795454545454547</v>
      </c>
      <c r="N261" s="21">
        <f>IF('Min Time'!H261=0,1,'Min Time'!H261)</f>
        <v>1.72607661350125</v>
      </c>
      <c r="O261" s="21">
        <f t="shared" si="61"/>
        <v>1.3464510576057943E-2</v>
      </c>
      <c r="P261" s="21">
        <f t="shared" si="58"/>
        <v>0.98653548942394209</v>
      </c>
      <c r="Q261" s="21">
        <f t="shared" si="59"/>
        <v>89.57293818746929</v>
      </c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D261" s="15"/>
      <c r="AE261" s="26">
        <f>VLOOKUP('Summary_Min Cost'!B261, A:D, 4, FALSE)</f>
        <v>90.795454545454547</v>
      </c>
      <c r="AF261" s="26">
        <f>VLOOKUP('Summary_Min Cost'!E261, A:D, 4, FALSE)</f>
        <v>90.795454545454547</v>
      </c>
      <c r="AG261" s="26">
        <f t="shared" si="62"/>
        <v>90.795454545454547</v>
      </c>
      <c r="AH261" s="26">
        <f>IF('Min Cost'!H261=0,1,'Min Cost'!H261)</f>
        <v>33.741888082233338</v>
      </c>
      <c r="AI261" s="26">
        <f t="shared" si="63"/>
        <v>0.20963037209183535</v>
      </c>
      <c r="AJ261" s="26">
        <f t="shared" si="64"/>
        <v>0.79036962790816467</v>
      </c>
      <c r="AK261" s="26">
        <f t="shared" si="65"/>
        <v>71.761969624843587</v>
      </c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X261" s="18"/>
      <c r="AY261" s="31">
        <f>VLOOKUP('Summary_Min Time&amp;Cost'!B261, A:D, 4, FALSE)</f>
        <v>90.795454545454547</v>
      </c>
      <c r="AZ261" s="31">
        <f>VLOOKUP('Summary_Min Time&amp;Cost'!E261, A:D, 4, FALSE)</f>
        <v>90.795454545454547</v>
      </c>
      <c r="BA261" s="31">
        <f t="shared" si="66"/>
        <v>90.795454545454547</v>
      </c>
      <c r="BB261" s="31">
        <f>IF('Min Time&amp;Cost'!H261=0,1,'Min Time&amp;Cost'!H261)</f>
        <v>1.72607661350125</v>
      </c>
      <c r="BC261" s="31">
        <f t="shared" si="67"/>
        <v>1.3160523330617091E-2</v>
      </c>
      <c r="BD261" s="31">
        <f t="shared" si="68"/>
        <v>0.98683947666938288</v>
      </c>
      <c r="BE261" s="31">
        <f t="shared" si="69"/>
        <v>89.600538847595104</v>
      </c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</row>
    <row r="262" spans="10:68">
      <c r="J262" s="12"/>
      <c r="K262" s="21">
        <f>VLOOKUP('Summary_Min Time'!B262, A:D, 4, FALSE)</f>
        <v>90.795454545454547</v>
      </c>
      <c r="L262" s="21">
        <f>VLOOKUP('Summary_Min Time'!E262, A:D, 4, FALSE)</f>
        <v>90.795454545454547</v>
      </c>
      <c r="M262" s="21">
        <f t="shared" si="60"/>
        <v>90.795454545454547</v>
      </c>
      <c r="N262" s="21">
        <f>IF('Min Time'!H262=0,1,'Min Time'!H262)</f>
        <v>36.768533039352377</v>
      </c>
      <c r="O262" s="21">
        <f t="shared" si="61"/>
        <v>0.33165960011676648</v>
      </c>
      <c r="P262" s="21">
        <f t="shared" si="58"/>
        <v>0.66834039988323357</v>
      </c>
      <c r="Q262" s="21">
        <f t="shared" si="59"/>
        <v>60.682270398489052</v>
      </c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D262" s="15"/>
      <c r="AE262" s="26">
        <f>VLOOKUP('Summary_Min Cost'!B262, A:D, 4, FALSE)</f>
        <v>90.795454545454547</v>
      </c>
      <c r="AF262" s="26">
        <f>VLOOKUP('Summary_Min Cost'!E262, A:D, 4, FALSE)</f>
        <v>90.795454545454547</v>
      </c>
      <c r="AG262" s="26">
        <f t="shared" si="62"/>
        <v>90.795454545454547</v>
      </c>
      <c r="AH262" s="26">
        <f>IF('Min Cost'!H262=0,1,'Min Cost'!H262)</f>
        <v>36.768533039352377</v>
      </c>
      <c r="AI262" s="26">
        <f t="shared" si="63"/>
        <v>0.22900850651576388</v>
      </c>
      <c r="AJ262" s="26">
        <f t="shared" si="64"/>
        <v>0.77099149348423612</v>
      </c>
      <c r="AK262" s="26">
        <f t="shared" si="65"/>
        <v>70.002523101580081</v>
      </c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X262" s="18"/>
      <c r="AY262" s="31">
        <f>VLOOKUP('Summary_Min Time&amp;Cost'!B262, A:D, 4, FALSE)</f>
        <v>90.795454545454547</v>
      </c>
      <c r="AZ262" s="31">
        <f>VLOOKUP('Summary_Min Time&amp;Cost'!E262, A:D, 4, FALSE)</f>
        <v>90.795454545454547</v>
      </c>
      <c r="BA262" s="31">
        <f t="shared" si="66"/>
        <v>90.795454545454547</v>
      </c>
      <c r="BB262" s="31">
        <f>IF('Min Time&amp;Cost'!H262=0,1,'Min Time&amp;Cost'!H262)</f>
        <v>36.768533039352377</v>
      </c>
      <c r="BC262" s="31">
        <f t="shared" si="67"/>
        <v>0.33145366028048551</v>
      </c>
      <c r="BD262" s="31">
        <f t="shared" si="68"/>
        <v>0.66854633971951449</v>
      </c>
      <c r="BE262" s="31">
        <f t="shared" si="69"/>
        <v>60.700968799533193</v>
      </c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</row>
    <row r="263" spans="10:68">
      <c r="J263" s="12"/>
      <c r="K263" s="21">
        <f>VLOOKUP('Summary_Min Time'!B263, A:D, 4, FALSE)</f>
        <v>84.545454545454547</v>
      </c>
      <c r="L263" s="21">
        <f>VLOOKUP('Summary_Min Time'!E263, A:D, 4, FALSE)</f>
        <v>85.454545454545453</v>
      </c>
      <c r="M263" s="21">
        <f t="shared" si="60"/>
        <v>85</v>
      </c>
      <c r="N263" s="21">
        <f>IF('Min Time'!H263=0,1,'Min Time'!H263)</f>
        <v>46.68179317202857</v>
      </c>
      <c r="O263" s="21">
        <f t="shared" si="61"/>
        <v>0.42167471370424447</v>
      </c>
      <c r="P263" s="21">
        <f t="shared" si="58"/>
        <v>0.57832528629575553</v>
      </c>
      <c r="Q263" s="21">
        <f t="shared" si="59"/>
        <v>49.157649335139219</v>
      </c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D263" s="15"/>
      <c r="AE263" s="26">
        <f>VLOOKUP('Summary_Min Cost'!B263, A:D, 4, FALSE)</f>
        <v>84.545454545454547</v>
      </c>
      <c r="AF263" s="26">
        <f>VLOOKUP('Summary_Min Cost'!E263, A:D, 4, FALSE)</f>
        <v>85.454545454545453</v>
      </c>
      <c r="AG263" s="26">
        <f t="shared" si="62"/>
        <v>85</v>
      </c>
      <c r="AH263" s="26">
        <f>IF('Min Cost'!H263=0,1,'Min Cost'!H263)</f>
        <v>46.68179317202857</v>
      </c>
      <c r="AI263" s="26">
        <f t="shared" si="63"/>
        <v>0.29247828581000418</v>
      </c>
      <c r="AJ263" s="26">
        <f t="shared" si="64"/>
        <v>0.70752171418999588</v>
      </c>
      <c r="AK263" s="26">
        <f t="shared" si="65"/>
        <v>60.139345706149648</v>
      </c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X263" s="18"/>
      <c r="AY263" s="31">
        <f>VLOOKUP('Summary_Min Time&amp;Cost'!B263, A:D, 4, FALSE)</f>
        <v>84.545454545454547</v>
      </c>
      <c r="AZ263" s="31">
        <f>VLOOKUP('Summary_Min Time&amp;Cost'!E263, A:D, 4, FALSE)</f>
        <v>85.454545454545453</v>
      </c>
      <c r="BA263" s="31">
        <f t="shared" si="66"/>
        <v>85</v>
      </c>
      <c r="BB263" s="31">
        <f>IF('Min Time&amp;Cost'!H263=0,1,'Min Time&amp;Cost'!H263)</f>
        <v>46.68179317202857</v>
      </c>
      <c r="BC263" s="31">
        <f t="shared" si="67"/>
        <v>0.42149651077831379</v>
      </c>
      <c r="BD263" s="31">
        <f t="shared" si="68"/>
        <v>0.57850348922168626</v>
      </c>
      <c r="BE263" s="31">
        <f t="shared" si="69"/>
        <v>49.172796583843329</v>
      </c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</row>
    <row r="264" spans="10:68">
      <c r="J264" s="12"/>
      <c r="K264" s="21">
        <f>VLOOKUP('Summary_Min Time'!B264, A:D, 4, FALSE)</f>
        <v>84.545454545454547</v>
      </c>
      <c r="L264" s="21">
        <f>VLOOKUP('Summary_Min Time'!E264, A:D, 4, FALSE)</f>
        <v>90.795454545454547</v>
      </c>
      <c r="M264" s="21">
        <f t="shared" si="60"/>
        <v>87.670454545454547</v>
      </c>
      <c r="N264" s="21">
        <f>IF('Min Time'!H264=0,1,'Min Time'!H264)</f>
        <v>2.3533621663937501</v>
      </c>
      <c r="O264" s="21">
        <f t="shared" si="61"/>
        <v>1.9160434978291795E-2</v>
      </c>
      <c r="P264" s="21">
        <f t="shared" si="58"/>
        <v>0.98083956502170822</v>
      </c>
      <c r="Q264" s="21">
        <f t="shared" si="59"/>
        <v>85.990650501619086</v>
      </c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D264" s="15"/>
      <c r="AE264" s="26">
        <f>VLOOKUP('Summary_Min Cost'!B264, A:D, 4, FALSE)</f>
        <v>84.545454545454547</v>
      </c>
      <c r="AF264" s="26">
        <f>VLOOKUP('Summary_Min Cost'!E264, A:D, 4, FALSE)</f>
        <v>90.795454545454547</v>
      </c>
      <c r="AG264" s="26">
        <f t="shared" si="62"/>
        <v>87.670454545454547</v>
      </c>
      <c r="AH264" s="26">
        <f>IF('Min Cost'!H264=0,1,'Min Cost'!H264)</f>
        <v>32.003770985766671</v>
      </c>
      <c r="AI264" s="26">
        <f t="shared" si="63"/>
        <v>0.19850205436145985</v>
      </c>
      <c r="AJ264" s="26">
        <f t="shared" si="64"/>
        <v>0.80149794563854015</v>
      </c>
      <c r="AK264" s="26">
        <f t="shared" si="65"/>
        <v>70.267689211378837</v>
      </c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X264" s="18"/>
      <c r="AY264" s="31">
        <f>VLOOKUP('Summary_Min Time&amp;Cost'!B264, A:D, 4, FALSE)</f>
        <v>84.545454545454547</v>
      </c>
      <c r="AZ264" s="31">
        <f>VLOOKUP('Summary_Min Time&amp;Cost'!E264, A:D, 4, FALSE)</f>
        <v>84.545454545454547</v>
      </c>
      <c r="BA264" s="31">
        <f t="shared" si="66"/>
        <v>84.545454545454547</v>
      </c>
      <c r="BB264" s="31">
        <f>IF('Min Time&amp;Cost'!H264=0,1,'Min Time&amp;Cost'!H264)</f>
        <v>2.4047627883137501</v>
      </c>
      <c r="BC264" s="31">
        <f t="shared" si="67"/>
        <v>1.9325078376655952E-2</v>
      </c>
      <c r="BD264" s="31">
        <f t="shared" si="68"/>
        <v>0.98067492162334402</v>
      </c>
      <c r="BE264" s="31">
        <f t="shared" si="69"/>
        <v>82.911607009973636</v>
      </c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</row>
    <row r="265" spans="10:68">
      <c r="J265" s="12"/>
      <c r="K265" s="21">
        <f>VLOOKUP('Summary_Min Time'!B265, A:D, 4, FALSE)</f>
        <v>85.454545454545453</v>
      </c>
      <c r="L265" s="21">
        <f>VLOOKUP('Summary_Min Time'!E265, A:D, 4, FALSE)</f>
        <v>84.545454545454547</v>
      </c>
      <c r="M265" s="21">
        <f t="shared" si="60"/>
        <v>85</v>
      </c>
      <c r="N265" s="21">
        <f>IF('Min Time'!H265=0,1,'Min Time'!H265)</f>
        <v>1.46401421795</v>
      </c>
      <c r="O265" s="21">
        <f t="shared" si="61"/>
        <v>1.108491234229465E-2</v>
      </c>
      <c r="P265" s="21">
        <f t="shared" si="58"/>
        <v>0.98891508765770531</v>
      </c>
      <c r="Q265" s="21">
        <f t="shared" si="59"/>
        <v>84.057782450904952</v>
      </c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D265" s="15"/>
      <c r="AE265" s="26">
        <f>VLOOKUP('Summary_Min Cost'!B265, A:D, 4, FALSE)</f>
        <v>85.454545454545453</v>
      </c>
      <c r="AF265" s="26">
        <f>VLOOKUP('Summary_Min Cost'!E265, A:D, 4, FALSE)</f>
        <v>90.795454545454547</v>
      </c>
      <c r="AG265" s="26">
        <f t="shared" si="62"/>
        <v>88.125</v>
      </c>
      <c r="AH265" s="26">
        <f>IF('Min Cost'!H265=0,1,'Min Cost'!H265)</f>
        <v>24.580656697880951</v>
      </c>
      <c r="AI265" s="26">
        <f t="shared" si="63"/>
        <v>0.15097546681887727</v>
      </c>
      <c r="AJ265" s="26">
        <f t="shared" si="64"/>
        <v>0.8490245331811227</v>
      </c>
      <c r="AK265" s="26">
        <f t="shared" si="65"/>
        <v>74.820286986586439</v>
      </c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X265" s="18"/>
      <c r="AY265" s="31">
        <f>VLOOKUP('Summary_Min Time&amp;Cost'!B265, A:D, 4, FALSE)</f>
        <v>85.454545454545453</v>
      </c>
      <c r="AZ265" s="31">
        <f>VLOOKUP('Summary_Min Time&amp;Cost'!E265, A:D, 4, FALSE)</f>
        <v>84.545454545454547</v>
      </c>
      <c r="BA265" s="31">
        <f t="shared" si="66"/>
        <v>85</v>
      </c>
      <c r="BB265" s="31">
        <f>IF('Min Time&amp;Cost'!H265=0,1,'Min Time&amp;Cost'!H265)</f>
        <v>1.46401421795</v>
      </c>
      <c r="BC265" s="31">
        <f t="shared" si="67"/>
        <v>1.0780191856620585E-2</v>
      </c>
      <c r="BD265" s="31">
        <f t="shared" si="68"/>
        <v>0.9892198081433794</v>
      </c>
      <c r="BE265" s="31">
        <f t="shared" si="69"/>
        <v>84.08368369218725</v>
      </c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</row>
    <row r="266" spans="10:68">
      <c r="J266" s="12"/>
      <c r="K266" s="21">
        <f>VLOOKUP('Summary_Min Time'!B266, A:D, 4, FALSE)</f>
        <v>90.795454545454547</v>
      </c>
      <c r="L266" s="21">
        <f>VLOOKUP('Summary_Min Time'!E266, A:D, 4, FALSE)</f>
        <v>84.545454545454547</v>
      </c>
      <c r="M266" s="21">
        <f t="shared" si="60"/>
        <v>87.670454545454547</v>
      </c>
      <c r="N266" s="21">
        <f>IF('Min Time'!H266=0,1,'Min Time'!H266)</f>
        <v>20.077024029907498</v>
      </c>
      <c r="O266" s="21">
        <f t="shared" si="61"/>
        <v>0.18009613266784158</v>
      </c>
      <c r="P266" s="21">
        <f t="shared" si="58"/>
        <v>0.81990386733215836</v>
      </c>
      <c r="Q266" s="21">
        <f t="shared" si="59"/>
        <v>71.881344732586385</v>
      </c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D266" s="15"/>
      <c r="AE266" s="26">
        <f>VLOOKUP('Summary_Min Cost'!B266, A:D, 4, FALSE)</f>
        <v>90.795454545454547</v>
      </c>
      <c r="AF266" s="26">
        <f>VLOOKUP('Summary_Min Cost'!E266, A:D, 4, FALSE)</f>
        <v>90.795454545454547</v>
      </c>
      <c r="AG266" s="26">
        <f t="shared" si="62"/>
        <v>90.795454545454547</v>
      </c>
      <c r="AH266" s="26">
        <f>IF('Min Cost'!H266=0,1,'Min Cost'!H266)</f>
        <v>20.873142199947619</v>
      </c>
      <c r="AI266" s="26">
        <f t="shared" si="63"/>
        <v>0.12723805614220426</v>
      </c>
      <c r="AJ266" s="26">
        <f t="shared" si="64"/>
        <v>0.87276194385779571</v>
      </c>
      <c r="AK266" s="26">
        <f t="shared" si="65"/>
        <v>79.242817402543039</v>
      </c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X266" s="18"/>
      <c r="AY266" s="31">
        <f>VLOOKUP('Summary_Min Time&amp;Cost'!B266, A:D, 4, FALSE)</f>
        <v>90.795454545454547</v>
      </c>
      <c r="AZ266" s="31">
        <f>VLOOKUP('Summary_Min Time&amp;Cost'!E266, A:D, 4, FALSE)</f>
        <v>90.795454545454547</v>
      </c>
      <c r="BA266" s="31">
        <f t="shared" si="66"/>
        <v>90.795454545454547</v>
      </c>
      <c r="BB266" s="31">
        <f>IF('Min Time&amp;Cost'!H266=0,1,'Min Time&amp;Cost'!H266)</f>
        <v>20.873142199947619</v>
      </c>
      <c r="BC266" s="31">
        <f t="shared" si="67"/>
        <v>0.18707468890261192</v>
      </c>
      <c r="BD266" s="31">
        <f t="shared" si="68"/>
        <v>0.81292531109738808</v>
      </c>
      <c r="BE266" s="31">
        <f t="shared" si="69"/>
        <v>73.809923132592402</v>
      </c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</row>
    <row r="267" spans="10:68">
      <c r="J267" s="12"/>
      <c r="K267" s="21">
        <f>VLOOKUP('Summary_Min Time'!B267, A:D, 4, FALSE)</f>
        <v>84.545454545454547</v>
      </c>
      <c r="L267" s="21">
        <f>VLOOKUP('Summary_Min Time'!E267, A:D, 4, FALSE)</f>
        <v>90.795454545454547</v>
      </c>
      <c r="M267" s="21">
        <f t="shared" si="60"/>
        <v>87.670454545454547</v>
      </c>
      <c r="N267" s="21">
        <f>IF('Min Time'!H267=0,1,'Min Time'!H267)</f>
        <v>1.0768865772937499</v>
      </c>
      <c r="O267" s="21">
        <f t="shared" si="61"/>
        <v>7.5696874737712716E-3</v>
      </c>
      <c r="P267" s="21">
        <f t="shared" si="58"/>
        <v>0.99243031252622871</v>
      </c>
      <c r="Q267" s="21">
        <f t="shared" si="59"/>
        <v>87.006816603861978</v>
      </c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D267" s="15"/>
      <c r="AE267" s="26">
        <f>VLOOKUP('Summary_Min Cost'!B267, A:D, 4, FALSE)</f>
        <v>84.545454545454547</v>
      </c>
      <c r="AF267" s="26">
        <f>VLOOKUP('Summary_Min Cost'!E267, A:D, 4, FALSE)</f>
        <v>90.795454545454547</v>
      </c>
      <c r="AG267" s="26">
        <f t="shared" si="62"/>
        <v>87.670454545454547</v>
      </c>
      <c r="AH267" s="26">
        <f>IF('Min Cost'!H267=0,1,'Min Cost'!H267)</f>
        <v>40.291201532504758</v>
      </c>
      <c r="AI267" s="26">
        <f t="shared" si="63"/>
        <v>0.25156243819865992</v>
      </c>
      <c r="AJ267" s="26">
        <f t="shared" si="64"/>
        <v>0.74843756180134013</v>
      </c>
      <c r="AK267" s="26">
        <f t="shared" si="65"/>
        <v>65.615861242015214</v>
      </c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X267" s="18"/>
      <c r="AY267" s="31">
        <f>VLOOKUP('Summary_Min Time&amp;Cost'!B267, A:D, 4, FALSE)</f>
        <v>84.545454545454547</v>
      </c>
      <c r="AZ267" s="31">
        <f>VLOOKUP('Summary_Min Time&amp;Cost'!E267, A:D, 4, FALSE)</f>
        <v>90.795454545454547</v>
      </c>
      <c r="BA267" s="31">
        <f t="shared" si="66"/>
        <v>87.670454545454547</v>
      </c>
      <c r="BB267" s="31">
        <f>IF('Min Time&amp;Cost'!H267=0,1,'Min Time&amp;Cost'!H267)</f>
        <v>1.0768865772937499</v>
      </c>
      <c r="BC267" s="31">
        <f t="shared" si="67"/>
        <v>7.2638838202473488E-3</v>
      </c>
      <c r="BD267" s="31">
        <f t="shared" si="68"/>
        <v>0.99273611617975266</v>
      </c>
      <c r="BE267" s="31">
        <f t="shared" si="69"/>
        <v>87.03362654916809</v>
      </c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</row>
    <row r="268" spans="10:68">
      <c r="J268" s="12"/>
      <c r="K268" s="21">
        <f>VLOOKUP('Summary_Min Time'!B268, A:D, 4, FALSE)</f>
        <v>90.795454545454547</v>
      </c>
      <c r="L268" s="21">
        <f>VLOOKUP('Summary_Min Time'!E268, A:D, 4, FALSE)</f>
        <v>84.545454545454547</v>
      </c>
      <c r="M268" s="21">
        <f t="shared" si="60"/>
        <v>87.670454545454547</v>
      </c>
      <c r="N268" s="21">
        <f>IF('Min Time'!H268=0,1,'Min Time'!H268)</f>
        <v>0.37987792262749998</v>
      </c>
      <c r="O268" s="21">
        <f t="shared" si="61"/>
        <v>1.2406582360103122E-3</v>
      </c>
      <c r="P268" s="21">
        <f t="shared" si="58"/>
        <v>0.99875934176398973</v>
      </c>
      <c r="Q268" s="21">
        <f t="shared" si="59"/>
        <v>87.56168547396797</v>
      </c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D268" s="15"/>
      <c r="AE268" s="26">
        <f>VLOOKUP('Summary_Min Cost'!B268, A:D, 4, FALSE)</f>
        <v>90.795454545454547</v>
      </c>
      <c r="AF268" s="26">
        <f>VLOOKUP('Summary_Min Cost'!E268, A:D, 4, FALSE)</f>
        <v>85.454545454545453</v>
      </c>
      <c r="AG268" s="26">
        <f t="shared" si="62"/>
        <v>88.125</v>
      </c>
      <c r="AH268" s="26">
        <f>IF('Min Cost'!H268=0,1,'Min Cost'!H268)</f>
        <v>125.43043551827139</v>
      </c>
      <c r="AI268" s="26">
        <f t="shared" si="63"/>
        <v>0.79666751140715308</v>
      </c>
      <c r="AJ268" s="26">
        <f t="shared" si="64"/>
        <v>0.20333248859284692</v>
      </c>
      <c r="AK268" s="26">
        <f t="shared" si="65"/>
        <v>17.918675557244633</v>
      </c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X268" s="18"/>
      <c r="AY268" s="31">
        <f>VLOOKUP('Summary_Min Time&amp;Cost'!B268, A:D, 4, FALSE)</f>
        <v>90.795454545454547</v>
      </c>
      <c r="AZ268" s="31">
        <f>VLOOKUP('Summary_Min Time&amp;Cost'!E268, A:D, 4, FALSE)</f>
        <v>84.545454545454547</v>
      </c>
      <c r="BA268" s="31">
        <f t="shared" si="66"/>
        <v>87.670454545454547</v>
      </c>
      <c r="BB268" s="31">
        <f>IF('Min Time&amp;Cost'!H268=0,1,'Min Time&amp;Cost'!H268)</f>
        <v>0.37987792262749998</v>
      </c>
      <c r="BC268" s="31">
        <f t="shared" si="67"/>
        <v>9.3290437979735548E-4</v>
      </c>
      <c r="BD268" s="31">
        <f t="shared" si="68"/>
        <v>0.99906709562020268</v>
      </c>
      <c r="BE268" s="31">
        <f t="shared" si="69"/>
        <v>87.588666394430277</v>
      </c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</row>
    <row r="269" spans="10:68">
      <c r="J269" s="12"/>
      <c r="K269" s="21">
        <f>VLOOKUP('Summary_Min Time'!B269, A:D, 4, FALSE)</f>
        <v>84.545454545454547</v>
      </c>
      <c r="L269" s="21">
        <f>VLOOKUP('Summary_Min Time'!E269, A:D, 4, FALSE)</f>
        <v>90.795454545454547</v>
      </c>
      <c r="M269" s="21">
        <f t="shared" si="60"/>
        <v>87.670454545454547</v>
      </c>
      <c r="N269" s="21">
        <f>IF('Min Time'!H269=0,1,'Min Time'!H269)</f>
        <v>0.41937934754</v>
      </c>
      <c r="O269" s="21">
        <f t="shared" si="61"/>
        <v>1.5993419790753716E-3</v>
      </c>
      <c r="P269" s="21">
        <f t="shared" si="58"/>
        <v>0.99840065802092459</v>
      </c>
      <c r="Q269" s="21">
        <f t="shared" si="59"/>
        <v>87.530239507175381</v>
      </c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D269" s="15"/>
      <c r="AE269" s="26">
        <f>VLOOKUP('Summary_Min Cost'!B269, A:D, 4, FALSE)</f>
        <v>84.545454545454547</v>
      </c>
      <c r="AF269" s="26">
        <f>VLOOKUP('Summary_Min Cost'!E269, A:D, 4, FALSE)</f>
        <v>90.795454545454547</v>
      </c>
      <c r="AG269" s="26">
        <f t="shared" si="62"/>
        <v>87.670454545454547</v>
      </c>
      <c r="AH269" s="26">
        <f>IF('Min Cost'!H269=0,1,'Min Cost'!H269)</f>
        <v>15.60550744639524</v>
      </c>
      <c r="AI269" s="26">
        <f t="shared" si="63"/>
        <v>9.3511954866136796E-2</v>
      </c>
      <c r="AJ269" s="26">
        <f t="shared" si="64"/>
        <v>0.90648804513386316</v>
      </c>
      <c r="AK269" s="26">
        <f t="shared" si="65"/>
        <v>79.472218956906303</v>
      </c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X269" s="18"/>
      <c r="AY269" s="31">
        <f>VLOOKUP('Summary_Min Time&amp;Cost'!B269, A:D, 4, FALSE)</f>
        <v>84.545454545454547</v>
      </c>
      <c r="AZ269" s="31">
        <f>VLOOKUP('Summary_Min Time&amp;Cost'!E269, A:D, 4, FALSE)</f>
        <v>90.795454545454547</v>
      </c>
      <c r="BA269" s="31">
        <f t="shared" si="66"/>
        <v>87.670454545454547</v>
      </c>
      <c r="BB269" s="31">
        <f>IF('Min Time&amp;Cost'!H269=0,1,'Min Time&amp;Cost'!H269)</f>
        <v>0.41937934754</v>
      </c>
      <c r="BC269" s="31">
        <f t="shared" si="67"/>
        <v>1.2916986462893037E-3</v>
      </c>
      <c r="BD269" s="31">
        <f t="shared" si="68"/>
        <v>0.99870830135371069</v>
      </c>
      <c r="BE269" s="31">
        <f t="shared" si="69"/>
        <v>87.557210737998616</v>
      </c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</row>
    <row r="270" spans="10:68">
      <c r="J270" s="12"/>
      <c r="K270" s="21">
        <f>VLOOKUP('Summary_Min Time'!B270, A:D, 4, FALSE)</f>
        <v>88.63636363636364</v>
      </c>
      <c r="L270" s="21">
        <f>VLOOKUP('Summary_Min Time'!E270, A:D, 4, FALSE)</f>
        <v>84.545454545454547</v>
      </c>
      <c r="M270" s="21">
        <f t="shared" si="60"/>
        <v>86.590909090909093</v>
      </c>
      <c r="N270" s="21">
        <f>IF('Min Time'!H270=0,1,'Min Time'!H270)</f>
        <v>4.8011496045537498</v>
      </c>
      <c r="O270" s="21">
        <f t="shared" si="61"/>
        <v>4.1387014462239177E-2</v>
      </c>
      <c r="P270" s="21">
        <f t="shared" si="58"/>
        <v>0.95861298553776086</v>
      </c>
      <c r="Q270" s="21">
        <f t="shared" si="59"/>
        <v>83.007169884065206</v>
      </c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D270" s="15"/>
      <c r="AE270" s="26">
        <f>VLOOKUP('Summary_Min Cost'!B270, A:D, 4, FALSE)</f>
        <v>88.63636363636364</v>
      </c>
      <c r="AF270" s="26">
        <f>VLOOKUP('Summary_Min Cost'!E270, A:D, 4, FALSE)</f>
        <v>85.454545454545453</v>
      </c>
      <c r="AG270" s="26">
        <f t="shared" si="62"/>
        <v>87.045454545454547</v>
      </c>
      <c r="AH270" s="26">
        <f>IF('Min Cost'!H270=0,1,'Min Cost'!H270)</f>
        <v>27.581331778833331</v>
      </c>
      <c r="AI270" s="26">
        <f t="shared" si="63"/>
        <v>0.1701873287666944</v>
      </c>
      <c r="AJ270" s="26">
        <f t="shared" si="64"/>
        <v>0.8298126712333056</v>
      </c>
      <c r="AK270" s="26">
        <f t="shared" si="65"/>
        <v>72.231421155080923</v>
      </c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X270" s="18"/>
      <c r="AY270" s="31">
        <f>VLOOKUP('Summary_Min Time&amp;Cost'!B270, A:D, 4, FALSE)</f>
        <v>88.63636363636364</v>
      </c>
      <c r="AZ270" s="31">
        <f>VLOOKUP('Summary_Min Time&amp;Cost'!E270, A:D, 4, FALSE)</f>
        <v>84.545454545454547</v>
      </c>
      <c r="BA270" s="31">
        <f t="shared" si="66"/>
        <v>86.590909090909093</v>
      </c>
      <c r="BB270" s="31">
        <f>IF('Min Time&amp;Cost'!H270=0,1,'Min Time&amp;Cost'!H270)</f>
        <v>4.8011496045537498</v>
      </c>
      <c r="BC270" s="31">
        <f t="shared" si="67"/>
        <v>4.1091631149584487E-2</v>
      </c>
      <c r="BD270" s="31">
        <f t="shared" si="68"/>
        <v>0.95890836885041553</v>
      </c>
      <c r="BE270" s="31">
        <f t="shared" si="69"/>
        <v>83.03274739363826</v>
      </c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</row>
    <row r="271" spans="10:68">
      <c r="J271" s="12"/>
      <c r="K271" s="21">
        <f>VLOOKUP('Summary_Min Time'!B271, A:D, 4, FALSE)</f>
        <v>87.5</v>
      </c>
      <c r="L271" s="21">
        <f>VLOOKUP('Summary_Min Time'!E271, A:D, 4, FALSE)</f>
        <v>88.63636363636364</v>
      </c>
      <c r="M271" s="21">
        <f t="shared" si="60"/>
        <v>88.068181818181813</v>
      </c>
      <c r="N271" s="21">
        <f>IF('Min Time'!H271=0,1,'Min Time'!H271)</f>
        <v>4.5275788899575007</v>
      </c>
      <c r="O271" s="21">
        <f t="shared" si="61"/>
        <v>3.8902917543666642E-2</v>
      </c>
      <c r="P271" s="21">
        <f t="shared" si="58"/>
        <v>0.96109708245633341</v>
      </c>
      <c r="Q271" s="21">
        <f t="shared" si="59"/>
        <v>84.642072602688444</v>
      </c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D271" s="15"/>
      <c r="AE271" s="26">
        <f>VLOOKUP('Summary_Min Cost'!B271, A:D, 4, FALSE)</f>
        <v>87.5</v>
      </c>
      <c r="AF271" s="26">
        <f>VLOOKUP('Summary_Min Cost'!E271, A:D, 4, FALSE)</f>
        <v>90.795454545454547</v>
      </c>
      <c r="AG271" s="26">
        <f t="shared" si="62"/>
        <v>89.14772727272728</v>
      </c>
      <c r="AH271" s="26">
        <f>IF('Min Cost'!H271=0,1,'Min Cost'!H271)</f>
        <v>21.549995103180951</v>
      </c>
      <c r="AI271" s="26">
        <f t="shared" si="63"/>
        <v>0.13157161581963886</v>
      </c>
      <c r="AJ271" s="26">
        <f t="shared" si="64"/>
        <v>0.86842838418036117</v>
      </c>
      <c r="AK271" s="26">
        <f t="shared" si="65"/>
        <v>77.418416748806067</v>
      </c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X271" s="18"/>
      <c r="AY271" s="31">
        <f>VLOOKUP('Summary_Min Time&amp;Cost'!B271, A:D, 4, FALSE)</f>
        <v>87.5</v>
      </c>
      <c r="AZ271" s="31">
        <f>VLOOKUP('Summary_Min Time&amp;Cost'!E271, A:D, 4, FALSE)</f>
        <v>88.63636363636364</v>
      </c>
      <c r="BA271" s="31">
        <f t="shared" si="66"/>
        <v>88.068181818181813</v>
      </c>
      <c r="BB271" s="31">
        <f>IF('Min Time&amp;Cost'!H271=0,1,'Min Time&amp;Cost'!H271)</f>
        <v>4.5275788899575007</v>
      </c>
      <c r="BC271" s="31">
        <f t="shared" si="67"/>
        <v>3.860676879095655E-2</v>
      </c>
      <c r="BD271" s="31">
        <f t="shared" si="68"/>
        <v>0.96139323120904341</v>
      </c>
      <c r="BE271" s="31">
        <f t="shared" si="69"/>
        <v>84.668153884887346</v>
      </c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</row>
    <row r="272" spans="10:68">
      <c r="J272" s="12"/>
      <c r="K272" s="21">
        <f>VLOOKUP('Summary_Min Time'!B272, A:D, 4, FALSE)</f>
        <v>90.795454545454547</v>
      </c>
      <c r="L272" s="21">
        <f>VLOOKUP('Summary_Min Time'!E272, A:D, 4, FALSE)</f>
        <v>90.795454545454547</v>
      </c>
      <c r="M272" s="21">
        <f t="shared" si="60"/>
        <v>90.795454545454547</v>
      </c>
      <c r="N272" s="21">
        <f>IF('Min Time'!H272=0,1,'Min Time'!H272)</f>
        <v>15.611394996227499</v>
      </c>
      <c r="O272" s="21">
        <f t="shared" si="61"/>
        <v>0.13954699955458316</v>
      </c>
      <c r="P272" s="21">
        <f t="shared" si="58"/>
        <v>0.86045300044541684</v>
      </c>
      <c r="Q272" s="21">
        <f t="shared" si="59"/>
        <v>78.125221290441829</v>
      </c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D272" s="15"/>
      <c r="AE272" s="26">
        <f>VLOOKUP('Summary_Min Cost'!B272, A:D, 4, FALSE)</f>
        <v>90.795454545454547</v>
      </c>
      <c r="AF272" s="26">
        <f>VLOOKUP('Summary_Min Cost'!E272, A:D, 4, FALSE)</f>
        <v>85.454545454545453</v>
      </c>
      <c r="AG272" s="26">
        <f t="shared" si="62"/>
        <v>88.125</v>
      </c>
      <c r="AH272" s="26">
        <f>IF('Min Cost'!H272=0,1,'Min Cost'!H272)</f>
        <v>63.754668695323822</v>
      </c>
      <c r="AI272" s="26">
        <f t="shared" si="63"/>
        <v>0.40178759746720316</v>
      </c>
      <c r="AJ272" s="26">
        <f t="shared" si="64"/>
        <v>0.59821240253279684</v>
      </c>
      <c r="AK272" s="26">
        <f t="shared" si="65"/>
        <v>52.717467973202723</v>
      </c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X272" s="18"/>
      <c r="AY272" s="31">
        <f>VLOOKUP('Summary_Min Time&amp;Cost'!B272, A:D, 4, FALSE)</f>
        <v>90.795454545454547</v>
      </c>
      <c r="AZ272" s="31">
        <f>VLOOKUP('Summary_Min Time&amp;Cost'!E272, A:D, 4, FALSE)</f>
        <v>88.63636363636364</v>
      </c>
      <c r="BA272" s="31">
        <f t="shared" si="66"/>
        <v>89.715909090909093</v>
      </c>
      <c r="BB272" s="31">
        <f>IF('Min Time&amp;Cost'!H272=0,1,'Min Time&amp;Cost'!H272)</f>
        <v>16.05650858051375</v>
      </c>
      <c r="BC272" s="31">
        <f t="shared" si="67"/>
        <v>0.14332486138946923</v>
      </c>
      <c r="BD272" s="31">
        <f t="shared" si="68"/>
        <v>0.8566751386105308</v>
      </c>
      <c r="BE272" s="31">
        <f t="shared" si="69"/>
        <v>76.857388856024329</v>
      </c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</row>
    <row r="273" spans="10:68">
      <c r="J273" s="12"/>
      <c r="K273" s="21">
        <f>VLOOKUP('Summary_Min Time'!B273, A:D, 4, FALSE)</f>
        <v>90.795454545454547</v>
      </c>
      <c r="L273" s="21">
        <f>VLOOKUP('Summary_Min Time'!E273, A:D, 4, FALSE)</f>
        <v>88.63636363636364</v>
      </c>
      <c r="M273" s="21">
        <f t="shared" si="60"/>
        <v>89.715909090909093</v>
      </c>
      <c r="N273" s="21">
        <f>IF('Min Time'!H273=0,1,'Min Time'!H273)</f>
        <v>2.75043449991125</v>
      </c>
      <c r="O273" s="21">
        <f t="shared" si="61"/>
        <v>2.2765960378175923E-2</v>
      </c>
      <c r="P273" s="21">
        <f t="shared" si="58"/>
        <v>0.97723403962182409</v>
      </c>
      <c r="Q273" s="21">
        <f t="shared" si="59"/>
        <v>87.673440259253425</v>
      </c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D273" s="15"/>
      <c r="AE273" s="26">
        <f>VLOOKUP('Summary_Min Cost'!B273, A:D, 4, FALSE)</f>
        <v>90.795454545454547</v>
      </c>
      <c r="AF273" s="26">
        <f>VLOOKUP('Summary_Min Cost'!E273, A:D, 4, FALSE)</f>
        <v>90.795454545454547</v>
      </c>
      <c r="AG273" s="26">
        <f t="shared" si="62"/>
        <v>90.795454545454547</v>
      </c>
      <c r="AH273" s="26">
        <f>IF('Min Cost'!H273=0,1,'Min Cost'!H273)</f>
        <v>17.78069675748571</v>
      </c>
      <c r="AI273" s="26">
        <f t="shared" si="63"/>
        <v>0.10743863323938274</v>
      </c>
      <c r="AJ273" s="26">
        <f t="shared" si="64"/>
        <v>0.89256136676061726</v>
      </c>
      <c r="AK273" s="26">
        <f t="shared" si="65"/>
        <v>81.040515004742403</v>
      </c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X273" s="18"/>
      <c r="AY273" s="31">
        <f>VLOOKUP('Summary_Min Time&amp;Cost'!B273, A:D, 4, FALSE)</f>
        <v>90.795454545454547</v>
      </c>
      <c r="AZ273" s="31">
        <f>VLOOKUP('Summary_Min Time&amp;Cost'!E273, A:D, 4, FALSE)</f>
        <v>88.63636363636364</v>
      </c>
      <c r="BA273" s="31">
        <f t="shared" si="66"/>
        <v>89.715909090909093</v>
      </c>
      <c r="BB273" s="31">
        <f>IF('Min Time&amp;Cost'!H273=0,1,'Min Time&amp;Cost'!H273)</f>
        <v>2.75043449991125</v>
      </c>
      <c r="BC273" s="31">
        <f t="shared" si="67"/>
        <v>2.2464839245646635E-2</v>
      </c>
      <c r="BD273" s="31">
        <f t="shared" si="68"/>
        <v>0.97753516075435332</v>
      </c>
      <c r="BE273" s="31">
        <f t="shared" si="69"/>
        <v>87.700455615404763</v>
      </c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</row>
    <row r="274" spans="10:68">
      <c r="J274" s="12"/>
      <c r="K274" s="21">
        <f>VLOOKUP('Summary_Min Time'!B274, A:D, 4, FALSE)</f>
        <v>85.454545454545453</v>
      </c>
      <c r="L274" s="21">
        <f>VLOOKUP('Summary_Min Time'!E274, A:D, 4, FALSE)</f>
        <v>88.63636363636364</v>
      </c>
      <c r="M274" s="21">
        <f t="shared" si="60"/>
        <v>87.045454545454547</v>
      </c>
      <c r="N274" s="21">
        <f>IF('Min Time'!H274=0,1,'Min Time'!H274)</f>
        <v>1</v>
      </c>
      <c r="O274" s="21">
        <f t="shared" si="61"/>
        <v>6.8715363210907938E-3</v>
      </c>
      <c r="P274" s="21">
        <f t="shared" si="58"/>
        <v>0.99312846367890917</v>
      </c>
      <c r="Q274" s="21">
        <f t="shared" si="59"/>
        <v>86.447318542959593</v>
      </c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D274" s="15"/>
      <c r="AE274" s="26">
        <f>VLOOKUP('Summary_Min Cost'!B274, A:D, 4, FALSE)</f>
        <v>85.454545454545453</v>
      </c>
      <c r="AF274" s="26">
        <f>VLOOKUP('Summary_Min Cost'!E274, A:D, 4, FALSE)</f>
        <v>85.454545454545453</v>
      </c>
      <c r="AG274" s="26">
        <f t="shared" si="62"/>
        <v>85.454545454545453</v>
      </c>
      <c r="AH274" s="26">
        <f>IF('Min Cost'!H274=0,1,'Min Cost'!H274)</f>
        <v>107.1345672234857</v>
      </c>
      <c r="AI274" s="26">
        <f t="shared" si="63"/>
        <v>0.67952797233273066</v>
      </c>
      <c r="AJ274" s="26">
        <f t="shared" si="64"/>
        <v>0.32047202766726934</v>
      </c>
      <c r="AK274" s="26">
        <f t="shared" si="65"/>
        <v>27.385791455203016</v>
      </c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X274" s="18"/>
      <c r="AY274" s="31">
        <f>VLOOKUP('Summary_Min Time&amp;Cost'!B274, A:D, 4, FALSE)</f>
        <v>85.454545454545453</v>
      </c>
      <c r="AZ274" s="31">
        <f>VLOOKUP('Summary_Min Time&amp;Cost'!E274, A:D, 4, FALSE)</f>
        <v>88.63636363636364</v>
      </c>
      <c r="BA274" s="31">
        <f t="shared" si="66"/>
        <v>87.045454545454547</v>
      </c>
      <c r="BB274" s="31">
        <f>IF('Min Time&amp;Cost'!H274=0,1,'Min Time&amp;Cost'!H274)</f>
        <v>1</v>
      </c>
      <c r="BC274" s="31">
        <f t="shared" si="67"/>
        <v>6.5655175419600583E-3</v>
      </c>
      <c r="BD274" s="31">
        <f t="shared" si="68"/>
        <v>0.99343448245803989</v>
      </c>
      <c r="BE274" s="31">
        <f t="shared" si="69"/>
        <v>86.473956086688474</v>
      </c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</row>
    <row r="275" spans="10:68">
      <c r="J275" s="12"/>
      <c r="K275" s="21">
        <f>VLOOKUP('Summary_Min Time'!B275, A:D, 4, FALSE)</f>
        <v>90.795454545454547</v>
      </c>
      <c r="L275" s="21">
        <f>VLOOKUP('Summary_Min Time'!E275, A:D, 4, FALSE)</f>
        <v>92.954545454545453</v>
      </c>
      <c r="M275" s="21">
        <f t="shared" si="60"/>
        <v>91.875</v>
      </c>
      <c r="N275" s="21">
        <f>IF('Min Time'!H275=0,1,'Min Time'!H275)</f>
        <v>1.770081881938095</v>
      </c>
      <c r="O275" s="21">
        <f t="shared" si="61"/>
        <v>1.3864090450264344E-2</v>
      </c>
      <c r="P275" s="21">
        <f t="shared" si="58"/>
        <v>0.98613590954973562</v>
      </c>
      <c r="Q275" s="21">
        <f t="shared" si="59"/>
        <v>90.601236689881958</v>
      </c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D275" s="15"/>
      <c r="AE275" s="26">
        <f>VLOOKUP('Summary_Min Cost'!B275, A:D, 4, FALSE)</f>
        <v>90.795454545454547</v>
      </c>
      <c r="AF275" s="26">
        <f>VLOOKUP('Summary_Min Cost'!E275, A:D, 4, FALSE)</f>
        <v>85.454545454545453</v>
      </c>
      <c r="AG275" s="26">
        <f t="shared" si="62"/>
        <v>88.125</v>
      </c>
      <c r="AH275" s="26">
        <f>IF('Min Cost'!H275=0,1,'Min Cost'!H275)</f>
        <v>108.6424092137286</v>
      </c>
      <c r="AI275" s="26">
        <f t="shared" si="63"/>
        <v>0.68918195064566223</v>
      </c>
      <c r="AJ275" s="26">
        <f t="shared" si="64"/>
        <v>0.31081804935433777</v>
      </c>
      <c r="AK275" s="26">
        <f t="shared" si="65"/>
        <v>27.390840599351016</v>
      </c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X275" s="18"/>
      <c r="AY275" s="31">
        <f>VLOOKUP('Summary_Min Time&amp;Cost'!B275, A:D, 4, FALSE)</f>
        <v>90.795454545454547</v>
      </c>
      <c r="AZ275" s="31">
        <f>VLOOKUP('Summary_Min Time&amp;Cost'!E275, A:D, 4, FALSE)</f>
        <v>92.954545454545453</v>
      </c>
      <c r="BA275" s="31">
        <f t="shared" si="66"/>
        <v>91.875</v>
      </c>
      <c r="BB275" s="31">
        <f>IF('Min Time&amp;Cost'!H275=0,1,'Min Time&amp;Cost'!H275)</f>
        <v>1.770081881938095</v>
      </c>
      <c r="BC275" s="31">
        <f t="shared" si="67"/>
        <v>1.3560226329826692E-2</v>
      </c>
      <c r="BD275" s="31">
        <f t="shared" si="68"/>
        <v>0.98643977367017333</v>
      </c>
      <c r="BE275" s="31">
        <f t="shared" si="69"/>
        <v>90.629154205947174</v>
      </c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</row>
    <row r="276" spans="10:68">
      <c r="J276" s="12"/>
      <c r="K276" s="21">
        <f>VLOOKUP('Summary_Min Time'!B276, A:D, 4, FALSE)</f>
        <v>84.545454545454547</v>
      </c>
      <c r="L276" s="21">
        <f>VLOOKUP('Summary_Min Time'!E276, A:D, 4, FALSE)</f>
        <v>90.795454545454547</v>
      </c>
      <c r="M276" s="21">
        <f t="shared" si="60"/>
        <v>87.670454545454547</v>
      </c>
      <c r="N276" s="21">
        <f>IF('Min Time'!H276=0,1,'Min Time'!H276)</f>
        <v>1.25511667077625</v>
      </c>
      <c r="O276" s="21">
        <f t="shared" si="61"/>
        <v>9.188065474026872E-3</v>
      </c>
      <c r="P276" s="21">
        <f t="shared" si="58"/>
        <v>0.99081193452597316</v>
      </c>
      <c r="Q276" s="21">
        <f t="shared" si="59"/>
        <v>86.864932668953216</v>
      </c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D276" s="15"/>
      <c r="AE276" s="26">
        <f>VLOOKUP('Summary_Min Cost'!B276, A:D, 4, FALSE)</f>
        <v>84.545454545454547</v>
      </c>
      <c r="AF276" s="26">
        <f>VLOOKUP('Summary_Min Cost'!E276, A:D, 4, FALSE)</f>
        <v>90.795454545454547</v>
      </c>
      <c r="AG276" s="26">
        <f t="shared" si="62"/>
        <v>87.670454545454547</v>
      </c>
      <c r="AH276" s="26">
        <f>IF('Min Cost'!H276=0,1,'Min Cost'!H276)</f>
        <v>27.36549065789524</v>
      </c>
      <c r="AI276" s="26">
        <f t="shared" si="63"/>
        <v>0.1688054031312109</v>
      </c>
      <c r="AJ276" s="26">
        <f t="shared" si="64"/>
        <v>0.83119459686878905</v>
      </c>
      <c r="AK276" s="26">
        <f t="shared" si="65"/>
        <v>72.871208123212583</v>
      </c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X276" s="18"/>
      <c r="AY276" s="31">
        <f>VLOOKUP('Summary_Min Time&amp;Cost'!B276, A:D, 4, FALSE)</f>
        <v>84.545454545454547</v>
      </c>
      <c r="AZ276" s="31">
        <f>VLOOKUP('Summary_Min Time&amp;Cost'!E276, A:D, 4, FALSE)</f>
        <v>90.795454545454547</v>
      </c>
      <c r="BA276" s="31">
        <f t="shared" si="66"/>
        <v>87.670454545454547</v>
      </c>
      <c r="BB276" s="31">
        <f>IF('Min Time&amp;Cost'!H276=0,1,'Min Time&amp;Cost'!H276)</f>
        <v>1.4372062979862501</v>
      </c>
      <c r="BC276" s="31">
        <f t="shared" si="67"/>
        <v>1.0536693603054427E-2</v>
      </c>
      <c r="BD276" s="31">
        <f t="shared" si="68"/>
        <v>0.98946330639694557</v>
      </c>
      <c r="BE276" s="31">
        <f t="shared" si="69"/>
        <v>86.746697827868587</v>
      </c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</row>
    <row r="277" spans="10:68">
      <c r="J277" s="12"/>
      <c r="K277" s="21">
        <f>VLOOKUP('Summary_Min Time'!B277, A:D, 4, FALSE)</f>
        <v>90.795454545454547</v>
      </c>
      <c r="L277" s="21">
        <f>VLOOKUP('Summary_Min Time'!E277, A:D, 4, FALSE)</f>
        <v>84.545454545454547</v>
      </c>
      <c r="M277" s="21">
        <f t="shared" si="60"/>
        <v>87.670454545454547</v>
      </c>
      <c r="N277" s="21">
        <f>IF('Min Time'!H277=0,1,'Min Time'!H277)</f>
        <v>6.22811098061125</v>
      </c>
      <c r="O277" s="21">
        <f t="shared" si="61"/>
        <v>5.4344214074843696E-2</v>
      </c>
      <c r="P277" s="21">
        <f t="shared" si="58"/>
        <v>0.94565578592515631</v>
      </c>
      <c r="Q277" s="21">
        <f t="shared" si="59"/>
        <v>82.906072595597507</v>
      </c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D277" s="15"/>
      <c r="AE277" s="26">
        <f>VLOOKUP('Summary_Min Cost'!B277, A:D, 4, FALSE)</f>
        <v>90.795454545454547</v>
      </c>
      <c r="AF277" s="26">
        <f>VLOOKUP('Summary_Min Cost'!E277, A:D, 4, FALSE)</f>
        <v>85.454545454545453</v>
      </c>
      <c r="AG277" s="26">
        <f t="shared" si="62"/>
        <v>88.125</v>
      </c>
      <c r="AH277" s="26">
        <f>IF('Min Cost'!H277=0,1,'Min Cost'!H277)</f>
        <v>100.0571968159571</v>
      </c>
      <c r="AI277" s="26">
        <f t="shared" si="63"/>
        <v>0.63421501456329077</v>
      </c>
      <c r="AJ277" s="26">
        <f t="shared" si="64"/>
        <v>0.36578498543670923</v>
      </c>
      <c r="AK277" s="26">
        <f t="shared" si="65"/>
        <v>32.23480184161</v>
      </c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X277" s="18"/>
      <c r="AY277" s="31">
        <f>VLOOKUP('Summary_Min Time&amp;Cost'!B277, A:D, 4, FALSE)</f>
        <v>90.795454545454547</v>
      </c>
      <c r="AZ277" s="31">
        <f>VLOOKUP('Summary_Min Time&amp;Cost'!E277, A:D, 4, FALSE)</f>
        <v>84.545454545454547</v>
      </c>
      <c r="BA277" s="31">
        <f t="shared" si="66"/>
        <v>87.670454545454547</v>
      </c>
      <c r="BB277" s="31">
        <f>IF('Min Time&amp;Cost'!H277=0,1,'Min Time&amp;Cost'!H277)</f>
        <v>6.22811098061125</v>
      </c>
      <c r="BC277" s="31">
        <f t="shared" si="67"/>
        <v>5.4052823343764725E-2</v>
      </c>
      <c r="BD277" s="31">
        <f t="shared" si="68"/>
        <v>0.94594717665623529</v>
      </c>
      <c r="BE277" s="31">
        <f t="shared" si="69"/>
        <v>82.931618953441543</v>
      </c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</row>
    <row r="278" spans="10:68">
      <c r="J278" s="12"/>
      <c r="K278" s="21">
        <f>VLOOKUP('Summary_Min Time'!B278, A:D, 4, FALSE)</f>
        <v>90.795454545454547</v>
      </c>
      <c r="L278" s="21">
        <f>VLOOKUP('Summary_Min Time'!E278, A:D, 4, FALSE)</f>
        <v>90.795454545454547</v>
      </c>
      <c r="M278" s="21">
        <f t="shared" si="60"/>
        <v>90.795454545454547</v>
      </c>
      <c r="N278" s="21">
        <f>IF('Min Time'!H278=0,1,'Min Time'!H278)</f>
        <v>1.0606105776974999</v>
      </c>
      <c r="O278" s="21">
        <f t="shared" si="61"/>
        <v>7.421896945448812E-3</v>
      </c>
      <c r="P278" s="21">
        <f t="shared" si="58"/>
        <v>0.99257810305455119</v>
      </c>
      <c r="Q278" s="21">
        <f t="shared" si="59"/>
        <v>90.121580038703001</v>
      </c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D278" s="15"/>
      <c r="AE278" s="26">
        <f>VLOOKUP('Summary_Min Cost'!B278, A:D, 4, FALSE)</f>
        <v>90.795454545454547</v>
      </c>
      <c r="AF278" s="26">
        <f>VLOOKUP('Summary_Min Cost'!E278, A:D, 4, FALSE)</f>
        <v>90.795454545454547</v>
      </c>
      <c r="AG278" s="26">
        <f t="shared" si="62"/>
        <v>90.795454545454547</v>
      </c>
      <c r="AH278" s="26">
        <f>IF('Min Cost'!H278=0,1,'Min Cost'!H278)</f>
        <v>27.235305340299998</v>
      </c>
      <c r="AI278" s="26">
        <f t="shared" si="63"/>
        <v>0.16797188991108619</v>
      </c>
      <c r="AJ278" s="26">
        <f t="shared" si="64"/>
        <v>0.83202811008891375</v>
      </c>
      <c r="AK278" s="26">
        <f t="shared" si="65"/>
        <v>75.544370450118421</v>
      </c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X278" s="18"/>
      <c r="AY278" s="31">
        <f>VLOOKUP('Summary_Min Time&amp;Cost'!B278, A:D, 4, FALSE)</f>
        <v>90.795454545454547</v>
      </c>
      <c r="AZ278" s="31">
        <f>VLOOKUP('Summary_Min Time&amp;Cost'!E278, A:D, 4, FALSE)</f>
        <v>90.795454545454547</v>
      </c>
      <c r="BA278" s="31">
        <f t="shared" si="66"/>
        <v>90.795454545454547</v>
      </c>
      <c r="BB278" s="31">
        <f>IF('Min Time&amp;Cost'!H278=0,1,'Min Time&amp;Cost'!H278)</f>
        <v>1.9840628814525001</v>
      </c>
      <c r="BC278" s="31">
        <f t="shared" si="67"/>
        <v>1.5503831046214779E-2</v>
      </c>
      <c r="BD278" s="31">
        <f t="shared" si="68"/>
        <v>0.98449616895378522</v>
      </c>
      <c r="BE278" s="31">
        <f t="shared" si="69"/>
        <v>89.387777158417549</v>
      </c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</row>
    <row r="279" spans="10:68">
      <c r="J279" s="12"/>
      <c r="K279" s="21">
        <f>VLOOKUP('Summary_Min Time'!B279, A:D, 4, FALSE)</f>
        <v>90.795454545454547</v>
      </c>
      <c r="L279" s="21">
        <f>VLOOKUP('Summary_Min Time'!E279, A:D, 4, FALSE)</f>
        <v>90.795454545454547</v>
      </c>
      <c r="M279" s="21">
        <f t="shared" si="60"/>
        <v>90.795454545454547</v>
      </c>
      <c r="N279" s="21">
        <f>IF('Min Time'!H279=0,1,'Min Time'!H279)</f>
        <v>9.3335135869499997</v>
      </c>
      <c r="O279" s="21">
        <f t="shared" si="61"/>
        <v>8.2542119163910466E-2</v>
      </c>
      <c r="P279" s="21">
        <f t="shared" si="58"/>
        <v>0.91745788083608959</v>
      </c>
      <c r="Q279" s="21">
        <f t="shared" si="59"/>
        <v>83.301005316822227</v>
      </c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D279" s="15"/>
      <c r="AE279" s="26">
        <f>VLOOKUP('Summary_Min Cost'!B279, A:D, 4, FALSE)</f>
        <v>90.795454545454547</v>
      </c>
      <c r="AF279" s="26">
        <f>VLOOKUP('Summary_Min Cost'!E279, A:D, 4, FALSE)</f>
        <v>90.795454545454547</v>
      </c>
      <c r="AG279" s="26">
        <f t="shared" si="62"/>
        <v>90.795454545454547</v>
      </c>
      <c r="AH279" s="26">
        <f>IF('Min Cost'!H279=0,1,'Min Cost'!H279)</f>
        <v>34.18098502834286</v>
      </c>
      <c r="AI279" s="26">
        <f t="shared" si="63"/>
        <v>0.21244169610485936</v>
      </c>
      <c r="AJ279" s="26">
        <f t="shared" si="64"/>
        <v>0.78755830389514059</v>
      </c>
      <c r="AK279" s="26">
        <f t="shared" si="65"/>
        <v>71.506714183206512</v>
      </c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X279" s="18"/>
      <c r="AY279" s="31">
        <f>VLOOKUP('Summary_Min Time&amp;Cost'!B279, A:D, 4, FALSE)</f>
        <v>90.795454545454547</v>
      </c>
      <c r="AZ279" s="31">
        <f>VLOOKUP('Summary_Min Time&amp;Cost'!E279, A:D, 4, FALSE)</f>
        <v>90.795454545454547</v>
      </c>
      <c r="BA279" s="31">
        <f t="shared" si="66"/>
        <v>90.795454545454547</v>
      </c>
      <c r="BB279" s="31">
        <f>IF('Min Time&amp;Cost'!H279=0,1,'Min Time&amp;Cost'!H279)</f>
        <v>9.3335135869499997</v>
      </c>
      <c r="BC279" s="31">
        <f t="shared" si="67"/>
        <v>8.2259417226683437E-2</v>
      </c>
      <c r="BD279" s="31">
        <f t="shared" si="68"/>
        <v>0.9177405827733166</v>
      </c>
      <c r="BE279" s="31">
        <f t="shared" si="69"/>
        <v>83.326673367713639</v>
      </c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</row>
    <row r="280" spans="10:68">
      <c r="J280" s="12"/>
      <c r="K280" s="21">
        <f>VLOOKUP('Summary_Min Time'!B280, A:D, 4, FALSE)</f>
        <v>90.795454545454547</v>
      </c>
      <c r="L280" s="21">
        <f>VLOOKUP('Summary_Min Time'!E280, A:D, 4, FALSE)</f>
        <v>90.795454545454547</v>
      </c>
      <c r="M280" s="21">
        <f t="shared" si="60"/>
        <v>90.795454545454547</v>
      </c>
      <c r="N280" s="21">
        <f>IF('Min Time'!H280=0,1,'Min Time'!H280)</f>
        <v>1</v>
      </c>
      <c r="O280" s="21">
        <f t="shared" si="61"/>
        <v>6.8715363210907938E-3</v>
      </c>
      <c r="P280" s="21">
        <f t="shared" si="58"/>
        <v>0.99312846367890917</v>
      </c>
      <c r="Q280" s="21">
        <f t="shared" si="59"/>
        <v>90.171550281755501</v>
      </c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D280" s="15"/>
      <c r="AE280" s="26">
        <f>VLOOKUP('Summary_Min Cost'!B280, A:D, 4, FALSE)</f>
        <v>90.795454545454547</v>
      </c>
      <c r="AF280" s="26">
        <f>VLOOKUP('Summary_Min Cost'!E280, A:D, 4, FALSE)</f>
        <v>85.454545454545453</v>
      </c>
      <c r="AG280" s="26">
        <f t="shared" si="62"/>
        <v>88.125</v>
      </c>
      <c r="AH280" s="26">
        <f>IF('Min Cost'!H280=0,1,'Min Cost'!H280)</f>
        <v>4.4753328494952376</v>
      </c>
      <c r="AI280" s="26">
        <f t="shared" si="63"/>
        <v>2.2250864597450893E-2</v>
      </c>
      <c r="AJ280" s="26">
        <f t="shared" si="64"/>
        <v>0.97774913540254915</v>
      </c>
      <c r="AK280" s="26">
        <f t="shared" si="65"/>
        <v>86.164142557349649</v>
      </c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X280" s="18"/>
      <c r="AY280" s="31">
        <f>VLOOKUP('Summary_Min Time&amp;Cost'!B280, A:D, 4, FALSE)</f>
        <v>90.795454545454547</v>
      </c>
      <c r="AZ280" s="31">
        <f>VLOOKUP('Summary_Min Time&amp;Cost'!E280, A:D, 4, FALSE)</f>
        <v>90.795454545454547</v>
      </c>
      <c r="BA280" s="31">
        <f t="shared" si="66"/>
        <v>90.795454545454547</v>
      </c>
      <c r="BB280" s="31">
        <f>IF('Min Time&amp;Cost'!H280=0,1,'Min Time&amp;Cost'!H280)</f>
        <v>0.78584512174249999</v>
      </c>
      <c r="BC280" s="31">
        <f t="shared" si="67"/>
        <v>4.6203334725176074E-3</v>
      </c>
      <c r="BD280" s="31">
        <f t="shared" si="68"/>
        <v>0.99537966652748244</v>
      </c>
      <c r="BE280" s="31">
        <f t="shared" si="69"/>
        <v>90.375949267665732</v>
      </c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</row>
    <row r="281" spans="10:68">
      <c r="J281" s="12"/>
      <c r="K281" s="21">
        <f>VLOOKUP('Summary_Min Time'!B281, A:D, 4, FALSE)</f>
        <v>92.954545454545453</v>
      </c>
      <c r="L281" s="21">
        <f>VLOOKUP('Summary_Min Time'!E281, A:D, 4, FALSE)</f>
        <v>84.545454545454547</v>
      </c>
      <c r="M281" s="21">
        <f t="shared" si="60"/>
        <v>88.75</v>
      </c>
      <c r="N281" s="21">
        <f>IF('Min Time'!H281=0,1,'Min Time'!H281)</f>
        <v>15.6006798675</v>
      </c>
      <c r="O281" s="21">
        <f t="shared" si="61"/>
        <v>0.13944970325481887</v>
      </c>
      <c r="P281" s="21">
        <f t="shared" si="58"/>
        <v>0.86055029674518113</v>
      </c>
      <c r="Q281" s="21">
        <f t="shared" si="59"/>
        <v>76.373838836134823</v>
      </c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D281" s="15"/>
      <c r="AE281" s="26">
        <f>VLOOKUP('Summary_Min Cost'!B281, A:D, 4, FALSE)</f>
        <v>92.954545454545453</v>
      </c>
      <c r="AF281" s="26">
        <f>VLOOKUP('Summary_Min Cost'!E281, A:D, 4, FALSE)</f>
        <v>90.795454545454547</v>
      </c>
      <c r="AG281" s="26">
        <f t="shared" si="62"/>
        <v>91.875</v>
      </c>
      <c r="AH281" s="26">
        <f>IF('Min Cost'!H281=0,1,'Min Cost'!H281)</f>
        <v>36.969410387842863</v>
      </c>
      <c r="AI281" s="26">
        <f t="shared" si="63"/>
        <v>0.23029462639996603</v>
      </c>
      <c r="AJ281" s="26">
        <f t="shared" si="64"/>
        <v>0.76970537360003399</v>
      </c>
      <c r="AK281" s="26">
        <f t="shared" si="65"/>
        <v>70.716681199503128</v>
      </c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X281" s="18"/>
      <c r="AY281" s="31">
        <f>VLOOKUP('Summary_Min Time&amp;Cost'!B281, A:D, 4, FALSE)</f>
        <v>92.954545454545453</v>
      </c>
      <c r="AZ281" s="31">
        <f>VLOOKUP('Summary_Min Time&amp;Cost'!E281, A:D, 4, FALSE)</f>
        <v>84.545454545454547</v>
      </c>
      <c r="BA281" s="31">
        <f t="shared" si="66"/>
        <v>88.75</v>
      </c>
      <c r="BB281" s="31">
        <f>IF('Min Time&amp;Cost'!H281=0,1,'Min Time&amp;Cost'!H281)</f>
        <v>15.6006798675</v>
      </c>
      <c r="BC281" s="31">
        <f t="shared" si="67"/>
        <v>0.13918453660133778</v>
      </c>
      <c r="BD281" s="31">
        <f t="shared" si="68"/>
        <v>0.86081546339866222</v>
      </c>
      <c r="BE281" s="31">
        <f t="shared" si="69"/>
        <v>76.397372376631267</v>
      </c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</row>
    <row r="282" spans="10:68">
      <c r="J282" s="12"/>
      <c r="K282" s="21">
        <f>VLOOKUP('Summary_Min Time'!B282, A:D, 4, FALSE)</f>
        <v>90.795454545454547</v>
      </c>
      <c r="L282" s="21">
        <f>VLOOKUP('Summary_Min Time'!E282, A:D, 4, FALSE)</f>
        <v>90.795454545454547</v>
      </c>
      <c r="M282" s="21">
        <f t="shared" si="60"/>
        <v>90.795454545454547</v>
      </c>
      <c r="N282" s="21">
        <f>IF('Min Time'!H282=0,1,'Min Time'!H282)</f>
        <v>18.340820810066671</v>
      </c>
      <c r="O282" s="21">
        <f t="shared" si="61"/>
        <v>0.16433093252649045</v>
      </c>
      <c r="P282" s="21">
        <f t="shared" si="58"/>
        <v>0.83566906747350955</v>
      </c>
      <c r="Q282" s="21">
        <f t="shared" si="59"/>
        <v>75.874952830833422</v>
      </c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D282" s="15"/>
      <c r="AE282" s="26">
        <f>VLOOKUP('Summary_Min Cost'!B282, A:D, 4, FALSE)</f>
        <v>90.795454545454547</v>
      </c>
      <c r="AF282" s="26">
        <f>VLOOKUP('Summary_Min Cost'!E282, A:D, 4, FALSE)</f>
        <v>90.795454545454547</v>
      </c>
      <c r="AG282" s="26">
        <f t="shared" si="62"/>
        <v>90.795454545454547</v>
      </c>
      <c r="AH282" s="26">
        <f>IF('Min Cost'!H282=0,1,'Min Cost'!H282)</f>
        <v>18.340820810066671</v>
      </c>
      <c r="AI282" s="26">
        <f t="shared" si="63"/>
        <v>0.11102483490451666</v>
      </c>
      <c r="AJ282" s="26">
        <f t="shared" si="64"/>
        <v>0.88897516509548336</v>
      </c>
      <c r="AK282" s="26">
        <f t="shared" si="65"/>
        <v>80.714904194464907</v>
      </c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X282" s="18"/>
      <c r="AY282" s="31">
        <f>VLOOKUP('Summary_Min Time&amp;Cost'!B282, A:D, 4, FALSE)</f>
        <v>90.795454545454547</v>
      </c>
      <c r="AZ282" s="31">
        <f>VLOOKUP('Summary_Min Time&amp;Cost'!E282, A:D, 4, FALSE)</f>
        <v>90.795454545454547</v>
      </c>
      <c r="BA282" s="31">
        <f t="shared" si="66"/>
        <v>90.795454545454547</v>
      </c>
      <c r="BB282" s="31">
        <f>IF('Min Time&amp;Cost'!H282=0,1,'Min Time&amp;Cost'!H282)</f>
        <v>18.340820810066671</v>
      </c>
      <c r="BC282" s="31">
        <f t="shared" si="67"/>
        <v>0.16407343267915125</v>
      </c>
      <c r="BD282" s="31">
        <f t="shared" si="68"/>
        <v>0.83592656732084869</v>
      </c>
      <c r="BE282" s="31">
        <f t="shared" si="69"/>
        <v>75.898332646517972</v>
      </c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</row>
    <row r="283" spans="10:68">
      <c r="J283" s="12"/>
      <c r="K283" s="21">
        <f>VLOOKUP('Summary_Min Time'!B283, A:D, 4, FALSE)</f>
        <v>85.454545454545453</v>
      </c>
      <c r="L283" s="21">
        <f>VLOOKUP('Summary_Min Time'!E283, A:D, 4, FALSE)</f>
        <v>90.795454545454547</v>
      </c>
      <c r="M283" s="21">
        <f t="shared" si="60"/>
        <v>88.125</v>
      </c>
      <c r="N283" s="21">
        <f>IF('Min Time'!H283=0,1,'Min Time'!H283)</f>
        <v>1.16199256336625</v>
      </c>
      <c r="O283" s="21">
        <f t="shared" si="61"/>
        <v>8.3424731064249257E-3</v>
      </c>
      <c r="P283" s="21">
        <f t="shared" si="58"/>
        <v>0.99165752689357511</v>
      </c>
      <c r="Q283" s="21">
        <f t="shared" si="59"/>
        <v>87.38981955749631</v>
      </c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D283" s="15"/>
      <c r="AE283" s="26">
        <f>VLOOKUP('Summary_Min Cost'!B283, A:D, 4, FALSE)</f>
        <v>85.454545454545453</v>
      </c>
      <c r="AF283" s="26">
        <f>VLOOKUP('Summary_Min Cost'!E283, A:D, 4, FALSE)</f>
        <v>90.795454545454547</v>
      </c>
      <c r="AG283" s="26">
        <f t="shared" si="62"/>
        <v>88.125</v>
      </c>
      <c r="AH283" s="26">
        <f>IF('Min Cost'!H283=0,1,'Min Cost'!H283)</f>
        <v>43.478605162442847</v>
      </c>
      <c r="AI283" s="26">
        <f t="shared" si="63"/>
        <v>0.27196983215445808</v>
      </c>
      <c r="AJ283" s="26">
        <f t="shared" si="64"/>
        <v>0.72803016784554186</v>
      </c>
      <c r="AK283" s="26">
        <f t="shared" si="65"/>
        <v>64.157658541388372</v>
      </c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X283" s="18"/>
      <c r="AY283" s="31">
        <f>VLOOKUP('Summary_Min Time&amp;Cost'!B283, A:D, 4, FALSE)</f>
        <v>85.454545454545453</v>
      </c>
      <c r="AZ283" s="31">
        <f>VLOOKUP('Summary_Min Time&amp;Cost'!E283, A:D, 4, FALSE)</f>
        <v>90.795454545454547</v>
      </c>
      <c r="BA283" s="31">
        <f t="shared" si="66"/>
        <v>88.125</v>
      </c>
      <c r="BB283" s="31">
        <f>IF('Min Time&amp;Cost'!H283=0,1,'Min Time&amp;Cost'!H283)</f>
        <v>1.16199256336625</v>
      </c>
      <c r="BC283" s="31">
        <f t="shared" si="67"/>
        <v>8.0369075760889711E-3</v>
      </c>
      <c r="BD283" s="31">
        <f t="shared" si="68"/>
        <v>0.99196309242391101</v>
      </c>
      <c r="BE283" s="31">
        <f t="shared" si="69"/>
        <v>87.416747519857154</v>
      </c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</row>
    <row r="284" spans="10:68">
      <c r="J284" s="12"/>
      <c r="K284" s="21">
        <f>VLOOKUP('Summary_Min Time'!B284, A:D, 4, FALSE)</f>
        <v>90.795454545454547</v>
      </c>
      <c r="L284" s="21">
        <f>VLOOKUP('Summary_Min Time'!E284, A:D, 4, FALSE)</f>
        <v>90.795454545454547</v>
      </c>
      <c r="M284" s="21">
        <f t="shared" si="60"/>
        <v>90.795454545454547</v>
      </c>
      <c r="N284" s="21">
        <f>IF('Min Time'!H284=0,1,'Min Time'!H284)</f>
        <v>1</v>
      </c>
      <c r="O284" s="21">
        <f t="shared" si="61"/>
        <v>6.8715363210907938E-3</v>
      </c>
      <c r="P284" s="21">
        <f t="shared" si="58"/>
        <v>0.99312846367890917</v>
      </c>
      <c r="Q284" s="21">
        <f t="shared" si="59"/>
        <v>90.171550281755501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D284" s="15"/>
      <c r="AE284" s="26">
        <f>VLOOKUP('Summary_Min Cost'!B284, A:D, 4, FALSE)</f>
        <v>90.795454545454547</v>
      </c>
      <c r="AF284" s="26">
        <f>VLOOKUP('Summary_Min Cost'!E284, A:D, 4, FALSE)</f>
        <v>90.795454545454547</v>
      </c>
      <c r="AG284" s="26">
        <f t="shared" si="62"/>
        <v>90.795454545454547</v>
      </c>
      <c r="AH284" s="26">
        <f>IF('Min Cost'!H284=0,1,'Min Cost'!H284)</f>
        <v>20.472125651399999</v>
      </c>
      <c r="AI284" s="26">
        <f t="shared" si="63"/>
        <v>0.12467054237892081</v>
      </c>
      <c r="AJ284" s="26">
        <f t="shared" si="64"/>
        <v>0.87532945762107917</v>
      </c>
      <c r="AK284" s="26">
        <f t="shared" si="65"/>
        <v>79.475935981732079</v>
      </c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X284" s="18"/>
      <c r="AY284" s="31">
        <f>VLOOKUP('Summary_Min Time&amp;Cost'!B284, A:D, 4, FALSE)</f>
        <v>90.795454545454547</v>
      </c>
      <c r="AZ284" s="31">
        <f>VLOOKUP('Summary_Min Time&amp;Cost'!E284, A:D, 4, FALSE)</f>
        <v>90.795454545454547</v>
      </c>
      <c r="BA284" s="31">
        <f t="shared" si="66"/>
        <v>90.795454545454547</v>
      </c>
      <c r="BB284" s="31">
        <f>IF('Min Time&amp;Cost'!H284=0,1,'Min Time&amp;Cost'!H284)</f>
        <v>20.472125651399999</v>
      </c>
      <c r="BC284" s="31">
        <f t="shared" si="67"/>
        <v>0.18343222692292407</v>
      </c>
      <c r="BD284" s="31">
        <f t="shared" si="68"/>
        <v>0.81656777307707595</v>
      </c>
      <c r="BE284" s="31">
        <f t="shared" si="69"/>
        <v>74.14064212370269</v>
      </c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</row>
    <row r="285" spans="10:68">
      <c r="J285" s="12"/>
      <c r="K285" s="21">
        <f>VLOOKUP('Summary_Min Time'!B285, A:D, 4, FALSE)</f>
        <v>84.545454545454547</v>
      </c>
      <c r="L285" s="21">
        <f>VLOOKUP('Summary_Min Time'!E285, A:D, 4, FALSE)</f>
        <v>84.545454545454547</v>
      </c>
      <c r="M285" s="21">
        <f t="shared" si="60"/>
        <v>84.545454545454547</v>
      </c>
      <c r="N285" s="21">
        <f>IF('Min Time'!H285=0,1,'Min Time'!H285)</f>
        <v>10.178007784917501</v>
      </c>
      <c r="O285" s="21">
        <f t="shared" si="61"/>
        <v>9.0210357476697381E-2</v>
      </c>
      <c r="P285" s="21">
        <f t="shared" si="58"/>
        <v>0.90978964252330263</v>
      </c>
      <c r="Q285" s="21">
        <f t="shared" si="59"/>
        <v>76.918578867879219</v>
      </c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D285" s="15"/>
      <c r="AE285" s="26">
        <f>VLOOKUP('Summary_Min Cost'!B285, A:D, 4, FALSE)</f>
        <v>84.545454545454547</v>
      </c>
      <c r="AF285" s="26">
        <f>VLOOKUP('Summary_Min Cost'!E285, A:D, 4, FALSE)</f>
        <v>85.454545454545453</v>
      </c>
      <c r="AG285" s="26">
        <f t="shared" si="62"/>
        <v>85</v>
      </c>
      <c r="AH285" s="26">
        <f>IF('Min Cost'!H285=0,1,'Min Cost'!H285)</f>
        <v>96.834170757700008</v>
      </c>
      <c r="AI285" s="26">
        <f t="shared" si="63"/>
        <v>0.61357954753838395</v>
      </c>
      <c r="AJ285" s="26">
        <f t="shared" si="64"/>
        <v>0.38642045246161605</v>
      </c>
      <c r="AK285" s="26">
        <f t="shared" si="65"/>
        <v>32.845738459237367</v>
      </c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X285" s="18"/>
      <c r="AY285" s="31">
        <f>VLOOKUP('Summary_Min Time&amp;Cost'!B285, A:D, 4, FALSE)</f>
        <v>84.545454545454547</v>
      </c>
      <c r="AZ285" s="31">
        <f>VLOOKUP('Summary_Min Time&amp;Cost'!E285, A:D, 4, FALSE)</f>
        <v>84.545454545454547</v>
      </c>
      <c r="BA285" s="31">
        <f t="shared" si="66"/>
        <v>84.545454545454547</v>
      </c>
      <c r="BB285" s="31">
        <f>IF('Min Time&amp;Cost'!H285=0,1,'Min Time&amp;Cost'!H285)</f>
        <v>10.178007784917501</v>
      </c>
      <c r="BC285" s="31">
        <f t="shared" si="67"/>
        <v>8.9930018400884951E-2</v>
      </c>
      <c r="BD285" s="31">
        <f t="shared" si="68"/>
        <v>0.91006998159911501</v>
      </c>
      <c r="BE285" s="31">
        <f t="shared" si="69"/>
        <v>76.942280262470632</v>
      </c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</row>
    <row r="286" spans="10:68">
      <c r="J286" s="12"/>
      <c r="K286" s="21">
        <f>VLOOKUP('Summary_Min Time'!B286, A:D, 4, FALSE)</f>
        <v>89.090909090909093</v>
      </c>
      <c r="L286" s="21">
        <f>VLOOKUP('Summary_Min Time'!E286, A:D, 4, FALSE)</f>
        <v>84.545454545454547</v>
      </c>
      <c r="M286" s="21">
        <f t="shared" si="60"/>
        <v>86.818181818181813</v>
      </c>
      <c r="N286" s="21">
        <f>IF('Min Time'!H286=0,1,'Min Time'!H286)</f>
        <v>5.9165119156112498</v>
      </c>
      <c r="O286" s="21">
        <f t="shared" si="61"/>
        <v>5.1514809332676909E-2</v>
      </c>
      <c r="P286" s="21">
        <f t="shared" si="58"/>
        <v>0.94848519066732306</v>
      </c>
      <c r="Q286" s="21">
        <f t="shared" si="59"/>
        <v>82.345759735208503</v>
      </c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D286" s="15"/>
      <c r="AE286" s="26">
        <f>VLOOKUP('Summary_Min Cost'!B286, A:D, 4, FALSE)</f>
        <v>89.090909090909093</v>
      </c>
      <c r="AF286" s="26">
        <f>VLOOKUP('Summary_Min Cost'!E286, A:D, 4, FALSE)</f>
        <v>90.795454545454547</v>
      </c>
      <c r="AG286" s="26">
        <f t="shared" si="62"/>
        <v>89.943181818181813</v>
      </c>
      <c r="AH286" s="26">
        <f>IF('Min Cost'!H286=0,1,'Min Cost'!H286)</f>
        <v>19.53298266025714</v>
      </c>
      <c r="AI286" s="26">
        <f t="shared" si="63"/>
        <v>0.11865766693978126</v>
      </c>
      <c r="AJ286" s="26">
        <f t="shared" si="64"/>
        <v>0.8813423330602187</v>
      </c>
      <c r="AK286" s="26">
        <f t="shared" si="65"/>
        <v>79.270733706495804</v>
      </c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X286" s="18"/>
      <c r="AY286" s="31">
        <f>VLOOKUP('Summary_Min Time&amp;Cost'!B286, A:D, 4, FALSE)</f>
        <v>89.090909090909093</v>
      </c>
      <c r="AZ286" s="31">
        <f>VLOOKUP('Summary_Min Time&amp;Cost'!E286, A:D, 4, FALSE)</f>
        <v>84.545454545454547</v>
      </c>
      <c r="BA286" s="31">
        <f t="shared" si="66"/>
        <v>86.818181818181813</v>
      </c>
      <c r="BB286" s="31">
        <f>IF('Min Time&amp;Cost'!H286=0,1,'Min Time&amp;Cost'!H286)</f>
        <v>5.9165119156112498</v>
      </c>
      <c r="BC286" s="31">
        <f t="shared" si="67"/>
        <v>5.122254675971994E-2</v>
      </c>
      <c r="BD286" s="31">
        <f t="shared" si="68"/>
        <v>0.94877745324028007</v>
      </c>
      <c r="BE286" s="31">
        <f t="shared" si="69"/>
        <v>82.371133440406126</v>
      </c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</row>
    <row r="287" spans="10:68">
      <c r="J287" s="12"/>
      <c r="K287" s="21">
        <f>VLOOKUP('Summary_Min Time'!B287, A:D, 4, FALSE)</f>
        <v>90.795454545454547</v>
      </c>
      <c r="L287" s="21">
        <f>VLOOKUP('Summary_Min Time'!E287, A:D, 4, FALSE)</f>
        <v>90.795454545454547</v>
      </c>
      <c r="M287" s="21">
        <f t="shared" si="60"/>
        <v>90.795454545454547</v>
      </c>
      <c r="N287" s="21">
        <f>IF('Min Time'!H287=0,1,'Min Time'!H287)</f>
        <v>59.154589833395242</v>
      </c>
      <c r="O287" s="21">
        <f t="shared" si="61"/>
        <v>0.53493111908451374</v>
      </c>
      <c r="P287" s="21">
        <f t="shared" si="58"/>
        <v>0.46506888091548626</v>
      </c>
      <c r="Q287" s="21">
        <f t="shared" si="59"/>
        <v>42.226140437667446</v>
      </c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D287" s="15"/>
      <c r="AE287" s="26">
        <f>VLOOKUP('Summary_Min Cost'!B287, A:D, 4, FALSE)</f>
        <v>90.795454545454547</v>
      </c>
      <c r="AF287" s="26">
        <f>VLOOKUP('Summary_Min Cost'!E287, A:D, 4, FALSE)</f>
        <v>90.795454545454547</v>
      </c>
      <c r="AG287" s="26">
        <f t="shared" si="62"/>
        <v>90.795454545454547</v>
      </c>
      <c r="AH287" s="26">
        <f>IF('Min Cost'!H287=0,1,'Min Cost'!H287)</f>
        <v>59.154589833395242</v>
      </c>
      <c r="AI287" s="26">
        <f t="shared" si="63"/>
        <v>0.37233553162860722</v>
      </c>
      <c r="AJ287" s="26">
        <f t="shared" si="64"/>
        <v>0.62766446837139278</v>
      </c>
      <c r="AK287" s="26">
        <f t="shared" si="65"/>
        <v>56.989080707811688</v>
      </c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X287" s="18"/>
      <c r="AY287" s="31">
        <f>VLOOKUP('Summary_Min Time&amp;Cost'!B287, A:D, 4, FALSE)</f>
        <v>90.795454545454547</v>
      </c>
      <c r="AZ287" s="31">
        <f>VLOOKUP('Summary_Min Time&amp;Cost'!E287, A:D, 4, FALSE)</f>
        <v>90.795454545454547</v>
      </c>
      <c r="BA287" s="31">
        <f t="shared" si="66"/>
        <v>90.795454545454547</v>
      </c>
      <c r="BB287" s="31">
        <f>IF('Min Time&amp;Cost'!H287=0,1,'Min Time&amp;Cost'!H287)</f>
        <v>59.154589833395242</v>
      </c>
      <c r="BC287" s="31">
        <f t="shared" si="67"/>
        <v>0.53478781455105773</v>
      </c>
      <c r="BD287" s="31">
        <f t="shared" si="68"/>
        <v>0.46521218544894227</v>
      </c>
      <c r="BE287" s="31">
        <f t="shared" si="69"/>
        <v>42.239151837921007</v>
      </c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</row>
    <row r="288" spans="10:68">
      <c r="J288" s="12"/>
      <c r="K288" s="21">
        <f>VLOOKUP('Summary_Min Time'!B288, A:D, 4, FALSE)</f>
        <v>90.795454545454547</v>
      </c>
      <c r="L288" s="21">
        <f>VLOOKUP('Summary_Min Time'!E288, A:D, 4, FALSE)</f>
        <v>90.795454545454547</v>
      </c>
      <c r="M288" s="21">
        <f t="shared" si="60"/>
        <v>90.795454545454547</v>
      </c>
      <c r="N288" s="21">
        <f>IF('Min Time'!H288=0,1,'Min Time'!H288)</f>
        <v>0.72006335774249997</v>
      </c>
      <c r="O288" s="21">
        <f t="shared" si="61"/>
        <v>4.3296350380762991E-3</v>
      </c>
      <c r="P288" s="21">
        <f t="shared" si="58"/>
        <v>0.99567036496192374</v>
      </c>
      <c r="Q288" s="21">
        <f t="shared" si="59"/>
        <v>90.402343364156479</v>
      </c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D288" s="15"/>
      <c r="AE288" s="26">
        <f>VLOOKUP('Summary_Min Cost'!B288, A:D, 4, FALSE)</f>
        <v>90.795454545454547</v>
      </c>
      <c r="AF288" s="26">
        <f>VLOOKUP('Summary_Min Cost'!E288, A:D, 4, FALSE)</f>
        <v>85.454545454545453</v>
      </c>
      <c r="AG288" s="26">
        <f t="shared" si="62"/>
        <v>88.125</v>
      </c>
      <c r="AH288" s="26">
        <f>IF('Min Cost'!H288=0,1,'Min Cost'!H288)</f>
        <v>59.563890423476188</v>
      </c>
      <c r="AI288" s="26">
        <f t="shared" si="63"/>
        <v>0.37495608407752468</v>
      </c>
      <c r="AJ288" s="26">
        <f t="shared" si="64"/>
        <v>0.62504391592247532</v>
      </c>
      <c r="AK288" s="26">
        <f t="shared" si="65"/>
        <v>55.081995090668137</v>
      </c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X288" s="18"/>
      <c r="AY288" s="31">
        <f>VLOOKUP('Summary_Min Time&amp;Cost'!B288, A:D, 4, FALSE)</f>
        <v>90.795454545454547</v>
      </c>
      <c r="AZ288" s="31">
        <f>VLOOKUP('Summary_Min Time&amp;Cost'!E288, A:D, 4, FALSE)</f>
        <v>90.795454545454547</v>
      </c>
      <c r="BA288" s="31">
        <f t="shared" si="66"/>
        <v>90.795454545454547</v>
      </c>
      <c r="BB288" s="31">
        <f>IF('Min Time&amp;Cost'!H288=0,1,'Min Time&amp;Cost'!H288)</f>
        <v>2.1153822354912499</v>
      </c>
      <c r="BC288" s="31">
        <f t="shared" si="67"/>
        <v>1.6696614127151687E-2</v>
      </c>
      <c r="BD288" s="31">
        <f t="shared" si="68"/>
        <v>0.98330338587284827</v>
      </c>
      <c r="BE288" s="31">
        <f t="shared" si="69"/>
        <v>89.279477876409743</v>
      </c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</row>
    <row r="289" spans="10:68">
      <c r="J289" s="12"/>
      <c r="K289" s="21">
        <f>VLOOKUP('Summary_Min Time'!B289, A:D, 4, FALSE)</f>
        <v>90.795454545454547</v>
      </c>
      <c r="L289" s="21">
        <f>VLOOKUP('Summary_Min Time'!E289, A:D, 4, FALSE)</f>
        <v>90.795454545454547</v>
      </c>
      <c r="M289" s="21">
        <f t="shared" si="60"/>
        <v>90.795454545454547</v>
      </c>
      <c r="N289" s="21">
        <f>IF('Min Time'!H289=0,1,'Min Time'!H289)</f>
        <v>1.5303202834025</v>
      </c>
      <c r="O289" s="21">
        <f t="shared" si="61"/>
        <v>1.1686989553359851E-2</v>
      </c>
      <c r="P289" s="21">
        <f t="shared" si="58"/>
        <v>0.98831301044664011</v>
      </c>
      <c r="Q289" s="21">
        <f t="shared" si="59"/>
        <v>89.734329016689259</v>
      </c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D289" s="15"/>
      <c r="AE289" s="26">
        <f>VLOOKUP('Summary_Min Cost'!B289, A:D, 4, FALSE)</f>
        <v>90.795454545454547</v>
      </c>
      <c r="AF289" s="26">
        <f>VLOOKUP('Summary_Min Cost'!E289, A:D, 4, FALSE)</f>
        <v>90.795454545454547</v>
      </c>
      <c r="AG289" s="26">
        <f t="shared" si="62"/>
        <v>90.795454545454547</v>
      </c>
      <c r="AH289" s="26">
        <f>IF('Min Cost'!H289=0,1,'Min Cost'!H289)</f>
        <v>82.219755464747621</v>
      </c>
      <c r="AI289" s="26">
        <f t="shared" si="63"/>
        <v>0.52001056006668633</v>
      </c>
      <c r="AJ289" s="26">
        <f t="shared" si="64"/>
        <v>0.47998943993331367</v>
      </c>
      <c r="AK289" s="26">
        <f t="shared" si="65"/>
        <v>43.580859375763367</v>
      </c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X289" s="18"/>
      <c r="AY289" s="31">
        <f>VLOOKUP('Summary_Min Time&amp;Cost'!B289, A:D, 4, FALSE)</f>
        <v>90.795454545454547</v>
      </c>
      <c r="AZ289" s="31">
        <f>VLOOKUP('Summary_Min Time&amp;Cost'!E289, A:D, 4, FALSE)</f>
        <v>90.795454545454547</v>
      </c>
      <c r="BA289" s="31">
        <f t="shared" si="66"/>
        <v>90.795454545454547</v>
      </c>
      <c r="BB289" s="31">
        <f>IF('Min Time&amp;Cost'!H289=0,1,'Min Time&amp;Cost'!H289)</f>
        <v>1.5303202834025</v>
      </c>
      <c r="BC289" s="31">
        <f t="shared" si="67"/>
        <v>1.138245458943832E-2</v>
      </c>
      <c r="BD289" s="31">
        <f t="shared" si="68"/>
        <v>0.98861754541056168</v>
      </c>
      <c r="BE289" s="31">
        <f t="shared" si="69"/>
        <v>89.761979407163494</v>
      </c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</row>
    <row r="290" spans="10:68">
      <c r="J290" s="12"/>
      <c r="K290" s="21">
        <f>VLOOKUP('Summary_Min Time'!B290, A:D, 4, FALSE)</f>
        <v>84.545454545454547</v>
      </c>
      <c r="L290" s="21">
        <f>VLOOKUP('Summary_Min Time'!E290, A:D, 4, FALSE)</f>
        <v>90.795454545454547</v>
      </c>
      <c r="M290" s="21">
        <f t="shared" si="60"/>
        <v>87.670454545454547</v>
      </c>
      <c r="N290" s="21">
        <f>IF('Min Time'!H290=0,1,'Min Time'!H290)</f>
        <v>40.560578443980951</v>
      </c>
      <c r="O290" s="21">
        <f t="shared" si="61"/>
        <v>0.36609240963231443</v>
      </c>
      <c r="P290" s="21">
        <f t="shared" si="58"/>
        <v>0.63390759036768562</v>
      </c>
      <c r="Q290" s="21">
        <f t="shared" si="59"/>
        <v>55.574966587348804</v>
      </c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D290" s="15"/>
      <c r="AE290" s="26">
        <f>VLOOKUP('Summary_Min Cost'!B290, A:D, 4, FALSE)</f>
        <v>84.545454545454547</v>
      </c>
      <c r="AF290" s="26">
        <f>VLOOKUP('Summary_Min Cost'!E290, A:D, 4, FALSE)</f>
        <v>90.795454545454547</v>
      </c>
      <c r="AG290" s="26">
        <f t="shared" si="62"/>
        <v>87.670454545454547</v>
      </c>
      <c r="AH290" s="26">
        <f>IF('Min Cost'!H290=0,1,'Min Cost'!H290)</f>
        <v>40.560578443980951</v>
      </c>
      <c r="AI290" s="26">
        <f t="shared" si="63"/>
        <v>0.2532871274421109</v>
      </c>
      <c r="AJ290" s="26">
        <f t="shared" si="64"/>
        <v>0.7467128725578891</v>
      </c>
      <c r="AK290" s="26">
        <f t="shared" si="65"/>
        <v>65.464656952092213</v>
      </c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X290" s="18"/>
      <c r="AY290" s="31">
        <f>VLOOKUP('Summary_Min Time&amp;Cost'!B290, A:D, 4, FALSE)</f>
        <v>84.545454545454547</v>
      </c>
      <c r="AZ290" s="31">
        <f>VLOOKUP('Summary_Min Time&amp;Cost'!E290, A:D, 4, FALSE)</f>
        <v>90.795454545454547</v>
      </c>
      <c r="BA290" s="31">
        <f t="shared" si="66"/>
        <v>87.670454545454547</v>
      </c>
      <c r="BB290" s="31">
        <f>IF('Min Time&amp;Cost'!H290=0,1,'Min Time&amp;Cost'!H290)</f>
        <v>40.560578443980951</v>
      </c>
      <c r="BC290" s="31">
        <f t="shared" si="67"/>
        <v>0.36589707978931768</v>
      </c>
      <c r="BD290" s="31">
        <f t="shared" si="68"/>
        <v>0.63410292021068226</v>
      </c>
      <c r="BE290" s="31">
        <f t="shared" si="69"/>
        <v>55.592091243470612</v>
      </c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</row>
    <row r="291" spans="10:68">
      <c r="J291" s="12"/>
      <c r="K291" s="21">
        <f>VLOOKUP('Summary_Min Time'!B291, A:D, 4, FALSE)</f>
        <v>84.545454545454547</v>
      </c>
      <c r="L291" s="21">
        <f>VLOOKUP('Summary_Min Time'!E291, A:D, 4, FALSE)</f>
        <v>84.545454545454547</v>
      </c>
      <c r="M291" s="21">
        <f t="shared" si="60"/>
        <v>84.545454545454547</v>
      </c>
      <c r="N291" s="21">
        <f>IF('Min Time'!H291=0,1,'Min Time'!H291)</f>
        <v>3.2527146373762501</v>
      </c>
      <c r="O291" s="21">
        <f t="shared" si="61"/>
        <v>2.732680141548666E-2</v>
      </c>
      <c r="P291" s="21">
        <f t="shared" si="58"/>
        <v>0.97267319858451329</v>
      </c>
      <c r="Q291" s="21">
        <f t="shared" si="59"/>
        <v>82.235097698508852</v>
      </c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D291" s="15"/>
      <c r="AE291" s="26">
        <f>VLOOKUP('Summary_Min Cost'!B291, A:D, 4, FALSE)</f>
        <v>84.545454545454547</v>
      </c>
      <c r="AF291" s="26">
        <f>VLOOKUP('Summary_Min Cost'!E291, A:D, 4, FALSE)</f>
        <v>90.795454545454547</v>
      </c>
      <c r="AG291" s="26">
        <f t="shared" si="62"/>
        <v>87.670454545454547</v>
      </c>
      <c r="AH291" s="26">
        <f>IF('Min Cost'!H291=0,1,'Min Cost'!H291)</f>
        <v>37.633258806228568</v>
      </c>
      <c r="AI291" s="26">
        <f t="shared" si="63"/>
        <v>0.23454492469092761</v>
      </c>
      <c r="AJ291" s="26">
        <f t="shared" si="64"/>
        <v>0.76545507530907242</v>
      </c>
      <c r="AK291" s="26">
        <f t="shared" si="65"/>
        <v>67.107794386471525</v>
      </c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X291" s="18"/>
      <c r="AY291" s="31">
        <f>VLOOKUP('Summary_Min Time&amp;Cost'!B291, A:D, 4, FALSE)</f>
        <v>84.545454545454547</v>
      </c>
      <c r="AZ291" s="31">
        <f>VLOOKUP('Summary_Min Time&amp;Cost'!E291, A:D, 4, FALSE)</f>
        <v>84.545454545454547</v>
      </c>
      <c r="BA291" s="31">
        <f t="shared" si="66"/>
        <v>84.545454545454547</v>
      </c>
      <c r="BB291" s="31">
        <f>IF('Min Time&amp;Cost'!H291=0,1,'Min Time&amp;Cost'!H291)</f>
        <v>3.2527146373762501</v>
      </c>
      <c r="BC291" s="31">
        <f t="shared" si="67"/>
        <v>2.702708564294562E-2</v>
      </c>
      <c r="BD291" s="31">
        <f t="shared" si="68"/>
        <v>0.97297291435705435</v>
      </c>
      <c r="BE291" s="31">
        <f t="shared" si="69"/>
        <v>82.260437304732775</v>
      </c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</row>
    <row r="292" spans="10:68">
      <c r="J292" s="12"/>
      <c r="K292" s="21">
        <f>VLOOKUP('Summary_Min Time'!B292, A:D, 4, FALSE)</f>
        <v>84.545454545454547</v>
      </c>
      <c r="L292" s="21">
        <f>VLOOKUP('Summary_Min Time'!E292, A:D, 4, FALSE)</f>
        <v>84.545454545454547</v>
      </c>
      <c r="M292" s="21">
        <f t="shared" si="60"/>
        <v>84.545454545454547</v>
      </c>
      <c r="N292" s="21">
        <f>IF('Min Time'!H292=0,1,'Min Time'!H292)</f>
        <v>6.0261137714887507</v>
      </c>
      <c r="O292" s="21">
        <f t="shared" si="61"/>
        <v>5.2510024163536818E-2</v>
      </c>
      <c r="P292" s="21">
        <f t="shared" si="58"/>
        <v>0.94748997583646322</v>
      </c>
      <c r="Q292" s="21">
        <f t="shared" si="59"/>
        <v>80.105970684355526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D292" s="15"/>
      <c r="AE292" s="26">
        <f>VLOOKUP('Summary_Min Cost'!B292, A:D, 4, FALSE)</f>
        <v>84.545454545454547</v>
      </c>
      <c r="AF292" s="26">
        <f>VLOOKUP('Summary_Min Cost'!E292, A:D, 4, FALSE)</f>
        <v>85.454545454545453</v>
      </c>
      <c r="AG292" s="26">
        <f t="shared" si="62"/>
        <v>85</v>
      </c>
      <c r="AH292" s="26">
        <f>IF('Min Cost'!H292=0,1,'Min Cost'!H292)</f>
        <v>54.137869742285723</v>
      </c>
      <c r="AI292" s="26">
        <f t="shared" si="63"/>
        <v>0.34021591480203417</v>
      </c>
      <c r="AJ292" s="26">
        <f t="shared" si="64"/>
        <v>0.65978408519796583</v>
      </c>
      <c r="AK292" s="26">
        <f t="shared" si="65"/>
        <v>56.081647241827099</v>
      </c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X292" s="18"/>
      <c r="AY292" s="31">
        <f>VLOOKUP('Summary_Min Time&amp;Cost'!B292, A:D, 4, FALSE)</f>
        <v>84.545454545454547</v>
      </c>
      <c r="AZ292" s="31">
        <f>VLOOKUP('Summary_Min Time&amp;Cost'!E292, A:D, 4, FALSE)</f>
        <v>84.545454545454547</v>
      </c>
      <c r="BA292" s="31">
        <f t="shared" si="66"/>
        <v>84.545454545454547</v>
      </c>
      <c r="BB292" s="31">
        <f>IF('Min Time&amp;Cost'!H292=0,1,'Min Time&amp;Cost'!H292)</f>
        <v>6.0261137714887507</v>
      </c>
      <c r="BC292" s="31">
        <f t="shared" si="67"/>
        <v>5.2218068252244128E-2</v>
      </c>
      <c r="BD292" s="31">
        <f t="shared" si="68"/>
        <v>0.94778193174775582</v>
      </c>
      <c r="BE292" s="31">
        <f t="shared" si="69"/>
        <v>80.130654229582987</v>
      </c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</row>
    <row r="293" spans="10:68">
      <c r="J293" s="12"/>
      <c r="K293" s="21">
        <f>VLOOKUP('Summary_Min Time'!B293, A:D, 4, FALSE)</f>
        <v>89.090909090909093</v>
      </c>
      <c r="L293" s="21">
        <f>VLOOKUP('Summary_Min Time'!E293, A:D, 4, FALSE)</f>
        <v>90.795454545454547</v>
      </c>
      <c r="M293" s="21">
        <f t="shared" si="60"/>
        <v>89.943181818181813</v>
      </c>
      <c r="N293" s="21">
        <f>IF('Min Time'!H293=0,1,'Min Time'!H293)</f>
        <v>18.791786773714289</v>
      </c>
      <c r="O293" s="21">
        <f t="shared" si="61"/>
        <v>0.1684258268295282</v>
      </c>
      <c r="P293" s="21">
        <f t="shared" si="58"/>
        <v>0.83157417317047178</v>
      </c>
      <c r="Q293" s="21">
        <f t="shared" si="59"/>
        <v>74.794427052775958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D293" s="15"/>
      <c r="AE293" s="26">
        <f>VLOOKUP('Summary_Min Cost'!B293, A:D, 4, FALSE)</f>
        <v>89.090909090909093</v>
      </c>
      <c r="AF293" s="26">
        <f>VLOOKUP('Summary_Min Cost'!E293, A:D, 4, FALSE)</f>
        <v>90.795454545454547</v>
      </c>
      <c r="AG293" s="26">
        <f t="shared" si="62"/>
        <v>89.943181818181813</v>
      </c>
      <c r="AH293" s="26">
        <f>IF('Min Cost'!H293=0,1,'Min Cost'!H293)</f>
        <v>18.791786773714289</v>
      </c>
      <c r="AI293" s="26">
        <f t="shared" si="63"/>
        <v>0.11391215045952588</v>
      </c>
      <c r="AJ293" s="26">
        <f t="shared" si="64"/>
        <v>0.88608784954047415</v>
      </c>
      <c r="AK293" s="26">
        <f t="shared" si="65"/>
        <v>79.697560558100591</v>
      </c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X293" s="18"/>
      <c r="AY293" s="31">
        <f>VLOOKUP('Summary_Min Time&amp;Cost'!B293, A:D, 4, FALSE)</f>
        <v>89.090909090909093</v>
      </c>
      <c r="AZ293" s="31">
        <f>VLOOKUP('Summary_Min Time&amp;Cost'!E293, A:D, 4, FALSE)</f>
        <v>90.795454545454547</v>
      </c>
      <c r="BA293" s="31">
        <f t="shared" si="66"/>
        <v>89.943181818181813</v>
      </c>
      <c r="BB293" s="31">
        <f>IF('Min Time&amp;Cost'!H293=0,1,'Min Time&amp;Cost'!H293)</f>
        <v>18.791786773714289</v>
      </c>
      <c r="BC293" s="31">
        <f t="shared" si="67"/>
        <v>0.16816958876714541</v>
      </c>
      <c r="BD293" s="31">
        <f t="shared" si="68"/>
        <v>0.83183041123285462</v>
      </c>
      <c r="BE293" s="31">
        <f t="shared" si="69"/>
        <v>74.817473919409593</v>
      </c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</row>
    <row r="294" spans="10:68">
      <c r="J294" s="12"/>
      <c r="K294" s="21">
        <f>VLOOKUP('Summary_Min Time'!B294, A:D, 4, FALSE)</f>
        <v>90.795454545454547</v>
      </c>
      <c r="L294" s="21">
        <f>VLOOKUP('Summary_Min Time'!E294, A:D, 4, FALSE)</f>
        <v>90.795454545454547</v>
      </c>
      <c r="M294" s="21">
        <f t="shared" si="60"/>
        <v>90.795454545454547</v>
      </c>
      <c r="N294" s="21">
        <f>IF('Min Time'!H294=0,1,'Min Time'!H294)</f>
        <v>22.77939659350476</v>
      </c>
      <c r="O294" s="21">
        <f t="shared" si="61"/>
        <v>0.20463441472765295</v>
      </c>
      <c r="P294" s="21">
        <f t="shared" si="58"/>
        <v>0.79536558527234702</v>
      </c>
      <c r="Q294" s="21">
        <f t="shared" si="59"/>
        <v>72.21557984461424</v>
      </c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D294" s="15"/>
      <c r="AE294" s="26">
        <f>VLOOKUP('Summary_Min Cost'!B294, A:D, 4, FALSE)</f>
        <v>90.795454545454547</v>
      </c>
      <c r="AF294" s="26">
        <f>VLOOKUP('Summary_Min Cost'!E294, A:D, 4, FALSE)</f>
        <v>90.795454545454547</v>
      </c>
      <c r="AG294" s="26">
        <f t="shared" si="62"/>
        <v>90.795454545454547</v>
      </c>
      <c r="AH294" s="26">
        <f>IF('Min Cost'!H294=0,1,'Min Cost'!H294)</f>
        <v>22.77939659350476</v>
      </c>
      <c r="AI294" s="26">
        <f t="shared" si="63"/>
        <v>0.13944287514407236</v>
      </c>
      <c r="AJ294" s="26">
        <f t="shared" si="64"/>
        <v>0.86055712485592761</v>
      </c>
      <c r="AK294" s="26">
        <f t="shared" si="65"/>
        <v>78.134675313623433</v>
      </c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X294" s="18"/>
      <c r="AY294" s="31">
        <f>VLOOKUP('Summary_Min Time&amp;Cost'!B294, A:D, 4, FALSE)</f>
        <v>90.795454545454547</v>
      </c>
      <c r="AZ294" s="31">
        <f>VLOOKUP('Summary_Min Time&amp;Cost'!E294, A:D, 4, FALSE)</f>
        <v>90.795454545454547</v>
      </c>
      <c r="BA294" s="31">
        <f t="shared" si="66"/>
        <v>90.795454545454547</v>
      </c>
      <c r="BB294" s="31">
        <f>IF('Min Time&amp;Cost'!H294=0,1,'Min Time&amp;Cost'!H294)</f>
        <v>22.77939659350476</v>
      </c>
      <c r="BC294" s="31">
        <f t="shared" si="67"/>
        <v>0.20438933384006466</v>
      </c>
      <c r="BD294" s="31">
        <f t="shared" si="68"/>
        <v>0.79561066615993536</v>
      </c>
      <c r="BE294" s="31">
        <f t="shared" si="69"/>
        <v>72.237832075203229</v>
      </c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</row>
    <row r="295" spans="10:68">
      <c r="J295" s="12"/>
      <c r="K295" s="21">
        <f>VLOOKUP('Summary_Min Time'!B295, A:D, 4, FALSE)</f>
        <v>92.954545454545453</v>
      </c>
      <c r="L295" s="21">
        <f>VLOOKUP('Summary_Min Time'!E295, A:D, 4, FALSE)</f>
        <v>90.795454545454547</v>
      </c>
      <c r="M295" s="21">
        <f t="shared" si="60"/>
        <v>91.875</v>
      </c>
      <c r="N295" s="21">
        <f>IF('Min Time'!H295=0,1,'Min Time'!H295)</f>
        <v>1</v>
      </c>
      <c r="O295" s="21">
        <f t="shared" si="61"/>
        <v>6.8715363210907938E-3</v>
      </c>
      <c r="P295" s="21">
        <f t="shared" si="58"/>
        <v>0.99312846367890917</v>
      </c>
      <c r="Q295" s="21">
        <f t="shared" si="59"/>
        <v>91.24367760049978</v>
      </c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D295" s="15"/>
      <c r="AE295" s="26">
        <f>VLOOKUP('Summary_Min Cost'!B295, A:D, 4, FALSE)</f>
        <v>92.954545454545453</v>
      </c>
      <c r="AF295" s="26">
        <f>VLOOKUP('Summary_Min Cost'!E295, A:D, 4, FALSE)</f>
        <v>90.795454545454547</v>
      </c>
      <c r="AG295" s="26">
        <f t="shared" si="62"/>
        <v>91.875</v>
      </c>
      <c r="AH295" s="26">
        <f>IF('Min Cost'!H295=0,1,'Min Cost'!H295)</f>
        <v>42.626279486852383</v>
      </c>
      <c r="AI295" s="26">
        <f t="shared" si="63"/>
        <v>0.26651280572798247</v>
      </c>
      <c r="AJ295" s="26">
        <f t="shared" si="64"/>
        <v>0.73348719427201758</v>
      </c>
      <c r="AK295" s="26">
        <f t="shared" si="65"/>
        <v>67.389135973741617</v>
      </c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X295" s="18"/>
      <c r="AY295" s="31">
        <f>VLOOKUP('Summary_Min Time&amp;Cost'!B295, A:D, 4, FALSE)</f>
        <v>92.954545454545453</v>
      </c>
      <c r="AZ295" s="31">
        <f>VLOOKUP('Summary_Min Time&amp;Cost'!E295, A:D, 4, FALSE)</f>
        <v>90.795454545454547</v>
      </c>
      <c r="BA295" s="31">
        <f t="shared" si="66"/>
        <v>91.875</v>
      </c>
      <c r="BB295" s="31">
        <f>IF('Min Time&amp;Cost'!H295=0,1,'Min Time&amp;Cost'!H295)</f>
        <v>1</v>
      </c>
      <c r="BC295" s="31">
        <f t="shared" si="67"/>
        <v>6.5655175419600583E-3</v>
      </c>
      <c r="BD295" s="31">
        <f t="shared" si="68"/>
        <v>0.99343448245803989</v>
      </c>
      <c r="BE295" s="31">
        <f t="shared" si="69"/>
        <v>91.27179307583242</v>
      </c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</row>
    <row r="296" spans="10:68">
      <c r="J296" s="12"/>
      <c r="K296" s="21">
        <f>VLOOKUP('Summary_Min Time'!B296, A:D, 4, FALSE)</f>
        <v>85.454545454545453</v>
      </c>
      <c r="L296" s="21">
        <f>VLOOKUP('Summary_Min Time'!E296, A:D, 4, FALSE)</f>
        <v>90.795454545454547</v>
      </c>
      <c r="M296" s="21">
        <f t="shared" si="60"/>
        <v>88.125</v>
      </c>
      <c r="N296" s="21">
        <f>IF('Min Time'!H296=0,1,'Min Time'!H296)</f>
        <v>42.24676841512381</v>
      </c>
      <c r="O296" s="21">
        <f t="shared" si="61"/>
        <v>0.38140347579532002</v>
      </c>
      <c r="P296" s="21">
        <f t="shared" si="58"/>
        <v>0.61859652420468003</v>
      </c>
      <c r="Q296" s="21">
        <f t="shared" si="59"/>
        <v>54.513818695537431</v>
      </c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D296" s="15"/>
      <c r="AE296" s="26">
        <f>VLOOKUP('Summary_Min Cost'!B296, A:D, 4, FALSE)</f>
        <v>85.454545454545453</v>
      </c>
      <c r="AF296" s="26">
        <f>VLOOKUP('Summary_Min Cost'!E296, A:D, 4, FALSE)</f>
        <v>90.795454545454547</v>
      </c>
      <c r="AG296" s="26">
        <f t="shared" si="62"/>
        <v>88.125</v>
      </c>
      <c r="AH296" s="26">
        <f>IF('Min Cost'!H296=0,1,'Min Cost'!H296)</f>
        <v>50.846179162128571</v>
      </c>
      <c r="AI296" s="26">
        <f t="shared" si="63"/>
        <v>0.31914082226624457</v>
      </c>
      <c r="AJ296" s="26">
        <f t="shared" si="64"/>
        <v>0.68085917773375537</v>
      </c>
      <c r="AK296" s="26">
        <f t="shared" si="65"/>
        <v>60.000715037787195</v>
      </c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X296" s="18"/>
      <c r="AY296" s="31">
        <f>VLOOKUP('Summary_Min Time&amp;Cost'!B296, A:D, 4, FALSE)</f>
        <v>85.454545454545453</v>
      </c>
      <c r="AZ296" s="31">
        <f>VLOOKUP('Summary_Min Time&amp;Cost'!E296, A:D, 4, FALSE)</f>
        <v>90.795454545454547</v>
      </c>
      <c r="BA296" s="31">
        <f t="shared" si="66"/>
        <v>88.125</v>
      </c>
      <c r="BB296" s="31">
        <f>IF('Min Time&amp;Cost'!H296=0,1,'Min Time&amp;Cost'!H296)</f>
        <v>42.24676841512381</v>
      </c>
      <c r="BC296" s="31">
        <f t="shared" si="67"/>
        <v>0.38121286384527042</v>
      </c>
      <c r="BD296" s="31">
        <f t="shared" si="68"/>
        <v>0.61878713615472958</v>
      </c>
      <c r="BE296" s="31">
        <f t="shared" si="69"/>
        <v>54.530616373635546</v>
      </c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</row>
    <row r="297" spans="10:68">
      <c r="J297" s="12"/>
      <c r="K297" s="21">
        <f>VLOOKUP('Summary_Min Time'!B297, A:D, 4, FALSE)</f>
        <v>84.545454545454547</v>
      </c>
      <c r="L297" s="21">
        <f>VLOOKUP('Summary_Min Time'!E297, A:D, 4, FALSE)</f>
        <v>84.545454545454547</v>
      </c>
      <c r="M297" s="21">
        <f t="shared" si="60"/>
        <v>84.545454545454547</v>
      </c>
      <c r="N297" s="21">
        <f>IF('Min Time'!H297=0,1,'Min Time'!H297)</f>
        <v>10.858784152089999</v>
      </c>
      <c r="O297" s="21">
        <f t="shared" si="61"/>
        <v>9.6391993103983178E-2</v>
      </c>
      <c r="P297" s="21">
        <f t="shared" si="58"/>
        <v>0.90360800689601684</v>
      </c>
      <c r="Q297" s="21">
        <f t="shared" si="59"/>
        <v>76.395949673935974</v>
      </c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D297" s="15"/>
      <c r="AE297" s="26">
        <f>VLOOKUP('Summary_Min Cost'!B297, A:D, 4, FALSE)</f>
        <v>84.545454545454547</v>
      </c>
      <c r="AF297" s="26">
        <f>VLOOKUP('Summary_Min Cost'!E297, A:D, 4, FALSE)</f>
        <v>85.454545454545453</v>
      </c>
      <c r="AG297" s="26">
        <f t="shared" si="62"/>
        <v>85</v>
      </c>
      <c r="AH297" s="26">
        <f>IF('Min Cost'!H297=0,1,'Min Cost'!H297)</f>
        <v>53.455820129166668</v>
      </c>
      <c r="AI297" s="26">
        <f t="shared" si="63"/>
        <v>0.33584908312072914</v>
      </c>
      <c r="AJ297" s="26">
        <f t="shared" si="64"/>
        <v>0.66415091687927086</v>
      </c>
      <c r="AK297" s="26">
        <f t="shared" si="65"/>
        <v>56.452827934738025</v>
      </c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X297" s="18"/>
      <c r="AY297" s="31">
        <f>VLOOKUP('Summary_Min Time&amp;Cost'!B297, A:D, 4, FALSE)</f>
        <v>84.545454545454547</v>
      </c>
      <c r="AZ297" s="31">
        <f>VLOOKUP('Summary_Min Time&amp;Cost'!E297, A:D, 4, FALSE)</f>
        <v>90.795454545454547</v>
      </c>
      <c r="BA297" s="31">
        <f t="shared" si="66"/>
        <v>87.670454545454547</v>
      </c>
      <c r="BB297" s="31">
        <f>IF('Min Time&amp;Cost'!H297=0,1,'Min Time&amp;Cost'!H297)</f>
        <v>15.901104599217501</v>
      </c>
      <c r="BC297" s="31">
        <f t="shared" si="67"/>
        <v>0.14191331591730902</v>
      </c>
      <c r="BD297" s="31">
        <f t="shared" si="68"/>
        <v>0.85808668408269095</v>
      </c>
      <c r="BE297" s="31">
        <f t="shared" si="69"/>
        <v>75.228849632931372</v>
      </c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</row>
    <row r="298" spans="10:68">
      <c r="J298" s="12"/>
      <c r="K298" s="21">
        <f>VLOOKUP('Summary_Min Time'!B298, A:D, 4, FALSE)</f>
        <v>90.795454545454547</v>
      </c>
      <c r="L298" s="21">
        <f>VLOOKUP('Summary_Min Time'!E298, A:D, 4, FALSE)</f>
        <v>90.795454545454547</v>
      </c>
      <c r="M298" s="21">
        <f t="shared" si="60"/>
        <v>90.795454545454547</v>
      </c>
      <c r="N298" s="21">
        <f>IF('Min Time'!H298=0,1,'Min Time'!H298)</f>
        <v>39.239253474138103</v>
      </c>
      <c r="O298" s="21">
        <f t="shared" si="61"/>
        <v>0.35409441748295822</v>
      </c>
      <c r="P298" s="21">
        <f t="shared" si="58"/>
        <v>0.64590558251704178</v>
      </c>
      <c r="Q298" s="21">
        <f t="shared" si="59"/>
        <v>58.645290958081411</v>
      </c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D298" s="15"/>
      <c r="AE298" s="26">
        <f>VLOOKUP('Summary_Min Cost'!B298, A:D, 4, FALSE)</f>
        <v>90.795454545454547</v>
      </c>
      <c r="AF298" s="26">
        <f>VLOOKUP('Summary_Min Cost'!E298, A:D, 4, FALSE)</f>
        <v>90.795454545454547</v>
      </c>
      <c r="AG298" s="26">
        <f t="shared" si="62"/>
        <v>90.795454545454547</v>
      </c>
      <c r="AH298" s="26">
        <f>IF('Min Cost'!H298=0,1,'Min Cost'!H298)</f>
        <v>39.239253474138103</v>
      </c>
      <c r="AI298" s="26">
        <f t="shared" si="63"/>
        <v>0.24482732682258915</v>
      </c>
      <c r="AJ298" s="26">
        <f t="shared" si="64"/>
        <v>0.75517267317741088</v>
      </c>
      <c r="AK298" s="26">
        <f t="shared" si="65"/>
        <v>68.566246121449012</v>
      </c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X298" s="18"/>
      <c r="AY298" s="31">
        <f>VLOOKUP('Summary_Min Time&amp;Cost'!B298, A:D, 4, FALSE)</f>
        <v>90.795454545454547</v>
      </c>
      <c r="AZ298" s="31">
        <f>VLOOKUP('Summary_Min Time&amp;Cost'!E298, A:D, 4, FALSE)</f>
        <v>90.795454545454547</v>
      </c>
      <c r="BA298" s="31">
        <f t="shared" si="66"/>
        <v>90.795454545454547</v>
      </c>
      <c r="BB298" s="31">
        <f>IF('Min Time&amp;Cost'!H298=0,1,'Min Time&amp;Cost'!H298)</f>
        <v>39.239253474138103</v>
      </c>
      <c r="BC298" s="31">
        <f t="shared" si="67"/>
        <v>0.35389539062487846</v>
      </c>
      <c r="BD298" s="31">
        <f t="shared" si="68"/>
        <v>0.64610460937512149</v>
      </c>
      <c r="BE298" s="31">
        <f t="shared" si="69"/>
        <v>58.663361692127509</v>
      </c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</row>
    <row r="299" spans="10:68">
      <c r="J299" s="12"/>
      <c r="K299" s="21">
        <f>VLOOKUP('Summary_Min Time'!B299, A:D, 4, FALSE)</f>
        <v>85.454545454545453</v>
      </c>
      <c r="L299" s="21">
        <f>VLOOKUP('Summary_Min Time'!E299, A:D, 4, FALSE)</f>
        <v>90.795454545454547</v>
      </c>
      <c r="M299" s="21">
        <f t="shared" si="60"/>
        <v>88.125</v>
      </c>
      <c r="N299" s="21">
        <f>IF('Min Time'!H299=0,1,'Min Time'!H299)</f>
        <v>1</v>
      </c>
      <c r="O299" s="21">
        <f t="shared" si="61"/>
        <v>6.8715363210907938E-3</v>
      </c>
      <c r="P299" s="21">
        <f t="shared" si="58"/>
        <v>0.99312846367890917</v>
      </c>
      <c r="Q299" s="21">
        <f t="shared" si="59"/>
        <v>87.519445861703872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D299" s="15"/>
      <c r="AE299" s="26">
        <f>VLOOKUP('Summary_Min Cost'!B299, A:D, 4, FALSE)</f>
        <v>85.454545454545453</v>
      </c>
      <c r="AF299" s="26">
        <f>VLOOKUP('Summary_Min Cost'!E299, A:D, 4, FALSE)</f>
        <v>90.795454545454547</v>
      </c>
      <c r="AG299" s="26">
        <f t="shared" si="62"/>
        <v>88.125</v>
      </c>
      <c r="AH299" s="26">
        <f>IF('Min Cost'!H299=0,1,'Min Cost'!H299)</f>
        <v>21.770189795852382</v>
      </c>
      <c r="AI299" s="26">
        <f t="shared" si="63"/>
        <v>0.13298141525580537</v>
      </c>
      <c r="AJ299" s="26">
        <f t="shared" si="64"/>
        <v>0.86701858474419469</v>
      </c>
      <c r="AK299" s="26">
        <f t="shared" si="65"/>
        <v>76.406012780582159</v>
      </c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X299" s="18"/>
      <c r="AY299" s="31">
        <f>VLOOKUP('Summary_Min Time&amp;Cost'!B299, A:D, 4, FALSE)</f>
        <v>85.454545454545453</v>
      </c>
      <c r="AZ299" s="31">
        <f>VLOOKUP('Summary_Min Time&amp;Cost'!E299, A:D, 4, FALSE)</f>
        <v>90.795454545454547</v>
      </c>
      <c r="BA299" s="31">
        <f t="shared" si="66"/>
        <v>88.125</v>
      </c>
      <c r="BB299" s="31">
        <f>IF('Min Time&amp;Cost'!H299=0,1,'Min Time&amp;Cost'!H299)</f>
        <v>1</v>
      </c>
      <c r="BC299" s="31">
        <f t="shared" si="67"/>
        <v>6.5655175419600583E-3</v>
      </c>
      <c r="BD299" s="31">
        <f t="shared" si="68"/>
        <v>0.99343448245803989</v>
      </c>
      <c r="BE299" s="31">
        <f t="shared" si="69"/>
        <v>87.546413766614762</v>
      </c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</row>
    <row r="300" spans="10:68">
      <c r="J300" s="12"/>
      <c r="K300" s="21">
        <f>VLOOKUP('Summary_Min Time'!B300, A:D, 4, FALSE)</f>
        <v>84.545454545454547</v>
      </c>
      <c r="L300" s="21">
        <f>VLOOKUP('Summary_Min Time'!E300, A:D, 4, FALSE)</f>
        <v>90.795454545454547</v>
      </c>
      <c r="M300" s="21">
        <f t="shared" si="60"/>
        <v>87.670454545454547</v>
      </c>
      <c r="N300" s="21">
        <f>IF('Min Time'!H300=0,1,'Min Time'!H300)</f>
        <v>47.031760209914289</v>
      </c>
      <c r="O300" s="21">
        <f t="shared" si="61"/>
        <v>0.424852510135039</v>
      </c>
      <c r="P300" s="21">
        <f t="shared" si="58"/>
        <v>0.575147489864961</v>
      </c>
      <c r="Q300" s="21">
        <f t="shared" si="59"/>
        <v>50.423441867138344</v>
      </c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D300" s="15"/>
      <c r="AE300" s="26">
        <f>VLOOKUP('Summary_Min Cost'!B300, A:D, 4, FALSE)</f>
        <v>84.545454545454547</v>
      </c>
      <c r="AF300" s="26">
        <f>VLOOKUP('Summary_Min Cost'!E300, A:D, 4, FALSE)</f>
        <v>85.454545454545453</v>
      </c>
      <c r="AG300" s="26">
        <f t="shared" si="62"/>
        <v>85</v>
      </c>
      <c r="AH300" s="26">
        <f>IF('Min Cost'!H300=0,1,'Min Cost'!H300)</f>
        <v>101.2489410132667</v>
      </c>
      <c r="AI300" s="26">
        <f t="shared" si="63"/>
        <v>0.64184517257045415</v>
      </c>
      <c r="AJ300" s="26">
        <f t="shared" si="64"/>
        <v>0.35815482742954585</v>
      </c>
      <c r="AK300" s="26">
        <f t="shared" si="65"/>
        <v>30.443160331511397</v>
      </c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X300" s="18"/>
      <c r="AY300" s="31">
        <f>VLOOKUP('Summary_Min Time&amp;Cost'!B300, A:D, 4, FALSE)</f>
        <v>84.545454545454547</v>
      </c>
      <c r="AZ300" s="31">
        <f>VLOOKUP('Summary_Min Time&amp;Cost'!E300, A:D, 4, FALSE)</f>
        <v>90.795454545454547</v>
      </c>
      <c r="BA300" s="31">
        <f t="shared" si="66"/>
        <v>87.670454545454547</v>
      </c>
      <c r="BB300" s="31">
        <f>IF('Min Time&amp;Cost'!H300=0,1,'Min Time&amp;Cost'!H300)</f>
        <v>47.031760209914289</v>
      </c>
      <c r="BC300" s="31">
        <f t="shared" si="67"/>
        <v>0.42467528640305918</v>
      </c>
      <c r="BD300" s="31">
        <f t="shared" si="68"/>
        <v>0.57532471359694082</v>
      </c>
      <c r="BE300" s="31">
        <f t="shared" si="69"/>
        <v>50.438979152277255</v>
      </c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</row>
    <row r="301" spans="10:68">
      <c r="J301" s="12"/>
      <c r="K301" s="21">
        <f>VLOOKUP('Summary_Min Time'!B301, A:D, 4, FALSE)</f>
        <v>88.63636363636364</v>
      </c>
      <c r="L301" s="21">
        <f>VLOOKUP('Summary_Min Time'!E301, A:D, 4, FALSE)</f>
        <v>84.545454545454547</v>
      </c>
      <c r="M301" s="21">
        <f t="shared" si="60"/>
        <v>86.590909090909093</v>
      </c>
      <c r="N301" s="21">
        <f>IF('Min Time'!H301=0,1,'Min Time'!H301)</f>
        <v>5.7852568706275003</v>
      </c>
      <c r="O301" s="21">
        <f t="shared" si="61"/>
        <v>5.0322977621916364E-2</v>
      </c>
      <c r="P301" s="21">
        <f t="shared" si="58"/>
        <v>0.9496770223780836</v>
      </c>
      <c r="Q301" s="21">
        <f t="shared" si="59"/>
        <v>82.233396710465883</v>
      </c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D301" s="15"/>
      <c r="AE301" s="26">
        <f>VLOOKUP('Summary_Min Cost'!B301, A:D, 4, FALSE)</f>
        <v>88.63636363636364</v>
      </c>
      <c r="AF301" s="26">
        <f>VLOOKUP('Summary_Min Cost'!E301, A:D, 4, FALSE)</f>
        <v>85.454545454545453</v>
      </c>
      <c r="AG301" s="26">
        <f t="shared" si="62"/>
        <v>87.045454545454547</v>
      </c>
      <c r="AH301" s="26">
        <f>IF('Min Cost'!H301=0,1,'Min Cost'!H301)</f>
        <v>71.747412378552383</v>
      </c>
      <c r="AI301" s="26">
        <f t="shared" si="63"/>
        <v>0.45296124475784472</v>
      </c>
      <c r="AJ301" s="26">
        <f t="shared" si="64"/>
        <v>0.54703875524215528</v>
      </c>
      <c r="AK301" s="26">
        <f t="shared" si="65"/>
        <v>47.617237104033066</v>
      </c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X301" s="18"/>
      <c r="AY301" s="31">
        <f>VLOOKUP('Summary_Min Time&amp;Cost'!B301, A:D, 4, FALSE)</f>
        <v>88.63636363636364</v>
      </c>
      <c r="AZ301" s="31">
        <f>VLOOKUP('Summary_Min Time&amp;Cost'!E301, A:D, 4, FALSE)</f>
        <v>84.545454545454547</v>
      </c>
      <c r="BA301" s="31">
        <f t="shared" si="66"/>
        <v>86.590909090909093</v>
      </c>
      <c r="BB301" s="31">
        <f>IF('Min Time&amp;Cost'!H301=0,1,'Min Time&amp;Cost'!H301)</f>
        <v>5.7852568706275003</v>
      </c>
      <c r="BC301" s="31">
        <f t="shared" si="67"/>
        <v>5.0030347802527145E-2</v>
      </c>
      <c r="BD301" s="31">
        <f t="shared" si="68"/>
        <v>0.94996965219747287</v>
      </c>
      <c r="BE301" s="31">
        <f t="shared" si="69"/>
        <v>82.258735792553907</v>
      </c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</row>
    <row r="302" spans="10:68">
      <c r="J302" s="12"/>
      <c r="K302" s="21">
        <f>VLOOKUP('Summary_Min Time'!B302, A:D, 4, FALSE)</f>
        <v>88.63636363636364</v>
      </c>
      <c r="L302" s="21">
        <f>VLOOKUP('Summary_Min Time'!E302, A:D, 4, FALSE)</f>
        <v>88.63636363636364</v>
      </c>
      <c r="M302" s="21">
        <f t="shared" si="60"/>
        <v>88.63636363636364</v>
      </c>
      <c r="N302" s="21">
        <f>IF('Min Time'!H302=0,1,'Min Time'!H302)</f>
        <v>1</v>
      </c>
      <c r="O302" s="21">
        <f t="shared" si="61"/>
        <v>6.8715363210907938E-3</v>
      </c>
      <c r="P302" s="21">
        <f t="shared" si="58"/>
        <v>0.99312846367890917</v>
      </c>
      <c r="Q302" s="21">
        <f t="shared" si="59"/>
        <v>88.027295644266957</v>
      </c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D302" s="15"/>
      <c r="AE302" s="26">
        <f>VLOOKUP('Summary_Min Cost'!B302, A:D, 4, FALSE)</f>
        <v>88.63636363636364</v>
      </c>
      <c r="AF302" s="26">
        <f>VLOOKUP('Summary_Min Cost'!E302, A:D, 4, FALSE)</f>
        <v>90.795454545454547</v>
      </c>
      <c r="AG302" s="26">
        <f t="shared" si="62"/>
        <v>89.715909090909093</v>
      </c>
      <c r="AH302" s="26">
        <f>IF('Min Cost'!H302=0,1,'Min Cost'!H302)</f>
        <v>43.547688255799997</v>
      </c>
      <c r="AI302" s="26">
        <f t="shared" si="63"/>
        <v>0.27241213757463856</v>
      </c>
      <c r="AJ302" s="26">
        <f t="shared" si="64"/>
        <v>0.72758786242536144</v>
      </c>
      <c r="AK302" s="26">
        <f t="shared" si="65"/>
        <v>65.276206521002607</v>
      </c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X302" s="18"/>
      <c r="AY302" s="31">
        <f>VLOOKUP('Summary_Min Time&amp;Cost'!B302, A:D, 4, FALSE)</f>
        <v>88.63636363636364</v>
      </c>
      <c r="AZ302" s="31">
        <f>VLOOKUP('Summary_Min Time&amp;Cost'!E302, A:D, 4, FALSE)</f>
        <v>88.63636363636364</v>
      </c>
      <c r="BA302" s="31">
        <f t="shared" si="66"/>
        <v>88.63636363636364</v>
      </c>
      <c r="BB302" s="31">
        <f>IF('Min Time&amp;Cost'!H302=0,1,'Min Time&amp;Cost'!H302)</f>
        <v>1</v>
      </c>
      <c r="BC302" s="31">
        <f t="shared" si="67"/>
        <v>6.5655175419600583E-3</v>
      </c>
      <c r="BD302" s="31">
        <f t="shared" si="68"/>
        <v>0.99343448245803989</v>
      </c>
      <c r="BE302" s="31">
        <f t="shared" si="69"/>
        <v>88.054420036053543</v>
      </c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</row>
    <row r="303" spans="10:68">
      <c r="J303" s="12"/>
      <c r="K303" s="21">
        <f>VLOOKUP('Summary_Min Time'!B303, A:D, 4, FALSE)</f>
        <v>90.795454545454547</v>
      </c>
      <c r="L303" s="21">
        <f>VLOOKUP('Summary_Min Time'!E303, A:D, 4, FALSE)</f>
        <v>92.954545454545453</v>
      </c>
      <c r="M303" s="21">
        <f t="shared" si="60"/>
        <v>91.875</v>
      </c>
      <c r="N303" s="21">
        <f>IF('Min Time'!H303=0,1,'Min Time'!H303)</f>
        <v>0.3088624283725</v>
      </c>
      <c r="O303" s="21">
        <f t="shared" si="61"/>
        <v>5.9581812324420067E-4</v>
      </c>
      <c r="P303" s="21">
        <f t="shared" si="58"/>
        <v>0.99940418187675584</v>
      </c>
      <c r="Q303" s="21">
        <f t="shared" si="59"/>
        <v>91.820259209926945</v>
      </c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D303" s="15"/>
      <c r="AE303" s="26">
        <f>VLOOKUP('Summary_Min Cost'!B303, A:D, 4, FALSE)</f>
        <v>90.795454545454547</v>
      </c>
      <c r="AF303" s="26">
        <f>VLOOKUP('Summary_Min Cost'!E303, A:D, 4, FALSE)</f>
        <v>90.795454545454547</v>
      </c>
      <c r="AG303" s="26">
        <f t="shared" si="62"/>
        <v>90.795454545454547</v>
      </c>
      <c r="AH303" s="26">
        <f>IF('Min Cost'!H303=0,1,'Min Cost'!H303)</f>
        <v>13.15701798607143</v>
      </c>
      <c r="AI303" s="26">
        <f t="shared" si="63"/>
        <v>7.7835468667738966E-2</v>
      </c>
      <c r="AJ303" s="26">
        <f t="shared" si="64"/>
        <v>0.92216453133226106</v>
      </c>
      <c r="AK303" s="26">
        <f t="shared" si="65"/>
        <v>83.728347788008705</v>
      </c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X303" s="18"/>
      <c r="AY303" s="31">
        <f>VLOOKUP('Summary_Min Time&amp;Cost'!B303, A:D, 4, FALSE)</f>
        <v>90.795454545454547</v>
      </c>
      <c r="AZ303" s="31">
        <f>VLOOKUP('Summary_Min Time&amp;Cost'!E303, A:D, 4, FALSE)</f>
        <v>92.954545454545453</v>
      </c>
      <c r="BA303" s="31">
        <f t="shared" si="66"/>
        <v>91.875</v>
      </c>
      <c r="BB303" s="31">
        <f>IF('Min Time&amp;Cost'!H303=0,1,'Min Time&amp;Cost'!H303)</f>
        <v>0.3088624283725</v>
      </c>
      <c r="BC303" s="31">
        <f t="shared" si="67"/>
        <v>2.8786556848290891E-4</v>
      </c>
      <c r="BD303" s="31">
        <f t="shared" si="68"/>
        <v>0.99971213443151707</v>
      </c>
      <c r="BE303" s="31">
        <f t="shared" si="69"/>
        <v>91.848552350895631</v>
      </c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</row>
    <row r="304" spans="10:68">
      <c r="J304" s="12"/>
      <c r="K304" s="21">
        <f>VLOOKUP('Summary_Min Time'!B304, A:D, 4, FALSE)</f>
        <v>92.954545454545453</v>
      </c>
      <c r="L304" s="21">
        <f>VLOOKUP('Summary_Min Time'!E304, A:D, 4, FALSE)</f>
        <v>85.454545454545453</v>
      </c>
      <c r="M304" s="21">
        <f t="shared" si="60"/>
        <v>89.204545454545453</v>
      </c>
      <c r="N304" s="21">
        <f>IF('Min Time'!H304=0,1,'Min Time'!H304)</f>
        <v>9.7590273169047617</v>
      </c>
      <c r="O304" s="21">
        <f t="shared" si="61"/>
        <v>8.6405900223045159E-2</v>
      </c>
      <c r="P304" s="21">
        <f t="shared" si="58"/>
        <v>0.91359409977695483</v>
      </c>
      <c r="Q304" s="21">
        <f t="shared" si="59"/>
        <v>81.496746400557896</v>
      </c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D304" s="15"/>
      <c r="AE304" s="26">
        <f>VLOOKUP('Summary_Min Cost'!B304, A:D, 4, FALSE)</f>
        <v>92.954545454545453</v>
      </c>
      <c r="AF304" s="26">
        <f>VLOOKUP('Summary_Min Cost'!E304, A:D, 4, FALSE)</f>
        <v>85.454545454545453</v>
      </c>
      <c r="AG304" s="26">
        <f t="shared" si="62"/>
        <v>89.204545454545453</v>
      </c>
      <c r="AH304" s="26">
        <f>IF('Min Cost'!H304=0,1,'Min Cost'!H304)</f>
        <v>9.7590273169047617</v>
      </c>
      <c r="AI304" s="26">
        <f t="shared" si="63"/>
        <v>5.6079788404189375E-2</v>
      </c>
      <c r="AJ304" s="26">
        <f t="shared" si="64"/>
        <v>0.94392021159581063</v>
      </c>
      <c r="AK304" s="26">
        <f t="shared" si="65"/>
        <v>84.201973420762656</v>
      </c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X304" s="18"/>
      <c r="AY304" s="31">
        <f>VLOOKUP('Summary_Min Time&amp;Cost'!B304, A:D, 4, FALSE)</f>
        <v>92.954545454545453</v>
      </c>
      <c r="AZ304" s="31">
        <f>VLOOKUP('Summary_Min Time&amp;Cost'!E304, A:D, 4, FALSE)</f>
        <v>85.454545454545453</v>
      </c>
      <c r="BA304" s="31">
        <f t="shared" si="66"/>
        <v>89.204545454545453</v>
      </c>
      <c r="BB304" s="31">
        <f>IF('Min Time&amp;Cost'!H304=0,1,'Min Time&amp;Cost'!H304)</f>
        <v>9.7590273169047617</v>
      </c>
      <c r="BC304" s="31">
        <f t="shared" si="67"/>
        <v>8.6124388856429868E-2</v>
      </c>
      <c r="BD304" s="31">
        <f t="shared" si="68"/>
        <v>0.91387561114357019</v>
      </c>
      <c r="BE304" s="31">
        <f t="shared" si="69"/>
        <v>81.521858494057113</v>
      </c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</row>
    <row r="305" spans="10:68">
      <c r="J305" s="12"/>
      <c r="K305" s="21">
        <f>VLOOKUP('Summary_Min Time'!B305, A:D, 4, FALSE)</f>
        <v>87.5</v>
      </c>
      <c r="L305" s="21">
        <f>VLOOKUP('Summary_Min Time'!E305, A:D, 4, FALSE)</f>
        <v>90.795454545454547</v>
      </c>
      <c r="M305" s="21">
        <f t="shared" si="60"/>
        <v>89.14772727272728</v>
      </c>
      <c r="N305" s="21">
        <f>IF('Min Time'!H305=0,1,'Min Time'!H305)</f>
        <v>37.081524244080953</v>
      </c>
      <c r="O305" s="21">
        <f t="shared" si="61"/>
        <v>0.33450164586846193</v>
      </c>
      <c r="P305" s="21">
        <f t="shared" si="58"/>
        <v>0.66549835413153802</v>
      </c>
      <c r="Q305" s="21">
        <f t="shared" si="59"/>
        <v>59.32766577456723</v>
      </c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D305" s="15"/>
      <c r="AE305" s="26">
        <f>VLOOKUP('Summary_Min Cost'!B305, A:D, 4, FALSE)</f>
        <v>87.5</v>
      </c>
      <c r="AF305" s="26">
        <f>VLOOKUP('Summary_Min Cost'!E305, A:D, 4, FALSE)</f>
        <v>90.795454545454547</v>
      </c>
      <c r="AG305" s="26">
        <f t="shared" si="62"/>
        <v>89.14772727272728</v>
      </c>
      <c r="AH305" s="26">
        <f>IF('Min Cost'!H305=0,1,'Min Cost'!H305)</f>
        <v>37.081524244080953</v>
      </c>
      <c r="AI305" s="26">
        <f t="shared" si="63"/>
        <v>0.23101243684940662</v>
      </c>
      <c r="AJ305" s="26">
        <f t="shared" si="64"/>
        <v>0.76898756315059336</v>
      </c>
      <c r="AK305" s="26">
        <f t="shared" si="65"/>
        <v>68.553493555868243</v>
      </c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X305" s="18"/>
      <c r="AY305" s="31">
        <f>VLOOKUP('Summary_Min Time&amp;Cost'!B305, A:D, 4, FALSE)</f>
        <v>87.5</v>
      </c>
      <c r="AZ305" s="31">
        <f>VLOOKUP('Summary_Min Time&amp;Cost'!E305, A:D, 4, FALSE)</f>
        <v>90.795454545454547</v>
      </c>
      <c r="BA305" s="31">
        <f t="shared" si="66"/>
        <v>89.14772727272728</v>
      </c>
      <c r="BB305" s="31">
        <f>IF('Min Time&amp;Cost'!H305=0,1,'Min Time&amp;Cost'!H305)</f>
        <v>37.081524244080953</v>
      </c>
      <c r="BC305" s="31">
        <f t="shared" si="67"/>
        <v>0.33429658176921095</v>
      </c>
      <c r="BD305" s="31">
        <f t="shared" si="68"/>
        <v>0.66570341823078905</v>
      </c>
      <c r="BE305" s="31">
        <f t="shared" si="69"/>
        <v>59.345946772960687</v>
      </c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</row>
    <row r="306" spans="10:68">
      <c r="J306" s="12"/>
      <c r="K306" s="21">
        <f>VLOOKUP('Summary_Min Time'!B306, A:D, 4, FALSE)</f>
        <v>84.545454545454547</v>
      </c>
      <c r="L306" s="21">
        <f>VLOOKUP('Summary_Min Time'!E306, A:D, 4, FALSE)</f>
        <v>90.795454545454547</v>
      </c>
      <c r="M306" s="21">
        <f t="shared" si="60"/>
        <v>87.670454545454547</v>
      </c>
      <c r="N306" s="21">
        <f>IF('Min Time'!H306=0,1,'Min Time'!H306)</f>
        <v>12.80827766084875</v>
      </c>
      <c r="O306" s="21">
        <f t="shared" si="61"/>
        <v>0.11409392741018969</v>
      </c>
      <c r="P306" s="21">
        <f t="shared" si="58"/>
        <v>0.88590607258981036</v>
      </c>
      <c r="Q306" s="21">
        <f t="shared" si="59"/>
        <v>77.66778806852713</v>
      </c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D306" s="15"/>
      <c r="AE306" s="26">
        <f>VLOOKUP('Summary_Min Cost'!B306, A:D, 4, FALSE)</f>
        <v>84.545454545454547</v>
      </c>
      <c r="AF306" s="26">
        <f>VLOOKUP('Summary_Min Cost'!E306, A:D, 4, FALSE)</f>
        <v>85.454545454545453</v>
      </c>
      <c r="AG306" s="26">
        <f t="shared" si="62"/>
        <v>85</v>
      </c>
      <c r="AH306" s="26">
        <f>IF('Min Cost'!H306=0,1,'Min Cost'!H306)</f>
        <v>101.3080352029524</v>
      </c>
      <c r="AI306" s="26">
        <f t="shared" si="63"/>
        <v>0.64222352390258142</v>
      </c>
      <c r="AJ306" s="26">
        <f t="shared" si="64"/>
        <v>0.35777647609741858</v>
      </c>
      <c r="AK306" s="26">
        <f t="shared" si="65"/>
        <v>30.41100046828058</v>
      </c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X306" s="18"/>
      <c r="AY306" s="31">
        <f>VLOOKUP('Summary_Min Time&amp;Cost'!B306, A:D, 4, FALSE)</f>
        <v>84.545454545454547</v>
      </c>
      <c r="AZ306" s="31">
        <f>VLOOKUP('Summary_Min Time&amp;Cost'!E306, A:D, 4, FALSE)</f>
        <v>88.63636363636364</v>
      </c>
      <c r="BA306" s="31">
        <f t="shared" si="66"/>
        <v>86.590909090909093</v>
      </c>
      <c r="BB306" s="31">
        <f>IF('Min Time&amp;Cost'!H306=0,1,'Min Time&amp;Cost'!H306)</f>
        <v>13.253391245135001</v>
      </c>
      <c r="BC306" s="31">
        <f t="shared" si="67"/>
        <v>0.11786394623347392</v>
      </c>
      <c r="BD306" s="31">
        <f t="shared" si="68"/>
        <v>0.88213605376652604</v>
      </c>
      <c r="BE306" s="31">
        <f t="shared" si="69"/>
        <v>76.384962837510557</v>
      </c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</row>
    <row r="307" spans="10:68">
      <c r="J307" s="12"/>
      <c r="K307" s="21">
        <f>VLOOKUP('Summary_Min Time'!B307, A:D, 4, FALSE)</f>
        <v>85.454545454545453</v>
      </c>
      <c r="L307" s="21">
        <f>VLOOKUP('Summary_Min Time'!E307, A:D, 4, FALSE)</f>
        <v>84.545454545454547</v>
      </c>
      <c r="M307" s="21">
        <f t="shared" si="60"/>
        <v>85</v>
      </c>
      <c r="N307" s="21">
        <f>IF('Min Time'!H307=0,1,'Min Time'!H307)</f>
        <v>3.62261684819625</v>
      </c>
      <c r="O307" s="21">
        <f t="shared" si="61"/>
        <v>3.0685614669409885E-2</v>
      </c>
      <c r="P307" s="21">
        <f t="shared" si="58"/>
        <v>0.96931438533059011</v>
      </c>
      <c r="Q307" s="21">
        <f t="shared" si="59"/>
        <v>82.391722753100154</v>
      </c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D307" s="15"/>
      <c r="AE307" s="26">
        <f>VLOOKUP('Summary_Min Cost'!B307, A:D, 4, FALSE)</f>
        <v>85.454545454545453</v>
      </c>
      <c r="AF307" s="26">
        <f>VLOOKUP('Summary_Min Cost'!E307, A:D, 4, FALSE)</f>
        <v>85.454545454545453</v>
      </c>
      <c r="AG307" s="26">
        <f t="shared" si="62"/>
        <v>85.454545454545453</v>
      </c>
      <c r="AH307" s="26">
        <f>IF('Min Cost'!H307=0,1,'Min Cost'!H307)</f>
        <v>83.547807423223801</v>
      </c>
      <c r="AI307" s="26">
        <f t="shared" si="63"/>
        <v>0.52851343032002762</v>
      </c>
      <c r="AJ307" s="26">
        <f t="shared" si="64"/>
        <v>0.47148656967997238</v>
      </c>
      <c r="AK307" s="26">
        <f t="shared" si="65"/>
        <v>40.290670499924914</v>
      </c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X307" s="18"/>
      <c r="AY307" s="31">
        <f>VLOOKUP('Summary_Min Time&amp;Cost'!B307, A:D, 4, FALSE)</f>
        <v>85.454545454545453</v>
      </c>
      <c r="AZ307" s="31">
        <f>VLOOKUP('Summary_Min Time&amp;Cost'!E307, A:D, 4, FALSE)</f>
        <v>84.545454545454547</v>
      </c>
      <c r="BA307" s="31">
        <f t="shared" si="66"/>
        <v>85</v>
      </c>
      <c r="BB307" s="31">
        <f>IF('Min Time&amp;Cost'!H307=0,1,'Min Time&amp;Cost'!H307)</f>
        <v>3.62261684819625</v>
      </c>
      <c r="BC307" s="31">
        <f t="shared" si="67"/>
        <v>3.0386933868646302E-2</v>
      </c>
      <c r="BD307" s="31">
        <f t="shared" si="68"/>
        <v>0.96961306613135367</v>
      </c>
      <c r="BE307" s="31">
        <f t="shared" si="69"/>
        <v>82.417110621165065</v>
      </c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</row>
    <row r="308" spans="10:68">
      <c r="J308" s="12"/>
      <c r="K308" s="21">
        <f>VLOOKUP('Summary_Min Time'!B308, A:D, 4, FALSE)</f>
        <v>89.545454545454547</v>
      </c>
      <c r="L308" s="21">
        <f>VLOOKUP('Summary_Min Time'!E308, A:D, 4, FALSE)</f>
        <v>85.454545454545453</v>
      </c>
      <c r="M308" s="21">
        <f t="shared" si="60"/>
        <v>87.5</v>
      </c>
      <c r="N308" s="21">
        <f>IF('Min Time'!H308=0,1,'Min Time'!H308)</f>
        <v>1.8328328982312501</v>
      </c>
      <c r="O308" s="21">
        <f t="shared" si="61"/>
        <v>1.4433886842546964E-2</v>
      </c>
      <c r="P308" s="21">
        <f t="shared" si="58"/>
        <v>0.98556611315745302</v>
      </c>
      <c r="Q308" s="21">
        <f t="shared" si="59"/>
        <v>86.237034901277141</v>
      </c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D308" s="15"/>
      <c r="AE308" s="26">
        <f>VLOOKUP('Summary_Min Cost'!B308, A:D, 4, FALSE)</f>
        <v>89.545454545454547</v>
      </c>
      <c r="AF308" s="26">
        <f>VLOOKUP('Summary_Min Cost'!E308, A:D, 4, FALSE)</f>
        <v>90.795454545454547</v>
      </c>
      <c r="AG308" s="26">
        <f t="shared" si="62"/>
        <v>90.170454545454547</v>
      </c>
      <c r="AH308" s="26">
        <f>IF('Min Cost'!H308=0,1,'Min Cost'!H308)</f>
        <v>33.45539079344762</v>
      </c>
      <c r="AI308" s="26">
        <f t="shared" si="63"/>
        <v>0.20779606940591169</v>
      </c>
      <c r="AJ308" s="26">
        <f t="shared" si="64"/>
        <v>0.79220393059408833</v>
      </c>
      <c r="AK308" s="26">
        <f t="shared" si="65"/>
        <v>71.433388514364665</v>
      </c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X308" s="18"/>
      <c r="AY308" s="31">
        <f>VLOOKUP('Summary_Min Time&amp;Cost'!B308, A:D, 4, FALSE)</f>
        <v>89.545454545454547</v>
      </c>
      <c r="AZ308" s="31">
        <f>VLOOKUP('Summary_Min Time&amp;Cost'!E308, A:D, 4, FALSE)</f>
        <v>85.454545454545453</v>
      </c>
      <c r="BA308" s="31">
        <f t="shared" si="66"/>
        <v>87.5</v>
      </c>
      <c r="BB308" s="31">
        <f>IF('Min Time&amp;Cost'!H308=0,1,'Min Time&amp;Cost'!H308)</f>
        <v>1.8328328982312501</v>
      </c>
      <c r="BC308" s="31">
        <f t="shared" si="67"/>
        <v>1.4130198296974698E-2</v>
      </c>
      <c r="BD308" s="31">
        <f t="shared" si="68"/>
        <v>0.98586980170302529</v>
      </c>
      <c r="BE308" s="31">
        <f t="shared" si="69"/>
        <v>86.263607649014716</v>
      </c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</row>
    <row r="309" spans="10:68">
      <c r="J309" s="12"/>
      <c r="K309" s="21">
        <f>VLOOKUP('Summary_Min Time'!B309, A:D, 4, FALSE)</f>
        <v>85.454545454545453</v>
      </c>
      <c r="L309" s="21">
        <f>VLOOKUP('Summary_Min Time'!E309, A:D, 4, FALSE)</f>
        <v>92.954545454545453</v>
      </c>
      <c r="M309" s="21">
        <f t="shared" si="60"/>
        <v>89.204545454545453</v>
      </c>
      <c r="N309" s="21">
        <f>IF('Min Time'!H309=0,1,'Min Time'!H309)</f>
        <v>8.7969403896712492</v>
      </c>
      <c r="O309" s="21">
        <f t="shared" si="61"/>
        <v>7.7669887763280016E-2</v>
      </c>
      <c r="P309" s="21">
        <f t="shared" si="58"/>
        <v>0.92233011223672001</v>
      </c>
      <c r="Q309" s="21">
        <f t="shared" si="59"/>
        <v>82.276038421116496</v>
      </c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D309" s="15"/>
      <c r="AE309" s="26">
        <f>VLOOKUP('Summary_Min Cost'!B309, A:D, 4, FALSE)</f>
        <v>85.454545454545453</v>
      </c>
      <c r="AF309" s="26">
        <f>VLOOKUP('Summary_Min Cost'!E309, A:D, 4, FALSE)</f>
        <v>85.454545454545453</v>
      </c>
      <c r="AG309" s="26">
        <f t="shared" si="62"/>
        <v>85.454545454545453</v>
      </c>
      <c r="AH309" s="26">
        <f>IF('Min Cost'!H309=0,1,'Min Cost'!H309)</f>
        <v>44.93062609295238</v>
      </c>
      <c r="AI309" s="26">
        <f t="shared" si="63"/>
        <v>0.28126641539313257</v>
      </c>
      <c r="AJ309" s="26">
        <f t="shared" si="64"/>
        <v>0.71873358460686743</v>
      </c>
      <c r="AK309" s="26">
        <f t="shared" si="65"/>
        <v>61.419051775495944</v>
      </c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X309" s="18"/>
      <c r="AY309" s="31">
        <f>VLOOKUP('Summary_Min Time&amp;Cost'!B309, A:D, 4, FALSE)</f>
        <v>85.454545454545453</v>
      </c>
      <c r="AZ309" s="31">
        <f>VLOOKUP('Summary_Min Time&amp;Cost'!E309, A:D, 4, FALSE)</f>
        <v>92.954545454545453</v>
      </c>
      <c r="BA309" s="31">
        <f t="shared" si="66"/>
        <v>89.204545454545453</v>
      </c>
      <c r="BB309" s="31">
        <f>IF('Min Time&amp;Cost'!H309=0,1,'Min Time&amp;Cost'!H309)</f>
        <v>8.7969403896712492</v>
      </c>
      <c r="BC309" s="31">
        <f t="shared" si="67"/>
        <v>7.7385684515437703E-2</v>
      </c>
      <c r="BD309" s="31">
        <f t="shared" si="68"/>
        <v>0.9226143154845623</v>
      </c>
      <c r="BE309" s="31">
        <f t="shared" si="69"/>
        <v>82.301390642656983</v>
      </c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</row>
    <row r="310" spans="10:68">
      <c r="J310" s="12"/>
      <c r="K310" s="21">
        <f>VLOOKUP('Summary_Min Time'!B310, A:D, 4, FALSE)</f>
        <v>90.795454545454547</v>
      </c>
      <c r="L310" s="21">
        <f>VLOOKUP('Summary_Min Time'!E310, A:D, 4, FALSE)</f>
        <v>84.545454545454547</v>
      </c>
      <c r="M310" s="21">
        <f t="shared" si="60"/>
        <v>87.670454545454547</v>
      </c>
      <c r="N310" s="21">
        <f>IF('Min Time'!H310=0,1,'Min Time'!H310)</f>
        <v>8.6624709998975007</v>
      </c>
      <c r="O310" s="21">
        <f t="shared" si="61"/>
        <v>7.6448868922603719E-2</v>
      </c>
      <c r="P310" s="21">
        <f t="shared" si="58"/>
        <v>0.92355113107739628</v>
      </c>
      <c r="Q310" s="21">
        <f t="shared" si="59"/>
        <v>80.968147457524012</v>
      </c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D310" s="15"/>
      <c r="AE310" s="26">
        <f>VLOOKUP('Summary_Min Cost'!B310, A:D, 4, FALSE)</f>
        <v>90.795454545454547</v>
      </c>
      <c r="AF310" s="26">
        <f>VLOOKUP('Summary_Min Cost'!E310, A:D, 4, FALSE)</f>
        <v>85.454545454545453</v>
      </c>
      <c r="AG310" s="26">
        <f t="shared" si="62"/>
        <v>88.125</v>
      </c>
      <c r="AH310" s="26">
        <f>IF('Min Cost'!H310=0,1,'Min Cost'!H310)</f>
        <v>117.62939039042379</v>
      </c>
      <c r="AI310" s="26">
        <f t="shared" si="63"/>
        <v>0.74672121665626268</v>
      </c>
      <c r="AJ310" s="26">
        <f t="shared" si="64"/>
        <v>0.25327878334373732</v>
      </c>
      <c r="AK310" s="26">
        <f t="shared" si="65"/>
        <v>22.320192782166853</v>
      </c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X310" s="18"/>
      <c r="AY310" s="31">
        <f>VLOOKUP('Summary_Min Time&amp;Cost'!B310, A:D, 4, FALSE)</f>
        <v>90.795454545454547</v>
      </c>
      <c r="AZ310" s="31">
        <f>VLOOKUP('Summary_Min Time&amp;Cost'!E310, A:D, 4, FALSE)</f>
        <v>90.795454545454547</v>
      </c>
      <c r="BA310" s="31">
        <f t="shared" si="66"/>
        <v>90.795454545454547</v>
      </c>
      <c r="BB310" s="31">
        <f>IF('Min Time&amp;Cost'!H310=0,1,'Min Time&amp;Cost'!H310)</f>
        <v>13.704791447025</v>
      </c>
      <c r="BC310" s="31">
        <f t="shared" si="67"/>
        <v>0.12196404653846794</v>
      </c>
      <c r="BD310" s="31">
        <f t="shared" si="68"/>
        <v>0.87803595346153207</v>
      </c>
      <c r="BE310" s="31">
        <f t="shared" si="69"/>
        <v>79.721673501791372</v>
      </c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</row>
    <row r="311" spans="10:68">
      <c r="J311" s="12"/>
      <c r="K311" s="21">
        <f>VLOOKUP('Summary_Min Time'!B311, A:D, 4, FALSE)</f>
        <v>85.454545454545453</v>
      </c>
      <c r="L311" s="21">
        <f>VLOOKUP('Summary_Min Time'!E311, A:D, 4, FALSE)</f>
        <v>90.795454545454547</v>
      </c>
      <c r="M311" s="21">
        <f t="shared" si="60"/>
        <v>88.125</v>
      </c>
      <c r="N311" s="21">
        <f>IF('Min Time'!H311=0,1,'Min Time'!H311)</f>
        <v>3.5481513320875</v>
      </c>
      <c r="O311" s="21">
        <f t="shared" si="61"/>
        <v>3.0009447414524205E-2</v>
      </c>
      <c r="P311" s="21">
        <f t="shared" si="58"/>
        <v>0.96999055258547584</v>
      </c>
      <c r="Q311" s="21">
        <f t="shared" si="59"/>
        <v>85.480417446595055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D311" s="15"/>
      <c r="AE311" s="26">
        <f>VLOOKUP('Summary_Min Cost'!B311, A:D, 4, FALSE)</f>
        <v>85.454545454545453</v>
      </c>
      <c r="AF311" s="26">
        <f>VLOOKUP('Summary_Min Cost'!E311, A:D, 4, FALSE)</f>
        <v>90.795454545454547</v>
      </c>
      <c r="AG311" s="26">
        <f t="shared" si="62"/>
        <v>88.125</v>
      </c>
      <c r="AH311" s="26">
        <f>IF('Min Cost'!H311=0,1,'Min Cost'!H311)</f>
        <v>25.418682498833331</v>
      </c>
      <c r="AI311" s="26">
        <f t="shared" si="63"/>
        <v>0.15634093810858987</v>
      </c>
      <c r="AJ311" s="26">
        <f t="shared" si="64"/>
        <v>0.84365906189141016</v>
      </c>
      <c r="AK311" s="26">
        <f t="shared" si="65"/>
        <v>74.347454829180521</v>
      </c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X311" s="18"/>
      <c r="AY311" s="31">
        <f>VLOOKUP('Summary_Min Time&amp;Cost'!B311, A:D, 4, FALSE)</f>
        <v>85.454545454545453</v>
      </c>
      <c r="AZ311" s="31">
        <f>VLOOKUP('Summary_Min Time&amp;Cost'!E311, A:D, 4, FALSE)</f>
        <v>90.795454545454547</v>
      </c>
      <c r="BA311" s="31">
        <f t="shared" si="66"/>
        <v>88.125</v>
      </c>
      <c r="BB311" s="31">
        <f>IF('Min Time&amp;Cost'!H311=0,1,'Min Time&amp;Cost'!H311)</f>
        <v>3.5481513320875</v>
      </c>
      <c r="BC311" s="31">
        <f t="shared" si="67"/>
        <v>2.9710558262187391E-2</v>
      </c>
      <c r="BD311" s="31">
        <f t="shared" si="68"/>
        <v>0.97028944173781262</v>
      </c>
      <c r="BE311" s="31">
        <f t="shared" si="69"/>
        <v>85.506757053144739</v>
      </c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</row>
    <row r="312" spans="10:68">
      <c r="J312" s="12"/>
      <c r="K312" s="21">
        <f>VLOOKUP('Summary_Min Time'!B312, A:D, 4, FALSE)</f>
        <v>88.63636363636364</v>
      </c>
      <c r="L312" s="21">
        <f>VLOOKUP('Summary_Min Time'!E312, A:D, 4, FALSE)</f>
        <v>85.454545454545453</v>
      </c>
      <c r="M312" s="21">
        <f t="shared" si="60"/>
        <v>87.045454545454547</v>
      </c>
      <c r="N312" s="21">
        <f>IF('Min Time'!H312=0,1,'Min Time'!H312)</f>
        <v>2.8353509328887498</v>
      </c>
      <c r="O312" s="21">
        <f t="shared" si="61"/>
        <v>2.353702481687835E-2</v>
      </c>
      <c r="P312" s="21">
        <f t="shared" si="58"/>
        <v>0.97646297518312164</v>
      </c>
      <c r="Q312" s="21">
        <f t="shared" si="59"/>
        <v>84.996663521621727</v>
      </c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D312" s="15"/>
      <c r="AE312" s="26">
        <f>VLOOKUP('Summary_Min Cost'!B312, A:D, 4, FALSE)</f>
        <v>88.63636363636364</v>
      </c>
      <c r="AF312" s="26">
        <f>VLOOKUP('Summary_Min Cost'!E312, A:D, 4, FALSE)</f>
        <v>85.454545454545453</v>
      </c>
      <c r="AG312" s="26">
        <f t="shared" si="62"/>
        <v>87.045454545454547</v>
      </c>
      <c r="AH312" s="26">
        <f>IF('Min Cost'!H312=0,1,'Min Cost'!H312)</f>
        <v>40.360702771909523</v>
      </c>
      <c r="AI312" s="26">
        <f t="shared" si="63"/>
        <v>0.25200742080444832</v>
      </c>
      <c r="AJ312" s="26">
        <f t="shared" si="64"/>
        <v>0.74799257919555173</v>
      </c>
      <c r="AK312" s="26">
        <f t="shared" si="65"/>
        <v>65.109354052703708</v>
      </c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X312" s="18"/>
      <c r="AY312" s="31">
        <f>VLOOKUP('Summary_Min Time&amp;Cost'!B312, A:D, 4, FALSE)</f>
        <v>88.63636363636364</v>
      </c>
      <c r="AZ312" s="31">
        <f>VLOOKUP('Summary_Min Time&amp;Cost'!E312, A:D, 4, FALSE)</f>
        <v>85.454545454545453</v>
      </c>
      <c r="BA312" s="31">
        <f t="shared" si="66"/>
        <v>87.045454545454547</v>
      </c>
      <c r="BB312" s="31">
        <f>IF('Min Time&amp;Cost'!H312=0,1,'Min Time&amp;Cost'!H312)</f>
        <v>2.8353509328887498</v>
      </c>
      <c r="BC312" s="31">
        <f t="shared" si="67"/>
        <v>2.3236141277174958E-2</v>
      </c>
      <c r="BD312" s="31">
        <f t="shared" si="68"/>
        <v>0.97676385872282501</v>
      </c>
      <c r="BE312" s="31">
        <f t="shared" si="69"/>
        <v>85.02285406610045</v>
      </c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</row>
    <row r="313" spans="10:68">
      <c r="J313" s="12"/>
      <c r="K313" s="21">
        <f>VLOOKUP('Summary_Min Time'!B313, A:D, 4, FALSE)</f>
        <v>87.5</v>
      </c>
      <c r="L313" s="21">
        <f>VLOOKUP('Summary_Min Time'!E313, A:D, 4, FALSE)</f>
        <v>88.63636363636364</v>
      </c>
      <c r="M313" s="21">
        <f t="shared" si="60"/>
        <v>88.068181818181813</v>
      </c>
      <c r="N313" s="21">
        <f>IF('Min Time'!H313=0,1,'Min Time'!H313)</f>
        <v>3.3717235995662498</v>
      </c>
      <c r="O313" s="21">
        <f t="shared" si="61"/>
        <v>2.8407435344798136E-2</v>
      </c>
      <c r="P313" s="21">
        <f t="shared" si="58"/>
        <v>0.97159256465520183</v>
      </c>
      <c r="Q313" s="21">
        <f t="shared" si="59"/>
        <v>85.566390637247878</v>
      </c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D313" s="15"/>
      <c r="AE313" s="26">
        <f>VLOOKUP('Summary_Min Cost'!B313, A:D, 4, FALSE)</f>
        <v>87.5</v>
      </c>
      <c r="AF313" s="26">
        <f>VLOOKUP('Summary_Min Cost'!E313, A:D, 4, FALSE)</f>
        <v>85.454545454545453</v>
      </c>
      <c r="AG313" s="26">
        <f t="shared" si="62"/>
        <v>86.47727272727272</v>
      </c>
      <c r="AH313" s="26">
        <f>IF('Min Cost'!H313=0,1,'Min Cost'!H313)</f>
        <v>70.505616927161896</v>
      </c>
      <c r="AI313" s="26">
        <f t="shared" si="63"/>
        <v>0.44501063293353171</v>
      </c>
      <c r="AJ313" s="26">
        <f t="shared" si="64"/>
        <v>0.55498936706646829</v>
      </c>
      <c r="AK313" s="26">
        <f t="shared" si="65"/>
        <v>47.993966856543445</v>
      </c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X313" s="18"/>
      <c r="AY313" s="31">
        <f>VLOOKUP('Summary_Min Time&amp;Cost'!B313, A:D, 4, FALSE)</f>
        <v>87.5</v>
      </c>
      <c r="AZ313" s="31">
        <f>VLOOKUP('Summary_Min Time&amp;Cost'!E313, A:D, 4, FALSE)</f>
        <v>88.63636363636364</v>
      </c>
      <c r="BA313" s="31">
        <f t="shared" si="66"/>
        <v>88.068181818181813</v>
      </c>
      <c r="BB313" s="31">
        <f>IF('Min Time&amp;Cost'!H313=0,1,'Min Time&amp;Cost'!H313)</f>
        <v>3.3717235995662498</v>
      </c>
      <c r="BC313" s="31">
        <f t="shared" si="67"/>
        <v>2.8108052554633327E-2</v>
      </c>
      <c r="BD313" s="31">
        <f t="shared" si="68"/>
        <v>0.97189194744536667</v>
      </c>
      <c r="BE313" s="31">
        <f t="shared" si="69"/>
        <v>85.592756735245359</v>
      </c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</row>
    <row r="314" spans="10:68">
      <c r="J314" s="12"/>
      <c r="K314" s="21">
        <f>VLOOKUP('Summary_Min Time'!B314, A:D, 4, FALSE)</f>
        <v>85.454545454545453</v>
      </c>
      <c r="L314" s="21">
        <f>VLOOKUP('Summary_Min Time'!E314, A:D, 4, FALSE)</f>
        <v>90.795454545454547</v>
      </c>
      <c r="M314" s="21">
        <f t="shared" si="60"/>
        <v>88.125</v>
      </c>
      <c r="N314" s="21">
        <f>IF('Min Time'!H314=0,1,'Min Time'!H314)</f>
        <v>15.497216808511251</v>
      </c>
      <c r="O314" s="21">
        <f t="shared" si="61"/>
        <v>0.13851023037885934</v>
      </c>
      <c r="P314" s="21">
        <f t="shared" si="58"/>
        <v>0.86148976962114066</v>
      </c>
      <c r="Q314" s="21">
        <f t="shared" si="59"/>
        <v>75.918785947863014</v>
      </c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D314" s="15"/>
      <c r="AE314" s="26">
        <f>VLOOKUP('Summary_Min Cost'!B314, A:D, 4, FALSE)</f>
        <v>85.454545454545453</v>
      </c>
      <c r="AF314" s="26">
        <f>VLOOKUP('Summary_Min Cost'!E314, A:D, 4, FALSE)</f>
        <v>90.795454545454547</v>
      </c>
      <c r="AG314" s="26">
        <f t="shared" si="62"/>
        <v>88.125</v>
      </c>
      <c r="AH314" s="26">
        <f>IF('Min Cost'!H314=0,1,'Min Cost'!H314)</f>
        <v>18.873515237523812</v>
      </c>
      <c r="AI314" s="26">
        <f t="shared" si="63"/>
        <v>0.1144354180315075</v>
      </c>
      <c r="AJ314" s="26">
        <f t="shared" si="64"/>
        <v>0.88556458196849253</v>
      </c>
      <c r="AK314" s="26">
        <f t="shared" si="65"/>
        <v>78.040378785973402</v>
      </c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X314" s="18"/>
      <c r="AY314" s="31">
        <f>VLOOKUP('Summary_Min Time&amp;Cost'!B314, A:D, 4, FALSE)</f>
        <v>85.454545454545453</v>
      </c>
      <c r="AZ314" s="31">
        <f>VLOOKUP('Summary_Min Time&amp;Cost'!E314, A:D, 4, FALSE)</f>
        <v>88.63636363636364</v>
      </c>
      <c r="BA314" s="31">
        <f t="shared" si="66"/>
        <v>87.045454545454547</v>
      </c>
      <c r="BB314" s="31">
        <f>IF('Min Time&amp;Cost'!H314=0,1,'Min Time&amp;Cost'!H314)</f>
        <v>15.942330392796251</v>
      </c>
      <c r="BC314" s="31">
        <f t="shared" si="67"/>
        <v>0.14228777274767401</v>
      </c>
      <c r="BD314" s="31">
        <f t="shared" si="68"/>
        <v>0.85771222725232599</v>
      </c>
      <c r="BE314" s="31">
        <f t="shared" si="69"/>
        <v>74.659950690372924</v>
      </c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</row>
    <row r="315" spans="10:68">
      <c r="J315" s="12"/>
      <c r="K315" s="21">
        <f>VLOOKUP('Summary_Min Time'!B315, A:D, 4, FALSE)</f>
        <v>92.954545454545453</v>
      </c>
      <c r="L315" s="21">
        <f>VLOOKUP('Summary_Min Time'!E315, A:D, 4, FALSE)</f>
        <v>85.454545454545453</v>
      </c>
      <c r="M315" s="21">
        <f t="shared" si="60"/>
        <v>89.204545454545453</v>
      </c>
      <c r="N315" s="21">
        <f>IF('Min Time'!H315=0,1,'Min Time'!H315)</f>
        <v>4.3094089891899996</v>
      </c>
      <c r="O315" s="21">
        <f t="shared" si="61"/>
        <v>3.6921875168492553E-2</v>
      </c>
      <c r="P315" s="21">
        <f t="shared" si="58"/>
        <v>0.96307812483150745</v>
      </c>
      <c r="Q315" s="21">
        <f t="shared" si="59"/>
        <v>85.910946362810606</v>
      </c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D315" s="15"/>
      <c r="AE315" s="26">
        <f>VLOOKUP('Summary_Min Cost'!B315, A:D, 4, FALSE)</f>
        <v>92.954545454545453</v>
      </c>
      <c r="AF315" s="26">
        <f>VLOOKUP('Summary_Min Cost'!E315, A:D, 4, FALSE)</f>
        <v>85.454545454545453</v>
      </c>
      <c r="AG315" s="26">
        <f t="shared" si="62"/>
        <v>89.204545454545453</v>
      </c>
      <c r="AH315" s="26">
        <f>IF('Min Cost'!H315=0,1,'Min Cost'!H315)</f>
        <v>96.685844994580947</v>
      </c>
      <c r="AI315" s="26">
        <f t="shared" si="63"/>
        <v>0.61262988987553446</v>
      </c>
      <c r="AJ315" s="26">
        <f t="shared" si="64"/>
        <v>0.38737011012446554</v>
      </c>
      <c r="AK315" s="26">
        <f t="shared" si="65"/>
        <v>34.555174596330161</v>
      </c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X315" s="18"/>
      <c r="AY315" s="31">
        <f>VLOOKUP('Summary_Min Time&amp;Cost'!B315, A:D, 4, FALSE)</f>
        <v>92.954545454545453</v>
      </c>
      <c r="AZ315" s="31">
        <f>VLOOKUP('Summary_Min Time&amp;Cost'!E315, A:D, 4, FALSE)</f>
        <v>85.454545454545453</v>
      </c>
      <c r="BA315" s="31">
        <f t="shared" si="66"/>
        <v>89.204545454545453</v>
      </c>
      <c r="BB315" s="31">
        <f>IF('Min Time&amp;Cost'!H315=0,1,'Min Time&amp;Cost'!H315)</f>
        <v>4.3094089891899996</v>
      </c>
      <c r="BC315" s="31">
        <f t="shared" si="67"/>
        <v>3.6625115985016221E-2</v>
      </c>
      <c r="BD315" s="31">
        <f t="shared" si="68"/>
        <v>0.96337488401498383</v>
      </c>
      <c r="BE315" s="31">
        <f t="shared" si="69"/>
        <v>85.937418630882078</v>
      </c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</row>
    <row r="316" spans="10:68">
      <c r="J316" s="12"/>
      <c r="K316" s="21">
        <f>VLOOKUP('Summary_Min Time'!B316, A:D, 4, FALSE)</f>
        <v>90.795454545454547</v>
      </c>
      <c r="L316" s="21">
        <f>VLOOKUP('Summary_Min Time'!E316, A:D, 4, FALSE)</f>
        <v>90.795454545454547</v>
      </c>
      <c r="M316" s="21">
        <f t="shared" si="60"/>
        <v>90.795454545454547</v>
      </c>
      <c r="N316" s="21">
        <f>IF('Min Time'!H316=0,1,'Min Time'!H316)</f>
        <v>4.5295080968425001</v>
      </c>
      <c r="O316" s="21">
        <f t="shared" si="61"/>
        <v>3.8920435269880094E-2</v>
      </c>
      <c r="P316" s="21">
        <f t="shared" si="58"/>
        <v>0.96107956473011991</v>
      </c>
      <c r="Q316" s="21">
        <f t="shared" si="59"/>
        <v>87.261655934018847</v>
      </c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D316" s="15"/>
      <c r="AE316" s="26">
        <f>VLOOKUP('Summary_Min Cost'!B316, A:D, 4, FALSE)</f>
        <v>90.795454545454547</v>
      </c>
      <c r="AF316" s="26">
        <f>VLOOKUP('Summary_Min Cost'!E316, A:D, 4, FALSE)</f>
        <v>85.454545454545453</v>
      </c>
      <c r="AG316" s="26">
        <f t="shared" si="62"/>
        <v>88.125</v>
      </c>
      <c r="AH316" s="26">
        <f>IF('Min Cost'!H316=0,1,'Min Cost'!H316)</f>
        <v>24.275621750042859</v>
      </c>
      <c r="AI316" s="26">
        <f t="shared" si="63"/>
        <v>0.14902247652535139</v>
      </c>
      <c r="AJ316" s="26">
        <f t="shared" si="64"/>
        <v>0.85097752347464861</v>
      </c>
      <c r="AK316" s="26">
        <f t="shared" si="65"/>
        <v>74.992394256203411</v>
      </c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X316" s="18"/>
      <c r="AY316" s="31">
        <f>VLOOKUP('Summary_Min Time&amp;Cost'!B316, A:D, 4, FALSE)</f>
        <v>90.795454545454547</v>
      </c>
      <c r="AZ316" s="31">
        <f>VLOOKUP('Summary_Min Time&amp;Cost'!E316, A:D, 4, FALSE)</f>
        <v>90.795454545454547</v>
      </c>
      <c r="BA316" s="31">
        <f t="shared" si="66"/>
        <v>90.795454545454547</v>
      </c>
      <c r="BB316" s="31">
        <f>IF('Min Time&amp;Cost'!H316=0,1,'Min Time&amp;Cost'!H316)</f>
        <v>4.5295080968425001</v>
      </c>
      <c r="BC316" s="31">
        <f t="shared" si="67"/>
        <v>3.8624291915014673E-2</v>
      </c>
      <c r="BD316" s="31">
        <f t="shared" si="68"/>
        <v>0.96137570808498529</v>
      </c>
      <c r="BE316" s="31">
        <f t="shared" si="69"/>
        <v>87.288544404534463</v>
      </c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</row>
    <row r="317" spans="10:68">
      <c r="J317" s="12"/>
      <c r="K317" s="21">
        <f>VLOOKUP('Summary_Min Time'!B317, A:D, 4, FALSE)</f>
        <v>89.545454545454547</v>
      </c>
      <c r="L317" s="21">
        <f>VLOOKUP('Summary_Min Time'!E317, A:D, 4, FALSE)</f>
        <v>90.795454545454547</v>
      </c>
      <c r="M317" s="21">
        <f t="shared" si="60"/>
        <v>90.170454545454547</v>
      </c>
      <c r="N317" s="21">
        <f>IF('Min Time'!H317=0,1,'Min Time'!H317)</f>
        <v>1</v>
      </c>
      <c r="O317" s="21">
        <f t="shared" si="61"/>
        <v>6.8715363210907938E-3</v>
      </c>
      <c r="P317" s="21">
        <f t="shared" si="58"/>
        <v>0.99312846367890917</v>
      </c>
      <c r="Q317" s="21">
        <f t="shared" si="59"/>
        <v>89.550844991956183</v>
      </c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D317" s="15"/>
      <c r="AE317" s="26">
        <f>VLOOKUP('Summary_Min Cost'!B317, A:D, 4, FALSE)</f>
        <v>89.545454545454547</v>
      </c>
      <c r="AF317" s="26">
        <f>VLOOKUP('Summary_Min Cost'!E317, A:D, 4, FALSE)</f>
        <v>90.795454545454547</v>
      </c>
      <c r="AG317" s="26">
        <f t="shared" si="62"/>
        <v>90.170454545454547</v>
      </c>
      <c r="AH317" s="26">
        <f>IF('Min Cost'!H317=0,1,'Min Cost'!H317)</f>
        <v>1</v>
      </c>
      <c r="AI317" s="26">
        <f t="shared" si="63"/>
        <v>0</v>
      </c>
      <c r="AJ317" s="26">
        <f t="shared" si="64"/>
        <v>1</v>
      </c>
      <c r="AK317" s="26">
        <f t="shared" si="65"/>
        <v>90.170454545454547</v>
      </c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X317" s="18"/>
      <c r="AY317" s="31">
        <f>VLOOKUP('Summary_Min Time&amp;Cost'!B317, A:D, 4, FALSE)</f>
        <v>89.545454545454547</v>
      </c>
      <c r="AZ317" s="31">
        <f>VLOOKUP('Summary_Min Time&amp;Cost'!E317, A:D, 4, FALSE)</f>
        <v>90.795454545454547</v>
      </c>
      <c r="BA317" s="31">
        <f t="shared" si="66"/>
        <v>90.170454545454547</v>
      </c>
      <c r="BB317" s="31">
        <f>IF('Min Time&amp;Cost'!H317=0,1,'Min Time&amp;Cost'!H317)</f>
        <v>1</v>
      </c>
      <c r="BC317" s="31">
        <f t="shared" si="67"/>
        <v>6.5655175419600583E-3</v>
      </c>
      <c r="BD317" s="31">
        <f t="shared" si="68"/>
        <v>0.99343448245803989</v>
      </c>
      <c r="BE317" s="31">
        <f t="shared" si="69"/>
        <v>89.578438844369842</v>
      </c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</row>
    <row r="318" spans="10:68">
      <c r="J318" s="12"/>
      <c r="K318" s="21">
        <f>VLOOKUP('Summary_Min Time'!B318, A:D, 4, FALSE)</f>
        <v>90.795454545454547</v>
      </c>
      <c r="L318" s="21">
        <f>VLOOKUP('Summary_Min Time'!E318, A:D, 4, FALSE)</f>
        <v>92.954545454545453</v>
      </c>
      <c r="M318" s="21">
        <f t="shared" si="60"/>
        <v>91.875</v>
      </c>
      <c r="N318" s="21">
        <f>IF('Min Time'!H318=0,1,'Min Time'!H318)</f>
        <v>11.543842133495</v>
      </c>
      <c r="O318" s="21">
        <f t="shared" si="61"/>
        <v>0.10261250695965381</v>
      </c>
      <c r="P318" s="21">
        <f t="shared" si="58"/>
        <v>0.89738749304034615</v>
      </c>
      <c r="Q318" s="21">
        <f t="shared" si="59"/>
        <v>82.447475923081797</v>
      </c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D318" s="15"/>
      <c r="AE318" s="26">
        <f>VLOOKUP('Summary_Min Cost'!B318, A:D, 4, FALSE)</f>
        <v>90.795454545454547</v>
      </c>
      <c r="AF318" s="26">
        <f>VLOOKUP('Summary_Min Cost'!E318, A:D, 4, FALSE)</f>
        <v>85.454545454545453</v>
      </c>
      <c r="AG318" s="26">
        <f t="shared" si="62"/>
        <v>88.125</v>
      </c>
      <c r="AH318" s="26">
        <f>IF('Min Cost'!H318=0,1,'Min Cost'!H318)</f>
        <v>61.822618948928572</v>
      </c>
      <c r="AI318" s="26">
        <f t="shared" si="63"/>
        <v>0.38941762337714614</v>
      </c>
      <c r="AJ318" s="26">
        <f t="shared" si="64"/>
        <v>0.61058237662285386</v>
      </c>
      <c r="AK318" s="26">
        <f t="shared" si="65"/>
        <v>53.807571939888994</v>
      </c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X318" s="18"/>
      <c r="AY318" s="31">
        <f>VLOOKUP('Summary_Min Time&amp;Cost'!B318, A:D, 4, FALSE)</f>
        <v>90.795454545454547</v>
      </c>
      <c r="AZ318" s="31">
        <f>VLOOKUP('Summary_Min Time&amp;Cost'!E318, A:D, 4, FALSE)</f>
        <v>92.954545454545453</v>
      </c>
      <c r="BA318" s="31">
        <f t="shared" si="66"/>
        <v>91.875</v>
      </c>
      <c r="BB318" s="31">
        <f>IF('Min Time&amp;Cost'!H318=0,1,'Min Time&amp;Cost'!H318)</f>
        <v>11.543842133495</v>
      </c>
      <c r="BC318" s="31">
        <f t="shared" si="67"/>
        <v>0.10233598943440828</v>
      </c>
      <c r="BD318" s="31">
        <f t="shared" si="68"/>
        <v>0.89766401056559175</v>
      </c>
      <c r="BE318" s="31">
        <f t="shared" si="69"/>
        <v>82.472880970713746</v>
      </c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</row>
    <row r="319" spans="10:68">
      <c r="J319" s="12"/>
      <c r="K319" s="21">
        <f>VLOOKUP('Summary_Min Time'!B319, A:D, 4, FALSE)</f>
        <v>90.795454545454547</v>
      </c>
      <c r="L319" s="21">
        <f>VLOOKUP('Summary_Min Time'!E319, A:D, 4, FALSE)</f>
        <v>90.795454545454547</v>
      </c>
      <c r="M319" s="21">
        <f t="shared" si="60"/>
        <v>90.795454545454547</v>
      </c>
      <c r="N319" s="21">
        <f>IF('Min Time'!H319=0,1,'Min Time'!H319)</f>
        <v>24.19671192465238</v>
      </c>
      <c r="O319" s="21">
        <f t="shared" si="61"/>
        <v>0.2175040256139846</v>
      </c>
      <c r="P319" s="21">
        <f t="shared" si="58"/>
        <v>0.78249597438601537</v>
      </c>
      <c r="Q319" s="21">
        <f t="shared" si="59"/>
        <v>71.047077674366619</v>
      </c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D319" s="15"/>
      <c r="AE319" s="26">
        <f>VLOOKUP('Summary_Min Cost'!B319, A:D, 4, FALSE)</f>
        <v>90.795454545454547</v>
      </c>
      <c r="AF319" s="26">
        <f>VLOOKUP('Summary_Min Cost'!E319, A:D, 4, FALSE)</f>
        <v>90.795454545454547</v>
      </c>
      <c r="AG319" s="26">
        <f t="shared" si="62"/>
        <v>90.795454545454547</v>
      </c>
      <c r="AH319" s="26">
        <f>IF('Min Cost'!H319=0,1,'Min Cost'!H319)</f>
        <v>24.19671192465238</v>
      </c>
      <c r="AI319" s="26">
        <f t="shared" si="63"/>
        <v>0.14851725532317875</v>
      </c>
      <c r="AJ319" s="26">
        <f t="shared" si="64"/>
        <v>0.85148274467682128</v>
      </c>
      <c r="AK319" s="26">
        <f t="shared" si="65"/>
        <v>77.310762840543205</v>
      </c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X319" s="18"/>
      <c r="AY319" s="31">
        <f>VLOOKUP('Summary_Min Time&amp;Cost'!B319, A:D, 4, FALSE)</f>
        <v>90.795454545454547</v>
      </c>
      <c r="AZ319" s="31">
        <f>VLOOKUP('Summary_Min Time&amp;Cost'!E319, A:D, 4, FALSE)</f>
        <v>90.795454545454547</v>
      </c>
      <c r="BA319" s="31">
        <f t="shared" si="66"/>
        <v>90.795454545454547</v>
      </c>
      <c r="BB319" s="31">
        <f>IF('Min Time&amp;Cost'!H319=0,1,'Min Time&amp;Cost'!H319)</f>
        <v>24.19671192465238</v>
      </c>
      <c r="BC319" s="31">
        <f t="shared" si="67"/>
        <v>0.2172629103187193</v>
      </c>
      <c r="BD319" s="31">
        <f t="shared" si="68"/>
        <v>0.78273708968128064</v>
      </c>
      <c r="BE319" s="31">
        <f t="shared" si="69"/>
        <v>71.06896984719809</v>
      </c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</row>
    <row r="320" spans="10:68">
      <c r="J320" s="12"/>
      <c r="K320" s="21">
        <f>VLOOKUP('Summary_Min Time'!B320, A:D, 4, FALSE)</f>
        <v>85.454545454545453</v>
      </c>
      <c r="L320" s="21">
        <f>VLOOKUP('Summary_Min Time'!E320, A:D, 4, FALSE)</f>
        <v>90.795454545454547</v>
      </c>
      <c r="M320" s="21">
        <f t="shared" si="60"/>
        <v>88.125</v>
      </c>
      <c r="N320" s="21">
        <f>IF('Min Time'!H320=0,1,'Min Time'!H320)</f>
        <v>1.86377964492875</v>
      </c>
      <c r="O320" s="21">
        <f t="shared" si="61"/>
        <v>1.4714891767451154E-2</v>
      </c>
      <c r="P320" s="21">
        <f t="shared" si="58"/>
        <v>0.98528510823254889</v>
      </c>
      <c r="Q320" s="21">
        <f t="shared" si="59"/>
        <v>86.828250162993371</v>
      </c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D320" s="15"/>
      <c r="AE320" s="26">
        <f>VLOOKUP('Summary_Min Cost'!B320, A:D, 4, FALSE)</f>
        <v>85.454545454545453</v>
      </c>
      <c r="AF320" s="26">
        <f>VLOOKUP('Summary_Min Cost'!E320, A:D, 4, FALSE)</f>
        <v>85.454545454545453</v>
      </c>
      <c r="AG320" s="26">
        <f t="shared" si="62"/>
        <v>85.454545454545453</v>
      </c>
      <c r="AH320" s="26">
        <f>IF('Min Cost'!H320=0,1,'Min Cost'!H320)</f>
        <v>46.243310894652382</v>
      </c>
      <c r="AI320" s="26">
        <f t="shared" si="63"/>
        <v>0.28967089722168621</v>
      </c>
      <c r="AJ320" s="26">
        <f t="shared" si="64"/>
        <v>0.71032910277831385</v>
      </c>
      <c r="AK320" s="26">
        <f t="shared" si="65"/>
        <v>60.700850601055912</v>
      </c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X320" s="18"/>
      <c r="AY320" s="31">
        <f>VLOOKUP('Summary_Min Time&amp;Cost'!B320, A:D, 4, FALSE)</f>
        <v>85.454545454545453</v>
      </c>
      <c r="AZ320" s="31">
        <f>VLOOKUP('Summary_Min Time&amp;Cost'!E320, A:D, 4, FALSE)</f>
        <v>90.795454545454547</v>
      </c>
      <c r="BA320" s="31">
        <f t="shared" si="66"/>
        <v>88.125</v>
      </c>
      <c r="BB320" s="31">
        <f>IF('Min Time&amp;Cost'!H320=0,1,'Min Time&amp;Cost'!H320)</f>
        <v>1.86377964492875</v>
      </c>
      <c r="BC320" s="31">
        <f t="shared" si="67"/>
        <v>1.4411289809653978E-2</v>
      </c>
      <c r="BD320" s="31">
        <f t="shared" si="68"/>
        <v>0.985588710190346</v>
      </c>
      <c r="BE320" s="31">
        <f t="shared" si="69"/>
        <v>86.85500508552424</v>
      </c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</row>
    <row r="321" spans="10:68">
      <c r="J321" s="12"/>
      <c r="K321" s="21">
        <f>VLOOKUP('Summary_Min Time'!B321, A:D, 4, FALSE)</f>
        <v>90.795454545454547</v>
      </c>
      <c r="L321" s="21">
        <f>VLOOKUP('Summary_Min Time'!E321, A:D, 4, FALSE)</f>
        <v>84.545454545454547</v>
      </c>
      <c r="M321" s="21">
        <f t="shared" si="60"/>
        <v>87.670454545454547</v>
      </c>
      <c r="N321" s="21">
        <f>IF('Min Time'!H321=0,1,'Min Time'!H321)</f>
        <v>13.232102489164999</v>
      </c>
      <c r="O321" s="21">
        <f t="shared" si="61"/>
        <v>0.11794237278047993</v>
      </c>
      <c r="P321" s="21">
        <f t="shared" si="58"/>
        <v>0.88205762721952008</v>
      </c>
      <c r="Q321" s="21">
        <f t="shared" si="59"/>
        <v>77.330393113620431</v>
      </c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D321" s="15"/>
      <c r="AE321" s="26">
        <f>VLOOKUP('Summary_Min Cost'!B321, A:D, 4, FALSE)</f>
        <v>90.795454545454547</v>
      </c>
      <c r="AF321" s="26">
        <f>VLOOKUP('Summary_Min Cost'!E321, A:D, 4, FALSE)</f>
        <v>90.795454545454547</v>
      </c>
      <c r="AG321" s="26">
        <f t="shared" si="62"/>
        <v>90.795454545454547</v>
      </c>
      <c r="AH321" s="26">
        <f>IF('Min Cost'!H321=0,1,'Min Cost'!H321)</f>
        <v>32.777947986242857</v>
      </c>
      <c r="AI321" s="26">
        <f t="shared" si="63"/>
        <v>0.20345873286048713</v>
      </c>
      <c r="AJ321" s="26">
        <f t="shared" si="64"/>
        <v>0.7965412671395129</v>
      </c>
      <c r="AK321" s="26">
        <f t="shared" si="65"/>
        <v>72.322326414144413</v>
      </c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X321" s="18"/>
      <c r="AY321" s="31">
        <f>VLOOKUP('Summary_Min Time&amp;Cost'!B321, A:D, 4, FALSE)</f>
        <v>90.795454545454547</v>
      </c>
      <c r="AZ321" s="31">
        <f>VLOOKUP('Summary_Min Time&amp;Cost'!E321, A:D, 4, FALSE)</f>
        <v>90.795454545454547</v>
      </c>
      <c r="BA321" s="31">
        <f t="shared" si="66"/>
        <v>90.795454545454547</v>
      </c>
      <c r="BB321" s="31">
        <f>IF('Min Time&amp;Cost'!H321=0,1,'Min Time&amp;Cost'!H321)</f>
        <v>18.274422936292499</v>
      </c>
      <c r="BC321" s="31">
        <f t="shared" si="67"/>
        <v>0.16347033604478425</v>
      </c>
      <c r="BD321" s="31">
        <f t="shared" si="68"/>
        <v>0.83652966395521577</v>
      </c>
      <c r="BE321" s="31">
        <f t="shared" si="69"/>
        <v>75.953091079570157</v>
      </c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</row>
    <row r="322" spans="10:68">
      <c r="J322" s="12"/>
      <c r="K322" s="21">
        <f>VLOOKUP('Summary_Min Time'!B322, A:D, 4, FALSE)</f>
        <v>90.795454545454547</v>
      </c>
      <c r="L322" s="21">
        <f>VLOOKUP('Summary_Min Time'!E322, A:D, 4, FALSE)</f>
        <v>90.795454545454547</v>
      </c>
      <c r="M322" s="21">
        <f t="shared" si="60"/>
        <v>90.795454545454547</v>
      </c>
      <c r="N322" s="21">
        <f>IF('Min Time'!H322=0,1,'Min Time'!H322)</f>
        <v>1.4068412998112501</v>
      </c>
      <c r="O322" s="21">
        <f t="shared" si="61"/>
        <v>1.0565766607036129E-2</v>
      </c>
      <c r="P322" s="21">
        <f t="shared" ref="P322:P341" si="70">1-O322</f>
        <v>0.98943423339296388</v>
      </c>
      <c r="Q322" s="21">
        <f t="shared" ref="Q322:Q341" si="71">M322*P322</f>
        <v>89.836130963747522</v>
      </c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D322" s="15"/>
      <c r="AE322" s="26">
        <f>VLOOKUP('Summary_Min Cost'!B322, A:D, 4, FALSE)</f>
        <v>90.795454545454547</v>
      </c>
      <c r="AF322" s="26">
        <f>VLOOKUP('Summary_Min Cost'!E322, A:D, 4, FALSE)</f>
        <v>90.795454545454547</v>
      </c>
      <c r="AG322" s="26">
        <f t="shared" si="62"/>
        <v>90.795454545454547</v>
      </c>
      <c r="AH322" s="26">
        <f>IF('Min Cost'!H322=0,1,'Min Cost'!H322)</f>
        <v>35.709572074642857</v>
      </c>
      <c r="AI322" s="26">
        <f t="shared" si="63"/>
        <v>0.22222849491395147</v>
      </c>
      <c r="AJ322" s="26">
        <f t="shared" si="64"/>
        <v>0.77777150508604853</v>
      </c>
      <c r="AK322" s="26">
        <f t="shared" si="65"/>
        <v>70.618117336790093</v>
      </c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X322" s="18"/>
      <c r="AY322" s="31">
        <f>VLOOKUP('Summary_Min Time&amp;Cost'!B322, A:D, 4, FALSE)</f>
        <v>90.795454545454547</v>
      </c>
      <c r="AZ322" s="31">
        <f>VLOOKUP('Summary_Min Time&amp;Cost'!E322, A:D, 4, FALSE)</f>
        <v>90.795454545454547</v>
      </c>
      <c r="BA322" s="31">
        <f t="shared" si="66"/>
        <v>90.795454545454547</v>
      </c>
      <c r="BB322" s="31">
        <f>IF('Min Time&amp;Cost'!H322=0,1,'Min Time&amp;Cost'!H322)</f>
        <v>1.4068412998112501</v>
      </c>
      <c r="BC322" s="31">
        <f t="shared" si="67"/>
        <v>1.0260886153795024E-2</v>
      </c>
      <c r="BD322" s="31">
        <f t="shared" si="68"/>
        <v>0.98973911384620494</v>
      </c>
      <c r="BE322" s="31">
        <f t="shared" si="69"/>
        <v>89.863812723081566</v>
      </c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</row>
    <row r="323" spans="10:68">
      <c r="J323" s="12"/>
      <c r="K323" s="21">
        <f>VLOOKUP('Summary_Min Time'!B323, A:D, 4, FALSE)</f>
        <v>90.795454545454547</v>
      </c>
      <c r="L323" s="21">
        <f>VLOOKUP('Summary_Min Time'!E323, A:D, 4, FALSE)</f>
        <v>88.63636363636364</v>
      </c>
      <c r="M323" s="21">
        <f t="shared" ref="M323:M341" si="72">(K323+L323)/2</f>
        <v>89.715909090909093</v>
      </c>
      <c r="N323" s="21">
        <f>IF('Min Time'!H323=0,1,'Min Time'!H323)</f>
        <v>7.4499155858099986</v>
      </c>
      <c r="O323" s="21">
        <f t="shared" ref="O323:O341" si="73">(N323-MIN($N$2:$N$341))/(MAX($N$2:$N$341)-MIN($N$2:$N$341))</f>
        <v>6.5438534091338457E-2</v>
      </c>
      <c r="P323" s="21">
        <f t="shared" si="70"/>
        <v>0.93456146590866152</v>
      </c>
      <c r="Q323" s="21">
        <f t="shared" si="71"/>
        <v>83.845031515328216</v>
      </c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D323" s="15"/>
      <c r="AE323" s="26">
        <f>VLOOKUP('Summary_Min Cost'!B323, A:D, 4, FALSE)</f>
        <v>90.795454545454547</v>
      </c>
      <c r="AF323" s="26">
        <f>VLOOKUP('Summary_Min Cost'!E323, A:D, 4, FALSE)</f>
        <v>90.795454545454547</v>
      </c>
      <c r="AG323" s="26">
        <f t="shared" ref="AG323:AG341" si="74">(AE323+AF323)/2</f>
        <v>90.795454545454547</v>
      </c>
      <c r="AH323" s="26">
        <f>IF('Min Cost'!H323=0,1,'Min Cost'!H323)</f>
        <v>32.654981675752381</v>
      </c>
      <c r="AI323" s="26">
        <f t="shared" ref="AI323:AI341" si="75">(AH323-MIN($AH$2:$AH$341))/(MAX($AH$2:$AH$341)-MIN($AH$2:$AH$341))</f>
        <v>0.20267143942896182</v>
      </c>
      <c r="AJ323" s="26">
        <f t="shared" ref="AJ323:AJ341" si="76">1-AI323</f>
        <v>0.79732856057103818</v>
      </c>
      <c r="AK323" s="26">
        <f t="shared" ref="AK323:AK341" si="77">AG323*AJ323</f>
        <v>72.393809079120402</v>
      </c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X323" s="18"/>
      <c r="AY323" s="31">
        <f>VLOOKUP('Summary_Min Time&amp;Cost'!B323, A:D, 4, FALSE)</f>
        <v>90.795454545454547</v>
      </c>
      <c r="AZ323" s="31">
        <f>VLOOKUP('Summary_Min Time&amp;Cost'!E323, A:D, 4, FALSE)</f>
        <v>88.63636363636364</v>
      </c>
      <c r="BA323" s="31">
        <f t="shared" ref="BA323:BA341" si="78">(AY323+AZ323)/2</f>
        <v>89.715909090909093</v>
      </c>
      <c r="BB323" s="31">
        <f>IF('Min Time&amp;Cost'!H323=0,1,'Min Time&amp;Cost'!H323)</f>
        <v>7.4499155858099986</v>
      </c>
      <c r="BC323" s="31">
        <f t="shared" ref="BC323:BC341" si="79">(BB323-MIN($BB$2:$BB$341))/(MAX($BB$2:$BB$341)-MIN($BB$2:$BB$341))</f>
        <v>6.5150561921292524E-2</v>
      </c>
      <c r="BD323" s="31">
        <f t="shared" ref="BD323:BD341" si="80">1-BC323</f>
        <v>0.93484943807870746</v>
      </c>
      <c r="BE323" s="31">
        <f t="shared" ref="BE323:BE341" si="81">BA323*BD323</f>
        <v>83.87086720035677</v>
      </c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</row>
    <row r="324" spans="10:68">
      <c r="J324" s="12"/>
      <c r="K324" s="21">
        <f>VLOOKUP('Summary_Min Time'!B324, A:D, 4, FALSE)</f>
        <v>84.545454545454547</v>
      </c>
      <c r="L324" s="21">
        <f>VLOOKUP('Summary_Min Time'!E324, A:D, 4, FALSE)</f>
        <v>90.795454545454547</v>
      </c>
      <c r="M324" s="21">
        <f t="shared" si="72"/>
        <v>87.670454545454547</v>
      </c>
      <c r="N324" s="21">
        <f>IF('Min Time'!H324=0,1,'Min Time'!H324)</f>
        <v>5.8935285836275</v>
      </c>
      <c r="O324" s="21">
        <f t="shared" si="73"/>
        <v>5.1306114391613415E-2</v>
      </c>
      <c r="P324" s="21">
        <f t="shared" si="70"/>
        <v>0.94869388560838663</v>
      </c>
      <c r="Q324" s="21">
        <f t="shared" si="71"/>
        <v>83.172424175780719</v>
      </c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D324" s="15"/>
      <c r="AE324" s="26">
        <f>VLOOKUP('Summary_Min Cost'!B324, A:D, 4, FALSE)</f>
        <v>84.545454545454547</v>
      </c>
      <c r="AF324" s="26">
        <f>VLOOKUP('Summary_Min Cost'!E324, A:D, 4, FALSE)</f>
        <v>85.454545454545453</v>
      </c>
      <c r="AG324" s="26">
        <f t="shared" si="74"/>
        <v>85</v>
      </c>
      <c r="AH324" s="26">
        <f>IF('Min Cost'!H324=0,1,'Min Cost'!H324)</f>
        <v>43.573298459228567</v>
      </c>
      <c r="AI324" s="26">
        <f t="shared" si="75"/>
        <v>0.27257610724128073</v>
      </c>
      <c r="AJ324" s="26">
        <f t="shared" si="76"/>
        <v>0.72742389275871933</v>
      </c>
      <c r="AK324" s="26">
        <f t="shared" si="77"/>
        <v>61.831030884491142</v>
      </c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X324" s="18"/>
      <c r="AY324" s="31">
        <f>VLOOKUP('Summary_Min Time&amp;Cost'!B324, A:D, 4, FALSE)</f>
        <v>84.545454545454547</v>
      </c>
      <c r="AZ324" s="31">
        <f>VLOOKUP('Summary_Min Time&amp;Cost'!E324, A:D, 4, FALSE)</f>
        <v>90.795454545454547</v>
      </c>
      <c r="BA324" s="31">
        <f t="shared" si="78"/>
        <v>87.670454545454547</v>
      </c>
      <c r="BB324" s="31">
        <f>IF('Min Time&amp;Cost'!H324=0,1,'Min Time&amp;Cost'!H324)</f>
        <v>5.8935285836275</v>
      </c>
      <c r="BC324" s="31">
        <f t="shared" si="79"/>
        <v>5.1013787512201231E-2</v>
      </c>
      <c r="BD324" s="31">
        <f t="shared" si="80"/>
        <v>0.9489862124877988</v>
      </c>
      <c r="BE324" s="31">
        <f t="shared" si="81"/>
        <v>83.198052606174627</v>
      </c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</row>
    <row r="325" spans="10:68">
      <c r="J325" s="12"/>
      <c r="K325" s="21">
        <f>VLOOKUP('Summary_Min Time'!B325, A:D, 4, FALSE)</f>
        <v>84.545454545454547</v>
      </c>
      <c r="L325" s="21">
        <f>VLOOKUP('Summary_Min Time'!E325, A:D, 4, FALSE)</f>
        <v>84.545454545454547</v>
      </c>
      <c r="M325" s="21">
        <f t="shared" si="72"/>
        <v>84.545454545454547</v>
      </c>
      <c r="N325" s="21">
        <f>IF('Min Time'!H325=0,1,'Min Time'!H325)</f>
        <v>1.3234611267175</v>
      </c>
      <c r="O325" s="21">
        <f t="shared" si="73"/>
        <v>9.8086518282926704E-3</v>
      </c>
      <c r="P325" s="21">
        <f t="shared" si="70"/>
        <v>0.99019134817170729</v>
      </c>
      <c r="Q325" s="21">
        <f t="shared" si="71"/>
        <v>83.716177618153438</v>
      </c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D325" s="15"/>
      <c r="AE325" s="26">
        <f>VLOOKUP('Summary_Min Cost'!B325, A:D, 4, FALSE)</f>
        <v>84.545454545454547</v>
      </c>
      <c r="AF325" s="26">
        <f>VLOOKUP('Summary_Min Cost'!E325, A:D, 4, FALSE)</f>
        <v>90.795454545454547</v>
      </c>
      <c r="AG325" s="26">
        <f t="shared" si="74"/>
        <v>87.670454545454547</v>
      </c>
      <c r="AH325" s="26">
        <f>IF('Min Cost'!H325=0,1,'Min Cost'!H325)</f>
        <v>39.956809729623807</v>
      </c>
      <c r="AI325" s="26">
        <f t="shared" si="75"/>
        <v>0.24942149025190938</v>
      </c>
      <c r="AJ325" s="26">
        <f t="shared" si="76"/>
        <v>0.75057850974809059</v>
      </c>
      <c r="AK325" s="26">
        <f t="shared" si="77"/>
        <v>65.803559121664989</v>
      </c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X325" s="18"/>
      <c r="AY325" s="31">
        <f>VLOOKUP('Summary_Min Time&amp;Cost'!B325, A:D, 4, FALSE)</f>
        <v>84.545454545454547</v>
      </c>
      <c r="AZ325" s="31">
        <f>VLOOKUP('Summary_Min Time&amp;Cost'!E325, A:D, 4, FALSE)</f>
        <v>84.545454545454547</v>
      </c>
      <c r="BA325" s="31">
        <f t="shared" si="78"/>
        <v>84.545454545454547</v>
      </c>
      <c r="BB325" s="31">
        <f>IF('Min Time&amp;Cost'!H325=0,1,'Min Time&amp;Cost'!H325)</f>
        <v>1.3234611267175</v>
      </c>
      <c r="BC325" s="31">
        <f t="shared" si="79"/>
        <v>9.5035380806201535E-3</v>
      </c>
      <c r="BD325" s="31">
        <f t="shared" si="80"/>
        <v>0.9904964619193799</v>
      </c>
      <c r="BE325" s="31">
        <f t="shared" si="81"/>
        <v>83.741973598638481</v>
      </c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</row>
    <row r="326" spans="10:68">
      <c r="J326" s="12"/>
      <c r="K326" s="21">
        <f>VLOOKUP('Summary_Min Time'!B326, A:D, 4, FALSE)</f>
        <v>85.454545454545453</v>
      </c>
      <c r="L326" s="21">
        <f>VLOOKUP('Summary_Min Time'!E326, A:D, 4, FALSE)</f>
        <v>90.795454545454547</v>
      </c>
      <c r="M326" s="21">
        <f t="shared" si="72"/>
        <v>88.125</v>
      </c>
      <c r="N326" s="21">
        <f>IF('Min Time'!H326=0,1,'Min Time'!H326)</f>
        <v>2.9380897859175001</v>
      </c>
      <c r="O326" s="21">
        <f t="shared" si="73"/>
        <v>2.4469921704628389E-2</v>
      </c>
      <c r="P326" s="21">
        <f t="shared" si="70"/>
        <v>0.97553007829537164</v>
      </c>
      <c r="Q326" s="21">
        <f t="shared" si="71"/>
        <v>85.96858814977962</v>
      </c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D326" s="15"/>
      <c r="AE326" s="26">
        <f>VLOOKUP('Summary_Min Cost'!B326, A:D, 4, FALSE)</f>
        <v>85.454545454545453</v>
      </c>
      <c r="AF326" s="26">
        <f>VLOOKUP('Summary_Min Cost'!E326, A:D, 4, FALSE)</f>
        <v>85.454545454545453</v>
      </c>
      <c r="AG326" s="26">
        <f t="shared" si="74"/>
        <v>85.454545454545453</v>
      </c>
      <c r="AH326" s="26">
        <f>IF('Min Cost'!H326=0,1,'Min Cost'!H326)</f>
        <v>8.8998855376428558</v>
      </c>
      <c r="AI326" s="26">
        <f t="shared" si="75"/>
        <v>5.0579121783682436E-2</v>
      </c>
      <c r="AJ326" s="26">
        <f t="shared" si="76"/>
        <v>0.9494208782163176</v>
      </c>
      <c r="AK326" s="26">
        <f t="shared" si="77"/>
        <v>81.132329593030775</v>
      </c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X326" s="18"/>
      <c r="AY326" s="31">
        <f>VLOOKUP('Summary_Min Time&amp;Cost'!B326, A:D, 4, FALSE)</f>
        <v>85.454545454545453</v>
      </c>
      <c r="AZ326" s="31">
        <f>VLOOKUP('Summary_Min Time&amp;Cost'!E326, A:D, 4, FALSE)</f>
        <v>84.545454545454547</v>
      </c>
      <c r="BA326" s="31">
        <f t="shared" si="78"/>
        <v>85</v>
      </c>
      <c r="BB326" s="31">
        <f>IF('Min Time&amp;Cost'!H326=0,1,'Min Time&amp;Cost'!H326)</f>
        <v>3.5227553183412499</v>
      </c>
      <c r="BC326" s="31">
        <f t="shared" si="79"/>
        <v>2.947988445373392E-2</v>
      </c>
      <c r="BD326" s="31">
        <f t="shared" si="80"/>
        <v>0.97052011554626605</v>
      </c>
      <c r="BE326" s="31">
        <f t="shared" si="81"/>
        <v>82.494209821432619</v>
      </c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</row>
    <row r="327" spans="10:68">
      <c r="J327" s="12"/>
      <c r="K327" s="21">
        <f>VLOOKUP('Summary_Min Time'!B327, A:D, 4, FALSE)</f>
        <v>90.795454545454547</v>
      </c>
      <c r="L327" s="21">
        <f>VLOOKUP('Summary_Min Time'!E327, A:D, 4, FALSE)</f>
        <v>85.454545454545453</v>
      </c>
      <c r="M327" s="21">
        <f t="shared" si="72"/>
        <v>88.125</v>
      </c>
      <c r="N327" s="21">
        <f>IF('Min Time'!H327=0,1,'Min Time'!H327)</f>
        <v>3.3527771140190472</v>
      </c>
      <c r="O327" s="21">
        <f t="shared" si="73"/>
        <v>2.8235396073580651E-2</v>
      </c>
      <c r="P327" s="21">
        <f t="shared" si="70"/>
        <v>0.97176460392641939</v>
      </c>
      <c r="Q327" s="21">
        <f t="shared" si="71"/>
        <v>85.636755721015703</v>
      </c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D327" s="15"/>
      <c r="AE327" s="26">
        <f>VLOOKUP('Summary_Min Cost'!B327, A:D, 4, FALSE)</f>
        <v>90.795454545454547</v>
      </c>
      <c r="AF327" s="26">
        <f>VLOOKUP('Summary_Min Cost'!E327, A:D, 4, FALSE)</f>
        <v>85.454545454545453</v>
      </c>
      <c r="AG327" s="26">
        <f t="shared" si="74"/>
        <v>88.125</v>
      </c>
      <c r="AH327" s="26">
        <f>IF('Min Cost'!H327=0,1,'Min Cost'!H327)</f>
        <v>3.3527771140190472</v>
      </c>
      <c r="AI327" s="26">
        <f t="shared" si="75"/>
        <v>1.5063686633532867E-2</v>
      </c>
      <c r="AJ327" s="26">
        <f t="shared" si="76"/>
        <v>0.98493631336646714</v>
      </c>
      <c r="AK327" s="26">
        <f t="shared" si="77"/>
        <v>86.797512615419919</v>
      </c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X327" s="18"/>
      <c r="AY327" s="31">
        <f>VLOOKUP('Summary_Min Time&amp;Cost'!B327, A:D, 4, FALSE)</f>
        <v>90.795454545454547</v>
      </c>
      <c r="AZ327" s="31">
        <f>VLOOKUP('Summary_Min Time&amp;Cost'!E327, A:D, 4, FALSE)</f>
        <v>85.454545454545453</v>
      </c>
      <c r="BA327" s="31">
        <f t="shared" si="78"/>
        <v>88.125</v>
      </c>
      <c r="BB327" s="31">
        <f>IF('Min Time&amp;Cost'!H327=0,1,'Min Time&amp;Cost'!H327)</f>
        <v>3.3527771140190472</v>
      </c>
      <c r="BC327" s="31">
        <f t="shared" si="79"/>
        <v>2.7935960271897528E-2</v>
      </c>
      <c r="BD327" s="31">
        <f t="shared" si="80"/>
        <v>0.97206403972810251</v>
      </c>
      <c r="BE327" s="31">
        <f t="shared" si="81"/>
        <v>85.663143501039031</v>
      </c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</row>
    <row r="328" spans="10:68">
      <c r="J328" s="12"/>
      <c r="K328" s="21">
        <f>VLOOKUP('Summary_Min Time'!B328, A:D, 4, FALSE)</f>
        <v>85.454545454545453</v>
      </c>
      <c r="L328" s="21">
        <f>VLOOKUP('Summary_Min Time'!E328, A:D, 4, FALSE)</f>
        <v>88.63636363636364</v>
      </c>
      <c r="M328" s="21">
        <f t="shared" si="72"/>
        <v>87.045454545454547</v>
      </c>
      <c r="N328" s="21">
        <f>IF('Min Time'!H328=0,1,'Min Time'!H328)</f>
        <v>7.2994434188174999</v>
      </c>
      <c r="O328" s="21">
        <f t="shared" si="73"/>
        <v>6.4072205656262163E-2</v>
      </c>
      <c r="P328" s="21">
        <f t="shared" si="70"/>
        <v>0.93592779434373785</v>
      </c>
      <c r="Q328" s="21">
        <f t="shared" si="71"/>
        <v>81.468260280375361</v>
      </c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D328" s="15"/>
      <c r="AE328" s="26">
        <f>VLOOKUP('Summary_Min Cost'!B328, A:D, 4, FALSE)</f>
        <v>85.454545454545453</v>
      </c>
      <c r="AF328" s="26">
        <f>VLOOKUP('Summary_Min Cost'!E328, A:D, 4, FALSE)</f>
        <v>85.454545454545453</v>
      </c>
      <c r="AG328" s="26">
        <f t="shared" si="74"/>
        <v>85.454545454545453</v>
      </c>
      <c r="AH328" s="26">
        <f>IF('Min Cost'!H328=0,1,'Min Cost'!H328)</f>
        <v>71.719787597723808</v>
      </c>
      <c r="AI328" s="26">
        <f t="shared" si="75"/>
        <v>0.45278437673271721</v>
      </c>
      <c r="AJ328" s="26">
        <f t="shared" si="76"/>
        <v>0.54721562326728279</v>
      </c>
      <c r="AK328" s="26">
        <f t="shared" si="77"/>
        <v>46.762062351931441</v>
      </c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X328" s="18"/>
      <c r="AY328" s="31">
        <f>VLOOKUP('Summary_Min Time&amp;Cost'!B328, A:D, 4, FALSE)</f>
        <v>85.454545454545453</v>
      </c>
      <c r="AZ328" s="31">
        <f>VLOOKUP('Summary_Min Time&amp;Cost'!E328, A:D, 4, FALSE)</f>
        <v>88.63636363636364</v>
      </c>
      <c r="BA328" s="31">
        <f t="shared" si="78"/>
        <v>87.045454545454547</v>
      </c>
      <c r="BB328" s="31">
        <f>IF('Min Time&amp;Cost'!H328=0,1,'Min Time&amp;Cost'!H328)</f>
        <v>7.2994434188174999</v>
      </c>
      <c r="BC328" s="31">
        <f t="shared" si="79"/>
        <v>6.3783812471035525E-2</v>
      </c>
      <c r="BD328" s="31">
        <f t="shared" si="80"/>
        <v>0.93621618752896452</v>
      </c>
      <c r="BE328" s="31">
        <f t="shared" si="81"/>
        <v>81.493363596271237</v>
      </c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</row>
    <row r="329" spans="10:68">
      <c r="J329" s="12"/>
      <c r="K329" s="21">
        <f>VLOOKUP('Summary_Min Time'!B329, A:D, 4, FALSE)</f>
        <v>85.454545454545453</v>
      </c>
      <c r="L329" s="21">
        <f>VLOOKUP('Summary_Min Time'!E329, A:D, 4, FALSE)</f>
        <v>85.454545454545453</v>
      </c>
      <c r="M329" s="21">
        <f t="shared" si="72"/>
        <v>85.454545454545453</v>
      </c>
      <c r="N329" s="21">
        <f>IF('Min Time'!H329=0,1,'Min Time'!H329)</f>
        <v>18.176812506695239</v>
      </c>
      <c r="O329" s="21">
        <f t="shared" si="73"/>
        <v>0.16284169227054213</v>
      </c>
      <c r="P329" s="21">
        <f t="shared" si="70"/>
        <v>0.83715830772945787</v>
      </c>
      <c r="Q329" s="21">
        <f t="shared" si="71"/>
        <v>71.538982660517306</v>
      </c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D329" s="15"/>
      <c r="AE329" s="26">
        <f>VLOOKUP('Summary_Min Cost'!B329, A:D, 4, FALSE)</f>
        <v>85.454545454545453</v>
      </c>
      <c r="AF329" s="26">
        <f>VLOOKUP('Summary_Min Cost'!E329, A:D, 4, FALSE)</f>
        <v>85.454545454545453</v>
      </c>
      <c r="AG329" s="26">
        <f t="shared" si="74"/>
        <v>85.454545454545453</v>
      </c>
      <c r="AH329" s="26">
        <f>IF('Min Cost'!H329=0,1,'Min Cost'!H329)</f>
        <v>60.122264785628573</v>
      </c>
      <c r="AI329" s="26">
        <f t="shared" si="75"/>
        <v>0.37853108332651608</v>
      </c>
      <c r="AJ329" s="26">
        <f t="shared" si="76"/>
        <v>0.62146891667348392</v>
      </c>
      <c r="AK329" s="26">
        <f t="shared" si="77"/>
        <v>53.10734378846135</v>
      </c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X329" s="18"/>
      <c r="AY329" s="31">
        <f>VLOOKUP('Summary_Min Time&amp;Cost'!B329, A:D, 4, FALSE)</f>
        <v>85.454545454545453</v>
      </c>
      <c r="AZ329" s="31">
        <f>VLOOKUP('Summary_Min Time&amp;Cost'!E329, A:D, 4, FALSE)</f>
        <v>90.795454545454547</v>
      </c>
      <c r="BA329" s="31">
        <f t="shared" si="78"/>
        <v>88.125</v>
      </c>
      <c r="BB329" s="31">
        <f>IF('Min Time&amp;Cost'!H329=0,1,'Min Time&amp;Cost'!H329)</f>
        <v>23.598004374128571</v>
      </c>
      <c r="BC329" s="31">
        <f t="shared" si="79"/>
        <v>0.21182480683487753</v>
      </c>
      <c r="BD329" s="31">
        <f t="shared" si="80"/>
        <v>0.78817519316512241</v>
      </c>
      <c r="BE329" s="31">
        <f t="shared" si="81"/>
        <v>69.457938897676414</v>
      </c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</row>
    <row r="330" spans="10:68">
      <c r="J330" s="12"/>
      <c r="K330" s="21">
        <f>VLOOKUP('Summary_Min Time'!B330, A:D, 4, FALSE)</f>
        <v>92.954545454545453</v>
      </c>
      <c r="L330" s="21">
        <f>VLOOKUP('Summary_Min Time'!E330, A:D, 4, FALSE)</f>
        <v>85.454545454545453</v>
      </c>
      <c r="M330" s="21">
        <f t="shared" si="72"/>
        <v>89.204545454545453</v>
      </c>
      <c r="N330" s="21">
        <f>IF('Min Time'!H330=0,1,'Min Time'!H330)</f>
        <v>24.168218884776191</v>
      </c>
      <c r="O330" s="21">
        <f t="shared" si="73"/>
        <v>0.21724530101818251</v>
      </c>
      <c r="P330" s="21">
        <f t="shared" si="70"/>
        <v>0.78275469898181749</v>
      </c>
      <c r="Q330" s="21">
        <f t="shared" si="71"/>
        <v>69.825277125082579</v>
      </c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D330" s="15"/>
      <c r="AE330" s="26">
        <f>VLOOKUP('Summary_Min Cost'!B330, A:D, 4, FALSE)</f>
        <v>92.954545454545453</v>
      </c>
      <c r="AF330" s="26">
        <f>VLOOKUP('Summary_Min Cost'!E330, A:D, 4, FALSE)</f>
        <v>85.454545454545453</v>
      </c>
      <c r="AG330" s="26">
        <f t="shared" si="74"/>
        <v>89.204545454545453</v>
      </c>
      <c r="AH330" s="26">
        <f>IF('Min Cost'!H330=0,1,'Min Cost'!H330)</f>
        <v>66.113671163709526</v>
      </c>
      <c r="AI330" s="26">
        <f t="shared" si="75"/>
        <v>0.41689114201451938</v>
      </c>
      <c r="AJ330" s="26">
        <f t="shared" si="76"/>
        <v>0.58310885798548062</v>
      </c>
      <c r="AK330" s="26">
        <f t="shared" si="77"/>
        <v>52.015960627113898</v>
      </c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X330" s="18"/>
      <c r="AY330" s="31">
        <f>VLOOKUP('Summary_Min Time&amp;Cost'!B330, A:D, 4, FALSE)</f>
        <v>92.954545454545453</v>
      </c>
      <c r="AZ330" s="31">
        <f>VLOOKUP('Summary_Min Time&amp;Cost'!E330, A:D, 4, FALSE)</f>
        <v>90.795454545454547</v>
      </c>
      <c r="BA330" s="31">
        <f t="shared" si="78"/>
        <v>91.875</v>
      </c>
      <c r="BB330" s="31">
        <f>IF('Min Time&amp;Cost'!H330=0,1,'Min Time&amp;Cost'!H330)</f>
        <v>29.58941075220952</v>
      </c>
      <c r="BC330" s="31">
        <f t="shared" si="79"/>
        <v>0.26624517930094721</v>
      </c>
      <c r="BD330" s="31">
        <f t="shared" si="80"/>
        <v>0.73375482069905273</v>
      </c>
      <c r="BE330" s="31">
        <f t="shared" si="81"/>
        <v>67.413724151725475</v>
      </c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</row>
    <row r="331" spans="10:68">
      <c r="J331" s="12"/>
      <c r="K331" s="21">
        <f>VLOOKUP('Summary_Min Time'!B331, A:D, 4, FALSE)</f>
        <v>92.954545454545453</v>
      </c>
      <c r="L331" s="21">
        <f>VLOOKUP('Summary_Min Time'!E331, A:D, 4, FALSE)</f>
        <v>90.795454545454547</v>
      </c>
      <c r="M331" s="21">
        <f t="shared" si="72"/>
        <v>91.875</v>
      </c>
      <c r="N331" s="21">
        <f>IF('Min Time'!H331=0,1,'Min Time'!H331)</f>
        <v>5.9141237259499997</v>
      </c>
      <c r="O331" s="21">
        <f t="shared" si="73"/>
        <v>5.1493123917309133E-2</v>
      </c>
      <c r="P331" s="21">
        <f t="shared" si="70"/>
        <v>0.94850687608269091</v>
      </c>
      <c r="Q331" s="21">
        <f t="shared" si="71"/>
        <v>87.144069240097224</v>
      </c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D331" s="15"/>
      <c r="AE331" s="26">
        <f>VLOOKUP('Summary_Min Cost'!B331, A:D, 4, FALSE)</f>
        <v>92.954545454545453</v>
      </c>
      <c r="AF331" s="26">
        <f>VLOOKUP('Summary_Min Cost'!E331, A:D, 4, FALSE)</f>
        <v>90.795454545454547</v>
      </c>
      <c r="AG331" s="26">
        <f t="shared" si="74"/>
        <v>91.875</v>
      </c>
      <c r="AH331" s="26">
        <f>IF('Min Cost'!H331=0,1,'Min Cost'!H331)</f>
        <v>37.250404893304761</v>
      </c>
      <c r="AI331" s="26">
        <f t="shared" si="75"/>
        <v>0.23209369744277808</v>
      </c>
      <c r="AJ331" s="26">
        <f t="shared" si="76"/>
        <v>0.76790630255722192</v>
      </c>
      <c r="AK331" s="26">
        <f t="shared" si="77"/>
        <v>70.551391547444766</v>
      </c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X331" s="18"/>
      <c r="AY331" s="31">
        <f>VLOOKUP('Summary_Min Time&amp;Cost'!B331, A:D, 4, FALSE)</f>
        <v>92.954545454545453</v>
      </c>
      <c r="AZ331" s="31">
        <f>VLOOKUP('Summary_Min Time&amp;Cost'!E331, A:D, 4, FALSE)</f>
        <v>90.795454545454547</v>
      </c>
      <c r="BA331" s="31">
        <f t="shared" si="78"/>
        <v>91.875</v>
      </c>
      <c r="BB331" s="31">
        <f>IF('Min Time&amp;Cost'!H331=0,1,'Min Time&amp;Cost'!H331)</f>
        <v>5.9141237259499997</v>
      </c>
      <c r="BC331" s="31">
        <f t="shared" si="79"/>
        <v>5.1200854662291809E-2</v>
      </c>
      <c r="BD331" s="31">
        <f t="shared" si="80"/>
        <v>0.94879914533770815</v>
      </c>
      <c r="BE331" s="31">
        <f t="shared" si="81"/>
        <v>87.170921477901942</v>
      </c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</row>
    <row r="332" spans="10:68">
      <c r="J332" s="12"/>
      <c r="K332" s="21">
        <f>VLOOKUP('Summary_Min Time'!B332, A:D, 4, FALSE)</f>
        <v>92.954545454545453</v>
      </c>
      <c r="L332" s="21">
        <f>VLOOKUP('Summary_Min Time'!E332, A:D, 4, FALSE)</f>
        <v>90.795454545454547</v>
      </c>
      <c r="M332" s="21">
        <f t="shared" si="72"/>
        <v>91.875</v>
      </c>
      <c r="N332" s="21">
        <f>IF('Min Time'!H332=0,1,'Min Time'!H332)</f>
        <v>4.4132358471350006</v>
      </c>
      <c r="O332" s="21">
        <f t="shared" si="73"/>
        <v>3.7864651438485095E-2</v>
      </c>
      <c r="P332" s="21">
        <f t="shared" si="70"/>
        <v>0.96213534856151495</v>
      </c>
      <c r="Q332" s="21">
        <f t="shared" si="71"/>
        <v>88.396185149089192</v>
      </c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D332" s="15"/>
      <c r="AE332" s="26">
        <f>VLOOKUP('Summary_Min Cost'!B332, A:D, 4, FALSE)</f>
        <v>92.954545454545453</v>
      </c>
      <c r="AF332" s="26">
        <f>VLOOKUP('Summary_Min Cost'!E332, A:D, 4, FALSE)</f>
        <v>90.795454545454547</v>
      </c>
      <c r="AG332" s="26">
        <f t="shared" si="74"/>
        <v>91.875</v>
      </c>
      <c r="AH332" s="26">
        <f>IF('Min Cost'!H332=0,1,'Min Cost'!H332)</f>
        <v>17.615893270899999</v>
      </c>
      <c r="AI332" s="26">
        <f t="shared" si="75"/>
        <v>0.10638347673380111</v>
      </c>
      <c r="AJ332" s="26">
        <f t="shared" si="76"/>
        <v>0.89361652326619889</v>
      </c>
      <c r="AK332" s="26">
        <f t="shared" si="77"/>
        <v>82.101018075082024</v>
      </c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X332" s="18"/>
      <c r="AY332" s="31">
        <f>VLOOKUP('Summary_Min Time&amp;Cost'!B332, A:D, 4, FALSE)</f>
        <v>92.954545454545453</v>
      </c>
      <c r="AZ332" s="31">
        <f>VLOOKUP('Summary_Min Time&amp;Cost'!E332, A:D, 4, FALSE)</f>
        <v>90.795454545454547</v>
      </c>
      <c r="BA332" s="31">
        <f t="shared" si="78"/>
        <v>91.875</v>
      </c>
      <c r="BB332" s="31">
        <f>IF('Min Time&amp;Cost'!H332=0,1,'Min Time&amp;Cost'!H332)</f>
        <v>4.4132358471350006</v>
      </c>
      <c r="BC332" s="31">
        <f t="shared" si="79"/>
        <v>3.7568182758456893E-2</v>
      </c>
      <c r="BD332" s="31">
        <f t="shared" si="80"/>
        <v>0.96243181724154314</v>
      </c>
      <c r="BE332" s="31">
        <f t="shared" si="81"/>
        <v>88.423423209066783</v>
      </c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</row>
    <row r="333" spans="10:68">
      <c r="J333" s="12"/>
      <c r="K333" s="21">
        <f>VLOOKUP('Summary_Min Time'!B333, A:D, 4, FALSE)</f>
        <v>84.545454545454547</v>
      </c>
      <c r="L333" s="21">
        <f>VLOOKUP('Summary_Min Time'!E333, A:D, 4, FALSE)</f>
        <v>90.795454545454547</v>
      </c>
      <c r="M333" s="21">
        <f t="shared" si="72"/>
        <v>87.670454545454547</v>
      </c>
      <c r="N333" s="21">
        <f>IF('Min Time'!H333=0,1,'Min Time'!H333)</f>
        <v>4.3790295541462507</v>
      </c>
      <c r="O333" s="21">
        <f t="shared" si="73"/>
        <v>3.755404894166979E-2</v>
      </c>
      <c r="P333" s="21">
        <f t="shared" si="70"/>
        <v>0.9624459510583302</v>
      </c>
      <c r="Q333" s="21">
        <f t="shared" si="71"/>
        <v>84.378074004716112</v>
      </c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D333" s="15"/>
      <c r="AE333" s="26">
        <f>VLOOKUP('Summary_Min Cost'!B333, A:D, 4, FALSE)</f>
        <v>84.545454545454547</v>
      </c>
      <c r="AF333" s="26">
        <f>VLOOKUP('Summary_Min Cost'!E333, A:D, 4, FALSE)</f>
        <v>90.795454545454547</v>
      </c>
      <c r="AG333" s="26">
        <f t="shared" si="74"/>
        <v>87.670454545454547</v>
      </c>
      <c r="AH333" s="26">
        <f>IF('Min Cost'!H333=0,1,'Min Cost'!H333)</f>
        <v>45.185981247090467</v>
      </c>
      <c r="AI333" s="26">
        <f t="shared" si="75"/>
        <v>0.28290133014951713</v>
      </c>
      <c r="AJ333" s="26">
        <f t="shared" si="76"/>
        <v>0.71709866985048287</v>
      </c>
      <c r="AK333" s="26">
        <f t="shared" si="77"/>
        <v>62.868366339732674</v>
      </c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X333" s="18"/>
      <c r="AY333" s="31">
        <f>VLOOKUP('Summary_Min Time&amp;Cost'!B333, A:D, 4, FALSE)</f>
        <v>84.545454545454547</v>
      </c>
      <c r="AZ333" s="31">
        <f>VLOOKUP('Summary_Min Time&amp;Cost'!E333, A:D, 4, FALSE)</f>
        <v>90.795454545454547</v>
      </c>
      <c r="BA333" s="31">
        <f t="shared" si="78"/>
        <v>87.670454545454547</v>
      </c>
      <c r="BB333" s="31">
        <f>IF('Min Time&amp;Cost'!H333=0,1,'Min Time&amp;Cost'!H333)</f>
        <v>4.3790295541462507</v>
      </c>
      <c r="BC333" s="31">
        <f t="shared" si="79"/>
        <v>3.7257484553784699E-2</v>
      </c>
      <c r="BD333" s="31">
        <f t="shared" si="80"/>
        <v>0.96274251544621525</v>
      </c>
      <c r="BE333" s="31">
        <f t="shared" si="81"/>
        <v>84.404073939403986</v>
      </c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</row>
    <row r="334" spans="10:68">
      <c r="J334" s="12"/>
      <c r="K334" s="21">
        <f>VLOOKUP('Summary_Min Time'!B334, A:D, 4, FALSE)</f>
        <v>90.795454545454547</v>
      </c>
      <c r="L334" s="21">
        <f>VLOOKUP('Summary_Min Time'!E334, A:D, 4, FALSE)</f>
        <v>84.545454545454547</v>
      </c>
      <c r="M334" s="21">
        <f t="shared" si="72"/>
        <v>87.670454545454547</v>
      </c>
      <c r="N334" s="21">
        <f>IF('Min Time'!H334=0,1,'Min Time'!H334)</f>
        <v>5.0900249210062496</v>
      </c>
      <c r="O334" s="21">
        <f t="shared" si="73"/>
        <v>4.4010081351947693E-2</v>
      </c>
      <c r="P334" s="21">
        <f t="shared" si="70"/>
        <v>0.95598991864805227</v>
      </c>
      <c r="Q334" s="21">
        <f t="shared" si="71"/>
        <v>83.812070708746859</v>
      </c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D334" s="15"/>
      <c r="AE334" s="26">
        <f>VLOOKUP('Summary_Min Cost'!B334, A:D, 4, FALSE)</f>
        <v>90.795454545454547</v>
      </c>
      <c r="AF334" s="26">
        <f>VLOOKUP('Summary_Min Cost'!E334, A:D, 4, FALSE)</f>
        <v>90.795454545454547</v>
      </c>
      <c r="AG334" s="26">
        <f t="shared" si="74"/>
        <v>90.795454545454547</v>
      </c>
      <c r="AH334" s="26">
        <f>IF('Min Cost'!H334=0,1,'Min Cost'!H334)</f>
        <v>28.2957014250619</v>
      </c>
      <c r="AI334" s="26">
        <f t="shared" si="75"/>
        <v>0.17476108988804123</v>
      </c>
      <c r="AJ334" s="26">
        <f t="shared" si="76"/>
        <v>0.82523891011195882</v>
      </c>
      <c r="AK334" s="26">
        <f t="shared" si="77"/>
        <v>74.927941952210801</v>
      </c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X334" s="18"/>
      <c r="AY334" s="31">
        <f>VLOOKUP('Summary_Min Time&amp;Cost'!B334, A:D, 4, FALSE)</f>
        <v>90.795454545454547</v>
      </c>
      <c r="AZ334" s="31">
        <f>VLOOKUP('Summary_Min Time&amp;Cost'!E334, A:D, 4, FALSE)</f>
        <v>84.545454545454547</v>
      </c>
      <c r="BA334" s="31">
        <f t="shared" si="78"/>
        <v>87.670454545454547</v>
      </c>
      <c r="BB334" s="31">
        <f>IF('Min Time&amp;Cost'!H334=0,1,'Min Time&amp;Cost'!H334)</f>
        <v>5.0900249210062496</v>
      </c>
      <c r="BC334" s="31">
        <f t="shared" si="79"/>
        <v>4.3715506301019988E-2</v>
      </c>
      <c r="BD334" s="31">
        <f t="shared" si="80"/>
        <v>0.95628449369898005</v>
      </c>
      <c r="BE334" s="31">
        <f t="shared" si="81"/>
        <v>83.837896237359445</v>
      </c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</row>
    <row r="335" spans="10:68">
      <c r="J335" s="12"/>
      <c r="K335" s="21">
        <f>VLOOKUP('Summary_Min Time'!B335, A:D, 4, FALSE)</f>
        <v>84.545454545454547</v>
      </c>
      <c r="L335" s="21">
        <f>VLOOKUP('Summary_Min Time'!E335, A:D, 4, FALSE)</f>
        <v>90.795454545454547</v>
      </c>
      <c r="M335" s="21">
        <f t="shared" si="72"/>
        <v>87.670454545454547</v>
      </c>
      <c r="N335" s="21">
        <f>IF('Min Time'!H335=0,1,'Min Time'!H335)</f>
        <v>0.9234295573387501</v>
      </c>
      <c r="O335" s="21">
        <f t="shared" si="73"/>
        <v>6.1762557573460013E-3</v>
      </c>
      <c r="P335" s="21">
        <f t="shared" si="70"/>
        <v>0.99382374424265396</v>
      </c>
      <c r="Q335" s="21">
        <f t="shared" si="71"/>
        <v>87.128979395819044</v>
      </c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D335" s="15"/>
      <c r="AE335" s="26">
        <f>VLOOKUP('Summary_Min Cost'!B335, A:D, 4, FALSE)</f>
        <v>84.545454545454547</v>
      </c>
      <c r="AF335" s="26">
        <f>VLOOKUP('Summary_Min Cost'!E335, A:D, 4, FALSE)</f>
        <v>90.795454545454547</v>
      </c>
      <c r="AG335" s="26">
        <f t="shared" si="74"/>
        <v>87.670454545454547</v>
      </c>
      <c r="AH335" s="26">
        <f>IF('Min Cost'!H335=0,1,'Min Cost'!H335)</f>
        <v>21.384531508909529</v>
      </c>
      <c r="AI335" s="26">
        <f t="shared" si="75"/>
        <v>0.13051223296585676</v>
      </c>
      <c r="AJ335" s="26">
        <f t="shared" si="76"/>
        <v>0.86948776703414321</v>
      </c>
      <c r="AK335" s="26">
        <f t="shared" si="77"/>
        <v>76.228387757595627</v>
      </c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X335" s="18"/>
      <c r="AY335" s="31">
        <f>VLOOKUP('Summary_Min Time&amp;Cost'!B335, A:D, 4, FALSE)</f>
        <v>84.545454545454547</v>
      </c>
      <c r="AZ335" s="31">
        <f>VLOOKUP('Summary_Min Time&amp;Cost'!E335, A:D, 4, FALSE)</f>
        <v>90.795454545454547</v>
      </c>
      <c r="BA335" s="31">
        <f t="shared" si="78"/>
        <v>87.670454545454547</v>
      </c>
      <c r="BB335" s="31">
        <f>IF('Min Time&amp;Cost'!H335=0,1,'Min Time&amp;Cost'!H335)</f>
        <v>1.8468818610937501</v>
      </c>
      <c r="BC335" s="31">
        <f t="shared" si="79"/>
        <v>1.4257806031034645E-2</v>
      </c>
      <c r="BD335" s="31">
        <f t="shared" si="80"/>
        <v>0.98574219396896534</v>
      </c>
      <c r="BE335" s="31">
        <f t="shared" si="81"/>
        <v>86.420466209892808</v>
      </c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</row>
    <row r="336" spans="10:68">
      <c r="J336" s="12"/>
      <c r="K336" s="21">
        <f>VLOOKUP('Summary_Min Time'!B336, A:D, 4, FALSE)</f>
        <v>90.795454545454547</v>
      </c>
      <c r="L336" s="21">
        <f>VLOOKUP('Summary_Min Time'!E336, A:D, 4, FALSE)</f>
        <v>90.795454545454547</v>
      </c>
      <c r="M336" s="21">
        <f t="shared" si="72"/>
        <v>90.795454545454547</v>
      </c>
      <c r="N336" s="21">
        <f>IF('Min Time'!H336=0,1,'Min Time'!H336)</f>
        <v>38.485648124571433</v>
      </c>
      <c r="O336" s="21">
        <f t="shared" si="73"/>
        <v>0.34725147477455764</v>
      </c>
      <c r="P336" s="21">
        <f t="shared" si="70"/>
        <v>0.65274852522544236</v>
      </c>
      <c r="Q336" s="21">
        <f t="shared" si="71"/>
        <v>59.26659905171914</v>
      </c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D336" s="15"/>
      <c r="AE336" s="26">
        <f>VLOOKUP('Summary_Min Cost'!B336, A:D, 4, FALSE)</f>
        <v>90.795454545454547</v>
      </c>
      <c r="AF336" s="26">
        <f>VLOOKUP('Summary_Min Cost'!E336, A:D, 4, FALSE)</f>
        <v>90.795454545454547</v>
      </c>
      <c r="AG336" s="26">
        <f t="shared" si="74"/>
        <v>90.795454545454547</v>
      </c>
      <c r="AH336" s="26">
        <f>IF('Min Cost'!H336=0,1,'Min Cost'!H336)</f>
        <v>38.485648124571433</v>
      </c>
      <c r="AI336" s="26">
        <f t="shared" si="75"/>
        <v>0.24000235859096838</v>
      </c>
      <c r="AJ336" s="26">
        <f t="shared" si="76"/>
        <v>0.75999764140903159</v>
      </c>
      <c r="AK336" s="26">
        <f t="shared" si="77"/>
        <v>69.004331305206392</v>
      </c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X336" s="18"/>
      <c r="AY336" s="31">
        <f>VLOOKUP('Summary_Min Time&amp;Cost'!B336, A:D, 4, FALSE)</f>
        <v>90.795454545454547</v>
      </c>
      <c r="AZ336" s="31">
        <f>VLOOKUP('Summary_Min Time&amp;Cost'!E336, A:D, 4, FALSE)</f>
        <v>90.795454545454547</v>
      </c>
      <c r="BA336" s="31">
        <f t="shared" si="78"/>
        <v>90.795454545454547</v>
      </c>
      <c r="BB336" s="31">
        <f>IF('Min Time&amp;Cost'!H336=0,1,'Min Time&amp;Cost'!H336)</f>
        <v>38.485648124571433</v>
      </c>
      <c r="BC336" s="31">
        <f t="shared" si="79"/>
        <v>0.34705033935847168</v>
      </c>
      <c r="BD336" s="31">
        <f t="shared" si="80"/>
        <v>0.65294966064152837</v>
      </c>
      <c r="BE336" s="31">
        <f t="shared" si="81"/>
        <v>59.28486123324786</v>
      </c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</row>
    <row r="337" spans="10:68">
      <c r="J337" s="12"/>
      <c r="K337" s="21">
        <f>VLOOKUP('Summary_Min Time'!B337, A:D, 4, FALSE)</f>
        <v>87.5</v>
      </c>
      <c r="L337" s="21">
        <f>VLOOKUP('Summary_Min Time'!E337, A:D, 4, FALSE)</f>
        <v>90.795454545454547</v>
      </c>
      <c r="M337" s="21">
        <f t="shared" si="72"/>
        <v>89.14772727272728</v>
      </c>
      <c r="N337" s="21">
        <f>IF('Min Time'!H337=0,1,'Min Time'!H337)</f>
        <v>2.9045616776425001</v>
      </c>
      <c r="O337" s="21">
        <f t="shared" si="73"/>
        <v>2.4165477310518393E-2</v>
      </c>
      <c r="P337" s="21">
        <f t="shared" si="70"/>
        <v>0.97583452268948156</v>
      </c>
      <c r="Q337" s="21">
        <f t="shared" si="71"/>
        <v>86.993429892033902</v>
      </c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D337" s="15"/>
      <c r="AE337" s="26">
        <f>VLOOKUP('Summary_Min Cost'!B337, A:D, 4, FALSE)</f>
        <v>87.5</v>
      </c>
      <c r="AF337" s="26">
        <f>VLOOKUP('Summary_Min Cost'!E337, A:D, 4, FALSE)</f>
        <v>90.795454545454547</v>
      </c>
      <c r="AG337" s="26">
        <f t="shared" si="74"/>
        <v>89.14772727272728</v>
      </c>
      <c r="AH337" s="26">
        <f>IF('Min Cost'!H337=0,1,'Min Cost'!H337)</f>
        <v>29.06929420980476</v>
      </c>
      <c r="AI337" s="26">
        <f t="shared" si="75"/>
        <v>0.17971402793809835</v>
      </c>
      <c r="AJ337" s="26">
        <f t="shared" si="76"/>
        <v>0.82028597206190168</v>
      </c>
      <c r="AK337" s="26">
        <f t="shared" si="77"/>
        <v>73.126630123018401</v>
      </c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X337" s="18"/>
      <c r="AY337" s="31">
        <f>VLOOKUP('Summary_Min Time&amp;Cost'!B337, A:D, 4, FALSE)</f>
        <v>87.5</v>
      </c>
      <c r="AZ337" s="31">
        <f>VLOOKUP('Summary_Min Time&amp;Cost'!E337, A:D, 4, FALSE)</f>
        <v>90.795454545454547</v>
      </c>
      <c r="BA337" s="31">
        <f t="shared" si="78"/>
        <v>89.14772727272728</v>
      </c>
      <c r="BB337" s="31">
        <f>IF('Min Time&amp;Cost'!H337=0,1,'Min Time&amp;Cost'!H337)</f>
        <v>2.9045616776425001</v>
      </c>
      <c r="BC337" s="31">
        <f t="shared" si="79"/>
        <v>2.3864787419745504E-2</v>
      </c>
      <c r="BD337" s="31">
        <f t="shared" si="80"/>
        <v>0.97613521258025449</v>
      </c>
      <c r="BE337" s="31">
        <f t="shared" si="81"/>
        <v>87.020235712410198</v>
      </c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</row>
    <row r="338" spans="10:68">
      <c r="J338" s="12"/>
      <c r="K338" s="21">
        <f>VLOOKUP('Summary_Min Time'!B338, A:D, 4, FALSE)</f>
        <v>84.545454545454547</v>
      </c>
      <c r="L338" s="21">
        <f>VLOOKUP('Summary_Min Time'!E338, A:D, 4, FALSE)</f>
        <v>92.954545454545453</v>
      </c>
      <c r="M338" s="21">
        <f t="shared" si="72"/>
        <v>88.75</v>
      </c>
      <c r="N338" s="21">
        <f>IF('Min Time'!H338=0,1,'Min Time'!H338)</f>
        <v>7.2164124219904764</v>
      </c>
      <c r="O338" s="21">
        <f t="shared" si="73"/>
        <v>6.3318261493531078E-2</v>
      </c>
      <c r="P338" s="21">
        <f t="shared" si="70"/>
        <v>0.93668173850646896</v>
      </c>
      <c r="Q338" s="21">
        <f t="shared" si="71"/>
        <v>83.130504292449118</v>
      </c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D338" s="15"/>
      <c r="AE338" s="26">
        <f>VLOOKUP('Summary_Min Cost'!B338, A:D, 4, FALSE)</f>
        <v>84.545454545454547</v>
      </c>
      <c r="AF338" s="26">
        <f>VLOOKUP('Summary_Min Cost'!E338, A:D, 4, FALSE)</f>
        <v>85.454545454545453</v>
      </c>
      <c r="AG338" s="26">
        <f t="shared" si="74"/>
        <v>85</v>
      </c>
      <c r="AH338" s="26">
        <f>IF('Min Cost'!H338=0,1,'Min Cost'!H338)</f>
        <v>114.088739753781</v>
      </c>
      <c r="AI338" s="26">
        <f t="shared" si="75"/>
        <v>0.72405215406150725</v>
      </c>
      <c r="AJ338" s="26">
        <f t="shared" si="76"/>
        <v>0.27594784593849275</v>
      </c>
      <c r="AK338" s="26">
        <f t="shared" si="77"/>
        <v>23.455566904771885</v>
      </c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X338" s="18"/>
      <c r="AY338" s="31">
        <f>VLOOKUP('Summary_Min Time&amp;Cost'!B338, A:D, 4, FALSE)</f>
        <v>84.545454545454547</v>
      </c>
      <c r="AZ338" s="31">
        <f>VLOOKUP('Summary_Min Time&amp;Cost'!E338, A:D, 4, FALSE)</f>
        <v>92.954545454545453</v>
      </c>
      <c r="BA338" s="31">
        <f t="shared" si="78"/>
        <v>88.75</v>
      </c>
      <c r="BB338" s="31">
        <f>IF('Min Time&amp;Cost'!H338=0,1,'Min Time&amp;Cost'!H338)</f>
        <v>7.2164124219904764</v>
      </c>
      <c r="BC338" s="31">
        <f t="shared" si="79"/>
        <v>6.3029635990854427E-2</v>
      </c>
      <c r="BD338" s="31">
        <f t="shared" si="80"/>
        <v>0.93697036400914557</v>
      </c>
      <c r="BE338" s="31">
        <f t="shared" si="81"/>
        <v>83.15611980581167</v>
      </c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</row>
    <row r="339" spans="10:68">
      <c r="J339" s="12"/>
      <c r="K339" s="21">
        <f>VLOOKUP('Summary_Min Time'!B339, A:D, 4, FALSE)</f>
        <v>90.795454545454547</v>
      </c>
      <c r="L339" s="21">
        <f>VLOOKUP('Summary_Min Time'!E339, A:D, 4, FALSE)</f>
        <v>84.545454545454547</v>
      </c>
      <c r="M339" s="21">
        <f t="shared" si="72"/>
        <v>87.670454545454547</v>
      </c>
      <c r="N339" s="21">
        <f>IF('Min Time'!H339=0,1,'Min Time'!H339)</f>
        <v>4.59686759538</v>
      </c>
      <c r="O339" s="21">
        <f t="shared" si="73"/>
        <v>3.9532077941503575E-2</v>
      </c>
      <c r="P339" s="21">
        <f t="shared" si="70"/>
        <v>0.9604679220584964</v>
      </c>
      <c r="Q339" s="21">
        <f t="shared" si="71"/>
        <v>84.204659303196593</v>
      </c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D339" s="15"/>
      <c r="AE339" s="26">
        <f>VLOOKUP('Summary_Min Cost'!B339, A:D, 4, FALSE)</f>
        <v>90.795454545454547</v>
      </c>
      <c r="AF339" s="26">
        <f>VLOOKUP('Summary_Min Cost'!E339, A:D, 4, FALSE)</f>
        <v>90.795454545454547</v>
      </c>
      <c r="AG339" s="26">
        <f t="shared" si="74"/>
        <v>90.795454545454547</v>
      </c>
      <c r="AH339" s="26">
        <f>IF('Min Cost'!H339=0,1,'Min Cost'!H339)</f>
        <v>74.025160877785709</v>
      </c>
      <c r="AI339" s="26">
        <f t="shared" si="75"/>
        <v>0.46754455969150605</v>
      </c>
      <c r="AJ339" s="26">
        <f t="shared" si="76"/>
        <v>0.53245544030849401</v>
      </c>
      <c r="AK339" s="26">
        <f t="shared" si="77"/>
        <v>48.344533728009857</v>
      </c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X339" s="18"/>
      <c r="AY339" s="31">
        <f>VLOOKUP('Summary_Min Time&amp;Cost'!B339, A:D, 4, FALSE)</f>
        <v>90.795454545454547</v>
      </c>
      <c r="AZ339" s="31">
        <f>VLOOKUP('Summary_Min Time&amp;Cost'!E339, A:D, 4, FALSE)</f>
        <v>84.545454545454547</v>
      </c>
      <c r="BA339" s="31">
        <f t="shared" si="78"/>
        <v>87.670454545454547</v>
      </c>
      <c r="BB339" s="31">
        <f>IF('Min Time&amp;Cost'!H339=0,1,'Min Time&amp;Cost'!H339)</f>
        <v>4.59686759538</v>
      </c>
      <c r="BC339" s="31">
        <f t="shared" si="79"/>
        <v>3.923612305585486E-2</v>
      </c>
      <c r="BD339" s="31">
        <f t="shared" si="80"/>
        <v>0.96076387694414511</v>
      </c>
      <c r="BE339" s="31">
        <f t="shared" si="81"/>
        <v>84.230605802546364</v>
      </c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</row>
    <row r="340" spans="10:68">
      <c r="J340" s="12"/>
      <c r="K340" s="21">
        <f>VLOOKUP('Summary_Min Time'!B340, A:D, 4, FALSE)</f>
        <v>88.63636363636364</v>
      </c>
      <c r="L340" s="21">
        <f>VLOOKUP('Summary_Min Time'!E340, A:D, 4, FALSE)</f>
        <v>88.63636363636364</v>
      </c>
      <c r="M340" s="21">
        <f t="shared" si="72"/>
        <v>88.63636363636364</v>
      </c>
      <c r="N340" s="21">
        <f>IF('Min Time'!H340=0,1,'Min Time'!H340)</f>
        <v>10.2578845166225</v>
      </c>
      <c r="O340" s="21">
        <f t="shared" si="73"/>
        <v>9.0935660049331582E-2</v>
      </c>
      <c r="P340" s="21">
        <f t="shared" si="70"/>
        <v>0.90906433995066838</v>
      </c>
      <c r="Q340" s="21">
        <f t="shared" si="71"/>
        <v>80.57615740471833</v>
      </c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D340" s="15"/>
      <c r="AE340" s="26">
        <f>VLOOKUP('Summary_Min Cost'!B340, A:D, 4, FALSE)</f>
        <v>88.63636363636364</v>
      </c>
      <c r="AF340" s="26">
        <f>VLOOKUP('Summary_Min Cost'!E340, A:D, 4, FALSE)</f>
        <v>90.795454545454547</v>
      </c>
      <c r="AG340" s="26">
        <f t="shared" si="74"/>
        <v>89.715909090909093</v>
      </c>
      <c r="AH340" s="26">
        <f>IF('Min Cost'!H340=0,1,'Min Cost'!H340)</f>
        <v>70.043736507280954</v>
      </c>
      <c r="AI340" s="26">
        <f t="shared" si="75"/>
        <v>0.44205343742793368</v>
      </c>
      <c r="AJ340" s="26">
        <f t="shared" si="76"/>
        <v>0.55794656257206632</v>
      </c>
      <c r="AK340" s="26">
        <f t="shared" si="77"/>
        <v>50.056683085300726</v>
      </c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X340" s="18"/>
      <c r="AY340" s="31">
        <f>VLOOKUP('Summary_Min Time&amp;Cost'!B340, A:D, 4, FALSE)</f>
        <v>88.63636363636364</v>
      </c>
      <c r="AZ340" s="31">
        <f>VLOOKUP('Summary_Min Time&amp;Cost'!E340, A:D, 4, FALSE)</f>
        <v>88.63636363636364</v>
      </c>
      <c r="BA340" s="31">
        <f t="shared" si="78"/>
        <v>88.63636363636364</v>
      </c>
      <c r="BB340" s="31">
        <f>IF('Min Time&amp;Cost'!H340=0,1,'Min Time&amp;Cost'!H340)</f>
        <v>10.2578845166225</v>
      </c>
      <c r="BC340" s="31">
        <f t="shared" si="79"/>
        <v>9.0655544465459911E-2</v>
      </c>
      <c r="BD340" s="31">
        <f t="shared" si="80"/>
        <v>0.90934445553454013</v>
      </c>
      <c r="BE340" s="31">
        <f t="shared" si="81"/>
        <v>80.600985831470609</v>
      </c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</row>
    <row r="341" spans="10:68">
      <c r="J341" s="12"/>
      <c r="K341" s="21">
        <f>VLOOKUP('Summary_Min Time'!B341, A:D, 4, FALSE)</f>
        <v>90.795454545454547</v>
      </c>
      <c r="L341" s="21">
        <f>VLOOKUP('Summary_Min Time'!E341, A:D, 4, FALSE)</f>
        <v>88.63636363636364</v>
      </c>
      <c r="M341" s="21">
        <f t="shared" si="72"/>
        <v>89.715909090909093</v>
      </c>
      <c r="N341" s="21">
        <f>IF('Min Time'!H341=0,1,'Min Time'!H341)</f>
        <v>1</v>
      </c>
      <c r="O341" s="21">
        <f t="shared" si="73"/>
        <v>6.8715363210907938E-3</v>
      </c>
      <c r="P341" s="21">
        <f t="shared" si="70"/>
        <v>0.99312846367890917</v>
      </c>
      <c r="Q341" s="21">
        <f t="shared" si="71"/>
        <v>89.099422963011222</v>
      </c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D341" s="15"/>
      <c r="AE341" s="26">
        <f>VLOOKUP('Summary_Min Cost'!B341, A:D, 4, FALSE)</f>
        <v>90.795454545454547</v>
      </c>
      <c r="AF341" s="26">
        <f>VLOOKUP('Summary_Min Cost'!E341, A:D, 4, FALSE)</f>
        <v>85.454545454545453</v>
      </c>
      <c r="AG341" s="26">
        <f t="shared" si="74"/>
        <v>88.125</v>
      </c>
      <c r="AH341" s="26">
        <f>IF('Min Cost'!H341=0,1,'Min Cost'!H341)</f>
        <v>20.35705143523333</v>
      </c>
      <c r="AI341" s="26">
        <f t="shared" si="75"/>
        <v>0.12393377818582943</v>
      </c>
      <c r="AJ341" s="26">
        <f t="shared" si="76"/>
        <v>0.8760662218141706</v>
      </c>
      <c r="AK341" s="26">
        <f t="shared" si="77"/>
        <v>77.203335797373782</v>
      </c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X341" s="18"/>
      <c r="AY341" s="31">
        <f>VLOOKUP('Summary_Min Time&amp;Cost'!B341, A:D, 4, FALSE)</f>
        <v>90.795454545454547</v>
      </c>
      <c r="AZ341" s="31">
        <f>VLOOKUP('Summary_Min Time&amp;Cost'!E341, A:D, 4, FALSE)</f>
        <v>88.63636363636364</v>
      </c>
      <c r="BA341" s="31">
        <f t="shared" si="78"/>
        <v>89.715909090909093</v>
      </c>
      <c r="BB341" s="31">
        <f>IF('Min Time&amp;Cost'!H341=0,1,'Min Time&amp;Cost'!H341)</f>
        <v>1</v>
      </c>
      <c r="BC341" s="31">
        <f t="shared" si="79"/>
        <v>6.5655175419600583E-3</v>
      </c>
      <c r="BD341" s="31">
        <f t="shared" si="80"/>
        <v>0.99343448245803989</v>
      </c>
      <c r="BE341" s="31">
        <f t="shared" si="81"/>
        <v>89.12687771597983</v>
      </c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</row>
  </sheetData>
  <mergeCells count="1">
    <mergeCell ref="D11:E12"/>
  </mergeCells>
  <hyperlinks>
    <hyperlink ref="A10" r:id="rId1" xr:uid="{2B6AC4E8-0C38-486A-A18E-207431E3BFBC}"/>
    <hyperlink ref="A9" r:id="rId2" xr:uid="{01ACAEE8-43A4-463B-AE37-F9614C1E6F61}"/>
    <hyperlink ref="A8" r:id="rId3" xr:uid="{F41CD240-0348-4CF5-A50A-37D52AD4AD82}"/>
    <hyperlink ref="A7" r:id="rId4" xr:uid="{1E1BA205-2C40-42D6-B05E-E10C98DB0E29}"/>
    <hyperlink ref="A6" r:id="rId5" xr:uid="{BFED8D4D-840B-4390-838D-FB59EFE09EC5}"/>
    <hyperlink ref="A5" r:id="rId6" xr:uid="{5AFBF54E-7C91-4D06-9B60-5F60A70DC8C8}"/>
    <hyperlink ref="A3" r:id="rId7" xr:uid="{99606680-4A14-4F33-8F2E-8BE9D2BD71D1}"/>
    <hyperlink ref="A4" r:id="rId8" xr:uid="{A7521516-F8F8-4375-AB03-035D559BEB72}"/>
    <hyperlink ref="A2" r:id="rId9" xr:uid="{A25DEDEB-CC01-4751-8FEA-2133B63DC1A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44C1-51BB-417C-83A0-CB55438ED6A5}">
  <dimension ref="A1:R13"/>
  <sheetViews>
    <sheetView workbookViewId="0">
      <selection activeCell="C7" sqref="C7"/>
    </sheetView>
  </sheetViews>
  <sheetFormatPr defaultRowHeight="15.6"/>
  <cols>
    <col min="2" max="2" width="27" customWidth="1"/>
    <col min="7" max="7" width="9.125" bestFit="1" customWidth="1"/>
    <col min="8" max="8" width="10.75" customWidth="1"/>
    <col min="13" max="13" width="10.375" customWidth="1"/>
    <col min="18" max="18" width="10.625" customWidth="1"/>
  </cols>
  <sheetData>
    <row r="1" spans="1:18">
      <c r="A1" s="75"/>
      <c r="B1" s="75"/>
      <c r="C1" s="75"/>
      <c r="D1" s="103" t="s">
        <v>405</v>
      </c>
      <c r="E1" s="103"/>
      <c r="F1" s="75"/>
      <c r="G1" s="75"/>
      <c r="H1" s="75"/>
      <c r="I1" s="50" t="s">
        <v>389</v>
      </c>
      <c r="N1" s="102" t="s">
        <v>406</v>
      </c>
      <c r="O1" s="102"/>
    </row>
    <row r="2" spans="1:18" ht="59.25" customHeight="1">
      <c r="A2" s="71" t="s">
        <v>407</v>
      </c>
      <c r="B2" s="71" t="s">
        <v>408</v>
      </c>
      <c r="C2" s="71" t="s">
        <v>409</v>
      </c>
      <c r="D2" s="71" t="s">
        <v>410</v>
      </c>
      <c r="E2" s="71" t="s">
        <v>411</v>
      </c>
      <c r="F2" s="71" t="s">
        <v>412</v>
      </c>
      <c r="G2" s="71" t="s">
        <v>413</v>
      </c>
      <c r="H2" s="71" t="s">
        <v>414</v>
      </c>
      <c r="I2" s="71" t="s">
        <v>410</v>
      </c>
      <c r="J2" s="51" t="s">
        <v>411</v>
      </c>
      <c r="K2" s="51" t="s">
        <v>412</v>
      </c>
      <c r="L2" s="51" t="s">
        <v>413</v>
      </c>
      <c r="M2" s="52" t="s">
        <v>414</v>
      </c>
      <c r="N2" s="53" t="s">
        <v>410</v>
      </c>
      <c r="O2" s="51" t="s">
        <v>411</v>
      </c>
      <c r="P2" s="51" t="s">
        <v>412</v>
      </c>
      <c r="Q2" s="51" t="s">
        <v>413</v>
      </c>
      <c r="R2" s="51" t="s">
        <v>414</v>
      </c>
    </row>
    <row r="3" spans="1:18">
      <c r="A3" s="97" t="s">
        <v>415</v>
      </c>
      <c r="B3" s="72" t="s">
        <v>416</v>
      </c>
      <c r="C3" s="72">
        <v>0.10299999999999999</v>
      </c>
      <c r="D3" s="72">
        <v>8</v>
      </c>
      <c r="E3" s="72"/>
      <c r="F3" s="72">
        <f>D3</f>
        <v>8</v>
      </c>
      <c r="G3" s="80">
        <f>F3*C3</f>
        <v>0.82399999999999995</v>
      </c>
      <c r="H3" s="72">
        <f>(G3/$G$9)*100</f>
        <v>0.50376601780299324</v>
      </c>
      <c r="I3" s="72">
        <v>2</v>
      </c>
      <c r="J3" s="54"/>
      <c r="K3" s="54">
        <f>I3</f>
        <v>2</v>
      </c>
      <c r="L3" s="61">
        <f>K3*C3</f>
        <v>0.20599999999999999</v>
      </c>
      <c r="M3" s="64">
        <f>(L3/$L$9)*100</f>
        <v>0.36379048493624833</v>
      </c>
      <c r="N3" s="55">
        <v>5</v>
      </c>
      <c r="O3" s="54"/>
      <c r="P3" s="54">
        <f>N3+O3</f>
        <v>5</v>
      </c>
      <c r="Q3" s="61">
        <f>P3*C3</f>
        <v>0.51500000000000001</v>
      </c>
      <c r="R3" s="61">
        <f>(Q3/$Q$9)*100</f>
        <v>0.38387286726943409</v>
      </c>
    </row>
    <row r="4" spans="1:18">
      <c r="A4" s="98"/>
      <c r="B4" s="72" t="s">
        <v>417</v>
      </c>
      <c r="C4" s="72">
        <v>9.0999999999999998E-2</v>
      </c>
      <c r="D4" s="72">
        <v>71</v>
      </c>
      <c r="E4" s="72">
        <v>164</v>
      </c>
      <c r="F4" s="72">
        <f>D4+E4</f>
        <v>235</v>
      </c>
      <c r="G4" s="80">
        <f>F4*C4</f>
        <v>21.384999999999998</v>
      </c>
      <c r="H4" s="72">
        <f>(G4/$G$9)*100</f>
        <v>13.074073168345885</v>
      </c>
      <c r="I4" s="72">
        <v>337</v>
      </c>
      <c r="J4" s="54"/>
      <c r="K4" s="54">
        <f>I4</f>
        <v>337</v>
      </c>
      <c r="L4" s="61">
        <f>K4*C4</f>
        <v>30.666999999999998</v>
      </c>
      <c r="M4" s="64">
        <f t="shared" ref="M4:M6" si="0">(L4/$L$9)*100</f>
        <v>54.15710097834917</v>
      </c>
      <c r="N4" s="55">
        <v>69</v>
      </c>
      <c r="O4" s="54">
        <v>150</v>
      </c>
      <c r="P4" s="54">
        <f t="shared" ref="P4:P5" si="1">N4+O4</f>
        <v>219</v>
      </c>
      <c r="Q4" s="61">
        <f>P4*C4</f>
        <v>19.928999999999998</v>
      </c>
      <c r="R4" s="61">
        <f t="shared" ref="R4:R5" si="2">(Q4/$Q$9)*100</f>
        <v>14.854761887014661</v>
      </c>
    </row>
    <row r="5" spans="1:18">
      <c r="A5" s="98"/>
      <c r="B5" s="72" t="s">
        <v>418</v>
      </c>
      <c r="C5" s="72">
        <v>7.9000000000000001E-2</v>
      </c>
      <c r="D5" s="72"/>
      <c r="E5" s="72"/>
      <c r="F5" s="72"/>
      <c r="G5" s="80"/>
      <c r="H5" s="72"/>
      <c r="I5" s="72"/>
      <c r="J5" s="54"/>
      <c r="K5" s="54"/>
      <c r="L5" s="61"/>
      <c r="M5" s="64"/>
      <c r="N5" s="55"/>
      <c r="O5" s="54">
        <v>13</v>
      </c>
      <c r="P5" s="54">
        <f t="shared" si="1"/>
        <v>13</v>
      </c>
      <c r="Q5" s="61">
        <f>P5*C5</f>
        <v>1.0269999999999999</v>
      </c>
      <c r="R5" s="61">
        <f t="shared" si="2"/>
        <v>0.76550958191399754</v>
      </c>
    </row>
    <row r="6" spans="1:18">
      <c r="A6" s="99"/>
      <c r="B6" s="72" t="s">
        <v>419</v>
      </c>
      <c r="C6" s="72">
        <v>7.4999999999999997E-2</v>
      </c>
      <c r="D6" s="72"/>
      <c r="E6" s="72"/>
      <c r="F6" s="72"/>
      <c r="G6" s="80"/>
      <c r="H6" s="72"/>
      <c r="I6" s="72"/>
      <c r="J6" s="54">
        <v>340</v>
      </c>
      <c r="K6" s="54">
        <f>J6</f>
        <v>340</v>
      </c>
      <c r="L6" s="61">
        <f>K6*C6</f>
        <v>25.5</v>
      </c>
      <c r="M6" s="64">
        <f t="shared" si="0"/>
        <v>45.03231731006958</v>
      </c>
      <c r="N6" s="55"/>
      <c r="O6" s="54"/>
      <c r="P6" s="54"/>
      <c r="Q6" s="61"/>
      <c r="R6" s="54"/>
    </row>
    <row r="7" spans="1:18" ht="41.45">
      <c r="A7" s="100" t="s">
        <v>420</v>
      </c>
      <c r="B7" s="82" t="s">
        <v>421</v>
      </c>
      <c r="C7" s="86">
        <v>0.34</v>
      </c>
      <c r="D7" s="81">
        <v>178</v>
      </c>
      <c r="E7" s="81">
        <v>176</v>
      </c>
      <c r="F7" s="81">
        <f>D7+E7</f>
        <v>354</v>
      </c>
      <c r="G7" s="81">
        <f>F7*C7</f>
        <v>120.36000000000001</v>
      </c>
      <c r="H7" s="81">
        <f>(G7/$G$9)*100</f>
        <v>73.58407512471878</v>
      </c>
      <c r="I7" s="73"/>
      <c r="J7" s="56"/>
      <c r="K7" s="56"/>
      <c r="L7" s="66"/>
      <c r="M7" s="57"/>
      <c r="N7" s="58">
        <v>7</v>
      </c>
      <c r="O7" s="56"/>
      <c r="P7" s="56">
        <f>N7+O7</f>
        <v>7</v>
      </c>
      <c r="Q7" s="66">
        <f>P7*C7</f>
        <v>2.3800000000000003</v>
      </c>
      <c r="R7" s="66">
        <f>(Q7/$Q$9)*100</f>
        <v>1.7740144157305886</v>
      </c>
    </row>
    <row r="8" spans="1:18" ht="27.6">
      <c r="A8" s="101"/>
      <c r="B8" s="82" t="s">
        <v>422</v>
      </c>
      <c r="C8" s="81">
        <v>0.253</v>
      </c>
      <c r="D8" s="81">
        <v>83</v>
      </c>
      <c r="E8" s="81"/>
      <c r="F8" s="81">
        <f>D8+E8</f>
        <v>83</v>
      </c>
      <c r="G8" s="81">
        <f>F8*C8</f>
        <v>20.998999999999999</v>
      </c>
      <c r="H8" s="81">
        <f>(G8/$G$9)*100</f>
        <v>12.838085689132347</v>
      </c>
      <c r="I8" s="73">
        <v>1</v>
      </c>
      <c r="J8" s="56"/>
      <c r="K8" s="56">
        <f>I8</f>
        <v>1</v>
      </c>
      <c r="L8" s="66">
        <f>K8*C8</f>
        <v>0.253</v>
      </c>
      <c r="M8" s="65">
        <f>(L8/$L$9)*100</f>
        <v>0.44679122664500409</v>
      </c>
      <c r="N8" s="58">
        <v>259</v>
      </c>
      <c r="O8" s="56">
        <v>177</v>
      </c>
      <c r="P8" s="56">
        <f>N8+O8</f>
        <v>436</v>
      </c>
      <c r="Q8" s="66">
        <f>P8*C8</f>
        <v>110.30800000000001</v>
      </c>
      <c r="R8" s="66">
        <f>(Q8/$Q$9)*100</f>
        <v>82.221841248071328</v>
      </c>
    </row>
    <row r="9" spans="1:18" ht="18">
      <c r="A9" s="74"/>
      <c r="B9" s="74"/>
      <c r="C9" s="74"/>
      <c r="D9" s="76">
        <f t="shared" ref="D9:R9" si="3">SUM(D3:D8)</f>
        <v>340</v>
      </c>
      <c r="E9" s="76">
        <f t="shared" si="3"/>
        <v>340</v>
      </c>
      <c r="F9" s="76">
        <f t="shared" si="3"/>
        <v>680</v>
      </c>
      <c r="G9" s="83">
        <f t="shared" si="3"/>
        <v>163.56800000000001</v>
      </c>
      <c r="H9" s="76">
        <f t="shared" si="3"/>
        <v>100</v>
      </c>
      <c r="I9" s="67">
        <f t="shared" si="3"/>
        <v>340</v>
      </c>
      <c r="J9" s="67">
        <f t="shared" si="3"/>
        <v>340</v>
      </c>
      <c r="K9" s="67">
        <f t="shared" si="3"/>
        <v>680</v>
      </c>
      <c r="L9" s="84">
        <f t="shared" si="3"/>
        <v>56.625999999999998</v>
      </c>
      <c r="M9" s="67">
        <f t="shared" si="3"/>
        <v>100</v>
      </c>
      <c r="N9" s="67">
        <f t="shared" si="3"/>
        <v>340</v>
      </c>
      <c r="O9" s="67">
        <f t="shared" si="3"/>
        <v>340</v>
      </c>
      <c r="P9" s="67">
        <f t="shared" si="3"/>
        <v>680</v>
      </c>
      <c r="Q9" s="85">
        <f t="shared" si="3"/>
        <v>134.15899999999999</v>
      </c>
      <c r="R9" s="67">
        <f t="shared" si="3"/>
        <v>100</v>
      </c>
    </row>
    <row r="10" spans="1:18">
      <c r="A10" s="74"/>
      <c r="B10" s="74"/>
      <c r="C10" s="74"/>
      <c r="D10" s="74"/>
      <c r="E10" s="74"/>
      <c r="F10" s="74"/>
      <c r="G10" s="77">
        <f>(G9/F9)*100</f>
        <v>24.054117647058824</v>
      </c>
      <c r="H10" s="74"/>
      <c r="I10" s="59"/>
      <c r="J10" s="59"/>
      <c r="K10" s="59"/>
      <c r="L10" s="62">
        <f>L9/K9</f>
        <v>8.3273529411764705E-2</v>
      </c>
      <c r="M10" s="59"/>
      <c r="N10" s="59"/>
      <c r="O10" s="59"/>
      <c r="P10" s="59"/>
      <c r="Q10" s="62">
        <f>Q9/P9</f>
        <v>0.19729264705882352</v>
      </c>
      <c r="R10" s="59"/>
    </row>
    <row r="11" spans="1:18">
      <c r="A11" s="74"/>
      <c r="B11" s="74"/>
      <c r="C11" s="74"/>
      <c r="D11" s="74"/>
      <c r="E11" s="74"/>
      <c r="F11" s="74"/>
      <c r="G11" s="77"/>
      <c r="H11" s="78"/>
      <c r="I11" s="69"/>
      <c r="J11" s="69"/>
      <c r="K11" s="69"/>
      <c r="L11" s="62">
        <f>L10*100</f>
        <v>8.3273529411764713</v>
      </c>
      <c r="M11" s="69"/>
      <c r="N11" s="69"/>
      <c r="O11" s="69"/>
      <c r="P11" s="69"/>
      <c r="Q11" s="63">
        <f>Q10*100</f>
        <v>19.72926470588235</v>
      </c>
      <c r="R11" s="59"/>
    </row>
    <row r="12" spans="1:18">
      <c r="A12" s="74"/>
      <c r="B12" s="74"/>
      <c r="C12" s="74"/>
      <c r="D12" s="74"/>
      <c r="E12" s="74"/>
      <c r="F12" s="74"/>
      <c r="G12" s="77"/>
      <c r="H12" s="79"/>
      <c r="I12" s="70"/>
      <c r="J12" s="70"/>
      <c r="K12" s="70"/>
      <c r="L12" s="63">
        <f>100-L11</f>
        <v>91.672647058823529</v>
      </c>
      <c r="M12" s="70"/>
      <c r="N12" s="70"/>
      <c r="O12" s="70"/>
      <c r="P12" s="70"/>
      <c r="Q12" s="63">
        <f>100-Q11</f>
        <v>80.270735294117657</v>
      </c>
      <c r="R12" s="59"/>
    </row>
    <row r="13" spans="1:18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</row>
  </sheetData>
  <mergeCells count="4">
    <mergeCell ref="A3:A6"/>
    <mergeCell ref="A7:A8"/>
    <mergeCell ref="N1:O1"/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BEB57E-7B1A-4C95-A511-9129CA21CE29}"/>
</file>

<file path=customXml/itemProps2.xml><?xml version="1.0" encoding="utf-8"?>
<ds:datastoreItem xmlns:ds="http://schemas.openxmlformats.org/officeDocument/2006/customXml" ds:itemID="{ACB60097-E73A-4D26-A83A-8D40492385F8}"/>
</file>

<file path=customXml/itemProps3.xml><?xml version="1.0" encoding="utf-8"?>
<ds:datastoreItem xmlns:ds="http://schemas.openxmlformats.org/officeDocument/2006/customXml" ds:itemID="{285E1DC5-7D97-4C5D-9B69-68E1D593A6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KOU, CHENLU</dc:creator>
  <cp:keywords/>
  <dc:description/>
  <cp:lastModifiedBy>Bassil, Mia</cp:lastModifiedBy>
  <cp:revision/>
  <dcterms:created xsi:type="dcterms:W3CDTF">2024-06-21T20:58:19Z</dcterms:created>
  <dcterms:modified xsi:type="dcterms:W3CDTF">2024-06-25T19:17:07Z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  <property fmtid="{D5CDD505-2E9C-101B-9397-08002B2CF9AE}" pid="3" name="MediaServiceImageTags">
    <vt:lpwstr/>
  </property>
</Properties>
</file>