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270" windowWidth="14940" windowHeight="9150"/>
  </bookViews>
  <sheets>
    <sheet name="JW" sheetId="1" r:id="rId1"/>
  </sheets>
  <calcPr calcId="145621"/>
</workbook>
</file>

<file path=xl/calcChain.xml><?xml version="1.0" encoding="utf-8"?>
<calcChain xmlns="http://schemas.openxmlformats.org/spreadsheetml/2006/main">
  <c r="I94" i="1" l="1"/>
  <c r="K94" i="1" s="1"/>
  <c r="J94" i="1" s="1"/>
  <c r="H97" i="1"/>
  <c r="I93" i="1"/>
  <c r="F97" i="1"/>
  <c r="I21" i="1"/>
  <c r="K21" i="1" s="1"/>
  <c r="J21" i="1" s="1"/>
  <c r="E97" i="1"/>
  <c r="U1" i="1"/>
  <c r="G12" i="1"/>
  <c r="I14" i="1"/>
  <c r="K14" i="1" s="1"/>
  <c r="I15" i="1"/>
  <c r="K15" i="1" s="1"/>
  <c r="J15" i="1" s="1"/>
  <c r="I16" i="1"/>
  <c r="K16" i="1" s="1"/>
  <c r="J16" i="1" s="1"/>
  <c r="I17" i="1"/>
  <c r="K17" i="1" s="1"/>
  <c r="J17" i="1" s="1"/>
  <c r="I18" i="1"/>
  <c r="K18" i="1" s="1"/>
  <c r="J18" i="1" s="1"/>
  <c r="I19" i="1"/>
  <c r="K19" i="1" s="1"/>
  <c r="J19" i="1" s="1"/>
  <c r="I20" i="1"/>
  <c r="K20" i="1" s="1"/>
  <c r="J20" i="1" s="1"/>
  <c r="I22" i="1"/>
  <c r="K22" i="1" s="1"/>
  <c r="J22" i="1" s="1"/>
  <c r="I23" i="1"/>
  <c r="K23" i="1" s="1"/>
  <c r="J23" i="1" s="1"/>
  <c r="I24" i="1"/>
  <c r="K24" i="1" s="1"/>
  <c r="J24" i="1" s="1"/>
  <c r="I25" i="1"/>
  <c r="K25" i="1" s="1"/>
  <c r="J25" i="1" s="1"/>
  <c r="E26" i="1"/>
  <c r="F26" i="1"/>
  <c r="G26" i="1"/>
  <c r="H26" i="1"/>
  <c r="I30" i="1"/>
  <c r="W30" i="1" s="1"/>
  <c r="I31" i="1"/>
  <c r="K31" i="1" s="1"/>
  <c r="J31" i="1" s="1"/>
  <c r="I32" i="1"/>
  <c r="K32" i="1" s="1"/>
  <c r="J32" i="1" s="1"/>
  <c r="I33" i="1"/>
  <c r="W33" i="1" s="1"/>
  <c r="I34" i="1"/>
  <c r="K34" i="1" s="1"/>
  <c r="J34" i="1" s="1"/>
  <c r="I35" i="1"/>
  <c r="K35" i="1" s="1"/>
  <c r="J35" i="1" s="1"/>
  <c r="I36" i="1"/>
  <c r="K36" i="1" s="1"/>
  <c r="J36" i="1" s="1"/>
  <c r="I37" i="1"/>
  <c r="K37" i="1" s="1"/>
  <c r="J37" i="1" s="1"/>
  <c r="E38" i="1"/>
  <c r="F38" i="1"/>
  <c r="G38" i="1"/>
  <c r="H38" i="1"/>
  <c r="I42" i="1"/>
  <c r="W42" i="1" s="1"/>
  <c r="I43" i="1"/>
  <c r="K43" i="1" s="1"/>
  <c r="J43" i="1" s="1"/>
  <c r="I44" i="1"/>
  <c r="K44" i="1" s="1"/>
  <c r="J44" i="1" s="1"/>
  <c r="I45" i="1"/>
  <c r="W45" i="1" s="1"/>
  <c r="I46" i="1"/>
  <c r="K46" i="1" s="1"/>
  <c r="J46" i="1" s="1"/>
  <c r="I47" i="1"/>
  <c r="K47" i="1" s="1"/>
  <c r="J47" i="1" s="1"/>
  <c r="I48" i="1"/>
  <c r="K48" i="1" s="1"/>
  <c r="J48" i="1" s="1"/>
  <c r="I49" i="1"/>
  <c r="K49" i="1" s="1"/>
  <c r="J49" i="1" s="1"/>
  <c r="E50" i="1"/>
  <c r="F50" i="1"/>
  <c r="G50" i="1"/>
  <c r="H50" i="1"/>
  <c r="I54" i="1"/>
  <c r="K54" i="1" s="1"/>
  <c r="J54" i="1" s="1"/>
  <c r="I55" i="1"/>
  <c r="W55" i="1" s="1"/>
  <c r="I56" i="1"/>
  <c r="W56" i="1" s="1"/>
  <c r="I57" i="1"/>
  <c r="K57" i="1" s="1"/>
  <c r="J57" i="1" s="1"/>
  <c r="I58" i="1"/>
  <c r="W58" i="1" s="1"/>
  <c r="I59" i="1"/>
  <c r="K59" i="1" s="1"/>
  <c r="J59" i="1" s="1"/>
  <c r="I60" i="1"/>
  <c r="K60" i="1" s="1"/>
  <c r="J60" i="1" s="1"/>
  <c r="I61" i="1"/>
  <c r="K61" i="1" s="1"/>
  <c r="J61" i="1" s="1"/>
  <c r="E62" i="1"/>
  <c r="F62" i="1"/>
  <c r="G62" i="1"/>
  <c r="H62" i="1"/>
  <c r="I66" i="1"/>
  <c r="W66" i="1" s="1"/>
  <c r="I67" i="1"/>
  <c r="K67" i="1" s="1"/>
  <c r="J67" i="1" s="1"/>
  <c r="I68" i="1"/>
  <c r="I69" i="1"/>
  <c r="W69" i="1" s="1"/>
  <c r="I70" i="1"/>
  <c r="K70" i="1" s="1"/>
  <c r="J70" i="1" s="1"/>
  <c r="I71" i="1"/>
  <c r="K71" i="1" s="1"/>
  <c r="J71" i="1" s="1"/>
  <c r="I72" i="1"/>
  <c r="K72" i="1" s="1"/>
  <c r="J72" i="1" s="1"/>
  <c r="I73" i="1"/>
  <c r="K73" i="1" s="1"/>
  <c r="J73" i="1" s="1"/>
  <c r="E74" i="1"/>
  <c r="F74" i="1"/>
  <c r="G74" i="1"/>
  <c r="H74" i="1"/>
  <c r="I78" i="1"/>
  <c r="W78" i="1" s="1"/>
  <c r="I79" i="1"/>
  <c r="K79" i="1" s="1"/>
  <c r="J79" i="1" s="1"/>
  <c r="I80" i="1"/>
  <c r="W80" i="1" s="1"/>
  <c r="I81" i="1"/>
  <c r="K81" i="1" s="1"/>
  <c r="J81" i="1" s="1"/>
  <c r="I82" i="1"/>
  <c r="W82" i="1" s="1"/>
  <c r="I83" i="1"/>
  <c r="W86" i="1" s="1"/>
  <c r="I84" i="1"/>
  <c r="K84" i="1" s="1"/>
  <c r="J84" i="1" s="1"/>
  <c r="I85" i="1"/>
  <c r="K85" i="1" s="1"/>
  <c r="J85" i="1" s="1"/>
  <c r="E86" i="1"/>
  <c r="F86" i="1"/>
  <c r="G86" i="1"/>
  <c r="H86" i="1"/>
  <c r="I90" i="1"/>
  <c r="K90" i="1" s="1"/>
  <c r="J90" i="1" s="1"/>
  <c r="I91" i="1"/>
  <c r="K91" i="1" s="1"/>
  <c r="J91" i="1" s="1"/>
  <c r="I92" i="1"/>
  <c r="K92" i="1" s="1"/>
  <c r="J92" i="1" s="1"/>
  <c r="I95" i="1"/>
  <c r="K95" i="1" s="1"/>
  <c r="J95" i="1" s="1"/>
  <c r="I96" i="1"/>
  <c r="K96" i="1" s="1"/>
  <c r="J96" i="1" s="1"/>
  <c r="G97" i="1"/>
  <c r="K93" i="1"/>
  <c r="J93" i="1" s="1"/>
  <c r="W59" i="1" l="1"/>
  <c r="W47" i="1"/>
  <c r="W54" i="1"/>
  <c r="E102" i="1"/>
  <c r="K78" i="1"/>
  <c r="J78" i="1" s="1"/>
  <c r="K83" i="1"/>
  <c r="J83" i="1" s="1"/>
  <c r="W79" i="1"/>
  <c r="K80" i="1"/>
  <c r="J80" i="1" s="1"/>
  <c r="G113" i="1"/>
  <c r="K69" i="1"/>
  <c r="J69" i="1" s="1"/>
  <c r="W67" i="1"/>
  <c r="K66" i="1"/>
  <c r="J66" i="1" s="1"/>
  <c r="W71" i="1"/>
  <c r="W70" i="1"/>
  <c r="K58" i="1"/>
  <c r="J58" i="1" s="1"/>
  <c r="W57" i="1"/>
  <c r="K56" i="1"/>
  <c r="J56" i="1" s="1"/>
  <c r="K55" i="1"/>
  <c r="J55" i="1" s="1"/>
  <c r="W46" i="1"/>
  <c r="W44" i="1"/>
  <c r="K42" i="1"/>
  <c r="J42" i="1" s="1"/>
  <c r="K33" i="1"/>
  <c r="J33" i="1" s="1"/>
  <c r="W32" i="1"/>
  <c r="W34" i="1"/>
  <c r="W31" i="1"/>
  <c r="K30" i="1"/>
  <c r="J30" i="1" s="1"/>
  <c r="W103" i="1"/>
  <c r="W99" i="1"/>
  <c r="J97" i="1"/>
  <c r="I97" i="1"/>
  <c r="H88" i="1"/>
  <c r="W98" i="1"/>
  <c r="K82" i="1"/>
  <c r="J82" i="1" s="1"/>
  <c r="W81" i="1"/>
  <c r="H76" i="1"/>
  <c r="I86" i="1"/>
  <c r="F125" i="1" s="1"/>
  <c r="H64" i="1"/>
  <c r="W68" i="1"/>
  <c r="K68" i="1"/>
  <c r="J68" i="1" s="1"/>
  <c r="I74" i="1"/>
  <c r="H52" i="1"/>
  <c r="I62" i="1"/>
  <c r="K45" i="1"/>
  <c r="J45" i="1" s="1"/>
  <c r="I50" i="1"/>
  <c r="E122" i="1" s="1"/>
  <c r="W43" i="1"/>
  <c r="H40" i="1"/>
  <c r="H28" i="1"/>
  <c r="W35" i="1"/>
  <c r="I38" i="1"/>
  <c r="I102" i="1"/>
  <c r="I26" i="1"/>
  <c r="M26" i="1"/>
  <c r="M25" i="1" s="1"/>
  <c r="J14" i="1"/>
  <c r="J26" i="1" s="1"/>
  <c r="J86" i="1" l="1"/>
  <c r="J62" i="1"/>
  <c r="J74" i="1"/>
  <c r="J50" i="1"/>
  <c r="E136" i="1"/>
  <c r="J38" i="1"/>
  <c r="E126" i="1"/>
  <c r="F126" i="1"/>
  <c r="D98" i="1"/>
  <c r="E125" i="1"/>
  <c r="G136" i="1"/>
  <c r="D87" i="1"/>
  <c r="W111" i="1"/>
  <c r="W112" i="1"/>
  <c r="E124" i="1"/>
  <c r="D75" i="1"/>
  <c r="F124" i="1"/>
  <c r="F123" i="1"/>
  <c r="E123" i="1"/>
  <c r="F136" i="1"/>
  <c r="D63" i="1"/>
  <c r="F122" i="1"/>
  <c r="D51" i="1"/>
  <c r="D39" i="1"/>
  <c r="H113" i="1"/>
  <c r="E121" i="1"/>
  <c r="F121" i="1"/>
  <c r="E120" i="1"/>
  <c r="F120" i="1"/>
  <c r="K102" i="1"/>
  <c r="D27" i="1"/>
  <c r="D136" i="1" s="1"/>
  <c r="M24" i="1"/>
  <c r="K26" i="1" s="1"/>
  <c r="M38" i="1" s="1"/>
  <c r="M37" i="1" s="1"/>
  <c r="G102" i="1" l="1"/>
  <c r="I106" i="1" s="1"/>
  <c r="M36" i="1"/>
  <c r="K38" i="1" s="1"/>
  <c r="M50" i="1" s="1"/>
  <c r="M49" i="1" s="1"/>
  <c r="M48" i="1" s="1"/>
  <c r="K50" i="1" s="1"/>
  <c r="M62" i="1" s="1"/>
  <c r="M61" i="1" s="1"/>
  <c r="M60" i="1" s="1"/>
  <c r="K62" i="1" s="1"/>
  <c r="M74" i="1" s="1"/>
  <c r="M73" i="1" s="1"/>
  <c r="M72" i="1" s="1"/>
  <c r="K74" i="1" s="1"/>
  <c r="M94" i="1" s="1"/>
  <c r="M92" i="1" s="1"/>
  <c r="M91" i="1" s="1"/>
  <c r="K86" i="1" s="1"/>
  <c r="M111" i="1" s="1"/>
  <c r="M110" i="1" s="1"/>
  <c r="M109" i="1" s="1"/>
  <c r="K97" i="1" s="1"/>
  <c r="W122" i="1"/>
  <c r="I113" i="1" s="1"/>
  <c r="H117" i="1" s="1"/>
  <c r="F127" i="1"/>
  <c r="E127" i="1"/>
  <c r="H9" i="1" l="1"/>
  <c r="F128" i="1"/>
  <c r="G106" i="1" s="1"/>
  <c r="H136" i="1" s="1"/>
</calcChain>
</file>

<file path=xl/sharedStrings.xml><?xml version="1.0" encoding="utf-8"?>
<sst xmlns="http://schemas.openxmlformats.org/spreadsheetml/2006/main" count="115" uniqueCount="47">
  <si>
    <t>Click to Enter Name</t>
  </si>
  <si>
    <t>Your Credits</t>
  </si>
  <si>
    <t>Click to Enter Hall Ticket No.</t>
  </si>
  <si>
    <t>B.Tech. I Year</t>
  </si>
  <si>
    <t>S.No</t>
  </si>
  <si>
    <t>Subject</t>
  </si>
  <si>
    <t>Credits</t>
  </si>
  <si>
    <t>Max Marks</t>
  </si>
  <si>
    <t>Internal Marks</t>
  </si>
  <si>
    <t>End Exam</t>
  </si>
  <si>
    <t xml:space="preserve"> Total Marks</t>
  </si>
  <si>
    <t>Total Credits</t>
  </si>
  <si>
    <t>Result</t>
  </si>
  <si>
    <t>small 1</t>
  </si>
  <si>
    <t>TOTAL</t>
  </si>
  <si>
    <t>Percentage</t>
  </si>
  <si>
    <t>B.Tech. II Year I Sem</t>
  </si>
  <si>
    <t>Total Marks</t>
  </si>
  <si>
    <t>B.Tech. II Year II Sem</t>
  </si>
  <si>
    <t>B.Tech. III Year I Sem</t>
  </si>
  <si>
    <t>B. Tech. III Year II Sem</t>
  </si>
  <si>
    <t>B. Tech. IV Year I Sem</t>
  </si>
  <si>
    <t>B.Tech. IV Year II Sem</t>
  </si>
  <si>
    <t>Max Credits</t>
  </si>
  <si>
    <t>Max    Marks</t>
  </si>
  <si>
    <t>Grand Total</t>
  </si>
  <si>
    <t>Total Percentage*</t>
  </si>
  <si>
    <t>* As per JNT University, percentage is calculated for BEST 216 credits out of 224 credits.</t>
  </si>
  <si>
    <t>Note :- This sheet is prepared only for calculations, not for any other applications.</t>
  </si>
  <si>
    <t>small 2</t>
  </si>
  <si>
    <t>I st Year</t>
  </si>
  <si>
    <t>II - I</t>
  </si>
  <si>
    <t>II - II</t>
  </si>
  <si>
    <t>sum of two smallest numbers</t>
  </si>
  <si>
    <t>III - I</t>
  </si>
  <si>
    <t>III - II</t>
  </si>
  <si>
    <t>IV - I</t>
  </si>
  <si>
    <t>IV - II</t>
  </si>
  <si>
    <t>SUM</t>
  </si>
  <si>
    <t xml:space="preserve">Till  Now  Percentage  is   </t>
  </si>
  <si>
    <t>1st Year</t>
  </si>
  <si>
    <t>2nd Year</t>
  </si>
  <si>
    <t>3rd Year</t>
  </si>
  <si>
    <t>4th Year</t>
  </si>
  <si>
    <t>Total</t>
  </si>
  <si>
    <t>www.jntuworld.com</t>
  </si>
  <si>
    <t>For JNTUH,JNTUK &amp; JNTUA 2007-2008 Admitted Batches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</si>
</sst>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20" x14ac:knownFonts="1">
    <font>
      <sz val="10"/>
      <name val="Arial"/>
    </font>
    <font>
      <b/>
      <sz val="10"/>
      <color indexed="12"/>
      <name val="Arial"/>
      <family val="2"/>
    </font>
    <font>
      <b/>
      <sz val="10"/>
      <color indexed="43"/>
      <name val="Arial"/>
      <family val="2"/>
    </font>
    <font>
      <sz val="10"/>
      <color indexed="43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b/>
      <sz val="14"/>
      <color indexed="9"/>
      <name val="Arial"/>
      <family val="2"/>
    </font>
    <font>
      <b/>
      <sz val="11"/>
      <color indexed="9"/>
      <name val="Arial"/>
      <family val="2"/>
    </font>
    <font>
      <b/>
      <sz val="18"/>
      <color indexed="9"/>
      <name val="Arial"/>
      <family val="2"/>
    </font>
    <font>
      <sz val="10"/>
      <color indexed="18"/>
      <name val="Arial"/>
      <family val="2"/>
    </font>
    <font>
      <b/>
      <sz val="18"/>
      <color indexed="9"/>
      <name val="Arial Narrow"/>
      <family val="2"/>
    </font>
    <font>
      <sz val="23"/>
      <color indexed="31"/>
      <name val="Cambria"/>
      <family val="1"/>
    </font>
    <font>
      <b/>
      <sz val="10"/>
      <color indexed="18"/>
      <name val="Arial"/>
      <family val="2"/>
    </font>
    <font>
      <b/>
      <sz val="12"/>
      <color indexed="18"/>
      <name val="Arial"/>
      <family val="2"/>
    </font>
    <font>
      <sz val="10"/>
      <color indexed="27"/>
      <name val="Arial"/>
      <family val="2"/>
    </font>
    <font>
      <sz val="1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0"/>
        <bgColor indexed="64"/>
      </patternFill>
    </fill>
  </fills>
  <borders count="3">
    <border>
      <left/>
      <right/>
      <top/>
      <bottom/>
      <diagonal/>
    </border>
    <border>
      <left style="thin">
        <color indexed="40"/>
      </left>
      <right style="thin">
        <color indexed="40"/>
      </right>
      <top style="thin">
        <color indexed="40"/>
      </top>
      <bottom style="thin">
        <color indexed="40"/>
      </bottom>
      <diagonal/>
    </border>
    <border>
      <left/>
      <right style="thin">
        <color indexed="40"/>
      </right>
      <top style="thin">
        <color indexed="40"/>
      </top>
      <bottom style="thin">
        <color indexed="4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5" fillId="2" borderId="0" xfId="0" applyFont="1" applyFill="1" applyAlignment="1" applyProtection="1">
      <alignment horizontal="center" wrapText="1"/>
      <protection hidden="1"/>
    </xf>
    <xf numFmtId="0" fontId="5" fillId="2" borderId="0" xfId="0" applyFont="1" applyFill="1" applyAlignment="1" applyProtection="1">
      <alignment horizontal="left" wrapText="1"/>
      <protection hidden="1"/>
    </xf>
    <xf numFmtId="0" fontId="4" fillId="2" borderId="0" xfId="0" applyFont="1" applyFill="1" applyAlignment="1" applyProtection="1">
      <alignment horizontal="center"/>
      <protection hidden="1"/>
    </xf>
    <xf numFmtId="0" fontId="4" fillId="2" borderId="0" xfId="0" applyFont="1" applyFill="1" applyAlignment="1" applyProtection="1">
      <alignment horizontal="left"/>
      <protection hidden="1"/>
    </xf>
    <xf numFmtId="0" fontId="6" fillId="2" borderId="0" xfId="0" applyFont="1" applyFill="1" applyAlignment="1" applyProtection="1">
      <alignment horizontal="left"/>
      <protection hidden="1"/>
    </xf>
    <xf numFmtId="0" fontId="7" fillId="2" borderId="0" xfId="0" applyFont="1" applyFill="1" applyAlignment="1" applyProtection="1">
      <alignment horizontal="left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5" fillId="2" borderId="0" xfId="0" applyFont="1" applyFill="1" applyAlignment="1" applyProtection="1">
      <alignment horizontal="left"/>
      <protection hidden="1"/>
    </xf>
    <xf numFmtId="9" fontId="5" fillId="2" borderId="0" xfId="0" applyNumberFormat="1" applyFont="1" applyFill="1" applyAlignment="1" applyProtection="1">
      <alignment horizontal="left"/>
      <protection hidden="1"/>
    </xf>
    <xf numFmtId="0" fontId="0" fillId="3" borderId="0" xfId="0" applyFill="1" applyAlignment="1" applyProtection="1">
      <alignment horizontal="center"/>
      <protection hidden="1"/>
    </xf>
    <xf numFmtId="0" fontId="0" fillId="3" borderId="0" xfId="0" applyFill="1"/>
    <xf numFmtId="0" fontId="0" fillId="3" borderId="0" xfId="0" applyFill="1" applyAlignment="1">
      <alignment horizontal="center"/>
    </xf>
    <xf numFmtId="0" fontId="4" fillId="2" borderId="0" xfId="0" applyFont="1" applyFill="1"/>
    <xf numFmtId="0" fontId="8" fillId="3" borderId="0" xfId="0" applyFont="1" applyFill="1" applyAlignment="1" applyProtection="1">
      <alignment horizontal="left"/>
      <protection hidden="1"/>
    </xf>
    <xf numFmtId="0" fontId="9" fillId="3" borderId="0" xfId="0" applyFont="1" applyFill="1" applyAlignment="1" applyProtection="1">
      <alignment horizontal="center"/>
      <protection hidden="1"/>
    </xf>
    <xf numFmtId="0" fontId="5" fillId="3" borderId="0" xfId="0" applyFont="1" applyFill="1" applyAlignment="1" applyProtection="1">
      <alignment horizontal="left"/>
      <protection hidden="1"/>
    </xf>
    <xf numFmtId="0" fontId="4" fillId="3" borderId="0" xfId="0" applyFont="1" applyFill="1" applyAlignment="1">
      <alignment horizontal="center"/>
    </xf>
    <xf numFmtId="0" fontId="8" fillId="3" borderId="0" xfId="0" applyFont="1" applyFill="1" applyAlignment="1" applyProtection="1">
      <alignment horizontal="center"/>
      <protection hidden="1"/>
    </xf>
    <xf numFmtId="0" fontId="4" fillId="2" borderId="0" xfId="0" applyFont="1" applyFill="1" applyAlignment="1" applyProtection="1">
      <alignment horizontal="center" wrapText="1"/>
      <protection hidden="1"/>
    </xf>
    <xf numFmtId="9" fontId="10" fillId="2" borderId="0" xfId="0" applyNumberFormat="1" applyFont="1" applyFill="1" applyAlignment="1" applyProtection="1">
      <alignment horizontal="center" wrapText="1"/>
      <protection hidden="1"/>
    </xf>
    <xf numFmtId="9" fontId="11" fillId="2" borderId="0" xfId="0" applyNumberFormat="1" applyFont="1" applyFill="1" applyAlignment="1" applyProtection="1">
      <alignment horizontal="center" wrapText="1"/>
      <protection hidden="1"/>
    </xf>
    <xf numFmtId="0" fontId="11" fillId="2" borderId="0" xfId="0" applyFont="1" applyFill="1" applyAlignment="1" applyProtection="1">
      <alignment horizontal="center" wrapText="1"/>
      <protection hidden="1"/>
    </xf>
    <xf numFmtId="9" fontId="10" fillId="2" borderId="0" xfId="0" applyNumberFormat="1" applyFont="1" applyFill="1" applyAlignment="1" applyProtection="1">
      <alignment horizontal="left"/>
      <protection hidden="1"/>
    </xf>
    <xf numFmtId="0" fontId="10" fillId="2" borderId="0" xfId="0" applyNumberFormat="1" applyFont="1" applyFill="1" applyAlignment="1" applyProtection="1">
      <alignment horizontal="center"/>
      <protection hidden="1"/>
    </xf>
    <xf numFmtId="0" fontId="10" fillId="2" borderId="0" xfId="0" applyFont="1" applyFill="1" applyAlignment="1" applyProtection="1">
      <alignment horizontal="center"/>
      <protection hidden="1"/>
    </xf>
    <xf numFmtId="0" fontId="10" fillId="2" borderId="0" xfId="0" applyFont="1" applyFill="1" applyAlignment="1">
      <alignment horizontal="center"/>
    </xf>
    <xf numFmtId="0" fontId="12" fillId="2" borderId="0" xfId="0" applyFont="1" applyFill="1" applyAlignment="1" applyProtection="1">
      <alignment horizontal="left"/>
      <protection hidden="1"/>
    </xf>
    <xf numFmtId="9" fontId="12" fillId="2" borderId="0" xfId="0" applyNumberFormat="1" applyFont="1" applyFill="1" applyAlignment="1" applyProtection="1">
      <alignment horizontal="left"/>
      <protection hidden="1"/>
    </xf>
    <xf numFmtId="10" fontId="4" fillId="2" borderId="0" xfId="0" applyNumberFormat="1" applyFont="1" applyFill="1" applyAlignment="1" applyProtection="1">
      <alignment horizontal="center"/>
      <protection hidden="1"/>
    </xf>
    <xf numFmtId="10" fontId="12" fillId="2" borderId="0" xfId="0" applyNumberFormat="1" applyFont="1" applyFill="1" applyAlignment="1" applyProtection="1">
      <alignment horizontal="left" shrinkToFit="1"/>
      <protection hidden="1"/>
    </xf>
    <xf numFmtId="0" fontId="0" fillId="3" borderId="0" xfId="0" applyFill="1" applyProtection="1">
      <protection hidden="1"/>
    </xf>
    <xf numFmtId="0" fontId="1" fillId="3" borderId="0" xfId="0" applyFont="1" applyFill="1" applyAlignment="1" applyProtection="1">
      <alignment horizontal="left"/>
      <protection hidden="1"/>
    </xf>
    <xf numFmtId="9" fontId="1" fillId="3" borderId="0" xfId="0" applyNumberFormat="1" applyFont="1" applyFill="1" applyAlignment="1" applyProtection="1">
      <alignment horizontal="left"/>
      <protection hidden="1"/>
    </xf>
    <xf numFmtId="0" fontId="3" fillId="3" borderId="0" xfId="0" applyFont="1" applyFill="1" applyAlignment="1" applyProtection="1">
      <alignment horizontal="left"/>
      <protection hidden="1"/>
    </xf>
    <xf numFmtId="0" fontId="2" fillId="3" borderId="0" xfId="0" applyFont="1" applyFill="1" applyAlignment="1" applyProtection="1">
      <alignment horizontal="left"/>
      <protection hidden="1"/>
    </xf>
    <xf numFmtId="0" fontId="0" fillId="3" borderId="0" xfId="0" applyFill="1" applyAlignment="1" applyProtection="1">
      <alignment horizontal="left"/>
      <protection hidden="1"/>
    </xf>
    <xf numFmtId="0" fontId="9" fillId="3" borderId="0" xfId="0" applyFont="1" applyFill="1" applyAlignment="1" applyProtection="1">
      <alignment horizontal="right"/>
      <protection hidden="1"/>
    </xf>
    <xf numFmtId="0" fontId="4" fillId="3" borderId="0" xfId="0" applyFont="1" applyFill="1" applyAlignment="1" applyProtection="1">
      <alignment horizontal="center"/>
      <protection hidden="1"/>
    </xf>
    <xf numFmtId="0" fontId="5" fillId="2" borderId="1" xfId="0" applyFont="1" applyFill="1" applyBorder="1" applyAlignment="1" applyProtection="1">
      <alignment horizontal="center"/>
      <protection locked="0" hidden="1"/>
    </xf>
    <xf numFmtId="0" fontId="10" fillId="2" borderId="0" xfId="0" applyFont="1" applyFill="1" applyAlignment="1" applyProtection="1">
      <alignment horizontal="left"/>
      <protection hidden="1"/>
    </xf>
    <xf numFmtId="164" fontId="10" fillId="2" borderId="0" xfId="0" applyNumberFormat="1" applyFont="1" applyFill="1" applyAlignment="1" applyProtection="1">
      <alignment horizontal="center"/>
      <protection hidden="1"/>
    </xf>
    <xf numFmtId="0" fontId="0" fillId="3" borderId="0" xfId="0" applyFill="1" applyAlignment="1" applyProtection="1">
      <alignment horizontal="left"/>
      <protection locked="0" hidden="1"/>
    </xf>
    <xf numFmtId="0" fontId="4" fillId="2" borderId="0" xfId="0" applyFont="1" applyFill="1" applyAlignment="1">
      <alignment horizontal="center"/>
    </xf>
    <xf numFmtId="0" fontId="0" fillId="3" borderId="0" xfId="0" applyFill="1" applyAlignment="1" applyProtection="1">
      <alignment horizontal="center"/>
      <protection locked="0" hidden="1"/>
    </xf>
    <xf numFmtId="0" fontId="4" fillId="3" borderId="0" xfId="0" applyFont="1" applyFill="1"/>
    <xf numFmtId="0" fontId="4" fillId="3" borderId="0" xfId="0" applyFont="1" applyFill="1" applyAlignment="1" applyProtection="1">
      <alignment horizontal="left"/>
      <protection hidden="1"/>
    </xf>
    <xf numFmtId="0" fontId="12" fillId="2" borderId="0" xfId="0" applyFont="1" applyFill="1" applyAlignment="1" applyProtection="1">
      <alignment horizontal="center"/>
      <protection hidden="1"/>
    </xf>
    <xf numFmtId="0" fontId="14" fillId="2" borderId="0" xfId="0" applyFont="1" applyFill="1" applyAlignment="1" applyProtection="1">
      <alignment horizontal="left"/>
      <protection hidden="1"/>
    </xf>
    <xf numFmtId="0" fontId="15" fillId="2" borderId="0" xfId="0" applyFont="1" applyFill="1" applyAlignment="1" applyProtection="1">
      <alignment horizontal="left"/>
      <protection hidden="1"/>
    </xf>
    <xf numFmtId="164" fontId="5" fillId="2" borderId="0" xfId="0" applyNumberFormat="1" applyFont="1" applyFill="1" applyAlignment="1" applyProtection="1">
      <alignment horizontal="left"/>
      <protection hidden="1"/>
    </xf>
    <xf numFmtId="0" fontId="5" fillId="2" borderId="2" xfId="0" applyFont="1" applyFill="1" applyBorder="1" applyAlignment="1" applyProtection="1">
      <alignment horizontal="center"/>
      <protection locked="0" hidden="1"/>
    </xf>
    <xf numFmtId="0" fontId="4" fillId="2" borderId="1" xfId="0" applyFont="1" applyFill="1" applyBorder="1" applyAlignment="1" applyProtection="1">
      <alignment horizontal="left"/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Border="1" applyAlignment="1" applyProtection="1">
      <alignment horizontal="center"/>
      <protection locked="0"/>
    </xf>
    <xf numFmtId="0" fontId="13" fillId="2" borderId="0" xfId="0" applyFont="1" applyFill="1" applyAlignment="1">
      <alignment horizontal="left"/>
    </xf>
    <xf numFmtId="0" fontId="13" fillId="2" borderId="0" xfId="0" applyFont="1" applyFill="1"/>
    <xf numFmtId="0" fontId="13" fillId="2" borderId="0" xfId="0" applyFont="1" applyFill="1" applyAlignment="1" applyProtection="1">
      <alignment horizontal="center"/>
      <protection hidden="1"/>
    </xf>
    <xf numFmtId="0" fontId="16" fillId="2" borderId="0" xfId="0" applyFont="1" applyFill="1" applyAlignment="1">
      <alignment horizontal="left"/>
    </xf>
    <xf numFmtId="0" fontId="17" fillId="2" borderId="0" xfId="0" applyFont="1" applyFill="1" applyAlignment="1" applyProtection="1">
      <alignment horizontal="center"/>
      <protection hidden="1"/>
    </xf>
    <xf numFmtId="0" fontId="13" fillId="2" borderId="0" xfId="0" applyFont="1" applyFill="1" applyAlignment="1">
      <alignment vertical="center"/>
    </xf>
    <xf numFmtId="0" fontId="16" fillId="2" borderId="0" xfId="0" applyFont="1" applyFill="1" applyAlignment="1" applyProtection="1">
      <alignment horizontal="center"/>
      <protection hidden="1"/>
    </xf>
    <xf numFmtId="164" fontId="13" fillId="2" borderId="0" xfId="0" applyNumberFormat="1" applyFont="1" applyFill="1" applyAlignment="1">
      <alignment horizontal="left"/>
    </xf>
    <xf numFmtId="164" fontId="13" fillId="2" borderId="0" xfId="0" applyNumberFormat="1" applyFont="1" applyFill="1"/>
    <xf numFmtId="0" fontId="13" fillId="2" borderId="0" xfId="0" applyFont="1" applyFill="1" applyAlignment="1">
      <alignment horizontal="center"/>
    </xf>
    <xf numFmtId="10" fontId="13" fillId="2" borderId="0" xfId="0" applyNumberFormat="1" applyFont="1" applyFill="1" applyAlignment="1">
      <alignment horizontal="center"/>
    </xf>
    <xf numFmtId="10" fontId="13" fillId="2" borderId="0" xfId="0" applyNumberFormat="1" applyFont="1" applyFill="1"/>
    <xf numFmtId="165" fontId="13" fillId="2" borderId="0" xfId="0" applyNumberFormat="1" applyFont="1" applyFill="1"/>
    <xf numFmtId="0" fontId="13" fillId="2" borderId="0" xfId="0" applyFont="1" applyFill="1" applyAlignment="1" applyProtection="1">
      <alignment horizontal="center"/>
    </xf>
    <xf numFmtId="0" fontId="13" fillId="2" borderId="0" xfId="0" applyNumberFormat="1" applyFont="1" applyFill="1" applyAlignment="1">
      <alignment horizontal="center"/>
    </xf>
    <xf numFmtId="164" fontId="13" fillId="2" borderId="0" xfId="0" applyNumberFormat="1" applyFont="1" applyFill="1" applyAlignment="1">
      <alignment horizontal="center"/>
    </xf>
    <xf numFmtId="0" fontId="6" fillId="2" borderId="0" xfId="0" applyFont="1" applyFill="1" applyAlignment="1" applyProtection="1">
      <alignment horizontal="right"/>
      <protection hidden="1"/>
    </xf>
    <xf numFmtId="0" fontId="5" fillId="2" borderId="1" xfId="0" applyFont="1" applyFill="1" applyBorder="1" applyAlignment="1" applyProtection="1">
      <alignment horizontal="left"/>
      <protection locked="0"/>
    </xf>
    <xf numFmtId="0" fontId="18" fillId="3" borderId="0" xfId="0" applyFont="1" applyFill="1" applyAlignment="1" applyProtection="1">
      <alignment horizontal="center" vertical="center"/>
      <protection hidden="1"/>
    </xf>
    <xf numFmtId="0" fontId="19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969128369473494"/>
          <c:y val="7.3329333740334166E-2"/>
          <c:w val="0.73163859026055511"/>
          <c:h val="0.57239087290060975"/>
        </c:manualLayout>
      </c:layout>
      <c:barChart>
        <c:barDir val="col"/>
        <c:grouping val="clustered"/>
        <c:varyColors val="0"/>
        <c:ser>
          <c:idx val="0"/>
          <c:order val="0"/>
          <c:tx>
            <c:v> </c:v>
          </c:tx>
          <c:invertIfNegative val="0"/>
          <c:dPt>
            <c:idx val="4"/>
            <c:invertIfNegative val="0"/>
            <c:bubble3D val="0"/>
            <c:spPr>
              <a:solidFill>
                <a:srgbClr val="00B0F0"/>
              </a:solidFill>
            </c:spPr>
          </c:dPt>
          <c:cat>
            <c:strRef>
              <c:f>(JW!$D$135,JW!$E$135,JW!$F$135,JW!$G$135,JW!$H$135)</c:f>
              <c:strCache>
                <c:ptCount val="5"/>
                <c:pt idx="0">
                  <c:v>1st Year</c:v>
                </c:pt>
                <c:pt idx="1">
                  <c:v>2nd Year</c:v>
                </c:pt>
                <c:pt idx="2">
                  <c:v>3rd Year</c:v>
                </c:pt>
                <c:pt idx="3">
                  <c:v>4th Year</c:v>
                </c:pt>
                <c:pt idx="4">
                  <c:v>Total</c:v>
                </c:pt>
              </c:strCache>
            </c:strRef>
          </c:cat>
          <c:val>
            <c:numRef>
              <c:f>(JW!$D$136,JW!$E$136,JW!$F$136,JW!$G$136,JW!$H$136)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221248"/>
        <c:axId val="265222784"/>
      </c:barChart>
      <c:catAx>
        <c:axId val="26522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65222784"/>
        <c:crosses val="autoZero"/>
        <c:auto val="1"/>
        <c:lblAlgn val="ctr"/>
        <c:lblOffset val="100"/>
        <c:noMultiLvlLbl val="0"/>
      </c:catAx>
      <c:valAx>
        <c:axId val="265222784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26522124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9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25400"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0</xdr:row>
      <xdr:rowOff>104775</xdr:rowOff>
    </xdr:from>
    <xdr:to>
      <xdr:col>11</xdr:col>
      <xdr:colOff>9525</xdr:colOff>
      <xdr:row>10</xdr:row>
      <xdr:rowOff>57150</xdr:rowOff>
    </xdr:to>
    <xdr:graphicFrame macro="">
      <xdr:nvGraphicFramePr>
        <xdr:cNvPr id="134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333375</xdr:colOff>
      <xdr:row>0</xdr:row>
      <xdr:rowOff>161925</xdr:rowOff>
    </xdr:from>
    <xdr:to>
      <xdr:col>17</xdr:col>
      <xdr:colOff>409575</xdr:colOff>
      <xdr:row>10</xdr:row>
      <xdr:rowOff>114300</xdr:rowOff>
    </xdr:to>
    <xdr:pic>
      <xdr:nvPicPr>
        <xdr:cNvPr id="1345" name="Picture 2" descr="200x200.gif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29850" y="161925"/>
          <a:ext cx="1905000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2</xdr:col>
      <xdr:colOff>562195</xdr:colOff>
      <xdr:row>1</xdr:row>
      <xdr:rowOff>74902</xdr:rowOff>
    </xdr:from>
    <xdr:ext cx="2893621" cy="699442"/>
    <xdr:sp macro="" textlink="">
      <xdr:nvSpPr>
        <xdr:cNvPr id="4" name="Rectangle 3"/>
        <xdr:cNvSpPr/>
      </xdr:nvSpPr>
      <xdr:spPr>
        <a:xfrm>
          <a:off x="1135990" y="235565"/>
          <a:ext cx="2922083" cy="718466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4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JNTUWORLD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0"/>
  <sheetViews>
    <sheetView tabSelected="1" zoomScale="83" workbookViewId="0">
      <pane ySplit="11" topLeftCell="A75" activePane="bottomLeft" state="frozen"/>
      <selection pane="bottomLeft" activeCell="D96" sqref="D96"/>
    </sheetView>
  </sheetViews>
  <sheetFormatPr defaultRowHeight="12.75" x14ac:dyDescent="0.2"/>
  <cols>
    <col min="1" max="1" width="2.42578125" style="57" bestFit="1" customWidth="1"/>
    <col min="2" max="2" width="6.140625" style="57" bestFit="1" customWidth="1"/>
    <col min="3" max="3" width="11.85546875" style="57" bestFit="1" customWidth="1"/>
    <col min="4" max="4" width="34.85546875" style="57" bestFit="1" customWidth="1"/>
    <col min="5" max="5" width="9.140625" style="57" bestFit="1" customWidth="1"/>
    <col min="6" max="6" width="7.42578125" style="57" bestFit="1" customWidth="1"/>
    <col min="7" max="8" width="10.28515625" style="65" bestFit="1" customWidth="1"/>
    <col min="9" max="9" width="9.7109375" style="57" bestFit="1" customWidth="1"/>
    <col min="10" max="10" width="12.28515625" style="57" bestFit="1" customWidth="1"/>
    <col min="11" max="11" width="13.28515625" style="65" bestFit="1" customWidth="1"/>
    <col min="12" max="12" width="2.42578125" style="57" bestFit="1" customWidth="1"/>
    <col min="13" max="13" width="9.140625" style="56" bestFit="1" customWidth="1"/>
    <col min="14" max="25" width="9.140625" style="57" bestFit="1" customWidth="1"/>
    <col min="26" max="26" width="12.42578125" style="57" bestFit="1" customWidth="1"/>
    <col min="27" max="27" width="9.140625" style="57" bestFit="1"/>
    <col min="28" max="16384" width="9.140625" style="57"/>
  </cols>
  <sheetData>
    <row r="1" spans="1:23" x14ac:dyDescent="0.2">
      <c r="A1" s="31"/>
      <c r="B1" s="10"/>
      <c r="C1" s="36"/>
      <c r="D1" s="42"/>
      <c r="E1" s="10"/>
      <c r="F1" s="10"/>
      <c r="G1" s="10"/>
      <c r="H1" s="10"/>
      <c r="I1" s="10"/>
      <c r="J1" s="10"/>
      <c r="K1" s="10"/>
      <c r="L1" s="31"/>
      <c r="P1" s="58" t="s">
        <v>46</v>
      </c>
      <c r="U1" s="57">
        <f>AA27</f>
        <v>0</v>
      </c>
    </row>
    <row r="2" spans="1:23" ht="11.25" customHeight="1" x14ac:dyDescent="0.2">
      <c r="A2" s="31"/>
      <c r="B2" s="3"/>
      <c r="C2" s="4"/>
      <c r="D2" s="4"/>
      <c r="E2" s="3"/>
      <c r="F2" s="3"/>
      <c r="G2" s="3"/>
      <c r="H2" s="3"/>
      <c r="I2" s="3"/>
      <c r="J2" s="3"/>
      <c r="K2" s="3"/>
      <c r="L2" s="31"/>
      <c r="P2" s="58"/>
    </row>
    <row r="3" spans="1:23" ht="29.25" x14ac:dyDescent="0.4">
      <c r="A3" s="31"/>
      <c r="B3" s="3"/>
      <c r="C3" s="49"/>
      <c r="D3" s="13"/>
      <c r="E3" s="3"/>
      <c r="F3" s="3"/>
      <c r="G3" s="3"/>
      <c r="H3" s="3"/>
      <c r="I3" s="3"/>
      <c r="J3" s="3"/>
      <c r="K3" s="3"/>
      <c r="L3" s="31"/>
    </row>
    <row r="4" spans="1:23" ht="10.5" customHeight="1" x14ac:dyDescent="0.2">
      <c r="A4" s="31"/>
      <c r="B4" s="3"/>
      <c r="C4" s="4"/>
      <c r="D4" s="4"/>
      <c r="E4" s="3"/>
      <c r="F4" s="3"/>
      <c r="G4" s="3"/>
      <c r="H4" s="3"/>
      <c r="I4" s="3"/>
      <c r="J4" s="3"/>
      <c r="K4" s="3"/>
      <c r="L4" s="31"/>
    </row>
    <row r="5" spans="1:23" ht="10.5" customHeight="1" x14ac:dyDescent="0.2">
      <c r="A5" s="31"/>
      <c r="B5" s="3"/>
      <c r="C5" s="4"/>
      <c r="D5" s="4"/>
      <c r="E5" s="3"/>
      <c r="F5" s="3"/>
      <c r="G5" s="3"/>
      <c r="H5" s="3"/>
      <c r="I5" s="3"/>
      <c r="J5" s="3"/>
      <c r="K5" s="3"/>
      <c r="L5" s="31"/>
    </row>
    <row r="6" spans="1:23" ht="10.5" customHeight="1" x14ac:dyDescent="0.2">
      <c r="A6" s="31"/>
      <c r="B6" s="3"/>
      <c r="C6" s="4"/>
      <c r="D6" s="4"/>
      <c r="E6" s="3"/>
      <c r="F6" s="3"/>
      <c r="G6" s="3"/>
      <c r="H6" s="3"/>
      <c r="I6" s="3"/>
      <c r="J6" s="3"/>
      <c r="K6" s="3"/>
      <c r="L6" s="31"/>
    </row>
    <row r="7" spans="1:23" ht="1.5" customHeight="1" x14ac:dyDescent="0.2">
      <c r="A7" s="31"/>
      <c r="B7" s="3"/>
      <c r="C7" s="4"/>
      <c r="D7" s="4"/>
      <c r="E7" s="3"/>
      <c r="F7" s="3"/>
      <c r="G7" s="3"/>
      <c r="H7" s="3"/>
      <c r="I7" s="3"/>
      <c r="J7" s="3"/>
      <c r="K7" s="3"/>
      <c r="L7" s="31"/>
    </row>
    <row r="8" spans="1:23" ht="23.25" x14ac:dyDescent="0.35">
      <c r="A8" s="31"/>
      <c r="B8" s="5"/>
      <c r="C8" s="4"/>
      <c r="D8" s="54" t="s">
        <v>0</v>
      </c>
      <c r="E8" s="47"/>
      <c r="F8" s="48"/>
      <c r="G8" s="3"/>
      <c r="H8" s="72" t="s">
        <v>1</v>
      </c>
      <c r="I8" s="3"/>
      <c r="J8" s="3"/>
      <c r="K8" s="3"/>
      <c r="L8" s="31"/>
    </row>
    <row r="9" spans="1:23" ht="23.25" x14ac:dyDescent="0.35">
      <c r="A9" s="31"/>
      <c r="B9" s="5"/>
      <c r="C9" s="4"/>
      <c r="D9" s="55" t="s">
        <v>2</v>
      </c>
      <c r="E9" s="47"/>
      <c r="F9" s="40"/>
      <c r="G9" s="3"/>
      <c r="H9" s="7">
        <f>G102</f>
        <v>0</v>
      </c>
      <c r="I9" s="3"/>
      <c r="J9" s="3"/>
      <c r="K9" s="3"/>
      <c r="L9" s="31"/>
    </row>
    <row r="10" spans="1:23" ht="19.5" customHeight="1" x14ac:dyDescent="0.25">
      <c r="A10" s="31"/>
      <c r="B10" s="3"/>
      <c r="C10" s="4"/>
      <c r="D10" s="72"/>
      <c r="E10" s="7"/>
      <c r="F10" s="3"/>
      <c r="G10" s="3"/>
      <c r="H10" s="3"/>
      <c r="I10" s="3"/>
      <c r="J10" s="3"/>
      <c r="K10" s="3"/>
      <c r="L10" s="31"/>
    </row>
    <row r="11" spans="1:23" ht="19.5" customHeight="1" x14ac:dyDescent="0.2">
      <c r="A11" s="31"/>
      <c r="B11" s="38"/>
      <c r="C11" s="46"/>
      <c r="D11" s="46"/>
      <c r="E11" s="38"/>
      <c r="F11" s="38"/>
      <c r="G11" s="38"/>
      <c r="H11" s="38"/>
      <c r="I11" s="38"/>
      <c r="J11" s="74"/>
      <c r="K11" s="45"/>
      <c r="L11" s="31"/>
    </row>
    <row r="12" spans="1:23" ht="20.25" x14ac:dyDescent="0.3">
      <c r="A12" s="31"/>
      <c r="B12" s="10"/>
      <c r="C12" s="45"/>
      <c r="D12" s="14"/>
      <c r="E12" s="15" t="s">
        <v>3</v>
      </c>
      <c r="F12" s="15"/>
      <c r="G12" s="16" t="str">
        <f>IF(AND(H14&gt;0, H15&gt;0, H16&gt;0, H17&gt;0, H18&gt;0, H19&gt;0, H20&gt;0, H21&gt;0,H22&gt;0,H23&gt;0, H24&gt;0,H25&gt;0),"  ","Enter Internal &amp; External marks in the below cells")</f>
        <v>Enter Internal &amp; External marks in the below cells</v>
      </c>
      <c r="H12" s="17"/>
      <c r="I12" s="18"/>
      <c r="J12" s="18"/>
      <c r="K12" s="18"/>
      <c r="L12" s="31"/>
    </row>
    <row r="13" spans="1:23" ht="25.5" x14ac:dyDescent="0.2">
      <c r="A13" s="31"/>
      <c r="B13" s="1" t="s">
        <v>4</v>
      </c>
      <c r="C13" s="2"/>
      <c r="D13" s="2" t="s">
        <v>5</v>
      </c>
      <c r="E13" s="1" t="s">
        <v>6</v>
      </c>
      <c r="F13" s="1" t="s">
        <v>7</v>
      </c>
      <c r="G13" s="1" t="s">
        <v>8</v>
      </c>
      <c r="H13" s="1" t="s">
        <v>9</v>
      </c>
      <c r="I13" s="1" t="s">
        <v>10</v>
      </c>
      <c r="J13" s="1" t="s">
        <v>11</v>
      </c>
      <c r="K13" s="1" t="s">
        <v>12</v>
      </c>
      <c r="L13" s="31"/>
      <c r="W13" s="57" t="s">
        <v>13</v>
      </c>
    </row>
    <row r="14" spans="1:23" x14ac:dyDescent="0.2">
      <c r="A14" s="31"/>
      <c r="B14" s="3">
        <v>1</v>
      </c>
      <c r="C14" s="4"/>
      <c r="D14" s="52"/>
      <c r="E14" s="53">
        <v>4</v>
      </c>
      <c r="F14" s="53">
        <v>100</v>
      </c>
      <c r="G14" s="39"/>
      <c r="H14" s="39"/>
      <c r="I14" s="3">
        <f>IF(AND(G14&lt;21,H14&lt;81),SUM($G$14:$H$14),"Error")</f>
        <v>0</v>
      </c>
      <c r="J14" s="3">
        <f>IF(K14="Pass",E14,0)</f>
        <v>0</v>
      </c>
      <c r="K14" s="3" t="str">
        <f>IF(I14&gt;0,IF(AND(((I14/F14)*100)&gt;=40), "Pass", "Fail"),"   ")</f>
        <v xml:space="preserve">   </v>
      </c>
      <c r="L14" s="31"/>
      <c r="U14" s="58"/>
    </row>
    <row r="15" spans="1:23" x14ac:dyDescent="0.2">
      <c r="A15" s="31"/>
      <c r="B15" s="3">
        <v>2</v>
      </c>
      <c r="C15" s="4"/>
      <c r="D15" s="52"/>
      <c r="E15" s="53">
        <v>6</v>
      </c>
      <c r="F15" s="53">
        <v>100</v>
      </c>
      <c r="G15" s="39"/>
      <c r="H15" s="39"/>
      <c r="I15" s="3">
        <f>IF(AND(G15&lt;21,H15&lt;81),SUM($G$15:$H$15),"Error")</f>
        <v>0</v>
      </c>
      <c r="J15" s="3">
        <f t="shared" ref="J15:J25" si="0">IF(K15="Pass",E15,0)</f>
        <v>0</v>
      </c>
      <c r="K15" s="3" t="str">
        <f t="shared" ref="K15:K22" si="1">IF(I15&gt;0,IF(AND(((I15/F15)*100)&gt;=40),"Pass","Fail"),"   ")</f>
        <v xml:space="preserve">   </v>
      </c>
      <c r="L15" s="31"/>
      <c r="U15" s="58"/>
    </row>
    <row r="16" spans="1:23" x14ac:dyDescent="0.2">
      <c r="A16" s="31"/>
      <c r="B16" s="3">
        <v>3</v>
      </c>
      <c r="C16" s="4"/>
      <c r="D16" s="52"/>
      <c r="E16" s="53">
        <v>6</v>
      </c>
      <c r="F16" s="53">
        <v>100</v>
      </c>
      <c r="G16" s="39"/>
      <c r="H16" s="39"/>
      <c r="I16" s="3">
        <f>IF(AND(G16&lt;21,H16&lt;81),SUM($G$16:$H$16),"Error")</f>
        <v>0</v>
      </c>
      <c r="J16" s="3">
        <f t="shared" si="0"/>
        <v>0</v>
      </c>
      <c r="K16" s="3" t="str">
        <f t="shared" si="1"/>
        <v xml:space="preserve">   </v>
      </c>
      <c r="L16" s="31"/>
      <c r="U16" s="58"/>
    </row>
    <row r="17" spans="1:27" x14ac:dyDescent="0.2">
      <c r="A17" s="31"/>
      <c r="B17" s="3">
        <v>4</v>
      </c>
      <c r="C17" s="4"/>
      <c r="D17" s="52"/>
      <c r="E17" s="53">
        <v>4</v>
      </c>
      <c r="F17" s="53">
        <v>100</v>
      </c>
      <c r="G17" s="39"/>
      <c r="H17" s="39"/>
      <c r="I17" s="3">
        <f>IF(AND(G17&lt;21,H17&lt;81),SUM($G$17:$H$17),"Error")</f>
        <v>0</v>
      </c>
      <c r="J17" s="3">
        <f t="shared" si="0"/>
        <v>0</v>
      </c>
      <c r="K17" s="3" t="str">
        <f t="shared" si="1"/>
        <v xml:space="preserve">   </v>
      </c>
      <c r="L17" s="31"/>
      <c r="U17" s="58"/>
    </row>
    <row r="18" spans="1:27" x14ac:dyDescent="0.2">
      <c r="A18" s="31"/>
      <c r="B18" s="3">
        <v>5</v>
      </c>
      <c r="C18" s="4"/>
      <c r="D18" s="52"/>
      <c r="E18" s="53">
        <v>6</v>
      </c>
      <c r="F18" s="53">
        <v>100</v>
      </c>
      <c r="G18" s="39"/>
      <c r="H18" s="39"/>
      <c r="I18" s="3">
        <f>IF(AND(G18&lt;21,H18&lt;81),SUM($G$18:$H$18),"Error")</f>
        <v>0</v>
      </c>
      <c r="J18" s="3">
        <f t="shared" si="0"/>
        <v>0</v>
      </c>
      <c r="K18" s="3" t="str">
        <f t="shared" si="1"/>
        <v xml:space="preserve">   </v>
      </c>
      <c r="L18" s="31"/>
      <c r="U18" s="58"/>
    </row>
    <row r="19" spans="1:27" x14ac:dyDescent="0.2">
      <c r="A19" s="31"/>
      <c r="B19" s="3">
        <v>6</v>
      </c>
      <c r="C19" s="4"/>
      <c r="D19" s="52"/>
      <c r="E19" s="53">
        <v>4</v>
      </c>
      <c r="F19" s="53">
        <v>100</v>
      </c>
      <c r="G19" s="39"/>
      <c r="H19" s="39"/>
      <c r="I19" s="3">
        <f>IF(AND(G19&lt;21,H19&lt;81),SUM($G$19:$H$19),"Error")</f>
        <v>0</v>
      </c>
      <c r="J19" s="3">
        <f t="shared" si="0"/>
        <v>0</v>
      </c>
      <c r="K19" s="3" t="str">
        <f t="shared" si="1"/>
        <v xml:space="preserve">   </v>
      </c>
      <c r="L19" s="31"/>
      <c r="U19" s="58"/>
    </row>
    <row r="20" spans="1:27" x14ac:dyDescent="0.2">
      <c r="A20" s="31"/>
      <c r="B20" s="3">
        <v>7</v>
      </c>
      <c r="C20" s="4"/>
      <c r="D20" s="52"/>
      <c r="E20" s="53">
        <v>6</v>
      </c>
      <c r="F20" s="53">
        <v>100</v>
      </c>
      <c r="G20" s="39"/>
      <c r="H20" s="39"/>
      <c r="I20" s="3">
        <f>IF(AND(G20&lt;21,H20&lt;81),SUM($G$20:$H$20),"Error")</f>
        <v>0</v>
      </c>
      <c r="J20" s="3">
        <f t="shared" si="0"/>
        <v>0</v>
      </c>
      <c r="K20" s="3" t="str">
        <f t="shared" si="1"/>
        <v xml:space="preserve">   </v>
      </c>
      <c r="L20" s="31"/>
      <c r="U20" s="58"/>
    </row>
    <row r="21" spans="1:27" x14ac:dyDescent="0.2">
      <c r="A21" s="31"/>
      <c r="B21" s="3">
        <v>8</v>
      </c>
      <c r="C21" s="4"/>
      <c r="D21" s="52"/>
      <c r="E21" s="53">
        <v>4</v>
      </c>
      <c r="F21" s="53">
        <v>100</v>
      </c>
      <c r="G21" s="39"/>
      <c r="H21" s="39"/>
      <c r="I21" s="3">
        <f>IF(AND(G21&lt;21,H21&lt;81),SUM(G21:H21),"Error")</f>
        <v>0</v>
      </c>
      <c r="J21" s="3">
        <f t="shared" si="0"/>
        <v>0</v>
      </c>
      <c r="K21" s="3" t="str">
        <f t="shared" si="1"/>
        <v xml:space="preserve">   </v>
      </c>
      <c r="L21" s="31"/>
      <c r="U21" s="58"/>
    </row>
    <row r="22" spans="1:27" x14ac:dyDescent="0.2">
      <c r="A22" s="31"/>
      <c r="B22" s="3">
        <v>9</v>
      </c>
      <c r="C22" s="4"/>
      <c r="D22" s="52"/>
      <c r="E22" s="53">
        <v>4</v>
      </c>
      <c r="F22" s="53">
        <v>75</v>
      </c>
      <c r="G22" s="39"/>
      <c r="H22" s="39"/>
      <c r="I22" s="3">
        <f>IF(AND(G22&lt;26,H22&lt;51),SUM(G22:H22),"Error")</f>
        <v>0</v>
      </c>
      <c r="J22" s="3">
        <f t="shared" si="0"/>
        <v>0</v>
      </c>
      <c r="K22" s="3" t="str">
        <f t="shared" si="1"/>
        <v xml:space="preserve">   </v>
      </c>
      <c r="L22" s="31"/>
      <c r="U22" s="58"/>
    </row>
    <row r="23" spans="1:27" x14ac:dyDescent="0.2">
      <c r="A23" s="31"/>
      <c r="B23" s="3">
        <v>10</v>
      </c>
      <c r="C23" s="4"/>
      <c r="D23" s="52"/>
      <c r="E23" s="53">
        <v>4</v>
      </c>
      <c r="F23" s="53">
        <v>75</v>
      </c>
      <c r="G23" s="39"/>
      <c r="H23" s="39"/>
      <c r="I23" s="3">
        <f>IF(AND(G23&lt;26,H23&lt;51),SUM(G23:H23),"Error")</f>
        <v>0</v>
      </c>
      <c r="J23" s="3">
        <f t="shared" si="0"/>
        <v>0</v>
      </c>
      <c r="K23" s="3" t="str">
        <f>IF(I23&gt;0,IF(AND(((I23/F23)*100)&gt;=40), "Pass", "Fail"),"   ")</f>
        <v xml:space="preserve">   </v>
      </c>
      <c r="L23" s="31"/>
      <c r="U23" s="58"/>
    </row>
    <row r="24" spans="1:27" x14ac:dyDescent="0.2">
      <c r="A24" s="31"/>
      <c r="B24" s="3">
        <v>11</v>
      </c>
      <c r="C24" s="4"/>
      <c r="D24" s="52"/>
      <c r="E24" s="53">
        <v>4</v>
      </c>
      <c r="F24" s="53">
        <v>75</v>
      </c>
      <c r="G24" s="39"/>
      <c r="H24" s="39"/>
      <c r="I24" s="3">
        <f>IF(AND(G24&lt;26,H24&lt;51),SUM(G24:H24),"Error")</f>
        <v>0</v>
      </c>
      <c r="J24" s="3">
        <f t="shared" si="0"/>
        <v>0</v>
      </c>
      <c r="K24" s="3" t="str">
        <f>IF(I24&gt;0,IF(AND(((I24/F24)*100)&gt;=40),"Pass","Fail"),"   ")</f>
        <v xml:space="preserve">   </v>
      </c>
      <c r="L24" s="31"/>
      <c r="M24" s="59" t="str">
        <f>IF(J26=E26,"All Clear",M25)</f>
        <v>0 Backlog(s)</v>
      </c>
      <c r="U24" s="58"/>
    </row>
    <row r="25" spans="1:27" x14ac:dyDescent="0.2">
      <c r="A25" s="31"/>
      <c r="B25" s="3">
        <v>12</v>
      </c>
      <c r="C25" s="4"/>
      <c r="D25" s="52"/>
      <c r="E25" s="53">
        <v>4</v>
      </c>
      <c r="F25" s="53">
        <v>75</v>
      </c>
      <c r="G25" s="39"/>
      <c r="H25" s="39"/>
      <c r="I25" s="3">
        <f>IF(AND(G25&lt;26,H25&lt;51),SUM(G25:H25),"Error")</f>
        <v>0</v>
      </c>
      <c r="J25" s="3">
        <f t="shared" si="0"/>
        <v>0</v>
      </c>
      <c r="K25" s="3" t="str">
        <f>IF(I25&gt;0,IF(AND(((I25/F25)*100)&gt;=40),"Pass","Fail"),"   ")</f>
        <v xml:space="preserve">   </v>
      </c>
      <c r="L25" s="31"/>
      <c r="M25" s="56" t="str">
        <f>CONCATENATE(M26," Backlog(s)")</f>
        <v>0 Backlog(s)</v>
      </c>
      <c r="U25" s="58"/>
    </row>
    <row r="26" spans="1:27" ht="15.75" x14ac:dyDescent="0.25">
      <c r="A26" s="31"/>
      <c r="B26" s="3"/>
      <c r="C26" s="5" t="s">
        <v>14</v>
      </c>
      <c r="D26" s="6"/>
      <c r="E26" s="7">
        <f>SUM($E$14:$E$25)</f>
        <v>56</v>
      </c>
      <c r="F26" s="7">
        <f>SUM($F$14:$F$25)</f>
        <v>1100</v>
      </c>
      <c r="G26" s="7">
        <f>SUM(G14:G25)</f>
        <v>0</v>
      </c>
      <c r="H26" s="7">
        <f>SUM(H14:H25)</f>
        <v>0</v>
      </c>
      <c r="I26" s="7">
        <f>SUM($I$14:$I$25)</f>
        <v>0</v>
      </c>
      <c r="J26" s="7">
        <f>SUM($J$14:$J$25)</f>
        <v>0</v>
      </c>
      <c r="K26" s="43" t="str">
        <f>IF(G12="  ",M24,"  ")</f>
        <v xml:space="preserve">  </v>
      </c>
      <c r="L26" s="31"/>
      <c r="M26" s="56">
        <f>COUNTIF(K14:K25,"Fail")</f>
        <v>0</v>
      </c>
      <c r="U26" s="60"/>
    </row>
    <row r="27" spans="1:27" x14ac:dyDescent="0.2">
      <c r="A27" s="31"/>
      <c r="B27" s="3"/>
      <c r="C27" s="8" t="s">
        <v>15</v>
      </c>
      <c r="D27" s="50">
        <f>PRODUCT((I26)/F26)</f>
        <v>0</v>
      </c>
      <c r="E27" s="9"/>
      <c r="F27" s="3"/>
      <c r="G27" s="3"/>
      <c r="H27" s="3"/>
      <c r="I27" s="3"/>
      <c r="J27" s="3"/>
      <c r="K27" s="3"/>
      <c r="L27" s="31"/>
      <c r="AA27" s="61"/>
    </row>
    <row r="28" spans="1:27" ht="20.25" x14ac:dyDescent="0.3">
      <c r="A28" s="31"/>
      <c r="B28" s="18"/>
      <c r="C28" s="14"/>
      <c r="D28" s="37"/>
      <c r="E28" s="15" t="s">
        <v>16</v>
      </c>
      <c r="F28" s="37"/>
      <c r="G28" s="15"/>
      <c r="H28" s="16" t="str">
        <f>IF(AND(I30&gt;0, I31&gt;0, I32&gt;0, I33&gt;0, I34&gt;0, I35&gt;0, I36&gt;0, I37&gt;0),"  ","Enter Internal &amp; External marks in the below cells")</f>
        <v>Enter Internal &amp; External marks in the below cells</v>
      </c>
      <c r="I28" s="18"/>
      <c r="J28" s="18"/>
      <c r="K28" s="18"/>
      <c r="L28" s="31"/>
    </row>
    <row r="29" spans="1:27" ht="25.5" x14ac:dyDescent="0.2">
      <c r="A29" s="31"/>
      <c r="B29" s="1" t="s">
        <v>4</v>
      </c>
      <c r="C29" s="2"/>
      <c r="D29" s="2" t="s">
        <v>5</v>
      </c>
      <c r="E29" s="1" t="s">
        <v>6</v>
      </c>
      <c r="F29" s="1" t="s">
        <v>7</v>
      </c>
      <c r="G29" s="1" t="s">
        <v>8</v>
      </c>
      <c r="H29" s="1" t="s">
        <v>9</v>
      </c>
      <c r="I29" s="1" t="s">
        <v>17</v>
      </c>
      <c r="J29" s="1" t="s">
        <v>11</v>
      </c>
      <c r="K29" s="1" t="s">
        <v>12</v>
      </c>
      <c r="L29" s="31"/>
    </row>
    <row r="30" spans="1:27" x14ac:dyDescent="0.2">
      <c r="A30" s="31"/>
      <c r="B30" s="3">
        <v>1</v>
      </c>
      <c r="C30" s="4"/>
      <c r="D30" s="52"/>
      <c r="E30" s="53">
        <v>4</v>
      </c>
      <c r="F30" s="53">
        <v>100</v>
      </c>
      <c r="G30" s="39"/>
      <c r="H30" s="39"/>
      <c r="I30" s="3">
        <f>IF(AND(G30&lt;21,H30&lt;81),SUM($G$30:$H$30),"Error")</f>
        <v>0</v>
      </c>
      <c r="J30" s="3">
        <f>IF(K30="Pass",E30,0)</f>
        <v>0</v>
      </c>
      <c r="K30" s="3" t="str">
        <f>IF(I30&gt;0,IF(AND(((I30/F30)*100)&gt;=40), "Pass", "Fail"),"   ")</f>
        <v xml:space="preserve">   </v>
      </c>
      <c r="L30" s="31"/>
      <c r="U30" s="58"/>
      <c r="W30" s="57">
        <f t="shared" ref="W30:W35" si="2">I30</f>
        <v>0</v>
      </c>
    </row>
    <row r="31" spans="1:27" x14ac:dyDescent="0.2">
      <c r="A31" s="31"/>
      <c r="B31" s="3">
        <v>2</v>
      </c>
      <c r="C31" s="4"/>
      <c r="D31" s="52"/>
      <c r="E31" s="53">
        <v>4</v>
      </c>
      <c r="F31" s="53">
        <v>100</v>
      </c>
      <c r="G31" s="39"/>
      <c r="H31" s="39"/>
      <c r="I31" s="3">
        <f>IF(AND(G31&lt;21,H31&lt;81),SUM($G$31:$H$31),"Error")</f>
        <v>0</v>
      </c>
      <c r="J31" s="3">
        <f t="shared" ref="J31:J37" si="3">IF(K31="Pass",E31,0)</f>
        <v>0</v>
      </c>
      <c r="K31" s="3" t="str">
        <f t="shared" ref="K31:K37" si="4">IF(I31&gt;0,IF(AND(((I31/F31)*100)&gt;=40),"Pass","Fail"),"   ")</f>
        <v xml:space="preserve">   </v>
      </c>
      <c r="L31" s="31"/>
      <c r="U31" s="58"/>
      <c r="W31" s="57">
        <f t="shared" si="2"/>
        <v>0</v>
      </c>
    </row>
    <row r="32" spans="1:27" x14ac:dyDescent="0.2">
      <c r="A32" s="31"/>
      <c r="B32" s="3">
        <v>3</v>
      </c>
      <c r="C32" s="4"/>
      <c r="D32" s="52"/>
      <c r="E32" s="53">
        <v>4</v>
      </c>
      <c r="F32" s="53">
        <v>100</v>
      </c>
      <c r="G32" s="39"/>
      <c r="H32" s="39"/>
      <c r="I32" s="3">
        <f>IF(AND(G32&lt;21,H32&lt;81),SUM($G$32:$H$32),"Error")</f>
        <v>0</v>
      </c>
      <c r="J32" s="3">
        <f t="shared" si="3"/>
        <v>0</v>
      </c>
      <c r="K32" s="3" t="str">
        <f t="shared" si="4"/>
        <v xml:space="preserve">   </v>
      </c>
      <c r="L32" s="31"/>
      <c r="U32" s="58"/>
      <c r="W32" s="57">
        <f t="shared" si="2"/>
        <v>0</v>
      </c>
    </row>
    <row r="33" spans="1:23" x14ac:dyDescent="0.2">
      <c r="A33" s="31"/>
      <c r="B33" s="3">
        <v>4</v>
      </c>
      <c r="C33" s="4"/>
      <c r="D33" s="52"/>
      <c r="E33" s="53">
        <v>4</v>
      </c>
      <c r="F33" s="53">
        <v>100</v>
      </c>
      <c r="G33" s="39"/>
      <c r="H33" s="39"/>
      <c r="I33" s="3">
        <f>IF(AND(G33&lt;21,H33&lt;81),SUM($G$33:$H$33),"Error")</f>
        <v>0</v>
      </c>
      <c r="J33" s="3">
        <f t="shared" si="3"/>
        <v>0</v>
      </c>
      <c r="K33" s="3" t="str">
        <f t="shared" si="4"/>
        <v xml:space="preserve">   </v>
      </c>
      <c r="L33" s="31"/>
      <c r="U33" s="58"/>
      <c r="W33" s="57">
        <f t="shared" si="2"/>
        <v>0</v>
      </c>
    </row>
    <row r="34" spans="1:23" x14ac:dyDescent="0.2">
      <c r="A34" s="31"/>
      <c r="B34" s="3">
        <v>5</v>
      </c>
      <c r="C34" s="4"/>
      <c r="D34" s="52"/>
      <c r="E34" s="53">
        <v>4</v>
      </c>
      <c r="F34" s="53">
        <v>100</v>
      </c>
      <c r="G34" s="39"/>
      <c r="H34" s="39"/>
      <c r="I34" s="3">
        <f>IF(AND(G34&lt;21,H34&lt;81),SUM($G$34:$H$34),"Error")</f>
        <v>0</v>
      </c>
      <c r="J34" s="3">
        <f t="shared" si="3"/>
        <v>0</v>
      </c>
      <c r="K34" s="3" t="str">
        <f t="shared" si="4"/>
        <v xml:space="preserve">   </v>
      </c>
      <c r="L34" s="31"/>
      <c r="U34" s="58"/>
      <c r="W34" s="57">
        <f t="shared" si="2"/>
        <v>0</v>
      </c>
    </row>
    <row r="35" spans="1:23" x14ac:dyDescent="0.2">
      <c r="A35" s="31"/>
      <c r="B35" s="3">
        <v>6</v>
      </c>
      <c r="C35" s="4"/>
      <c r="D35" s="52"/>
      <c r="E35" s="53">
        <v>4</v>
      </c>
      <c r="F35" s="53">
        <v>100</v>
      </c>
      <c r="G35" s="39"/>
      <c r="H35" s="39"/>
      <c r="I35" s="3">
        <f>IF(AND(G35&lt;21,H35&lt;81),SUM($G$35:$H$35),"Error")</f>
        <v>0</v>
      </c>
      <c r="J35" s="3">
        <f t="shared" si="3"/>
        <v>0</v>
      </c>
      <c r="K35" s="3" t="str">
        <f t="shared" si="4"/>
        <v xml:space="preserve">   </v>
      </c>
      <c r="L35" s="31"/>
      <c r="U35" s="58"/>
      <c r="W35" s="57">
        <f t="shared" si="2"/>
        <v>0</v>
      </c>
    </row>
    <row r="36" spans="1:23" x14ac:dyDescent="0.2">
      <c r="A36" s="31"/>
      <c r="B36" s="3">
        <v>7</v>
      </c>
      <c r="C36" s="4"/>
      <c r="D36" s="52"/>
      <c r="E36" s="53">
        <v>2</v>
      </c>
      <c r="F36" s="53">
        <v>75</v>
      </c>
      <c r="G36" s="39"/>
      <c r="H36" s="39"/>
      <c r="I36" s="3">
        <f>IF(AND(G36&lt;26,H36&lt;51),SUM(G36:H36),"Error")</f>
        <v>0</v>
      </c>
      <c r="J36" s="3">
        <f t="shared" si="3"/>
        <v>0</v>
      </c>
      <c r="K36" s="3" t="str">
        <f t="shared" si="4"/>
        <v xml:space="preserve">   </v>
      </c>
      <c r="L36" s="31"/>
      <c r="M36" s="59" t="str">
        <f>IF(J38=E38,"All Clear",M37)</f>
        <v>0 Backlog(s)</v>
      </c>
      <c r="U36" s="58"/>
    </row>
    <row r="37" spans="1:23" x14ac:dyDescent="0.2">
      <c r="A37" s="31"/>
      <c r="B37" s="3">
        <v>8</v>
      </c>
      <c r="C37" s="4"/>
      <c r="D37" s="52"/>
      <c r="E37" s="53">
        <v>2</v>
      </c>
      <c r="F37" s="53">
        <v>75</v>
      </c>
      <c r="G37" s="39"/>
      <c r="H37" s="39"/>
      <c r="I37" s="3">
        <f>IF(AND(G37&lt;26,H37&lt;51),SUM(G37:H37),"Error")</f>
        <v>0</v>
      </c>
      <c r="J37" s="3">
        <f t="shared" si="3"/>
        <v>0</v>
      </c>
      <c r="K37" s="3" t="str">
        <f t="shared" si="4"/>
        <v xml:space="preserve">   </v>
      </c>
      <c r="L37" s="31"/>
      <c r="M37" s="56" t="str">
        <f>CONCATENATE(M38," Backlog(s)")</f>
        <v>0 Backlog(s)</v>
      </c>
      <c r="U37" s="58"/>
    </row>
    <row r="38" spans="1:23" ht="15.75" x14ac:dyDescent="0.25">
      <c r="A38" s="31"/>
      <c r="B38" s="3"/>
      <c r="C38" s="5" t="s">
        <v>14</v>
      </c>
      <c r="D38" s="5"/>
      <c r="E38" s="7">
        <f>SUM($E$30:$E$37)</f>
        <v>28</v>
      </c>
      <c r="F38" s="7">
        <f>SUM($F$30:$F$37)</f>
        <v>750</v>
      </c>
      <c r="G38" s="7">
        <f>SUM(G30:G37)</f>
        <v>0</v>
      </c>
      <c r="H38" s="7">
        <f>SUM(H30:H37)</f>
        <v>0</v>
      </c>
      <c r="I38" s="7">
        <f>SUM($I$30:$I$37)</f>
        <v>0</v>
      </c>
      <c r="J38" s="7">
        <f>SUM($J$30:$J$37)</f>
        <v>0</v>
      </c>
      <c r="K38" s="43" t="str">
        <f>IF(H28="  ",M36,"  ")</f>
        <v xml:space="preserve">  </v>
      </c>
      <c r="L38" s="31"/>
      <c r="M38" s="56">
        <f>COUNTIF(K26:K37,"Fail")</f>
        <v>0</v>
      </c>
      <c r="U38" s="60"/>
    </row>
    <row r="39" spans="1:23" x14ac:dyDescent="0.2">
      <c r="A39" s="31"/>
      <c r="B39" s="3"/>
      <c r="C39" s="8" t="s">
        <v>15</v>
      </c>
      <c r="D39" s="50">
        <f>PRODUCT((I38)/F38)</f>
        <v>0</v>
      </c>
      <c r="E39" s="9"/>
      <c r="F39" s="3"/>
      <c r="G39" s="3"/>
      <c r="H39" s="3"/>
      <c r="I39" s="3"/>
      <c r="J39" s="3"/>
      <c r="K39" s="3"/>
      <c r="L39" s="31"/>
    </row>
    <row r="40" spans="1:23" ht="20.25" x14ac:dyDescent="0.3">
      <c r="A40" s="31"/>
      <c r="B40" s="38"/>
      <c r="C40" s="14"/>
      <c r="D40" s="37"/>
      <c r="E40" s="15" t="s">
        <v>18</v>
      </c>
      <c r="F40" s="37"/>
      <c r="G40" s="15"/>
      <c r="H40" s="16" t="str">
        <f>IF(AND(I42&gt;0, I43&gt;0, I44&gt;0, I45&gt;0, I46&gt;0, I47&gt;0, I48&gt;0, I49&gt;0),"  ","Enter Internal &amp; External marks in the below cells")</f>
        <v>Enter Internal &amp; External marks in the below cells</v>
      </c>
      <c r="I40" s="18"/>
      <c r="J40" s="18"/>
      <c r="K40" s="18"/>
      <c r="L40" s="31"/>
    </row>
    <row r="41" spans="1:23" ht="25.5" x14ac:dyDescent="0.2">
      <c r="A41" s="31"/>
      <c r="B41" s="1" t="s">
        <v>4</v>
      </c>
      <c r="C41" s="2"/>
      <c r="D41" s="2" t="s">
        <v>5</v>
      </c>
      <c r="E41" s="1" t="s">
        <v>6</v>
      </c>
      <c r="F41" s="1" t="s">
        <v>7</v>
      </c>
      <c r="G41" s="1" t="s">
        <v>8</v>
      </c>
      <c r="H41" s="1" t="s">
        <v>9</v>
      </c>
      <c r="I41" s="1" t="s">
        <v>17</v>
      </c>
      <c r="J41" s="1" t="s">
        <v>11</v>
      </c>
      <c r="K41" s="1" t="s">
        <v>12</v>
      </c>
      <c r="L41" s="31"/>
    </row>
    <row r="42" spans="1:23" x14ac:dyDescent="0.2">
      <c r="A42" s="31"/>
      <c r="B42" s="3">
        <v>1</v>
      </c>
      <c r="C42" s="4"/>
      <c r="D42" s="52"/>
      <c r="E42" s="53">
        <v>4</v>
      </c>
      <c r="F42" s="53">
        <v>100</v>
      </c>
      <c r="G42" s="39"/>
      <c r="H42" s="39"/>
      <c r="I42" s="3">
        <f>IF(AND(G42&lt;21,H42&lt;81),SUM($G$42:$H$42),"Error")</f>
        <v>0</v>
      </c>
      <c r="J42" s="3">
        <f>IF(K42="Pass",E42,0)</f>
        <v>0</v>
      </c>
      <c r="K42" s="3" t="str">
        <f t="shared" ref="K42:K49" si="5">IF(I42&gt;0,IF(AND(((I42/F42)*100)&gt;=40),"Pass","Fail"),"   ")</f>
        <v xml:space="preserve">   </v>
      </c>
      <c r="L42" s="31"/>
      <c r="U42" s="58"/>
      <c r="W42" s="57">
        <f t="shared" ref="W42:W47" si="6">I42</f>
        <v>0</v>
      </c>
    </row>
    <row r="43" spans="1:23" x14ac:dyDescent="0.2">
      <c r="A43" s="31"/>
      <c r="B43" s="3">
        <v>2</v>
      </c>
      <c r="C43" s="4"/>
      <c r="D43" s="52"/>
      <c r="E43" s="53">
        <v>4</v>
      </c>
      <c r="F43" s="53">
        <v>100</v>
      </c>
      <c r="G43" s="39"/>
      <c r="H43" s="39"/>
      <c r="I43" s="3">
        <f>IF(AND(G43&lt;21,H43&lt;81),SUM($G$43:$H$43),"Error")</f>
        <v>0</v>
      </c>
      <c r="J43" s="3">
        <f t="shared" ref="J43:J49" si="7">IF(K43="Pass",E43,0)</f>
        <v>0</v>
      </c>
      <c r="K43" s="3" t="str">
        <f t="shared" si="5"/>
        <v xml:space="preserve">   </v>
      </c>
      <c r="L43" s="31"/>
      <c r="U43" s="58"/>
      <c r="W43" s="57">
        <f t="shared" si="6"/>
        <v>0</v>
      </c>
    </row>
    <row r="44" spans="1:23" x14ac:dyDescent="0.2">
      <c r="A44" s="31"/>
      <c r="B44" s="3">
        <v>3</v>
      </c>
      <c r="C44" s="4"/>
      <c r="D44" s="52"/>
      <c r="E44" s="53">
        <v>4</v>
      </c>
      <c r="F44" s="53">
        <v>100</v>
      </c>
      <c r="G44" s="39"/>
      <c r="H44" s="39"/>
      <c r="I44" s="3">
        <f>IF(AND(G44&lt;21,H44&lt;81),SUM($G$44:$H$44),"Error")</f>
        <v>0</v>
      </c>
      <c r="J44" s="3">
        <f t="shared" si="7"/>
        <v>0</v>
      </c>
      <c r="K44" s="3" t="str">
        <f t="shared" si="5"/>
        <v xml:space="preserve">   </v>
      </c>
      <c r="L44" s="31"/>
      <c r="U44" s="58"/>
      <c r="W44" s="57">
        <f t="shared" si="6"/>
        <v>0</v>
      </c>
    </row>
    <row r="45" spans="1:23" x14ac:dyDescent="0.2">
      <c r="A45" s="31"/>
      <c r="B45" s="3">
        <v>4</v>
      </c>
      <c r="C45" s="4"/>
      <c r="D45" s="52"/>
      <c r="E45" s="53">
        <v>4</v>
      </c>
      <c r="F45" s="53">
        <v>100</v>
      </c>
      <c r="G45" s="39"/>
      <c r="H45" s="39"/>
      <c r="I45" s="3">
        <f>IF(AND(G45&lt;21,H45&lt;81),SUM($G$45:$H$45),"Error")</f>
        <v>0</v>
      </c>
      <c r="J45" s="3">
        <f t="shared" si="7"/>
        <v>0</v>
      </c>
      <c r="K45" s="3" t="str">
        <f t="shared" si="5"/>
        <v xml:space="preserve">   </v>
      </c>
      <c r="L45" s="31"/>
      <c r="U45" s="58"/>
      <c r="W45" s="57">
        <f t="shared" si="6"/>
        <v>0</v>
      </c>
    </row>
    <row r="46" spans="1:23" x14ac:dyDescent="0.2">
      <c r="A46" s="31"/>
      <c r="B46" s="3">
        <v>5</v>
      </c>
      <c r="C46" s="4"/>
      <c r="D46" s="52"/>
      <c r="E46" s="53">
        <v>4</v>
      </c>
      <c r="F46" s="53">
        <v>100</v>
      </c>
      <c r="G46" s="39"/>
      <c r="H46" s="39"/>
      <c r="I46" s="3">
        <f>IF(AND(G46&lt;21,H46&lt;81),SUM($G$46:$H$46),"Error")</f>
        <v>0</v>
      </c>
      <c r="J46" s="3">
        <f t="shared" si="7"/>
        <v>0</v>
      </c>
      <c r="K46" s="3" t="str">
        <f t="shared" si="5"/>
        <v xml:space="preserve">   </v>
      </c>
      <c r="L46" s="31"/>
      <c r="U46" s="58"/>
      <c r="W46" s="57">
        <f t="shared" si="6"/>
        <v>0</v>
      </c>
    </row>
    <row r="47" spans="1:23" x14ac:dyDescent="0.2">
      <c r="A47" s="31"/>
      <c r="B47" s="3">
        <v>6</v>
      </c>
      <c r="C47" s="4"/>
      <c r="D47" s="52"/>
      <c r="E47" s="53">
        <v>4</v>
      </c>
      <c r="F47" s="53">
        <v>100</v>
      </c>
      <c r="G47" s="39"/>
      <c r="H47" s="39"/>
      <c r="I47" s="3">
        <f>IF(AND(G47&lt;21,H47&lt;81),SUM($G$47:$H$47),"Error")</f>
        <v>0</v>
      </c>
      <c r="J47" s="3">
        <f t="shared" si="7"/>
        <v>0</v>
      </c>
      <c r="K47" s="3" t="str">
        <f t="shared" si="5"/>
        <v xml:space="preserve">   </v>
      </c>
      <c r="L47" s="31"/>
      <c r="U47" s="58"/>
      <c r="W47" s="57">
        <f t="shared" si="6"/>
        <v>0</v>
      </c>
    </row>
    <row r="48" spans="1:23" x14ac:dyDescent="0.2">
      <c r="A48" s="31"/>
      <c r="B48" s="3">
        <v>7</v>
      </c>
      <c r="C48" s="4"/>
      <c r="D48" s="52"/>
      <c r="E48" s="53">
        <v>2</v>
      </c>
      <c r="F48" s="53">
        <v>75</v>
      </c>
      <c r="G48" s="39"/>
      <c r="H48" s="39"/>
      <c r="I48" s="3">
        <f>IF(AND(G48&lt;26,H48&lt;51),SUM(G48:H48),"Error")</f>
        <v>0</v>
      </c>
      <c r="J48" s="3">
        <f t="shared" si="7"/>
        <v>0</v>
      </c>
      <c r="K48" s="3" t="str">
        <f t="shared" si="5"/>
        <v xml:space="preserve">   </v>
      </c>
      <c r="L48" s="31"/>
      <c r="M48" s="59" t="str">
        <f>IF(J50=E50,"All Clear",M49)</f>
        <v>0 Backlog(s)</v>
      </c>
      <c r="U48" s="58"/>
    </row>
    <row r="49" spans="1:23" x14ac:dyDescent="0.2">
      <c r="A49" s="31"/>
      <c r="B49" s="3">
        <v>8</v>
      </c>
      <c r="C49" s="4"/>
      <c r="D49" s="52"/>
      <c r="E49" s="53">
        <v>2</v>
      </c>
      <c r="F49" s="53">
        <v>75</v>
      </c>
      <c r="G49" s="39"/>
      <c r="H49" s="39"/>
      <c r="I49" s="3">
        <f>IF(AND(G49&lt;26,H49&lt;51),SUM(G49:H49),"Error")</f>
        <v>0</v>
      </c>
      <c r="J49" s="3">
        <f t="shared" si="7"/>
        <v>0</v>
      </c>
      <c r="K49" s="3" t="str">
        <f t="shared" si="5"/>
        <v xml:space="preserve">   </v>
      </c>
      <c r="L49" s="31"/>
      <c r="M49" s="56" t="str">
        <f>CONCATENATE(M50," Backlog(s)")</f>
        <v>0 Backlog(s)</v>
      </c>
      <c r="U49" s="58"/>
    </row>
    <row r="50" spans="1:23" ht="15.75" x14ac:dyDescent="0.25">
      <c r="A50" s="31"/>
      <c r="B50" s="3"/>
      <c r="C50" s="5" t="s">
        <v>14</v>
      </c>
      <c r="D50" s="5"/>
      <c r="E50" s="7">
        <f>SUM($E$42:$E$49)</f>
        <v>28</v>
      </c>
      <c r="F50" s="7">
        <f>SUM($F$42:$F$49)</f>
        <v>750</v>
      </c>
      <c r="G50" s="7">
        <f>SUM(G42:G49)</f>
        <v>0</v>
      </c>
      <c r="H50" s="7">
        <f>SUM(H42:H49)</f>
        <v>0</v>
      </c>
      <c r="I50" s="7">
        <f>SUM($I$42:$I$49)</f>
        <v>0</v>
      </c>
      <c r="J50" s="7">
        <f>SUM($J$42:$J$49)</f>
        <v>0</v>
      </c>
      <c r="K50" s="43" t="str">
        <f>IF(H40="  ",M48,"  ")</f>
        <v xml:space="preserve">  </v>
      </c>
      <c r="L50" s="31"/>
      <c r="M50" s="56">
        <f>COUNTIF(K38:K49,"Fail")</f>
        <v>0</v>
      </c>
      <c r="Q50" s="60"/>
      <c r="R50" s="60"/>
      <c r="U50" s="60"/>
    </row>
    <row r="51" spans="1:23" x14ac:dyDescent="0.2">
      <c r="A51" s="31"/>
      <c r="B51" s="3"/>
      <c r="C51" s="8" t="s">
        <v>15</v>
      </c>
      <c r="D51" s="50">
        <f>PRODUCT((I50)/F50)</f>
        <v>0</v>
      </c>
      <c r="E51" s="9"/>
      <c r="F51" s="3"/>
      <c r="G51" s="3"/>
      <c r="H51" s="3"/>
      <c r="I51" s="3"/>
      <c r="J51" s="3"/>
      <c r="K51" s="3"/>
      <c r="L51" s="31"/>
    </row>
    <row r="52" spans="1:23" ht="20.25" x14ac:dyDescent="0.3">
      <c r="A52" s="31"/>
      <c r="B52" s="38"/>
      <c r="C52" s="14"/>
      <c r="D52" s="37"/>
      <c r="E52" s="15" t="s">
        <v>19</v>
      </c>
      <c r="F52" s="37"/>
      <c r="G52" s="15"/>
      <c r="H52" s="16" t="str">
        <f>IF(AND(I54&gt;0, I55&gt;0, I56&gt;0, I57&gt;0, I58&gt;0, I59&gt;0, I60&gt;0, I61&gt;0),"  ","Enter Internal &amp; External marks in the below cells")</f>
        <v>Enter Internal &amp; External marks in the below cells</v>
      </c>
      <c r="I52" s="18"/>
      <c r="J52" s="18"/>
      <c r="K52" s="18"/>
      <c r="L52" s="31"/>
    </row>
    <row r="53" spans="1:23" ht="25.5" x14ac:dyDescent="0.2">
      <c r="A53" s="31"/>
      <c r="B53" s="1" t="s">
        <v>4</v>
      </c>
      <c r="C53" s="2"/>
      <c r="D53" s="2" t="s">
        <v>5</v>
      </c>
      <c r="E53" s="1" t="s">
        <v>6</v>
      </c>
      <c r="F53" s="1" t="s">
        <v>7</v>
      </c>
      <c r="G53" s="1" t="s">
        <v>8</v>
      </c>
      <c r="H53" s="1" t="s">
        <v>9</v>
      </c>
      <c r="I53" s="1" t="s">
        <v>17</v>
      </c>
      <c r="J53" s="1" t="s">
        <v>11</v>
      </c>
      <c r="K53" s="1" t="s">
        <v>12</v>
      </c>
      <c r="L53" s="31"/>
    </row>
    <row r="54" spans="1:23" x14ac:dyDescent="0.2">
      <c r="A54" s="31"/>
      <c r="B54" s="3">
        <v>1</v>
      </c>
      <c r="C54" s="4"/>
      <c r="D54" s="52"/>
      <c r="E54" s="53">
        <v>4</v>
      </c>
      <c r="F54" s="53">
        <v>100</v>
      </c>
      <c r="G54" s="39"/>
      <c r="H54" s="39"/>
      <c r="I54" s="3">
        <f>IF(AND(G54&lt;21,H54&lt;81),SUM($G$54:$H$54),"Error")</f>
        <v>0</v>
      </c>
      <c r="J54" s="3">
        <f t="shared" ref="J54:J61" si="8">IF(K54="Pass",E54,0)</f>
        <v>0</v>
      </c>
      <c r="K54" s="3" t="str">
        <f t="shared" ref="K54:K61" si="9">IF(I54&gt;0,IF(AND(((I54/F54)*100)&gt;=40),"Pass","Fail"),"   ")</f>
        <v xml:space="preserve">   </v>
      </c>
      <c r="L54" s="31"/>
      <c r="U54" s="58"/>
      <c r="W54" s="57">
        <f t="shared" ref="W54:W59" si="10">I54</f>
        <v>0</v>
      </c>
    </row>
    <row r="55" spans="1:23" x14ac:dyDescent="0.2">
      <c r="A55" s="31"/>
      <c r="B55" s="3">
        <v>2</v>
      </c>
      <c r="C55" s="4"/>
      <c r="D55" s="52"/>
      <c r="E55" s="53">
        <v>4</v>
      </c>
      <c r="F55" s="53">
        <v>100</v>
      </c>
      <c r="G55" s="39"/>
      <c r="H55" s="39"/>
      <c r="I55" s="3">
        <f>IF(AND(G55&lt;21,H55&lt;81),SUM($G$55:$H$55),"Error")</f>
        <v>0</v>
      </c>
      <c r="J55" s="3">
        <f t="shared" si="8"/>
        <v>0</v>
      </c>
      <c r="K55" s="3" t="str">
        <f t="shared" si="9"/>
        <v xml:space="preserve">   </v>
      </c>
      <c r="L55" s="31"/>
      <c r="U55" s="58"/>
      <c r="W55" s="57">
        <f t="shared" si="10"/>
        <v>0</v>
      </c>
    </row>
    <row r="56" spans="1:23" x14ac:dyDescent="0.2">
      <c r="A56" s="31"/>
      <c r="B56" s="3">
        <v>3</v>
      </c>
      <c r="C56" s="4"/>
      <c r="D56" s="52"/>
      <c r="E56" s="53">
        <v>4</v>
      </c>
      <c r="F56" s="53">
        <v>100</v>
      </c>
      <c r="G56" s="39"/>
      <c r="H56" s="39"/>
      <c r="I56" s="3">
        <f>IF(AND(G56&lt;21,H56&lt;81),SUM($G$56:$H$56),"Error")</f>
        <v>0</v>
      </c>
      <c r="J56" s="3">
        <f t="shared" si="8"/>
        <v>0</v>
      </c>
      <c r="K56" s="3" t="str">
        <f t="shared" si="9"/>
        <v xml:space="preserve">   </v>
      </c>
      <c r="L56" s="31"/>
      <c r="U56" s="58"/>
      <c r="W56" s="57">
        <f t="shared" si="10"/>
        <v>0</v>
      </c>
    </row>
    <row r="57" spans="1:23" x14ac:dyDescent="0.2">
      <c r="A57" s="31"/>
      <c r="B57" s="3">
        <v>4</v>
      </c>
      <c r="C57" s="4"/>
      <c r="D57" s="52"/>
      <c r="E57" s="53">
        <v>4</v>
      </c>
      <c r="F57" s="53">
        <v>100</v>
      </c>
      <c r="G57" s="39"/>
      <c r="H57" s="39"/>
      <c r="I57" s="3">
        <f>IF(AND(G57&lt;21,H57&lt;81),SUM($G$57:$H$57),"Error")</f>
        <v>0</v>
      </c>
      <c r="J57" s="3">
        <f t="shared" si="8"/>
        <v>0</v>
      </c>
      <c r="K57" s="3" t="str">
        <f t="shared" si="9"/>
        <v xml:space="preserve">   </v>
      </c>
      <c r="L57" s="31"/>
      <c r="U57" s="58"/>
      <c r="W57" s="57">
        <f t="shared" si="10"/>
        <v>0</v>
      </c>
    </row>
    <row r="58" spans="1:23" x14ac:dyDescent="0.2">
      <c r="A58" s="31"/>
      <c r="B58" s="3">
        <v>5</v>
      </c>
      <c r="C58" s="4"/>
      <c r="D58" s="52"/>
      <c r="E58" s="53">
        <v>4</v>
      </c>
      <c r="F58" s="53">
        <v>100</v>
      </c>
      <c r="G58" s="39"/>
      <c r="H58" s="39"/>
      <c r="I58" s="3">
        <f>IF(AND(G58&lt;21,H58&lt;81),SUM($G$58:$H$58),"Error")</f>
        <v>0</v>
      </c>
      <c r="J58" s="3">
        <f t="shared" si="8"/>
        <v>0</v>
      </c>
      <c r="K58" s="3" t="str">
        <f t="shared" si="9"/>
        <v xml:space="preserve">   </v>
      </c>
      <c r="L58" s="31"/>
      <c r="U58" s="58"/>
      <c r="W58" s="57">
        <f t="shared" si="10"/>
        <v>0</v>
      </c>
    </row>
    <row r="59" spans="1:23" x14ac:dyDescent="0.2">
      <c r="A59" s="31"/>
      <c r="B59" s="3">
        <v>6</v>
      </c>
      <c r="C59" s="4"/>
      <c r="D59" s="52"/>
      <c r="E59" s="53">
        <v>4</v>
      </c>
      <c r="F59" s="53">
        <v>100</v>
      </c>
      <c r="G59" s="39"/>
      <c r="H59" s="39"/>
      <c r="I59" s="3">
        <f>IF(AND(G59&lt;21,H59&lt;81),SUM($G$59:$H$59),"Error")</f>
        <v>0</v>
      </c>
      <c r="J59" s="3">
        <f t="shared" si="8"/>
        <v>0</v>
      </c>
      <c r="K59" s="3" t="str">
        <f t="shared" si="9"/>
        <v xml:space="preserve">   </v>
      </c>
      <c r="L59" s="31"/>
      <c r="U59" s="58"/>
      <c r="W59" s="57">
        <f t="shared" si="10"/>
        <v>0</v>
      </c>
    </row>
    <row r="60" spans="1:23" x14ac:dyDescent="0.2">
      <c r="A60" s="31"/>
      <c r="B60" s="3">
        <v>7</v>
      </c>
      <c r="C60" s="4"/>
      <c r="D60" s="52"/>
      <c r="E60" s="53">
        <v>2</v>
      </c>
      <c r="F60" s="53">
        <v>75</v>
      </c>
      <c r="G60" s="39"/>
      <c r="H60" s="39"/>
      <c r="I60" s="3">
        <f>IF(AND(G60&lt;26,H60&lt;51),SUM(G60:H60),"Error")</f>
        <v>0</v>
      </c>
      <c r="J60" s="3">
        <f t="shared" si="8"/>
        <v>0</v>
      </c>
      <c r="K60" s="3" t="str">
        <f t="shared" si="9"/>
        <v xml:space="preserve">   </v>
      </c>
      <c r="L60" s="31"/>
      <c r="M60" s="59" t="str">
        <f>IF(J62=E62,"All Clear",M61)</f>
        <v>0 Backlog(s)</v>
      </c>
      <c r="U60" s="58"/>
    </row>
    <row r="61" spans="1:23" x14ac:dyDescent="0.2">
      <c r="A61" s="31"/>
      <c r="B61" s="3">
        <v>8</v>
      </c>
      <c r="C61" s="4"/>
      <c r="D61" s="52"/>
      <c r="E61" s="53">
        <v>2</v>
      </c>
      <c r="F61" s="53">
        <v>75</v>
      </c>
      <c r="G61" s="39"/>
      <c r="H61" s="39"/>
      <c r="I61" s="3">
        <f>IF(AND(G61&lt;26,H61&lt;51),SUM(G61:H61),"Error")</f>
        <v>0</v>
      </c>
      <c r="J61" s="3">
        <f t="shared" si="8"/>
        <v>0</v>
      </c>
      <c r="K61" s="3" t="str">
        <f t="shared" si="9"/>
        <v xml:space="preserve">   </v>
      </c>
      <c r="L61" s="31"/>
      <c r="M61" s="56" t="str">
        <f>CONCATENATE(M62," Backlog(s)")</f>
        <v>0 Backlog(s)</v>
      </c>
      <c r="U61" s="58"/>
    </row>
    <row r="62" spans="1:23" ht="15.75" x14ac:dyDescent="0.25">
      <c r="A62" s="31"/>
      <c r="B62" s="3"/>
      <c r="C62" s="5" t="s">
        <v>14</v>
      </c>
      <c r="D62" s="5"/>
      <c r="E62" s="7">
        <f>SUM($E$54:$E$61)</f>
        <v>28</v>
      </c>
      <c r="F62" s="7">
        <f>SUM($F$54:$F$61)</f>
        <v>750</v>
      </c>
      <c r="G62" s="7">
        <f>SUM(G54:G61)</f>
        <v>0</v>
      </c>
      <c r="H62" s="7">
        <f>SUM(H54:H61)</f>
        <v>0</v>
      </c>
      <c r="I62" s="7">
        <f>SUM($I$54:$I$61)</f>
        <v>0</v>
      </c>
      <c r="J62" s="7">
        <f>SUM($J$54:$J$61)</f>
        <v>0</v>
      </c>
      <c r="K62" s="43" t="str">
        <f>IF(H52="  ",M60,"  ")</f>
        <v xml:space="preserve">  </v>
      </c>
      <c r="L62" s="31"/>
      <c r="M62" s="56">
        <f>COUNTIF(K50:K61,"Fail")</f>
        <v>0</v>
      </c>
      <c r="U62" s="60"/>
    </row>
    <row r="63" spans="1:23" x14ac:dyDescent="0.2">
      <c r="A63" s="31"/>
      <c r="B63" s="3"/>
      <c r="C63" s="8" t="s">
        <v>15</v>
      </c>
      <c r="D63" s="50">
        <f>PRODUCT((I62)/F62)</f>
        <v>0</v>
      </c>
      <c r="E63" s="9"/>
      <c r="F63" s="3"/>
      <c r="G63" s="3"/>
      <c r="H63" s="3"/>
      <c r="I63" s="3"/>
      <c r="J63" s="3"/>
      <c r="K63" s="3"/>
      <c r="L63" s="31"/>
    </row>
    <row r="64" spans="1:23" ht="20.25" x14ac:dyDescent="0.3">
      <c r="A64" s="31"/>
      <c r="B64" s="38"/>
      <c r="C64" s="14"/>
      <c r="D64" s="37"/>
      <c r="E64" s="15" t="s">
        <v>20</v>
      </c>
      <c r="F64" s="37"/>
      <c r="G64" s="15"/>
      <c r="H64" s="16" t="str">
        <f>IF(AND(I66&gt;0, I67&gt;0, I68&gt;0, I69&gt;0, I70&gt;0, I71&gt;0, I72&gt;0, I73&gt;0),"  ","Enter Internal &amp; External marks in the below cells")</f>
        <v>Enter Internal &amp; External marks in the below cells</v>
      </c>
      <c r="I64" s="18"/>
      <c r="J64" s="18"/>
      <c r="K64" s="18"/>
      <c r="L64" s="31"/>
    </row>
    <row r="65" spans="1:23" ht="25.5" x14ac:dyDescent="0.2">
      <c r="A65" s="31"/>
      <c r="B65" s="1" t="s">
        <v>4</v>
      </c>
      <c r="C65" s="2"/>
      <c r="D65" s="2" t="s">
        <v>5</v>
      </c>
      <c r="E65" s="1" t="s">
        <v>6</v>
      </c>
      <c r="F65" s="1" t="s">
        <v>7</v>
      </c>
      <c r="G65" s="1" t="s">
        <v>8</v>
      </c>
      <c r="H65" s="1" t="s">
        <v>9</v>
      </c>
      <c r="I65" s="1" t="s">
        <v>17</v>
      </c>
      <c r="J65" s="1" t="s">
        <v>11</v>
      </c>
      <c r="K65" s="1" t="s">
        <v>12</v>
      </c>
      <c r="L65" s="31"/>
    </row>
    <row r="66" spans="1:23" x14ac:dyDescent="0.2">
      <c r="A66" s="31"/>
      <c r="B66" s="3">
        <v>1</v>
      </c>
      <c r="C66" s="4"/>
      <c r="D66" s="52"/>
      <c r="E66" s="53">
        <v>4</v>
      </c>
      <c r="F66" s="53">
        <v>100</v>
      </c>
      <c r="G66" s="39"/>
      <c r="H66" s="39"/>
      <c r="I66" s="3">
        <f>IF(AND(G66&lt;21,H66&lt;81),SUM($G$66:$H$66),"Error")</f>
        <v>0</v>
      </c>
      <c r="J66" s="3">
        <f t="shared" ref="J66:J73" si="11">IF(K66="Pass",E66,0)</f>
        <v>0</v>
      </c>
      <c r="K66" s="3" t="str">
        <f t="shared" ref="K66:K73" si="12">IF(I66&gt;0,IF(AND(((I66/F66)*100)&gt;=40),"Pass","Fail"),"   ")</f>
        <v xml:space="preserve">   </v>
      </c>
      <c r="L66" s="31"/>
      <c r="U66" s="58"/>
      <c r="W66" s="57">
        <f t="shared" ref="W66:W71" si="13">I66</f>
        <v>0</v>
      </c>
    </row>
    <row r="67" spans="1:23" x14ac:dyDescent="0.2">
      <c r="A67" s="31"/>
      <c r="B67" s="3">
        <v>2</v>
      </c>
      <c r="C67" s="4"/>
      <c r="D67" s="52"/>
      <c r="E67" s="53">
        <v>4</v>
      </c>
      <c r="F67" s="53">
        <v>100</v>
      </c>
      <c r="G67" s="39"/>
      <c r="H67" s="39"/>
      <c r="I67" s="3">
        <f>IF(AND(G67&lt;21,H67&lt;81),SUM($G$67:$H$67),"Error")</f>
        <v>0</v>
      </c>
      <c r="J67" s="3">
        <f t="shared" si="11"/>
        <v>0</v>
      </c>
      <c r="K67" s="3" t="str">
        <f t="shared" si="12"/>
        <v xml:space="preserve">   </v>
      </c>
      <c r="L67" s="31"/>
      <c r="U67" s="58"/>
      <c r="W67" s="57">
        <f t="shared" si="13"/>
        <v>0</v>
      </c>
    </row>
    <row r="68" spans="1:23" x14ac:dyDescent="0.2">
      <c r="A68" s="31"/>
      <c r="B68" s="3">
        <v>3</v>
      </c>
      <c r="C68" s="4"/>
      <c r="D68" s="52"/>
      <c r="E68" s="53">
        <v>4</v>
      </c>
      <c r="F68" s="53">
        <v>100</v>
      </c>
      <c r="G68" s="39"/>
      <c r="H68" s="39"/>
      <c r="I68" s="3">
        <f>IF(AND(G68&lt;21,H68&lt;81),SUM($G$68:$H$68),"Error")</f>
        <v>0</v>
      </c>
      <c r="J68" s="3">
        <f t="shared" si="11"/>
        <v>0</v>
      </c>
      <c r="K68" s="3" t="str">
        <f t="shared" si="12"/>
        <v xml:space="preserve">   </v>
      </c>
      <c r="L68" s="31"/>
      <c r="U68" s="58"/>
      <c r="W68" s="57">
        <f t="shared" si="13"/>
        <v>0</v>
      </c>
    </row>
    <row r="69" spans="1:23" x14ac:dyDescent="0.2">
      <c r="A69" s="31"/>
      <c r="B69" s="3">
        <v>4</v>
      </c>
      <c r="C69" s="4"/>
      <c r="D69" s="52"/>
      <c r="E69" s="53">
        <v>4</v>
      </c>
      <c r="F69" s="53">
        <v>100</v>
      </c>
      <c r="G69" s="39"/>
      <c r="H69" s="39"/>
      <c r="I69" s="3">
        <f>IF(AND(G69&lt;21,H69&lt;81),SUM($G$69:$H$69),"Error")</f>
        <v>0</v>
      </c>
      <c r="J69" s="3">
        <f t="shared" si="11"/>
        <v>0</v>
      </c>
      <c r="K69" s="3" t="str">
        <f t="shared" si="12"/>
        <v xml:space="preserve">   </v>
      </c>
      <c r="L69" s="31"/>
      <c r="U69" s="58"/>
      <c r="W69" s="57">
        <f t="shared" si="13"/>
        <v>0</v>
      </c>
    </row>
    <row r="70" spans="1:23" x14ac:dyDescent="0.2">
      <c r="A70" s="31"/>
      <c r="B70" s="3">
        <v>5</v>
      </c>
      <c r="C70" s="4"/>
      <c r="D70" s="52"/>
      <c r="E70" s="53">
        <v>4</v>
      </c>
      <c r="F70" s="53">
        <v>100</v>
      </c>
      <c r="G70" s="39"/>
      <c r="H70" s="39"/>
      <c r="I70" s="3">
        <f>IF(AND(G70&lt;21,H70&lt;81),SUM($G$70:$H$70),"Error")</f>
        <v>0</v>
      </c>
      <c r="J70" s="3">
        <f t="shared" si="11"/>
        <v>0</v>
      </c>
      <c r="K70" s="3" t="str">
        <f t="shared" si="12"/>
        <v xml:space="preserve">   </v>
      </c>
      <c r="L70" s="31"/>
      <c r="U70" s="58"/>
      <c r="W70" s="57">
        <f t="shared" si="13"/>
        <v>0</v>
      </c>
    </row>
    <row r="71" spans="1:23" x14ac:dyDescent="0.2">
      <c r="A71" s="31"/>
      <c r="B71" s="3">
        <v>6</v>
      </c>
      <c r="C71" s="4"/>
      <c r="D71" s="52"/>
      <c r="E71" s="53">
        <v>4</v>
      </c>
      <c r="F71" s="53">
        <v>100</v>
      </c>
      <c r="G71" s="39"/>
      <c r="H71" s="39"/>
      <c r="I71" s="3">
        <f>IF(AND(G71&lt;21,H71&lt;81),SUM($G$71:$H$71),"Error")</f>
        <v>0</v>
      </c>
      <c r="J71" s="3">
        <f t="shared" si="11"/>
        <v>0</v>
      </c>
      <c r="K71" s="3" t="str">
        <f t="shared" si="12"/>
        <v xml:space="preserve">   </v>
      </c>
      <c r="L71" s="31"/>
      <c r="U71" s="58"/>
      <c r="W71" s="57">
        <f t="shared" si="13"/>
        <v>0</v>
      </c>
    </row>
    <row r="72" spans="1:23" x14ac:dyDescent="0.2">
      <c r="A72" s="31"/>
      <c r="B72" s="3">
        <v>7</v>
      </c>
      <c r="C72" s="4"/>
      <c r="D72" s="52"/>
      <c r="E72" s="53">
        <v>2</v>
      </c>
      <c r="F72" s="53">
        <v>75</v>
      </c>
      <c r="G72" s="39"/>
      <c r="H72" s="39"/>
      <c r="I72" s="3">
        <f>IF(AND(G72&lt;26,H72&lt;51),SUM(G72:H72),"Error")</f>
        <v>0</v>
      </c>
      <c r="J72" s="3">
        <f t="shared" si="11"/>
        <v>0</v>
      </c>
      <c r="K72" s="3" t="str">
        <f t="shared" si="12"/>
        <v xml:space="preserve">   </v>
      </c>
      <c r="L72" s="31"/>
      <c r="M72" s="59" t="str">
        <f>IF(J74=E74,"All Clear",M73)</f>
        <v>0 Backlog(s)</v>
      </c>
      <c r="U72" s="58"/>
    </row>
    <row r="73" spans="1:23" x14ac:dyDescent="0.2">
      <c r="A73" s="31"/>
      <c r="B73" s="3">
        <v>8</v>
      </c>
      <c r="C73" s="4"/>
      <c r="D73" s="52"/>
      <c r="E73" s="53">
        <v>2</v>
      </c>
      <c r="F73" s="53">
        <v>75</v>
      </c>
      <c r="G73" s="39"/>
      <c r="H73" s="39"/>
      <c r="I73" s="3">
        <f>IF(AND(G73&lt;26,H73&lt;51),SUM(G73:H73),"Error")</f>
        <v>0</v>
      </c>
      <c r="J73" s="3">
        <f t="shared" si="11"/>
        <v>0</v>
      </c>
      <c r="K73" s="3" t="str">
        <f t="shared" si="12"/>
        <v xml:space="preserve">   </v>
      </c>
      <c r="L73" s="31"/>
      <c r="M73" s="56" t="str">
        <f>CONCATENATE(M74," Backlog(s)")</f>
        <v>0 Backlog(s)</v>
      </c>
      <c r="U73" s="58"/>
    </row>
    <row r="74" spans="1:23" ht="15.75" x14ac:dyDescent="0.25">
      <c r="A74" s="31"/>
      <c r="B74" s="3"/>
      <c r="C74" s="5" t="s">
        <v>14</v>
      </c>
      <c r="D74" s="5"/>
      <c r="E74" s="7">
        <f>SUM($E$66:$E$73)</f>
        <v>28</v>
      </c>
      <c r="F74" s="7">
        <f>SUM($F$66:$F$73)</f>
        <v>750</v>
      </c>
      <c r="G74" s="7">
        <f>SUM(G66:G73)</f>
        <v>0</v>
      </c>
      <c r="H74" s="7">
        <f>SUM(H66:H73)</f>
        <v>0</v>
      </c>
      <c r="I74" s="7">
        <f>SUM($I$66:$I$73)</f>
        <v>0</v>
      </c>
      <c r="J74" s="7">
        <f>SUM($J$66:$J$73)</f>
        <v>0</v>
      </c>
      <c r="K74" s="43" t="str">
        <f>IF(H64="  ",M72,"  ")</f>
        <v xml:space="preserve">  </v>
      </c>
      <c r="L74" s="31"/>
      <c r="M74" s="56">
        <f>COUNTIF(K62:K73,"Fail")</f>
        <v>0</v>
      </c>
      <c r="U74" s="60"/>
    </row>
    <row r="75" spans="1:23" x14ac:dyDescent="0.2">
      <c r="A75" s="31"/>
      <c r="B75" s="3"/>
      <c r="C75" s="8" t="s">
        <v>15</v>
      </c>
      <c r="D75" s="50">
        <f>PRODUCT((I74)/F74)</f>
        <v>0</v>
      </c>
      <c r="E75" s="9"/>
      <c r="F75" s="3"/>
      <c r="G75" s="3"/>
      <c r="H75" s="3"/>
      <c r="I75" s="3"/>
      <c r="J75" s="3"/>
      <c r="K75" s="3"/>
      <c r="L75" s="31"/>
    </row>
    <row r="76" spans="1:23" ht="20.25" x14ac:dyDescent="0.3">
      <c r="A76" s="31"/>
      <c r="B76" s="38"/>
      <c r="C76" s="14"/>
      <c r="D76" s="37"/>
      <c r="E76" s="15" t="s">
        <v>21</v>
      </c>
      <c r="F76" s="37"/>
      <c r="G76" s="15"/>
      <c r="H76" s="16" t="str">
        <f>IF(AND(I78&gt;0, I79&gt;0, I80&gt;0, I81&gt;0, I82&gt;0, I83&gt;0, I84&gt;0, I85&gt;0),"  ","Enter Internal &amp; External marks in the below cells")</f>
        <v>Enter Internal &amp; External marks in the below cells</v>
      </c>
      <c r="I76" s="18"/>
      <c r="J76" s="18"/>
      <c r="K76" s="18"/>
      <c r="L76" s="31"/>
    </row>
    <row r="77" spans="1:23" ht="25.5" x14ac:dyDescent="0.2">
      <c r="A77" s="31"/>
      <c r="B77" s="1" t="s">
        <v>4</v>
      </c>
      <c r="C77" s="2"/>
      <c r="D77" s="2" t="s">
        <v>5</v>
      </c>
      <c r="E77" s="1" t="s">
        <v>6</v>
      </c>
      <c r="F77" s="1" t="s">
        <v>7</v>
      </c>
      <c r="G77" s="1" t="s">
        <v>8</v>
      </c>
      <c r="H77" s="1" t="s">
        <v>9</v>
      </c>
      <c r="I77" s="1" t="s">
        <v>17</v>
      </c>
      <c r="J77" s="1" t="s">
        <v>11</v>
      </c>
      <c r="K77" s="1" t="s">
        <v>12</v>
      </c>
      <c r="L77" s="31"/>
    </row>
    <row r="78" spans="1:23" x14ac:dyDescent="0.2">
      <c r="A78" s="31"/>
      <c r="B78" s="3">
        <v>1</v>
      </c>
      <c r="C78" s="4"/>
      <c r="D78" s="52"/>
      <c r="E78" s="53">
        <v>4</v>
      </c>
      <c r="F78" s="53">
        <v>100</v>
      </c>
      <c r="G78" s="39"/>
      <c r="H78" s="39"/>
      <c r="I78" s="3">
        <f>IF(AND(G78&lt;21,H78&lt;81),SUM($G$78:$H$78),"Error")</f>
        <v>0</v>
      </c>
      <c r="J78" s="3">
        <f t="shared" ref="J78:J85" si="14">IF(K78="Pass",E78,0)</f>
        <v>0</v>
      </c>
      <c r="K78" s="3" t="str">
        <f t="shared" ref="K78:K85" si="15">IF(I78&gt;0,IF(AND(((I78/F78)*100)&gt;=40),"Pass","Fail"),"   ")</f>
        <v xml:space="preserve">   </v>
      </c>
      <c r="L78" s="31"/>
      <c r="U78" s="58"/>
      <c r="W78" s="57">
        <f>I78</f>
        <v>0</v>
      </c>
    </row>
    <row r="79" spans="1:23" x14ac:dyDescent="0.2">
      <c r="A79" s="31"/>
      <c r="B79" s="3">
        <v>2</v>
      </c>
      <c r="C79" s="4"/>
      <c r="D79" s="52"/>
      <c r="E79" s="53">
        <v>4</v>
      </c>
      <c r="F79" s="53">
        <v>100</v>
      </c>
      <c r="G79" s="39"/>
      <c r="H79" s="39"/>
      <c r="I79" s="3">
        <f>IF(AND(G79&lt;21,H79&lt;81),SUM($G$79:$H$79),"Error")</f>
        <v>0</v>
      </c>
      <c r="J79" s="3">
        <f t="shared" si="14"/>
        <v>0</v>
      </c>
      <c r="K79" s="3" t="str">
        <f t="shared" si="15"/>
        <v xml:space="preserve">   </v>
      </c>
      <c r="L79" s="31"/>
      <c r="U79" s="58"/>
      <c r="W79" s="57">
        <f>I79</f>
        <v>0</v>
      </c>
    </row>
    <row r="80" spans="1:23" x14ac:dyDescent="0.2">
      <c r="A80" s="31"/>
      <c r="B80" s="3">
        <v>3</v>
      </c>
      <c r="C80" s="4"/>
      <c r="D80" s="52"/>
      <c r="E80" s="53">
        <v>4</v>
      </c>
      <c r="F80" s="53">
        <v>100</v>
      </c>
      <c r="G80" s="39"/>
      <c r="H80" s="39"/>
      <c r="I80" s="3">
        <f>IF(AND(G80&lt;21,H80&lt;81),SUM($G$80:$H$80),"Error")</f>
        <v>0</v>
      </c>
      <c r="J80" s="3">
        <f t="shared" si="14"/>
        <v>0</v>
      </c>
      <c r="K80" s="3" t="str">
        <f t="shared" si="15"/>
        <v xml:space="preserve">   </v>
      </c>
      <c r="L80" s="31"/>
      <c r="U80" s="58"/>
      <c r="W80" s="57">
        <f>I80</f>
        <v>0</v>
      </c>
    </row>
    <row r="81" spans="1:23" x14ac:dyDescent="0.2">
      <c r="A81" s="31"/>
      <c r="B81" s="3">
        <v>4</v>
      </c>
      <c r="C81" s="4"/>
      <c r="D81" s="52"/>
      <c r="E81" s="53">
        <v>4</v>
      </c>
      <c r="F81" s="53">
        <v>100</v>
      </c>
      <c r="G81" s="39"/>
      <c r="H81" s="39"/>
      <c r="I81" s="3">
        <f>IF(AND(G81&lt;21,H81&lt;81),SUM($G$81:$H$81),"Error")</f>
        <v>0</v>
      </c>
      <c r="J81" s="3">
        <f t="shared" si="14"/>
        <v>0</v>
      </c>
      <c r="K81" s="3" t="str">
        <f t="shared" si="15"/>
        <v xml:space="preserve">   </v>
      </c>
      <c r="L81" s="31"/>
      <c r="U81" s="58"/>
      <c r="W81" s="57">
        <f>I81</f>
        <v>0</v>
      </c>
    </row>
    <row r="82" spans="1:23" x14ac:dyDescent="0.2">
      <c r="A82" s="31"/>
      <c r="B82" s="3">
        <v>5</v>
      </c>
      <c r="C82" s="4"/>
      <c r="D82" s="73"/>
      <c r="E82" s="53">
        <v>4</v>
      </c>
      <c r="F82" s="53">
        <v>100</v>
      </c>
      <c r="G82" s="39"/>
      <c r="H82" s="39"/>
      <c r="I82" s="3">
        <f>IF(AND(G82&lt;21,H82&lt;81),SUM($G$82:$H$82),"Error")</f>
        <v>0</v>
      </c>
      <c r="J82" s="3">
        <f t="shared" si="14"/>
        <v>0</v>
      </c>
      <c r="K82" s="3" t="str">
        <f t="shared" si="15"/>
        <v xml:space="preserve">   </v>
      </c>
      <c r="L82" s="31"/>
      <c r="U82" s="58"/>
      <c r="W82" s="57">
        <f>I82</f>
        <v>0</v>
      </c>
    </row>
    <row r="83" spans="1:23" x14ac:dyDescent="0.2">
      <c r="A83" s="31"/>
      <c r="B83" s="3">
        <v>6</v>
      </c>
      <c r="C83" s="4"/>
      <c r="D83" s="73"/>
      <c r="E83" s="53">
        <v>4</v>
      </c>
      <c r="F83" s="53">
        <v>100</v>
      </c>
      <c r="G83" s="39"/>
      <c r="H83" s="39"/>
      <c r="I83" s="3">
        <f>IF(AND(G83&lt;21,H83&lt;81),SUM($G$83:$H$83),"Error")</f>
        <v>0</v>
      </c>
      <c r="J83" s="3">
        <f t="shared" si="14"/>
        <v>0</v>
      </c>
      <c r="K83" s="3" t="str">
        <f t="shared" si="15"/>
        <v xml:space="preserve">   </v>
      </c>
      <c r="L83" s="31"/>
      <c r="U83" s="58"/>
    </row>
    <row r="84" spans="1:23" x14ac:dyDescent="0.2">
      <c r="A84" s="31"/>
      <c r="B84" s="3">
        <v>7</v>
      </c>
      <c r="C84" s="4"/>
      <c r="D84" s="52"/>
      <c r="E84" s="53">
        <v>2</v>
      </c>
      <c r="F84" s="53">
        <v>75</v>
      </c>
      <c r="G84" s="39"/>
      <c r="H84" s="39"/>
      <c r="I84" s="3">
        <f>IF(AND(G84&lt;26,H84&lt;51),SUM(G84:H84),"Error")</f>
        <v>0</v>
      </c>
      <c r="J84" s="3">
        <f t="shared" si="14"/>
        <v>0</v>
      </c>
      <c r="K84" s="3" t="str">
        <f t="shared" si="15"/>
        <v xml:space="preserve">   </v>
      </c>
      <c r="L84" s="31"/>
      <c r="U84" s="58"/>
    </row>
    <row r="85" spans="1:23" x14ac:dyDescent="0.2">
      <c r="A85" s="31"/>
      <c r="B85" s="3">
        <v>8</v>
      </c>
      <c r="C85" s="4"/>
      <c r="D85" s="52"/>
      <c r="E85" s="53">
        <v>2</v>
      </c>
      <c r="F85" s="53">
        <v>75</v>
      </c>
      <c r="G85" s="39"/>
      <c r="H85" s="39"/>
      <c r="I85" s="3">
        <f>IF(AND(G85&lt;26,H85&lt;51),SUM(G85:H85),"Error")</f>
        <v>0</v>
      </c>
      <c r="J85" s="3">
        <f t="shared" si="14"/>
        <v>0</v>
      </c>
      <c r="K85" s="3" t="str">
        <f t="shared" si="15"/>
        <v xml:space="preserve">   </v>
      </c>
      <c r="L85" s="31"/>
      <c r="U85" s="58"/>
    </row>
    <row r="86" spans="1:23" ht="15.75" x14ac:dyDescent="0.25">
      <c r="A86" s="31"/>
      <c r="B86" s="3"/>
      <c r="C86" s="5" t="s">
        <v>14</v>
      </c>
      <c r="D86" s="5"/>
      <c r="E86" s="7">
        <f>SUM($E$78:$E$82,E83,$E$84:$E$85)</f>
        <v>28</v>
      </c>
      <c r="F86" s="7">
        <f>SUM($F$78:$F$82,F83,$F$84:$F$85)</f>
        <v>750</v>
      </c>
      <c r="G86" s="7">
        <f>SUM($G$78:$G$82,G83,$G$84:$G$85)</f>
        <v>0</v>
      </c>
      <c r="H86" s="7">
        <f>SUM($H$78:$H$82,H83,$H$84:$H$85)</f>
        <v>0</v>
      </c>
      <c r="I86" s="7">
        <f>SUM($I$78:$I$82,I83,$I$84:$I$85)</f>
        <v>0</v>
      </c>
      <c r="J86" s="7">
        <f>SUM($J$78:$J$82,J83,$J$84:$J$85)</f>
        <v>0</v>
      </c>
      <c r="K86" s="43" t="str">
        <f>IF(H76="  ",M91,"  ")</f>
        <v xml:space="preserve">  </v>
      </c>
      <c r="L86" s="31"/>
      <c r="U86" s="58"/>
      <c r="W86" s="57">
        <f>I83</f>
        <v>0</v>
      </c>
    </row>
    <row r="87" spans="1:23" x14ac:dyDescent="0.2">
      <c r="A87" s="31"/>
      <c r="B87" s="3"/>
      <c r="C87" s="8" t="s">
        <v>15</v>
      </c>
      <c r="D87" s="50">
        <f>PRODUCT((I86)/F86)</f>
        <v>0</v>
      </c>
      <c r="E87" s="9"/>
      <c r="F87" s="3"/>
      <c r="G87" s="3"/>
      <c r="H87" s="3"/>
      <c r="I87" s="3"/>
      <c r="J87" s="3"/>
      <c r="K87" s="3"/>
      <c r="L87" s="31"/>
      <c r="U87" s="58"/>
    </row>
    <row r="88" spans="1:23" ht="20.25" x14ac:dyDescent="0.3">
      <c r="A88" s="31"/>
      <c r="B88" s="38"/>
      <c r="C88" s="14"/>
      <c r="D88" s="37"/>
      <c r="E88" s="15" t="s">
        <v>22</v>
      </c>
      <c r="F88" s="37"/>
      <c r="G88" s="15"/>
      <c r="H88" s="16" t="str">
        <f>IF(AND(I90&gt;0, I91&gt;0, I92&gt;0, I93&gt;0, I94&gt;0, I95&gt;0, I96&gt;0),"  ","Enter Internal &amp; External marks in the below cells")</f>
        <v>Enter Internal &amp; External marks in the below cells</v>
      </c>
      <c r="I88" s="18"/>
      <c r="J88" s="18"/>
      <c r="K88" s="18"/>
      <c r="L88" s="31"/>
      <c r="U88" s="58"/>
    </row>
    <row r="89" spans="1:23" ht="25.5" x14ac:dyDescent="0.2">
      <c r="A89" s="31"/>
      <c r="B89" s="1" t="s">
        <v>4</v>
      </c>
      <c r="C89" s="2"/>
      <c r="D89" s="2" t="s">
        <v>5</v>
      </c>
      <c r="E89" s="1" t="s">
        <v>6</v>
      </c>
      <c r="F89" s="1" t="s">
        <v>7</v>
      </c>
      <c r="G89" s="1" t="s">
        <v>8</v>
      </c>
      <c r="H89" s="1" t="s">
        <v>9</v>
      </c>
      <c r="I89" s="1" t="s">
        <v>17</v>
      </c>
      <c r="J89" s="1" t="s">
        <v>11</v>
      </c>
      <c r="K89" s="1" t="s">
        <v>12</v>
      </c>
      <c r="L89" s="31"/>
      <c r="U89" s="58"/>
    </row>
    <row r="90" spans="1:23" x14ac:dyDescent="0.2">
      <c r="A90" s="31"/>
      <c r="B90" s="3">
        <v>1</v>
      </c>
      <c r="C90" s="4"/>
      <c r="D90" s="52"/>
      <c r="E90" s="53">
        <v>4</v>
      </c>
      <c r="F90" s="53">
        <v>100</v>
      </c>
      <c r="G90" s="51"/>
      <c r="H90" s="39"/>
      <c r="I90" s="3">
        <f>IF(AND(G90&lt;21,H90&lt;81),SUM(G90:H90),"Error")</f>
        <v>0</v>
      </c>
      <c r="J90" s="3">
        <f t="shared" ref="J90:J96" si="16">IF(K90="Pass",E90,0)</f>
        <v>0</v>
      </c>
      <c r="K90" s="3" t="str">
        <f t="shared" ref="K90:K96" si="17">IF(I90&gt;0,IF(AND(((I90/F90)*100)&gt;=40),"Pass","Fail"),"   ")</f>
        <v xml:space="preserve">   </v>
      </c>
      <c r="L90" s="31"/>
      <c r="U90" s="58"/>
    </row>
    <row r="91" spans="1:23" x14ac:dyDescent="0.2">
      <c r="A91" s="31"/>
      <c r="B91" s="3">
        <v>2</v>
      </c>
      <c r="C91" s="4"/>
      <c r="D91" s="73"/>
      <c r="E91" s="53">
        <v>4</v>
      </c>
      <c r="F91" s="53">
        <v>100</v>
      </c>
      <c r="G91" s="51"/>
      <c r="H91" s="39"/>
      <c r="I91" s="3">
        <f>IF(AND(G91&lt;21,H91&lt;81),SUM(G91:H91),"Error")</f>
        <v>0</v>
      </c>
      <c r="J91" s="3">
        <f t="shared" si="16"/>
        <v>0</v>
      </c>
      <c r="K91" s="3" t="str">
        <f t="shared" si="17"/>
        <v xml:space="preserve">   </v>
      </c>
      <c r="L91" s="31"/>
      <c r="M91" s="59" t="str">
        <f>IF(J86=E86,"All Clear",M92)</f>
        <v>0 Backlog(s)</v>
      </c>
      <c r="U91" s="58"/>
    </row>
    <row r="92" spans="1:23" x14ac:dyDescent="0.2">
      <c r="A92" s="31"/>
      <c r="B92" s="3">
        <v>3</v>
      </c>
      <c r="C92" s="4"/>
      <c r="D92" s="73"/>
      <c r="E92" s="53">
        <v>4</v>
      </c>
      <c r="F92" s="53">
        <v>100</v>
      </c>
      <c r="G92" s="51"/>
      <c r="H92" s="39"/>
      <c r="I92" s="3">
        <f>IF(AND(G92&lt;21,H92&lt;81),SUM(G92:H92),"Error")</f>
        <v>0</v>
      </c>
      <c r="J92" s="3">
        <f t="shared" si="16"/>
        <v>0</v>
      </c>
      <c r="K92" s="3" t="str">
        <f>IF(I92&gt;0,IF(AND(((I92/F92)*100)&gt;=40),"Pass","Fail"),"   ")</f>
        <v xml:space="preserve">   </v>
      </c>
      <c r="L92" s="31"/>
      <c r="M92" s="56" t="str">
        <f>CONCATENATE(M94," Backlog(s)")</f>
        <v>0 Backlog(s)</v>
      </c>
      <c r="U92" s="58"/>
    </row>
    <row r="93" spans="1:23" x14ac:dyDescent="0.2">
      <c r="A93" s="31"/>
      <c r="B93" s="3">
        <v>4</v>
      </c>
      <c r="C93" s="4"/>
      <c r="D93" s="73"/>
      <c r="E93" s="53">
        <v>2</v>
      </c>
      <c r="F93" s="53">
        <v>100</v>
      </c>
      <c r="G93" s="51"/>
      <c r="H93" s="39"/>
      <c r="I93" s="3">
        <f>IF(H93&lt;101,SUM(H93),"Error")</f>
        <v>0</v>
      </c>
      <c r="J93" s="3">
        <f>IF(K93="Pass",E93,0)</f>
        <v>0</v>
      </c>
      <c r="K93" s="3" t="str">
        <f>IF(I93&gt;0,IF(AND(((I93/F93)*100)&gt;=40),"Pass","Fail"),"   ")</f>
        <v xml:space="preserve">   </v>
      </c>
      <c r="L93" s="31"/>
      <c r="U93" s="58"/>
    </row>
    <row r="94" spans="1:23" ht="15.75" x14ac:dyDescent="0.25">
      <c r="A94" s="31"/>
      <c r="B94" s="3">
        <v>5</v>
      </c>
      <c r="C94" s="4"/>
      <c r="D94" s="52"/>
      <c r="E94" s="53">
        <v>2</v>
      </c>
      <c r="F94" s="53">
        <v>50</v>
      </c>
      <c r="G94" s="51"/>
      <c r="H94" s="39"/>
      <c r="I94" s="3">
        <f>IF(G94&lt;51,SUM(G94),"Error")</f>
        <v>0</v>
      </c>
      <c r="J94" s="3">
        <f t="shared" si="16"/>
        <v>0</v>
      </c>
      <c r="K94" s="3" t="str">
        <f t="shared" si="17"/>
        <v xml:space="preserve">   </v>
      </c>
      <c r="L94" s="31"/>
      <c r="M94" s="56">
        <f>COUNTIF(K74:K85,"Fail")</f>
        <v>0</v>
      </c>
      <c r="Q94" s="60"/>
      <c r="R94" s="60"/>
      <c r="U94" s="60"/>
    </row>
    <row r="95" spans="1:23" x14ac:dyDescent="0.2">
      <c r="A95" s="31"/>
      <c r="B95" s="3">
        <v>6</v>
      </c>
      <c r="C95" s="4"/>
      <c r="D95" s="52"/>
      <c r="E95" s="53">
        <v>2</v>
      </c>
      <c r="F95" s="53">
        <v>50</v>
      </c>
      <c r="G95" s="51"/>
      <c r="H95" s="39"/>
      <c r="I95" s="3">
        <f>IF(H95&lt;51,SUM(H95),"Error")</f>
        <v>0</v>
      </c>
      <c r="J95" s="3">
        <f t="shared" si="16"/>
        <v>0</v>
      </c>
      <c r="K95" s="3" t="str">
        <f t="shared" si="17"/>
        <v xml:space="preserve">   </v>
      </c>
      <c r="L95" s="31"/>
    </row>
    <row r="96" spans="1:23" x14ac:dyDescent="0.2">
      <c r="A96" s="31"/>
      <c r="B96" s="3">
        <v>7</v>
      </c>
      <c r="C96" s="4"/>
      <c r="D96" s="52"/>
      <c r="E96" s="53">
        <v>10</v>
      </c>
      <c r="F96" s="53">
        <v>200</v>
      </c>
      <c r="G96" s="51"/>
      <c r="H96" s="39"/>
      <c r="I96" s="3">
        <f>IF(AND(G96&lt;41,H96&lt;161),SUM(G96:H96),"Error")</f>
        <v>0</v>
      </c>
      <c r="J96" s="3">
        <f t="shared" si="16"/>
        <v>0</v>
      </c>
      <c r="K96" s="3" t="str">
        <f t="shared" si="17"/>
        <v xml:space="preserve">   </v>
      </c>
      <c r="L96" s="31"/>
    </row>
    <row r="97" spans="1:24" ht="15.75" x14ac:dyDescent="0.25">
      <c r="A97" s="31"/>
      <c r="B97" s="3"/>
      <c r="C97" s="5" t="s">
        <v>14</v>
      </c>
      <c r="D97" s="4"/>
      <c r="E97" s="7">
        <f>SUM(E90:E91,E92,E93,E94:E96)</f>
        <v>28</v>
      </c>
      <c r="F97" s="7">
        <f>SUM(F90:F91,F92,F93,F94:F96)</f>
        <v>700</v>
      </c>
      <c r="G97" s="7">
        <f>SUM(G92,G90:G91,G94:G96)</f>
        <v>0</v>
      </c>
      <c r="H97" s="7">
        <f>SUM(H95:H96,H92,H93,H90:H91)</f>
        <v>0</v>
      </c>
      <c r="I97" s="7">
        <f>SUM(I90:I91,I92,I93,I94:I96)</f>
        <v>0</v>
      </c>
      <c r="J97" s="7">
        <f>SUM(J90:J91,J92,J93,J94:J96)</f>
        <v>0</v>
      </c>
      <c r="K97" s="43" t="str">
        <f>IF(H88="  ",M109,"  ")</f>
        <v xml:space="preserve">  </v>
      </c>
      <c r="L97" s="31"/>
    </row>
    <row r="98" spans="1:24" x14ac:dyDescent="0.2">
      <c r="A98" s="31"/>
      <c r="B98" s="3"/>
      <c r="C98" s="8" t="s">
        <v>15</v>
      </c>
      <c r="D98" s="50">
        <f>PRODUCT((I97)/F97)</f>
        <v>0</v>
      </c>
      <c r="E98" s="9"/>
      <c r="F98" s="3"/>
      <c r="G98" s="3"/>
      <c r="H98" s="3"/>
      <c r="I98" s="3"/>
      <c r="J98" s="3"/>
      <c r="K98" s="3"/>
      <c r="L98" s="31"/>
      <c r="U98" s="58"/>
      <c r="W98" s="57">
        <f>I90</f>
        <v>0</v>
      </c>
    </row>
    <row r="99" spans="1:24" x14ac:dyDescent="0.2">
      <c r="A99" s="31"/>
      <c r="B99" s="10"/>
      <c r="C99" s="32"/>
      <c r="D99" s="33"/>
      <c r="E99" s="33"/>
      <c r="F99" s="10"/>
      <c r="G99" s="10"/>
      <c r="H99" s="10"/>
      <c r="I99" s="10"/>
      <c r="J99" s="10"/>
      <c r="K99" s="10"/>
      <c r="L99" s="31"/>
      <c r="U99" s="58"/>
      <c r="W99" s="57">
        <f>I91</f>
        <v>0</v>
      </c>
    </row>
    <row r="100" spans="1:24" x14ac:dyDescent="0.2">
      <c r="A100" s="31"/>
      <c r="B100" s="3"/>
      <c r="C100" s="8"/>
      <c r="D100" s="9"/>
      <c r="E100" s="9"/>
      <c r="F100" s="3"/>
      <c r="G100" s="3"/>
      <c r="H100" s="3"/>
      <c r="I100" s="3"/>
      <c r="J100" s="3"/>
      <c r="K100" s="3"/>
      <c r="L100" s="31"/>
      <c r="U100" s="58"/>
    </row>
    <row r="101" spans="1:24" ht="30" x14ac:dyDescent="0.25">
      <c r="A101" s="31"/>
      <c r="B101" s="19"/>
      <c r="C101" s="2"/>
      <c r="D101" s="20"/>
      <c r="E101" s="21" t="s">
        <v>23</v>
      </c>
      <c r="F101" s="22"/>
      <c r="G101" s="22" t="s">
        <v>11</v>
      </c>
      <c r="H101" s="19"/>
      <c r="I101" s="22" t="s">
        <v>24</v>
      </c>
      <c r="J101" s="19"/>
      <c r="K101" s="22" t="s">
        <v>17</v>
      </c>
      <c r="L101" s="31"/>
      <c r="U101" s="58"/>
    </row>
    <row r="102" spans="1:24" ht="18" x14ac:dyDescent="0.25">
      <c r="A102" s="31"/>
      <c r="B102" s="3"/>
      <c r="C102" s="23" t="s">
        <v>25</v>
      </c>
      <c r="D102" s="13"/>
      <c r="E102" s="24">
        <f>SUM(E26,E38,E50,E62,E74,E86,E97)</f>
        <v>224</v>
      </c>
      <c r="F102" s="24"/>
      <c r="G102" s="25">
        <f>SUM(J26,J38,J50,J62,J74,J86,J97)</f>
        <v>0</v>
      </c>
      <c r="H102" s="3"/>
      <c r="I102" s="26">
        <f>SUM(F26,F38,F50,F62,F74,F86,F97)</f>
        <v>5550</v>
      </c>
      <c r="J102" s="3"/>
      <c r="K102" s="25">
        <f>SUM(I26,I38,I50,I62,I74,I86,I97)</f>
        <v>0</v>
      </c>
      <c r="L102" s="31"/>
      <c r="U102" s="58"/>
    </row>
    <row r="103" spans="1:24" x14ac:dyDescent="0.2">
      <c r="A103" s="31"/>
      <c r="B103" s="3"/>
      <c r="C103" s="8"/>
      <c r="D103" s="9"/>
      <c r="E103" s="9"/>
      <c r="F103" s="3"/>
      <c r="G103" s="3"/>
      <c r="H103" s="3"/>
      <c r="I103" s="3"/>
      <c r="J103" s="3"/>
      <c r="K103" s="3"/>
      <c r="L103" s="31"/>
      <c r="U103" s="58"/>
      <c r="W103" s="57">
        <f>I92</f>
        <v>0</v>
      </c>
    </row>
    <row r="104" spans="1:24" ht="18" x14ac:dyDescent="0.25">
      <c r="A104" s="31"/>
      <c r="B104" s="3"/>
      <c r="C104" s="40"/>
      <c r="D104" s="9"/>
      <c r="E104" s="9"/>
      <c r="F104" s="3"/>
      <c r="G104" s="41"/>
      <c r="H104" s="3"/>
      <c r="I104" s="3"/>
      <c r="J104" s="3"/>
      <c r="K104" s="3"/>
      <c r="L104" s="31"/>
      <c r="U104" s="58"/>
    </row>
    <row r="105" spans="1:24" x14ac:dyDescent="0.2">
      <c r="A105" s="31"/>
      <c r="B105" s="3"/>
      <c r="C105" s="8"/>
      <c r="D105" s="9"/>
      <c r="E105" s="9"/>
      <c r="F105" s="3"/>
      <c r="G105" s="3"/>
      <c r="H105" s="3"/>
      <c r="I105" s="3"/>
      <c r="J105" s="3"/>
      <c r="K105" s="3"/>
      <c r="L105" s="31"/>
      <c r="U105" s="58"/>
    </row>
    <row r="106" spans="1:24" ht="23.25" x14ac:dyDescent="0.35">
      <c r="A106" s="31"/>
      <c r="B106" s="3"/>
      <c r="C106" s="27" t="s">
        <v>26</v>
      </c>
      <c r="D106" s="28"/>
      <c r="E106" s="28"/>
      <c r="F106" s="29"/>
      <c r="G106" s="30" t="str">
        <f>IF(G102&gt;=216,H117,F128)</f>
        <v>0.0%</v>
      </c>
      <c r="H106" s="3"/>
      <c r="I106" s="27" t="str">
        <f>IF(E102=G102,"Congratulations !","    ")</f>
        <v xml:space="preserve">    </v>
      </c>
      <c r="J106" s="3"/>
      <c r="K106" s="3"/>
      <c r="L106" s="31"/>
      <c r="U106" s="58"/>
    </row>
    <row r="107" spans="1:24" x14ac:dyDescent="0.2">
      <c r="A107" s="31"/>
      <c r="B107" s="3"/>
      <c r="C107" s="8"/>
      <c r="D107" s="9"/>
      <c r="E107" s="9"/>
      <c r="F107" s="3"/>
      <c r="G107" s="3"/>
      <c r="H107" s="3"/>
      <c r="I107" s="3"/>
      <c r="J107" s="3"/>
      <c r="K107" s="3"/>
      <c r="L107" s="31"/>
      <c r="U107" s="58"/>
    </row>
    <row r="108" spans="1:24" x14ac:dyDescent="0.2">
      <c r="A108" s="31"/>
      <c r="B108" s="44"/>
      <c r="C108" s="34"/>
      <c r="D108" s="35"/>
      <c r="E108" s="10"/>
      <c r="F108" s="10"/>
      <c r="G108" s="10"/>
      <c r="H108" s="10"/>
      <c r="I108" s="10"/>
      <c r="J108" s="10"/>
      <c r="K108" s="10"/>
      <c r="L108" s="31"/>
      <c r="U108" s="58"/>
    </row>
    <row r="109" spans="1:24" x14ac:dyDescent="0.2">
      <c r="A109" s="31"/>
      <c r="B109" s="11"/>
      <c r="C109" s="11"/>
      <c r="D109" s="11"/>
      <c r="E109" s="11"/>
      <c r="F109" s="11"/>
      <c r="G109" s="12"/>
      <c r="H109" s="12"/>
      <c r="I109" s="11"/>
      <c r="J109" s="11"/>
      <c r="K109" s="12"/>
      <c r="L109" s="31"/>
      <c r="M109" s="59" t="str">
        <f>IF(J97=E97,"All Clear",M110)</f>
        <v>0 Backlog(s)</v>
      </c>
      <c r="U109" s="58"/>
    </row>
    <row r="110" spans="1:24" x14ac:dyDescent="0.2">
      <c r="C110" s="13" t="s">
        <v>27</v>
      </c>
      <c r="M110" s="56" t="str">
        <f>CONCATENATE(M111," Backlog(s)")</f>
        <v>0 Backlog(s)</v>
      </c>
      <c r="U110" s="58"/>
    </row>
    <row r="111" spans="1:24" ht="15.75" x14ac:dyDescent="0.25">
      <c r="C111" s="13" t="s">
        <v>28</v>
      </c>
      <c r="M111" s="56">
        <f>COUNTIF(K86:K96,"Fail")</f>
        <v>0</v>
      </c>
      <c r="Q111" s="62"/>
      <c r="R111" s="62"/>
      <c r="U111" s="60"/>
      <c r="W111" s="57">
        <f>SMALL(W30:W103,1)</f>
        <v>0</v>
      </c>
      <c r="X111" s="57" t="s">
        <v>13</v>
      </c>
    </row>
    <row r="112" spans="1:24" x14ac:dyDescent="0.2">
      <c r="W112" s="57">
        <f>SMALL(W30:W103,2)</f>
        <v>0</v>
      </c>
      <c r="X112" s="57" t="s">
        <v>29</v>
      </c>
    </row>
    <row r="113" spans="4:24" x14ac:dyDescent="0.2">
      <c r="G113" s="65">
        <f>SUM(F26,F38,F50,F62,F74,F86,F97)</f>
        <v>5550</v>
      </c>
      <c r="H113" s="65">
        <f>SUM(I26,I38,I50,I62,I74,I86,I97)</f>
        <v>0</v>
      </c>
      <c r="I113" s="57">
        <f>W122</f>
        <v>0</v>
      </c>
    </row>
    <row r="115" spans="4:24" ht="23.25" x14ac:dyDescent="0.35">
      <c r="D115" s="75" t="s">
        <v>45</v>
      </c>
    </row>
    <row r="117" spans="4:24" x14ac:dyDescent="0.2">
      <c r="H117" s="66">
        <f>(H113-I113)/(G113-200)</f>
        <v>0</v>
      </c>
    </row>
    <row r="120" spans="4:24" x14ac:dyDescent="0.2">
      <c r="D120" s="57" t="s">
        <v>30</v>
      </c>
      <c r="E120" s="57">
        <f>IF(I26&gt;0,F26,0)</f>
        <v>0</v>
      </c>
      <c r="F120" s="57">
        <f>I26</f>
        <v>0</v>
      </c>
    </row>
    <row r="121" spans="4:24" x14ac:dyDescent="0.2">
      <c r="D121" s="57" t="s">
        <v>31</v>
      </c>
      <c r="E121" s="57">
        <f>IF(I38&gt;0,F38,0)</f>
        <v>0</v>
      </c>
      <c r="F121" s="57">
        <f>I38</f>
        <v>0</v>
      </c>
    </row>
    <row r="122" spans="4:24" ht="12" customHeight="1" x14ac:dyDescent="0.2">
      <c r="D122" s="57" t="s">
        <v>32</v>
      </c>
      <c r="E122" s="57">
        <f>IF(I50&gt;0,F50,0)</f>
        <v>0</v>
      </c>
      <c r="F122" s="57">
        <f>I50</f>
        <v>0</v>
      </c>
      <c r="W122" s="57">
        <f>SUM(W111:W112)</f>
        <v>0</v>
      </c>
      <c r="X122" s="57" t="s">
        <v>33</v>
      </c>
    </row>
    <row r="123" spans="4:24" ht="2.25" customHeight="1" x14ac:dyDescent="0.2">
      <c r="D123" s="57" t="s">
        <v>34</v>
      </c>
      <c r="E123" s="57">
        <f>IF(I62&gt;0,F62,0)</f>
        <v>0</v>
      </c>
      <c r="F123" s="57">
        <f>I62</f>
        <v>0</v>
      </c>
    </row>
    <row r="124" spans="4:24" x14ac:dyDescent="0.2">
      <c r="D124" s="57" t="s">
        <v>35</v>
      </c>
      <c r="E124" s="57">
        <f>IF(I74&gt;0,F74,0)</f>
        <v>0</v>
      </c>
      <c r="F124" s="57">
        <f>I74</f>
        <v>0</v>
      </c>
    </row>
    <row r="125" spans="4:24" x14ac:dyDescent="0.2">
      <c r="D125" s="57" t="s">
        <v>36</v>
      </c>
      <c r="E125" s="57">
        <f>IF(I86&gt;0,F86,0)</f>
        <v>0</v>
      </c>
      <c r="F125" s="57">
        <f>I86</f>
        <v>0</v>
      </c>
    </row>
    <row r="126" spans="4:24" ht="30" customHeight="1" x14ac:dyDescent="0.2">
      <c r="D126" s="57" t="s">
        <v>37</v>
      </c>
      <c r="E126" s="57">
        <f>IF(I97&gt;0,F97,0)</f>
        <v>0</v>
      </c>
      <c r="F126" s="57">
        <f>I97</f>
        <v>0</v>
      </c>
    </row>
    <row r="127" spans="4:24" ht="30" customHeight="1" x14ac:dyDescent="0.2">
      <c r="D127" s="57" t="s">
        <v>38</v>
      </c>
      <c r="E127" s="57">
        <f>SUM(E120:E126)</f>
        <v>0</v>
      </c>
      <c r="F127" s="57">
        <f>SUM(F120:F126)</f>
        <v>0</v>
      </c>
    </row>
    <row r="128" spans="4:24" ht="30" customHeight="1" x14ac:dyDescent="0.2">
      <c r="D128" s="57" t="s">
        <v>39</v>
      </c>
      <c r="F128" s="67" t="str">
        <f>IF(E127&gt;0,F127/E127,"0.0%")</f>
        <v>0.0%</v>
      </c>
    </row>
    <row r="129" spans="1:12" x14ac:dyDescent="0.2">
      <c r="F129" s="68"/>
      <c r="G129" s="69"/>
    </row>
    <row r="132" spans="1:12" x14ac:dyDescent="0.2">
      <c r="F132" s="68"/>
    </row>
    <row r="135" spans="1:12" x14ac:dyDescent="0.2">
      <c r="D135" s="57" t="s">
        <v>40</v>
      </c>
      <c r="E135" s="57" t="s">
        <v>41</v>
      </c>
      <c r="F135" s="57" t="s">
        <v>42</v>
      </c>
      <c r="G135" s="70" t="s">
        <v>43</v>
      </c>
      <c r="H135" s="65" t="s">
        <v>44</v>
      </c>
    </row>
    <row r="136" spans="1:12" x14ac:dyDescent="0.2">
      <c r="A136" s="64"/>
      <c r="B136" s="64"/>
      <c r="C136" s="64"/>
      <c r="D136" s="63">
        <f>D27</f>
        <v>0</v>
      </c>
      <c r="E136" s="64">
        <f>SUM(I38,I50)/SUM(F38,F50)</f>
        <v>0</v>
      </c>
      <c r="F136" s="64">
        <f>SUM(I62,I74)/SUM(F62,F74)</f>
        <v>0</v>
      </c>
      <c r="G136" s="71">
        <f>SUM(I86,I97)/SUM(F86,F97)</f>
        <v>0</v>
      </c>
      <c r="H136" s="71" t="str">
        <f>G106</f>
        <v>0.0%</v>
      </c>
      <c r="I136" s="64"/>
      <c r="J136" s="64"/>
      <c r="K136" s="71"/>
      <c r="L136" s="64"/>
    </row>
    <row r="149" spans="1:13" ht="33.75" customHeight="1" x14ac:dyDescent="0.2"/>
    <row r="150" spans="1:13" s="64" customFormat="1" ht="37.5" customHeight="1" x14ac:dyDescent="0.2">
      <c r="A150" s="57"/>
      <c r="B150" s="57"/>
      <c r="C150" s="57"/>
      <c r="D150" s="57"/>
      <c r="E150" s="57"/>
      <c r="F150" s="57"/>
      <c r="G150" s="65"/>
      <c r="H150" s="65"/>
      <c r="I150" s="57"/>
      <c r="J150" s="57"/>
      <c r="K150" s="65"/>
      <c r="L150" s="57"/>
      <c r="M150" s="63"/>
    </row>
  </sheetData>
  <sheetProtection password="AA93" sheet="1" formatCells="0" formatColumns="0" formatRows="0" insertColumns="0" insertRows="0" insertHyperlinks="0" deleteColumns="0" deleteRows="0" selectLockedCells="1" sort="0" autoFilter="0" pivotTables="0"/>
  <phoneticPr fontId="0" type="noConversion"/>
  <pageMargins left="0.75" right="0.75" top="1" bottom="1" header="0.5" footer="0.5"/>
  <pageSetup orientation="portrait" useFirstPageNumber="1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</dc:creator>
  <cp:lastModifiedBy>Bhupender Agarwal</cp:lastModifiedBy>
  <dcterms:created xsi:type="dcterms:W3CDTF">2011-04-18T12:02:13Z</dcterms:created>
  <dcterms:modified xsi:type="dcterms:W3CDTF">2012-08-29T14:44:06Z</dcterms:modified>
</cp:coreProperties>
</file>