
<file path=[Content_Types].xml><?xml version="1.0" encoding="utf-8"?>
<Types xmlns="http://schemas.openxmlformats.org/package/2006/content-types">
  <Default Extension="data" ContentType="application/vnd.openxmlformats-officedocument.model+data"/>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730"/>
  <workbookPr hidePivotFieldList="1"/>
  <mc:AlternateContent xmlns:mc="http://schemas.openxmlformats.org/markup-compatibility/2006">
    <mc:Choice Requires="x15">
      <x15ac:absPath xmlns:x15ac="http://schemas.microsoft.com/office/spreadsheetml/2010/11/ac" url="D:\Excel Practice\Revesion\"/>
    </mc:Choice>
  </mc:AlternateContent>
  <xr:revisionPtr revIDLastSave="0" documentId="13_ncr:1_{0F5202B6-D981-445B-91AF-93BE38655BD4}" xr6:coauthVersionLast="47" xr6:coauthVersionMax="47" xr10:uidLastSave="{00000000-0000-0000-0000-000000000000}"/>
  <bookViews>
    <workbookView xWindow="-108" yWindow="-108" windowWidth="23256" windowHeight="12456" activeTab="2" xr2:uid="{26D4546B-D2A1-4444-8EAF-A6228F96F0C1}"/>
  </bookViews>
  <sheets>
    <sheet name="Pivots" sheetId="7" r:id="rId1"/>
    <sheet name="Data" sheetId="2" r:id="rId2"/>
    <sheet name="Customer Center Report" sheetId="5" r:id="rId3"/>
    <sheet name="Assets" sheetId="4" r:id="rId4"/>
  </sheets>
  <definedNames>
    <definedName name="_xlnm._FilterDatabase" localSheetId="1" hidden="1">Data!$B$3:$H$1003</definedName>
    <definedName name="_xlcn.WorksheetConnection_07.sampledataexcelportfolioproject.xlsxcalls1" hidden="1">calls[]</definedName>
    <definedName name="_xlcn.WorksheetConnection_07.sampledataexcelportfolioproject.xlsxcustomers1" hidden="1">customers[]</definedName>
    <definedName name="Slicer_Representative">#N/A</definedName>
  </definedNames>
  <calcPr calcId="191029"/>
  <pivotCaches>
    <pivotCache cacheId="0" r:id="rId5"/>
    <pivotCache cacheId="1" r:id="rId6"/>
    <pivotCache cacheId="2" r:id="rId7"/>
    <pivotCache cacheId="3" r:id="rId8"/>
    <pivotCache cacheId="12" r:id="rId9"/>
    <pivotCache cacheId="15" r:id="rId10"/>
    <pivotCache cacheId="18" r:id="rId11"/>
    <pivotCache cacheId="21" r:id="rId12"/>
    <pivotCache cacheId="24"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07.sample-data-excel-portfolio-project.xlsx!customers"/>
          <x15:modelTable id="calls" name="calls" connection="WorksheetConnection_07.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69" i="7" l="1"/>
  <c r="K58" i="7"/>
  <c r="K62" i="7" s="1"/>
  <c r="K68" i="7" s="1"/>
  <c r="K57" i="7"/>
  <c r="K61" i="7" s="1"/>
  <c r="K56" i="7"/>
  <c r="K66" i="7" s="1"/>
  <c r="O36" i="5" s="1"/>
  <c r="R20" i="5" a="1"/>
  <c r="R20" i="5" s="1"/>
  <c r="J43" i="7"/>
  <c r="F46" i="7" a="1"/>
  <c r="F46" i="7"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O37" i="5" l="1"/>
  <c r="O38" i="5"/>
  <c r="K67" i="7"/>
  <c r="J47" i="7"/>
  <c r="I46" i="7"/>
  <c r="I49" i="7"/>
  <c r="I48" i="7"/>
  <c r="I47" i="7"/>
  <c r="J46" i="7"/>
  <c r="I50" i="7"/>
  <c r="J50" i="7"/>
  <c r="J49" i="7"/>
  <c r="J48"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53587EB-F5C1-45CC-98A5-9AF2FA107A4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CA84DAE-94C7-4291-8979-4BB63523EC04}" name="WorksheetConnection_07.sample-data-excel-portfolio-project.xlsx!calls" type="102" refreshedVersion="8" minRefreshableVersion="5">
    <extLst>
      <ext xmlns:x15="http://schemas.microsoft.com/office/spreadsheetml/2010/11/main" uri="{DE250136-89BD-433C-8126-D09CA5730AF9}">
        <x15:connection id="calls">
          <x15:rangePr sourceName="_xlcn.WorksheetConnection_07.sampledataexcelportfolioproject.xlsxcalls1"/>
        </x15:connection>
      </ext>
    </extLst>
  </connection>
  <connection id="3" xr16:uid="{E75D509C-B76D-484B-8B95-EA100BBDE05B}" name="WorksheetConnection_07.sample-data-excel-portfolio-project.xlsx!customers" type="102" refreshedVersion="8" minRefreshableVersion="5">
    <extLst>
      <ext xmlns:x15="http://schemas.microsoft.com/office/spreadsheetml/2010/11/main" uri="{DE250136-89BD-433C-8126-D09CA5730AF9}">
        <x15:connection id="customers">
          <x15:rangePr sourceName="_xlcn.WorksheetConnection_07.sampledataexcelportfolioproject.xlsxcustomer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<sst xmlns="http://schemas.openxmlformats.org/spreadsheetml/2006/main" count="3190" uniqueCount="1085">
  <si>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</si>
  <si>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</si>
  <si>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</si>
  <si>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</si>
  <si>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</si>
  <si>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</si>
  <si>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</si>
  <si>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</si>
  <si>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</si>
  <si>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</si>
  <si>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</si>
  <si>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</si>
  <si>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</si>
  <si>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</si>
  <si>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</si>
  <si>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</si>
  <si>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</si>
  <si>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</si>
  <si>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</si>
  <si>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</si>
  <si>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</si>
  <si>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</si>
  <si>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</si>
  <si>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</si>
  <si>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</si>
  <si>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</si>
  <si>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</si>
  <si>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</si>
  <si>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</si>
  <si>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</si>
  <si>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</si>
  <si>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</si>
  <si>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</si>
  <si>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</si>
  <si>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</si>
  <si>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</si>
  <si>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</si>
  <si>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</si>
  <si>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</si>
  <si>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</si>
  <si>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</si>
  <si>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</si>
  <si>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</si>
  <si>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</si>
  <si>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</si>
  <si>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</si>
  <si>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</si>
  <si>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</si>
  <si>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</si>
  <si>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</si>
  <si>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</si>
  <si>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</si>
  <si>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</si>
  <si>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</si>
  <si>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</si>
  <si>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</si>
  <si>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</si>
  <si>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</si>
  <si>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</si>
  <si>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</si>
  <si>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</si>
  <si>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</si>
  <si>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</si>
  <si>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</si>
  <si>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</si>
  <si>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</si>
  <si>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</si>
  <si>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</si>
  <si>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</si>
  <si>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</si>
  <si>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</si>
  <si>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</si>
  <si>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</si>
  <si>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</si>
  <si>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</si>
  <si>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</si>
  <si>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</si>
  <si>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</si>
  <si>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</si>
  <si>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</si>
  <si>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</si>
  <si>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</si>
  <si>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</si>
  <si>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</si>
  <si>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</si>
  <si>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</si>
  <si>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</si>
  <si>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</si>
  <si>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</si>
  <si>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</si>
  <si>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</si>
  <si>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</si>
  <si>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</si>
  <si>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</si>
  <si>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</si>
  <si>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</si>
  <si>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</si>
  <si>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</si>
  <si>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</si>
  <si>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</si>
  <si>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</si>
  <si>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</si>
  <si>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</si>
  <si>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</si>
  <si>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</si>
  <si>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</si>
  <si>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</si>
  <si>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</si>
  <si>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</si>
  <si>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</si>
  <si>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</si>
  <si>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</si>
  <si>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</si>
  <si>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</si>
  <si>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</si>
  <si>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</si>
  <si>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</si>
  <si>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</si>
  <si>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</si>
  <si>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</si>
  <si>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</si>
  <si>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</si>
  <si>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</si>
  <si>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</si>
  <si>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</si>
  <si>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</si>
  <si>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</si>
  <si>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</si>
  <si>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</si>
  <si>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</si>
  <si>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</si>
  <si>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</si>
  <si>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</si>
  <si>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</si>
  <si>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</si>
  <si>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</si>
  <si>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</si>
  <si>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</si>
  <si>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</si>
  <si>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</si>
  <si>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</si>
  <si>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</si>
  <si>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</si>
  <si>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</si>
  <si>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</si>
  <si>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</si>
  <si>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</si>
  <si>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</si>
  <si>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</si>
  <si>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</si>
  <si>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</si>
  <si>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</si>
  <si>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</si>
  <si>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</si>
  <si>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</si>
  <si>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</si>
  <si>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</si>
  <si>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</si>
  <si>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</si>
  <si>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</si>
  <si>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</si>
  <si>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</si>
  <si>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</si>
  <si>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</si>
  <si>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</si>
  <si>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</si>
  <si>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</si>
  <si>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</si>
  <si>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</si>
  <si>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</si>
  <si>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</si>
  <si>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</si>
  <si>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</si>
  <si>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</si>
  <si>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</si>
  <si>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</si>
  <si>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</si>
  <si>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</si>
  <si>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</si>
  <si>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</si>
  <si>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</si>
  <si>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</si>
  <si>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</si>
  <si>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</si>
  <si>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</si>
  <si>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</si>
  <si>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</si>
  <si>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</si>
  <si>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</si>
  <si>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</si>
  <si>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</si>
  <si>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</si>
  <si>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</si>
  <si>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</si>
  <si>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</si>
  <si>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</si>
  <si>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</si>
  <si>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</si>
  <si>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</si>
  <si>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</si>
  <si>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</si>
  <si>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</si>
  <si>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</si>
  <si>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</si>
  <si>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</si>
  <si>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</si>
  <si>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</si>
  <si>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</si>
  <si>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</si>
  <si>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</si>
  <si>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</si>
  <si>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</si>
  <si>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</si>
  <si>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</si>
  <si>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</si>
  <si>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</si>
  <si>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</si>
  <si>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</si>
  <si>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</si>
  <si>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</si>
  <si>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</si>
  <si>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</si>
  <si>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</si>
  <si>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</si>
  <si>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</si>
  <si>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</si>
  <si>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</si>
  <si>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</si>
  <si>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</si>
  <si>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</si>
  <si>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</si>
  <si>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</si>
  <si>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</si>
  <si>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</si>
  <si>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</si>
  <si>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</si>
  <si>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</si>
  <si>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</si>
  <si>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</si>
  <si>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</si>
  <si>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</si>
  <si>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</si>
  <si>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</si>
  <si>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</si>
  <si>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</si>
  <si>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</si>
  <si>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</si>
  <si>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</si>
  <si>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</si>
  <si>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</si>
  <si>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</si>
  <si>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</si>
  <si>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</si>
  <si>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</si>
  <si>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</si>
  <si>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</si>
  <si>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</si>
  <si>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</si>
  <si>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</si>
  <si>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</si>
  <si>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</si>
  <si>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</si>
  <si>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</si>
  <si>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</si>
  <si>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</si>
  <si>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</si>
  <si>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</si>
  <si>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</si>
  <si>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</si>
  <si>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</si>
  <si>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</si>
  <si>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</si>
  <si>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</si>
  <si>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</si>
  <si>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</si>
  <si>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</si>
  <si>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</si>
  <si>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</si>
  <si>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</si>
  <si>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</si>
  <si>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</si>
  <si>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</si>
  <si>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</si>
  <si>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</si>
  <si>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</si>
  <si>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</si>
  <si>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</si>
  <si>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</si>
  <si>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</si>
  <si>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</si>
  <si>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</si>
  <si>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</si>
  <si>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</si>
  <si>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</si>
  <si>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</si>
  <si>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</si>
  <si>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</si>
  <si>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</si>
  <si>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</si>
  <si>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</si>
  <si>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</si>
  <si>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</si>
  <si>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</si>
  <si>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</si>
  <si>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</si>
  <si>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</si>
  <si>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</si>
  <si>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</si>
  <si>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</si>
  <si>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</si>
  <si>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</si>
  <si>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</si>
  <si>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</si>
  <si>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</si>
  <si>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</si>
  <si>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</si>
  <si>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</si>
  <si>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</si>
  <si>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</si>
  <si>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</si>
  <si>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</si>
  <si>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</si>
  <si>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</si>
  <si>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</si>
  <si>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</si>
  <si>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</si>
  <si>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</si>
  <si>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</si>
  <si>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</si>
  <si>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</si>
  <si>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</si>
  <si>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</si>
  <si>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</si>
  <si>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</si>
  <si>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</si>
  <si>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</si>
  <si>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</si>
  <si>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</si>
  <si>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</si>
  <si>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</si>
  <si>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</si>
  <si>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</si>
  <si>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</si>
  <si>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</si>
  <si>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</si>
  <si>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</si>
  <si>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</si>
  <si>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</si>
  <si>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</si>
  <si>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</si>
  <si>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</si>
  <si>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</si>
  <si>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</si>
  <si>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</si>
  <si>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</si>
  <si>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</si>
  <si>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</si>
  <si>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</si>
  <si>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</si>
  <si>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</si>
  <si>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</si>
  <si>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</si>
  <si>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</si>
  <si>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</si>
  <si>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</si>
  <si>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</si>
  <si>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</si>
  <si>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</si>
  <si>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</si>
  <si>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</si>
  <si>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</si>
  <si>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</si>
  <si>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</si>
  <si>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</si>
  <si>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</si>
  <si>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</si>
  <si>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</si>
  <si>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</si>
  <si>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</si>
  <si>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</si>
  <si>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</si>
  <si>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</si>
  <si>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</si>
  <si>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</si>
  <si>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</si>
  <si>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</si>
  <si>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</si>
  <si>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</si>
  <si>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</si>
  <si>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</si>
  <si>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</si>
  <si>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</si>
  <si>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</si>
  <si>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</si>
  <si>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</si>
  <si>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</si>
  <si>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</si>
  <si>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</si>
  <si>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</si>
  <si>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</si>
  <si>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</si>
  <si>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</si>
  <si>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</si>
  <si>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</si>
  <si>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</si>
  <si>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</si>
  <si>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</si>
  <si>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</si>
  <si>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</si>
  <si>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</si>
  <si>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</si>
  <si>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</si>
  <si>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</si>
  <si>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</si>
  <si>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</si>
  <si>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</si>
  <si>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</si>
  <si>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</si>
  <si>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</si>
  <si>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</si>
  <si>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</si>
  <si>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</si>
  <si>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</si>
  <si>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</si>
  <si>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</si>
  <si>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</si>
  <si>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</si>
  <si>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</si>
  <si>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</si>
  <si>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</si>
  <si>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</si>
  <si>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</si>
  <si>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</si>
  <si>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</si>
  <si>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</si>
  <si>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</si>
  <si>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</si>
  <si>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</si>
  <si>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</si>
  <si>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</si>
  <si>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</si>
  <si>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</si>
  <si>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</si>
  <si>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</si>
  <si>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</si>
  <si>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</si>
  <si>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</si>
  <si>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</si>
  <si>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</si>
  <si>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</si>
  <si>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</si>
  <si>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</si>
  <si>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</si>
  <si>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</si>
  <si>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</si>
  <si>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</si>
  <si>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</si>
  <si>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</si>
  <si>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</si>
  <si>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</si>
  <si>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</si>
  <si>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</si>
  <si>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</si>
  <si>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</si>
  <si>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</si>
  <si>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</si>
  <si>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</si>
  <si>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</si>
  <si>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</si>
  <si>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</si>
  <si>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</si>
  <si>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</si>
  <si>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</si>
  <si>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</si>
  <si>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</si>
  <si>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</si>
  <si>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</si>
  <si>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</si>
  <si>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</si>
  <si>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</si>
  <si>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</si>
  <si>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</si>
  <si>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</si>
  <si>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</si>
  <si>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</si>
  <si>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</si>
  <si>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</si>
  <si>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</si>
  <si>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</si>
  <si>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</si>
  <si>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</si>
  <si>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</si>
  <si>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</si>
  <si>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</si>
  <si>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</si>
  <si>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</si>
  <si>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</si>
  <si>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</si>
  <si>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</si>
  <si>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</si>
  <si>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</si>
  <si>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</si>
  <si>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</si>
  <si>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</si>
  <si>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</si>
  <si>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</si>
  <si>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</si>
  <si>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</si>
  <si>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</si>
  <si>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</si>
  <si>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</si>
  <si>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</si>
  <si>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</si>
  <si>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</si>
  <si>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</si>
  <si>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</si>
  <si>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</si>
  <si>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</si>
  <si>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</si>
  <si>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</si>
  <si>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</si>
  <si>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</si>
  <si>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</si>
  <si>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</si>
  <si>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</si>
  <si>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</si>
  <si>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</si>
  <si>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</si>
  <si>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</si>
  <si>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</si>
  <si>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</si>
  <si>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</si>
  <si>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</si>
  <si>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</si>
  <si>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</si>
  <si>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</si>
  <si>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</si>
  <si>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</si>
  <si>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</si>
  <si>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</si>
  <si>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</si>
  <si>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</si>
  <si>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</si>
  <si>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</si>
  <si>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</si>
  <si>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</si>
  <si>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</si>
  <si>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</si>
  <si>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</si>
  <si>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</si>
  <si>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</si>
  <si>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</si>
  <si>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</si>
  <si>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</si>
  <si>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</si>
  <si>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</si>
  <si>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</si>
  <si>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</si>
  <si>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</si>
  <si>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</si>
  <si>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</si>
  <si>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</si>
  <si>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</si>
  <si>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</si>
  <si>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</si>
  <si>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</si>
  <si>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</si>
  <si>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</si>
  <si>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</si>
  <si>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</si>
  <si>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</si>
  <si>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</si>
  <si>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</si>
  <si>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</si>
  <si>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</si>
  <si>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</si>
  <si>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</si>
  <si>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</si>
  <si>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</si>
  <si>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</si>
  <si>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</si>
  <si>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</si>
  <si>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</si>
  <si>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</si>
  <si>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</si>
  <si>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</si>
  <si>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</si>
  <si>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</si>
  <si>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</si>
  <si>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</si>
  <si>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</si>
  <si>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</si>
  <si>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</si>
  <si>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</si>
  <si>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</si>
  <si>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</si>
  <si>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</si>
  <si>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</si>
  <si>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</si>
  <si>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</si>
  <si>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</si>
  <si>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</si>
  <si>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</si>
  <si>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</si>
  <si>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</si>
  <si>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</si>
  <si>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</si>
  <si>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</si>
  <si>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</si>
  <si>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</si>
  <si>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</si>
  <si>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</si>
  <si>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</si>
  <si>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</si>
  <si>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</si>
  <si>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</si>
  <si>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</si>
  <si>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</si>
  <si>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</si>
  <si>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</si>
  <si>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</si>
  <si>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</si>
  <si>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</si>
  <si>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</si>
  <si>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</si>
  <si>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</si>
  <si>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</si>
  <si>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</si>
  <si>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</si>
  <si>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</si>
  <si>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</si>
  <si>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</si>
  <si>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</si>
  <si>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</si>
  <si>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</si>
  <si>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</si>
  <si>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</si>
  <si>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</si>
  <si>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</si>
  <si>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</si>
  <si>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</si>
  <si>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</si>
  <si>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</si>
  <si>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</si>
  <si>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</si>
  <si>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</si>
  <si>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</si>
  <si>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</si>
  <si>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</si>
  <si>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</si>
  <si>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</si>
  <si>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</si>
  <si>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</si>
  <si>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</si>
  <si>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</si>
  <si>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</si>
  <si>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</si>
  <si>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</si>
  <si>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</si>
  <si>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</si>
  <si>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</si>
  <si>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</si>
  <si>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</si>
  <si>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</si>
  <si>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</si>
  <si>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</si>
  <si>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</si>
  <si>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</si>
  <si>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</si>
  <si>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</si>
  <si>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</si>
  <si>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</si>
  <si>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</si>
  <si>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</si>
  <si>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</si>
  <si>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</si>
  <si>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</si>
  <si>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</si>
  <si>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</si>
  <si>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</si>
  <si>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</si>
  <si>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</si>
  <si>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</si>
  <si>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</si>
  <si>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</si>
  <si>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</si>
  <si>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</si>
  <si>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</si>
  <si>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</si>
  <si>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</si>
  <si>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</si>
  <si>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</si>
  <si>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</si>
  <si>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</si>
  <si>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</si>
  <si>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</si>
  <si>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</si>
  <si>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</si>
  <si>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</si>
  <si>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</si>
  <si>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</si>
  <si>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</si>
  <si>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</si>
  <si>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</si>
  <si>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</si>
  <si>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</si>
  <si>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</si>
  <si>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</si>
  <si>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</si>
  <si>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</si>
  <si>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</si>
  <si>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</si>
  <si>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</si>
  <si>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</si>
  <si>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</si>
  <si>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</si>
  <si>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</si>
  <si>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</si>
  <si>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</si>
  <si>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</si>
  <si>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</si>
  <si>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</si>
  <si>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</si>
  <si>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</si>
  <si>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</si>
  <si>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</si>
  <si>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</si>
  <si>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</si>
  <si>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</si>
  <si>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</si>
  <si>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</si>
  <si>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</si>
  <si>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</si>
  <si>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</si>
  <si>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</si>
  <si>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</si>
  <si>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</si>
  <si>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</si>
  <si>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</si>
  <si>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</si>
  <si>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</si>
  <si>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</si>
  <si>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</si>
  <si>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</si>
  <si>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</si>
  <si>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</si>
  <si>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</si>
  <si>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</si>
  <si>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</si>
  <si>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</si>
  <si>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</si>
  <si>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</si>
  <si>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</si>
  <si>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</si>
  <si>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</si>
  <si>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</si>
  <si>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</si>
  <si>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</si>
  <si>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</si>
  <si>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</si>
  <si>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</si>
  <si>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</si>
  <si>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</si>
  <si>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</si>
  <si>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</si>
  <si>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</si>
  <si>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</si>
  <si>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</si>
  <si>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</si>
  <si>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</si>
  <si>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</si>
  <si>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</si>
  <si>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</si>
  <si>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</si>
  <si>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</si>
  <si>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</si>
  <si>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</si>
  <si>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</si>
  <si>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</si>
  <si>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</si>
  <si>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</si>
  <si>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</si>
  <si>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</si>
  <si>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</si>
  <si>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</si>
  <si>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</si>
  <si>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</si>
  <si>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</si>
  <si>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</si>
  <si>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</si>
  <si>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</si>
  <si>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</si>
  <si>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</si>
  <si>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</si>
  <si>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</si>
  <si>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</si>
  <si>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</si>
  <si>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</si>
  <si>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</si>
  <si>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</si>
  <si>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</si>
  <si>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</si>
  <si>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</si>
  <si>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</si>
  <si>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</si>
  <si>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</si>
  <si>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</si>
  <si>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</si>
  <si>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</si>
  <si>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</si>
  <si>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</si>
  <si>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</si>
  <si>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</si>
  <si>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</si>
  <si>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</si>
  <si>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</si>
  <si>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</si>
  <si>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</si>
  <si>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</si>
  <si>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</si>
  <si>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</si>
  <si>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</si>
  <si>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</si>
  <si>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</si>
  <si>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</si>
  <si>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</si>
  <si>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</si>
  <si>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</si>
  <si>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</si>
  <si>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</si>
  <si>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</si>
  <si>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</si>
  <si>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</si>
  <si>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</si>
  <si>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</si>
  <si>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</si>
  <si>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</si>
  <si>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</si>
  <si>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</si>
  <si>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</si>
  <si>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</si>
  <si>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</si>
  <si>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</si>
  <si>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</si>
  <si>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</si>
  <si>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</si>
  <si>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</si>
  <si>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</si>
  <si>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</si>
  <si>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</si>
  <si>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</si>
  <si>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</si>
  <si>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</si>
  <si>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</si>
  <si>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</si>
  <si>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</si>
  <si>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</si>
  <si>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</si>
  <si>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</si>
  <si>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</si>
  <si>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</si>
  <si>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</si>
  <si>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</si>
  <si>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</si>
  <si>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</si>
  <si>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</si>
  <si>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</si>
  <si>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</si>
  <si>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</si>
  <si>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</si>
  <si>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</si>
  <si>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</si>
  <si>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</si>
  <si>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</si>
  <si>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</si>
  <si>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</si>
  <si>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</si>
  <si>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</si>
  <si>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</si>
  <si>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</si>
  <si>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</si>
  <si>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</si>
  <si>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</si>
  <si>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</si>
  <si>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</si>
  <si>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</si>
  <si>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</si>
  <si>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</si>
  <si>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</si>
  <si>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</si>
  <si>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</si>
  <si>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</si>
  <si>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</si>
  <si>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</si>
  <si>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</si>
  <si>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</si>
  <si>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</si>
  <si>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</si>
  <si>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</si>
  <si>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</si>
  <si>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</si>
  <si>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</si>
  <si>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</si>
  <si>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</si>
  <si>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</si>
  <si>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</si>
  <si>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</si>
  <si>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</si>
  <si>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</si>
  <si>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</si>
  <si>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</si>
  <si>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</si>
  <si>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</si>
  <si>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</si>
  <si>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</si>
  <si>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</si>
  <si>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</si>
  <si>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</si>
  <si>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</si>
  <si>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</si>
  <si>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</si>
  <si>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</si>
  <si>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</si>
  <si>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</si>
  <si>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</si>
  <si>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</si>
  <si>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</si>
  <si>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</si>
  <si>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</si>
  <si>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</si>
  <si>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</si>
  <si>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</si>
  <si>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</si>
  <si>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</si>
  <si>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</si>
  <si>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</si>
  <si>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</si>
  <si>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</si>
  <si>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</si>
  <si>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</si>
  <si>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</si>
  <si>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</si>
  <si>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</si>
  <si>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</si>
  <si>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</si>
  <si>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</si>
  <si>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</si>
  <si>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</si>
  <si>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</si>
  <si>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</si>
  <si>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</si>
  <si>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</si>
  <si>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</si>
  <si>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</si>
  <si>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</si>
  <si>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</si>
  <si>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</si>
  <si>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</si>
  <si>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</si>
  <si>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</si>
  <si>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</si>
  <si>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</si>
  <si>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</si>
  <si>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</si>
  <si>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</si>
  <si>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</si>
  <si>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</si>
  <si>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</si>
  <si>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</si>
  <si>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</si>
  <si>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</si>
  <si>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</si>
  <si>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</si>
  <si>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</si>
  <si>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</si>
  <si>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</si>
  <si>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</si>
  <si>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</si>
  <si>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</si>
  <si>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</si>
  <si>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</si>
  <si>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</si>
  <si>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</si>
  <si>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</si>
  <si>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</si>
  <si>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</si>
  <si>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</si>
  <si>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</si>
  <si>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</si>
  <si>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</si>
  <si>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</si>
  <si>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</si>
  <si>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</si>
  <si>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</si>
  <si>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</si>
  <si>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</si>
  <si>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</si>
  <si>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</si>
  <si>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</si>
  <si>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</si>
  <si>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</si>
  <si>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</si>
  <si>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</si>
  <si>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</si>
  <si>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</si>
  <si>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</si>
  <si>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</si>
  <si>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</si>
  <si>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</si>
  <si>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</si>
  <si>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</si>
  <si>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</si>
  <si>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</si>
  <si>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</si>
  <si>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</si>
  <si>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</si>
  <si>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</si>
  <si>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</si>
  <si>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</si>
  <si>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</si>
  <si>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</si>
  <si>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</si>
  <si>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</si>
  <si>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</si>
  <si>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</si>
  <si>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</si>
  <si>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</si>
  <si>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</si>
  <si>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</si>
  <si>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</si>
  <si>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</si>
  <si>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</si>
  <si>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</si>
  <si>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</si>
  <si>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</si>
  <si>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</si>
  <si>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</si>
  <si>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</si>
  <si>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</si>
  <si>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</si>
  <si>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</si>
  <si>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</si>
  <si>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</si>
  <si>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</si>
  <si>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</si>
  <si>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Average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</si>
  <si>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</si>
  <si>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</si>
  <si>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</si>
  <si>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</si>
  <si>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</si>
  <si>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</si>
  <si>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</si>
  <si>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</si>
  <si>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</si>
  <si>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</si>
  <si>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</si>
  <si>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</si>
  <si>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</si>
  <si>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</si>
  <si>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</si>
  <si>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</si>
  <si>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</si>
  <si>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</si>
  <si>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</si>
  <si>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</si>
  <si>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</si>
  <si>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</si>
  <si>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</si>
  <si>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</si>
  <si>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Reps</t>
  </si>
  <si>
    <t>Calls</t>
  </si>
  <si>
    <t>Amount</t>
  </si>
  <si>
    <t>Sel. Calls</t>
  </si>
  <si>
    <t>Sel. Amount</t>
  </si>
  <si>
    <t>Selected rep</t>
  </si>
  <si>
    <t>Column Labels</t>
  </si>
  <si>
    <t>Rep Summary</t>
  </si>
  <si>
    <t>% of calls</t>
  </si>
  <si>
    <t>Call rank</t>
  </si>
  <si>
    <t>Amount Rank</t>
  </si>
  <si>
    <t xml:space="preserve">Call </t>
  </si>
  <si>
    <t>labels:</t>
  </si>
  <si>
    <t>Image:</t>
  </si>
  <si>
    <t>CALL CENTER REPORT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</si>
</sst>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2" formatCode="_ &quot;₹&quot;\ * #,##0_ ;_ &quot;₹&quot;\ * \-#,##0_ ;_ &quot;₹&quot;\ * &quot;-&quot;_ ;_ @_ "/>
    <numFmt numFmtId="44" formatCode="_ &quot;₹&quot;\ * #,##0.00_ ;_ &quot;₹&quot;\ * \-#,##0.00_ ;_ &quot;₹&quot;\ * &quot;-&quot;??_ ;_ @_ "/>
    <numFmt numFmtId="164" formatCode="[$-409]d\-mmm\-yy;@"/>
    <numFmt numFmtId="165" formatCode="0.0"/>
    <numFmt numFmtId="166" formatCode="&quot;₹&quot;\ #,###.0,&quot;k&quot;"/>
    <numFmt numFmtId="167" formatCode="&quot;₹&quot;\ #,##0;#,##0\ \-&quot;₹&quot;;&quot;₹&quot;\ #,##0"/>
    <numFmt numFmtId="168" formatCode="&quot;₹&quot;\ #,##0;#,##0\ \-&quot;₹&quot;;&quot;₹&quot;\ #,##0"/>
  </numFmts>
  <fonts count="9"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sz val="10"/>
      <color theme="1"/>
      <name val="Aptos"/>
      <family val="2"/>
      <scheme val="minor"/>
    </font>
    <font>
      <b/>
      <sz val="11"/>
      <color theme="1"/>
      <name val="Aptos ExtraBold"/>
      <scheme val="major"/>
    </font>
    <font>
      <sz val="11"/>
      <color theme="1" tint="0.14999847407452621"/>
      <name val="Aptos"/>
      <family val="2"/>
      <scheme val="minor"/>
    </font>
    <font>
      <b/>
      <sz val="22"/>
      <color theme="0" tint="-0.499984740745262"/>
      <name val="Aptos ExtraBold"/>
      <family val="2"/>
      <scheme val="major"/>
    </font>
  </fonts>
  <fills count="7">
    <fill>
      <patternFill patternType="none"/>
    </fill>
    <fill>
      <patternFill patternType="gray125"/>
    </fill>
    <fill>
      <patternFill patternType="solid">
        <fgColor theme="7"/>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249977111117893"/>
        <bgColor indexed="64"/>
      </patternFill>
    </fill>
    <fill>
      <patternFill patternType="solid">
        <fgColor theme="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theme="4" tint="0.39997558519241921"/>
      </top>
      <bottom style="thin">
        <color theme="4" tint="0.39997558519241921"/>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50">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10" xfId="0" applyFill="1" applyBorder="1"/>
    <xf numFmtId="0" fontId="0" fillId="3" borderId="0" xfId="0" applyFill="1"/>
    <xf numFmtId="0" fontId="0" fillId="4" borderId="0" xfId="0" applyFill="1"/>
    <xf numFmtId="3" fontId="0" fillId="0" borderId="0" xfId="0" applyNumberFormat="1"/>
    <xf numFmtId="165" fontId="0" fillId="0" borderId="0" xfId="0" applyNumberFormat="1"/>
    <xf numFmtId="0" fontId="0" fillId="0" borderId="0" xfId="0" pivotButton="1"/>
    <xf numFmtId="0" fontId="0" fillId="0" borderId="0" xfId="0" applyAlignment="1">
      <alignment horizontal="left"/>
    </xf>
    <xf numFmtId="166" fontId="0" fillId="0" borderId="0" xfId="0" applyNumberFormat="1"/>
    <xf numFmtId="0" fontId="0" fillId="5" borderId="0" xfId="0" applyFill="1" applyAlignment="1">
      <alignment horizontal="left"/>
    </xf>
    <xf numFmtId="167" fontId="0" fillId="0" borderId="0" xfId="0" applyNumberFormat="1"/>
    <xf numFmtId="0" fontId="0" fillId="0" borderId="0" xfId="0" applyAlignment="1">
      <alignment horizontal="left" indent="1"/>
    </xf>
    <xf numFmtId="0" fontId="0" fillId="6" borderId="11" xfId="0" applyFill="1" applyBorder="1"/>
    <xf numFmtId="0" fontId="5" fillId="6" borderId="0" xfId="0" applyFont="1" applyFill="1"/>
    <xf numFmtId="0" fontId="5" fillId="6" borderId="15" xfId="0" applyFont="1" applyFill="1" applyBorder="1"/>
    <xf numFmtId="0" fontId="5" fillId="6" borderId="14" xfId="0" applyFont="1" applyFill="1" applyBorder="1" applyAlignment="1">
      <alignment horizontal="left" indent="1"/>
    </xf>
    <xf numFmtId="42" fontId="5" fillId="6" borderId="0" xfId="1" applyNumberFormat="1" applyFont="1" applyFill="1" applyBorder="1"/>
    <xf numFmtId="42" fontId="5" fillId="6" borderId="15" xfId="1" applyNumberFormat="1" applyFont="1" applyFill="1" applyBorder="1"/>
    <xf numFmtId="0" fontId="5" fillId="6" borderId="16" xfId="0" applyFont="1" applyFill="1" applyBorder="1" applyAlignment="1">
      <alignment horizontal="left" indent="1"/>
    </xf>
    <xf numFmtId="42" fontId="5" fillId="6" borderId="17" xfId="1" applyNumberFormat="1" applyFont="1" applyFill="1" applyBorder="1"/>
    <xf numFmtId="42" fontId="5" fillId="6" borderId="18" xfId="1" applyNumberFormat="1" applyFont="1" applyFill="1" applyBorder="1"/>
    <xf numFmtId="0" fontId="1" fillId="6" borderId="12" xfId="0" applyFont="1" applyFill="1" applyBorder="1"/>
    <xf numFmtId="0" fontId="1" fillId="6" borderId="13" xfId="0" applyFont="1" applyFill="1" applyBorder="1"/>
    <xf numFmtId="0" fontId="6" fillId="3" borderId="14" xfId="0" applyFont="1" applyFill="1" applyBorder="1"/>
    <xf numFmtId="9" fontId="0" fillId="0" borderId="0" xfId="2" applyFont="1"/>
    <xf numFmtId="0" fontId="0" fillId="3" borderId="0" xfId="0" applyFill="1" applyAlignment="1">
      <alignment horizontal="center"/>
    </xf>
    <xf numFmtId="0" fontId="0" fillId="3" borderId="15" xfId="0" applyFill="1" applyBorder="1" applyAlignment="1">
      <alignment horizontal="center"/>
    </xf>
    <xf numFmtId="0" fontId="7" fillId="3" borderId="0" xfId="0" applyFont="1" applyFill="1"/>
    <xf numFmtId="0" fontId="7" fillId="3" borderId="0" xfId="0" applyFont="1" applyFill="1" applyAlignment="1">
      <alignment horizontal="center"/>
    </xf>
    <xf numFmtId="168" fontId="0" fillId="0" borderId="0" xfId="0" applyNumberFormat="1"/>
    <xf numFmtId="0" fontId="8" fillId="3" borderId="0" xfId="0" applyFont="1" applyFill="1" applyAlignment="1">
      <alignment vertical="center"/>
    </xf>
  </cellXfs>
  <cellStyles count="3">
    <cellStyle name="Currency" xfId="1" builtinId="4"/>
    <cellStyle name="Normal" xfId="0" builtinId="0"/>
    <cellStyle name="Percent" xfId="2" builtinId="5"/>
  </cellStyles>
  <dxfs count="20">
    <dxf>
      <fill>
        <patternFill patternType="solid">
          <bgColor theme="8" tint="-0.249977111117893"/>
        </patternFill>
      </fill>
    </dxf>
    <dxf>
      <fill>
        <patternFill>
          <bgColor theme="8" tint="0.39994506668294322"/>
        </patternFill>
      </fill>
      <border>
        <left style="thin">
          <color theme="1" tint="0.24994659260841701"/>
        </left>
        <right style="thin">
          <color theme="1" tint="0.24994659260841701"/>
        </right>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ill>
        <patternFill patternType="solid">
          <bgColor theme="8" tint="-0.249977111117893"/>
        </patternFill>
      </fill>
    </dxf>
    <dxf>
      <font>
        <b/>
        <color theme="1"/>
      </font>
      <border>
        <bottom style="thin">
          <color theme="9"/>
        </bottom>
        <vertical/>
        <horizontal/>
      </border>
    </dxf>
    <dxf>
      <font>
        <b/>
        <i val="0"/>
        <color theme="1"/>
      </font>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19"/>
    </tableStyle>
    <tableStyle name="SlicerStyleDark6 2" pivot="0" table="0" count="10" xr9:uid="{9763F07E-822A-4076-BE30-558189CCEE81}">
      <tableStyleElement type="wholeTable" dxfId="18"/>
      <tableStyleElement type="headerRow" dxfId="1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b/>
            <i val="0"/>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2499465926084170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microsoft.com/office/2022/10/relationships/richValueRel" Target="richData/richValueRel.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Project.xlsx]Pivots!Monthly Trend</c:name>
    <c:fmtId val="6"/>
  </c:pivotSource>
  <c:chart>
    <c:title>
      <c:tx>
        <c:rich>
          <a:bodyPr rot="0" spcFirstLastPara="1" vertOverflow="ellipsis" vert="horz" wrap="square" anchor="ctr" anchorCtr="1"/>
          <a:lstStyle/>
          <a:p>
            <a:pPr>
              <a:defRPr sz="1600" b="1" i="0" u="none" strike="noStrike" kern="1200" spc="0" baseline="0">
                <a:solidFill>
                  <a:schemeClr val="accent5"/>
                </a:solidFill>
                <a:latin typeface="+mj-lt"/>
                <a:ea typeface="+mn-ea"/>
                <a:cs typeface="+mn-cs"/>
              </a:defRPr>
            </a:pPr>
            <a:r>
              <a:rPr lang="en-IN" sz="1600" b="1">
                <a:solidFill>
                  <a:srgbClr val="FF0000"/>
                </a:solidFill>
                <a:latin typeface="+mj-lt"/>
              </a:rPr>
              <a:t>Call</a:t>
            </a:r>
            <a:r>
              <a:rPr lang="en-IN" sz="1600" b="1" baseline="0">
                <a:solidFill>
                  <a:srgbClr val="FF0000"/>
                </a:solidFill>
                <a:latin typeface="+mj-lt"/>
              </a:rPr>
              <a:t> Trend</a:t>
            </a:r>
          </a:p>
        </c:rich>
      </c:tx>
      <c:layout>
        <c:manualLayout>
          <c:xMode val="edge"/>
          <c:yMode val="edge"/>
          <c:x val="4.5917285982013528E-2"/>
          <c:y val="2.7659565200346726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accent5"/>
              </a:solidFill>
              <a:latin typeface="+mj-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100000">
                <a:schemeClr val="accent6"/>
              </a:gs>
              <a:gs pos="1000">
                <a:schemeClr val="accent6">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Pivots!$C$22</c:f>
              <c:strCache>
                <c:ptCount val="1"/>
                <c:pt idx="0">
                  <c:v>Call Count2</c:v>
                </c:pt>
              </c:strCache>
            </c:strRef>
          </c:tx>
          <c:spPr>
            <a:gradFill flip="none" rotWithShape="1">
              <a:gsLst>
                <a:gs pos="100000">
                  <a:schemeClr val="accent6"/>
                </a:gs>
                <a:gs pos="1000">
                  <a:schemeClr val="accent6">
                    <a:lumMod val="60000"/>
                    <a:lumOff val="40000"/>
                  </a:schemeClr>
                </a:gs>
              </a:gsLst>
              <a:lin ang="16200000" scaled="1"/>
              <a:tileRect/>
            </a:gradFill>
            <a:ln>
              <a:noFill/>
            </a:ln>
            <a:effectLst/>
          </c:spPr>
          <c:cat>
            <c:strRef>
              <c:f>Pivots!$A$23:$A$35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Pivots!$C$23:$C$35</c:f>
              <c:numCache>
                <c:formatCode>#,##0</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extLst>
            <c:ext xmlns:c16="http://schemas.microsoft.com/office/drawing/2014/chart" uri="{C3380CC4-5D6E-409C-BE32-E72D297353CC}">
              <c16:uniqueId val="{00000000-6181-4A94-918A-DEFB60AA2DB8}"/>
            </c:ext>
          </c:extLst>
        </c:ser>
        <c:dLbls>
          <c:showLegendKey val="0"/>
          <c:showVal val="0"/>
          <c:showCatName val="0"/>
          <c:showSerName val="0"/>
          <c:showPercent val="0"/>
          <c:showBubbleSize val="0"/>
        </c:dLbls>
        <c:axId val="1497893728"/>
        <c:axId val="1497894688"/>
      </c:areaChart>
      <c:lineChart>
        <c:grouping val="standard"/>
        <c:varyColors val="0"/>
        <c:ser>
          <c:idx val="0"/>
          <c:order val="0"/>
          <c:tx>
            <c:strRef>
              <c:f>Pivots!$B$22</c:f>
              <c:strCache>
                <c:ptCount val="1"/>
                <c:pt idx="0">
                  <c:v>Call Count</c:v>
                </c:pt>
              </c:strCache>
            </c:strRef>
          </c:tx>
          <c:spPr>
            <a:ln w="28575" cap="rnd">
              <a:solidFill>
                <a:schemeClr val="accent6"/>
              </a:solidFill>
              <a:round/>
            </a:ln>
            <a:effectLst/>
          </c:spPr>
          <c:marker>
            <c:symbol val="circle"/>
            <c:size val="7"/>
            <c:spPr>
              <a:solidFill>
                <a:schemeClr val="bg1"/>
              </a:solidFill>
              <a:ln w="25400">
                <a:solidFill>
                  <a:schemeClr val="tx1">
                    <a:lumMod val="85000"/>
                    <a:lumOff val="15000"/>
                  </a:schemeClr>
                </a:solidFill>
              </a:ln>
              <a:effectLst/>
            </c:spPr>
          </c:marker>
          <c:cat>
            <c:strRef>
              <c:f>Pivots!$A$23:$A$35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Pivots!$B$23:$B$35</c:f>
              <c:numCache>
                <c:formatCode>#,##0</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smooth val="0"/>
          <c:extLst>
            <c:ext xmlns:c16="http://schemas.microsoft.com/office/drawing/2014/chart" uri="{C3380CC4-5D6E-409C-BE32-E72D297353CC}">
              <c16:uniqueId val="{00000001-6181-4A94-918A-DEFB60AA2DB8}"/>
            </c:ext>
          </c:extLst>
        </c:ser>
        <c:dLbls>
          <c:showLegendKey val="0"/>
          <c:showVal val="0"/>
          <c:showCatName val="0"/>
          <c:showSerName val="0"/>
          <c:showPercent val="0"/>
          <c:showBubbleSize val="0"/>
        </c:dLbls>
        <c:marker val="1"/>
        <c:smooth val="0"/>
        <c:axId val="1497893728"/>
        <c:axId val="1497894688"/>
      </c:lineChart>
      <c:catAx>
        <c:axId val="1497893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894688"/>
        <c:crosses val="autoZero"/>
        <c:auto val="1"/>
        <c:lblAlgn val="ctr"/>
        <c:lblOffset val="100"/>
        <c:noMultiLvlLbl val="0"/>
      </c:catAx>
      <c:valAx>
        <c:axId val="14978946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893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Project.xlsx]Pivots!Weekly Trend</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190151203659586"/>
          <c:y val="7.2558126248283047E-2"/>
          <c:w val="0.60893880458101157"/>
          <c:h val="0.86697676854481442"/>
        </c:manualLayout>
      </c:layout>
      <c:barChart>
        <c:barDir val="bar"/>
        <c:grouping val="clustered"/>
        <c:varyColors val="0"/>
        <c:ser>
          <c:idx val="0"/>
          <c:order val="0"/>
          <c:tx>
            <c:strRef>
              <c:f>Pivots!$G$22</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Pivots!$F$23:$F$30</c:f>
              <c:strCache>
                <c:ptCount val="7"/>
                <c:pt idx="0">
                  <c:v>Sunday</c:v>
                </c:pt>
                <c:pt idx="1">
                  <c:v>Monday</c:v>
                </c:pt>
                <c:pt idx="2">
                  <c:v>Tuesday</c:v>
                </c:pt>
                <c:pt idx="3">
                  <c:v>Wednesday</c:v>
                </c:pt>
                <c:pt idx="4">
                  <c:v>Thursday</c:v>
                </c:pt>
                <c:pt idx="5">
                  <c:v>Friday</c:v>
                </c:pt>
                <c:pt idx="6">
                  <c:v>Saturday</c:v>
                </c:pt>
              </c:strCache>
            </c:strRef>
          </c:cat>
          <c:val>
            <c:numRef>
              <c:f>Pivots!$G$23:$G$30</c:f>
              <c:numCache>
                <c:formatCode>#,##0</c:formatCode>
                <c:ptCount val="7"/>
                <c:pt idx="0">
                  <c:v>25</c:v>
                </c:pt>
                <c:pt idx="1">
                  <c:v>23</c:v>
                </c:pt>
                <c:pt idx="2">
                  <c:v>28</c:v>
                </c:pt>
                <c:pt idx="3">
                  <c:v>29</c:v>
                </c:pt>
                <c:pt idx="4">
                  <c:v>18</c:v>
                </c:pt>
                <c:pt idx="5">
                  <c:v>29</c:v>
                </c:pt>
                <c:pt idx="6">
                  <c:v>34</c:v>
                </c:pt>
              </c:numCache>
            </c:numRef>
          </c:val>
          <c:extLst>
            <c:ext xmlns:c16="http://schemas.microsoft.com/office/drawing/2014/chart" uri="{C3380CC4-5D6E-409C-BE32-E72D297353CC}">
              <c16:uniqueId val="{00000000-271B-4496-BBD3-5E8B2DBAFA02}"/>
            </c:ext>
          </c:extLst>
        </c:ser>
        <c:dLbls>
          <c:dLblPos val="outEnd"/>
          <c:showLegendKey val="0"/>
          <c:showVal val="1"/>
          <c:showCatName val="0"/>
          <c:showSerName val="0"/>
          <c:showPercent val="0"/>
          <c:showBubbleSize val="0"/>
        </c:dLbls>
        <c:gapWidth val="25"/>
        <c:axId val="1492733376"/>
        <c:axId val="1492731936"/>
      </c:barChart>
      <c:catAx>
        <c:axId val="149273337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731936"/>
        <c:crosses val="autoZero"/>
        <c:auto val="1"/>
        <c:lblAlgn val="ctr"/>
        <c:lblOffset val="100"/>
        <c:noMultiLvlLbl val="0"/>
      </c:catAx>
      <c:valAx>
        <c:axId val="1492731936"/>
        <c:scaling>
          <c:orientation val="minMax"/>
        </c:scaling>
        <c:delete val="1"/>
        <c:axPos val="b"/>
        <c:numFmt formatCode="#,##0" sourceLinked="1"/>
        <c:majorTickMark val="out"/>
        <c:minorTickMark val="none"/>
        <c:tickLblPos val="nextTo"/>
        <c:crossAx val="1492733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600" b="1">
                <a:solidFill>
                  <a:schemeClr val="accent5"/>
                </a:solidFill>
                <a:latin typeface="+mj-lt"/>
              </a:rPr>
              <a:t>Calls</a:t>
            </a:r>
            <a:endParaRPr lang="en-US" b="1">
              <a:solidFill>
                <a:schemeClr val="accent5"/>
              </a:solidFill>
              <a:latin typeface="+mj-lt"/>
            </a:endParaRPr>
          </a:p>
        </c:rich>
      </c:tx>
      <c:layout>
        <c:manualLayout>
          <c:xMode val="edge"/>
          <c:yMode val="edge"/>
          <c:x val="8.867189524252482E-2"/>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528254846050451"/>
          <c:y val="0.10625606188366726"/>
          <c:w val="0.84739017085350332"/>
          <c:h val="0.88804071246819338"/>
        </c:manualLayout>
      </c:layout>
      <c:barChart>
        <c:barDir val="bar"/>
        <c:grouping val="clustered"/>
        <c:varyColors val="0"/>
        <c:ser>
          <c:idx val="0"/>
          <c:order val="0"/>
          <c:spPr>
            <a:solidFill>
              <a:schemeClr val="accent1"/>
            </a:solidFill>
            <a:ln>
              <a:noFill/>
            </a:ln>
            <a:effectLst/>
          </c:spPr>
          <c:invertIfNegative val="0"/>
          <c:dPt>
            <c:idx val="0"/>
            <c:invertIfNegative val="0"/>
            <c:bubble3D val="0"/>
            <c:spPr>
              <a:solidFill>
                <a:schemeClr val="bg1">
                  <a:lumMod val="65000"/>
                </a:schemeClr>
              </a:solidFill>
              <a:ln>
                <a:noFill/>
              </a:ln>
              <a:effectLst/>
            </c:spPr>
            <c:extLst>
              <c:ext xmlns:c16="http://schemas.microsoft.com/office/drawing/2014/chart" uri="{C3380CC4-5D6E-409C-BE32-E72D297353CC}">
                <c16:uniqueId val="{00000001-ADB3-4E73-A8B6-8107B2D2993B}"/>
              </c:ext>
            </c:extLst>
          </c:dPt>
          <c:dPt>
            <c:idx val="1"/>
            <c:invertIfNegative val="0"/>
            <c:bubble3D val="0"/>
            <c:spPr>
              <a:solidFill>
                <a:schemeClr val="bg1">
                  <a:lumMod val="65000"/>
                </a:schemeClr>
              </a:solidFill>
              <a:ln>
                <a:noFill/>
              </a:ln>
              <a:effectLst/>
            </c:spPr>
            <c:extLst>
              <c:ext xmlns:c16="http://schemas.microsoft.com/office/drawing/2014/chart" uri="{C3380CC4-5D6E-409C-BE32-E72D297353CC}">
                <c16:uniqueId val="{00000003-ADB3-4E73-A8B6-8107B2D2993B}"/>
              </c:ext>
            </c:extLst>
          </c:dPt>
          <c:dPt>
            <c:idx val="2"/>
            <c:invertIfNegative val="0"/>
            <c:bubble3D val="0"/>
            <c:spPr>
              <a:solidFill>
                <a:schemeClr val="bg1">
                  <a:lumMod val="65000"/>
                </a:schemeClr>
              </a:solidFill>
              <a:ln>
                <a:noFill/>
              </a:ln>
              <a:effectLst/>
            </c:spPr>
            <c:extLst>
              <c:ext xmlns:c16="http://schemas.microsoft.com/office/drawing/2014/chart" uri="{C3380CC4-5D6E-409C-BE32-E72D297353CC}">
                <c16:uniqueId val="{00000005-ADB3-4E73-A8B6-8107B2D2993B}"/>
              </c:ext>
            </c:extLst>
          </c:dPt>
          <c:dPt>
            <c:idx val="3"/>
            <c:invertIfNegative val="0"/>
            <c:bubble3D val="0"/>
            <c:spPr>
              <a:solidFill>
                <a:schemeClr val="bg1">
                  <a:lumMod val="65000"/>
                </a:schemeClr>
              </a:solidFill>
              <a:ln>
                <a:noFill/>
              </a:ln>
              <a:effectLst/>
            </c:spPr>
            <c:extLst>
              <c:ext xmlns:c16="http://schemas.microsoft.com/office/drawing/2014/chart" uri="{C3380CC4-5D6E-409C-BE32-E72D297353CC}">
                <c16:uniqueId val="{00000007-ADB3-4E73-A8B6-8107B2D2993B}"/>
              </c:ext>
            </c:extLst>
          </c:dPt>
          <c:dPt>
            <c:idx val="4"/>
            <c:invertIfNegative val="0"/>
            <c:bubble3D val="0"/>
            <c:spPr>
              <a:solidFill>
                <a:schemeClr val="bg1">
                  <a:lumMod val="65000"/>
                </a:schemeClr>
              </a:solidFill>
              <a:ln>
                <a:noFill/>
              </a:ln>
              <a:effectLst/>
            </c:spPr>
            <c:extLst>
              <c:ext xmlns:c16="http://schemas.microsoft.com/office/drawing/2014/chart" uri="{C3380CC4-5D6E-409C-BE32-E72D297353CC}">
                <c16:uniqueId val="{00000009-ADB3-4E73-A8B6-8107B2D2993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Pivots!$F$46:$F$50</c:f>
              <c:strCache>
                <c:ptCount val="5"/>
                <c:pt idx="0">
                  <c:v>R01</c:v>
                </c:pt>
                <c:pt idx="1">
                  <c:v>R02</c:v>
                </c:pt>
                <c:pt idx="2">
                  <c:v>R03</c:v>
                </c:pt>
                <c:pt idx="3">
                  <c:v>R04</c:v>
                </c:pt>
                <c:pt idx="4">
                  <c:v>R05</c:v>
                </c:pt>
              </c:strCache>
            </c:strRef>
          </c:cat>
          <c:val>
            <c:numRef>
              <c:f>Pivots!$G$46:$G$50</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A-ADB3-4E73-A8B6-8107B2D2993B}"/>
            </c:ext>
          </c:extLst>
        </c:ser>
        <c:ser>
          <c:idx val="1"/>
          <c:order val="1"/>
          <c:tx>
            <c:strRef>
              <c:f>Pivots!$I$45</c:f>
              <c:strCache>
                <c:ptCount val="1"/>
                <c:pt idx="0">
                  <c:v>Sel. Calls</c:v>
                </c:pt>
              </c:strCache>
            </c:strRef>
          </c:tx>
          <c:spPr>
            <a:gradFill flip="none" rotWithShape="1">
              <a:gsLst>
                <a:gs pos="100000">
                  <a:schemeClr val="accent6"/>
                </a:gs>
                <a:gs pos="0">
                  <a:schemeClr val="accent5">
                    <a:lumMod val="75000"/>
                  </a:schemeClr>
                </a:gs>
              </a:gsLst>
              <a:lin ang="16200000" scaled="1"/>
              <a:tileRect/>
            </a:gra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Pivots!$I$46:$I$50</c:f>
              <c:numCache>
                <c:formatCode>General</c:formatCode>
                <c:ptCount val="5"/>
                <c:pt idx="0">
                  <c:v>#N/A</c:v>
                </c:pt>
                <c:pt idx="1">
                  <c:v>#N/A</c:v>
                </c:pt>
                <c:pt idx="2">
                  <c:v>#N/A</c:v>
                </c:pt>
                <c:pt idx="3">
                  <c:v>186</c:v>
                </c:pt>
                <c:pt idx="4">
                  <c:v>#N/A</c:v>
                </c:pt>
              </c:numCache>
            </c:numRef>
          </c:val>
          <c:extLst>
            <c:ext xmlns:c16="http://schemas.microsoft.com/office/drawing/2014/chart" uri="{C3380CC4-5D6E-409C-BE32-E72D297353CC}">
              <c16:uniqueId val="{0000000B-ADB3-4E73-A8B6-8107B2D2993B}"/>
            </c:ext>
          </c:extLst>
        </c:ser>
        <c:dLbls>
          <c:dLblPos val="outEnd"/>
          <c:showLegendKey val="0"/>
          <c:showVal val="1"/>
          <c:showCatName val="0"/>
          <c:showSerName val="0"/>
          <c:showPercent val="0"/>
          <c:showBubbleSize val="0"/>
        </c:dLbls>
        <c:gapWidth val="25"/>
        <c:overlap val="100"/>
        <c:axId val="2138052784"/>
        <c:axId val="2138053264"/>
      </c:barChart>
      <c:catAx>
        <c:axId val="213805278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053264"/>
        <c:crosses val="autoZero"/>
        <c:auto val="1"/>
        <c:lblAlgn val="ctr"/>
        <c:lblOffset val="100"/>
        <c:noMultiLvlLbl val="0"/>
      </c:catAx>
      <c:valAx>
        <c:axId val="2138053264"/>
        <c:scaling>
          <c:orientation val="minMax"/>
          <c:min val="0"/>
        </c:scaling>
        <c:delete val="1"/>
        <c:axPos val="t"/>
        <c:numFmt formatCode="General" sourceLinked="1"/>
        <c:majorTickMark val="none"/>
        <c:minorTickMark val="none"/>
        <c:tickLblPos val="nextTo"/>
        <c:crossAx val="213805278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5"/>
                </a:solidFill>
                <a:latin typeface="+mj-lt"/>
              </a:rPr>
              <a:t>Amount</a:t>
            </a:r>
            <a:endParaRPr lang="en-US" b="1">
              <a:solidFill>
                <a:schemeClr val="accent5"/>
              </a:solidFill>
              <a:latin typeface="+mj-lt"/>
            </a:endParaRPr>
          </a:p>
        </c:rich>
      </c:tx>
      <c:layout>
        <c:manualLayout>
          <c:xMode val="edge"/>
          <c:yMode val="edge"/>
          <c:x val="5.2409334408665624E-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4066097169742154E-2"/>
          <c:y val="0.11156565656565659"/>
          <c:w val="0.91672731802951923"/>
          <c:h val="0.86318181818181816"/>
        </c:manualLayout>
      </c:layout>
      <c:barChart>
        <c:barDir val="bar"/>
        <c:grouping val="clustered"/>
        <c:varyColors val="0"/>
        <c:ser>
          <c:idx val="0"/>
          <c:order val="0"/>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Pivots!$F$46:$F$50</c:f>
              <c:strCache>
                <c:ptCount val="5"/>
                <c:pt idx="0">
                  <c:v>R01</c:v>
                </c:pt>
                <c:pt idx="1">
                  <c:v>R02</c:v>
                </c:pt>
                <c:pt idx="2">
                  <c:v>R03</c:v>
                </c:pt>
                <c:pt idx="3">
                  <c:v>R04</c:v>
                </c:pt>
                <c:pt idx="4">
                  <c:v>R05</c:v>
                </c:pt>
              </c:strCache>
            </c:strRef>
          </c:cat>
          <c:val>
            <c:numRef>
              <c:f>Pivots!$H$46:$H$50</c:f>
              <c:numCache>
                <c:formatCode>"₹"\ #,###.0,"k"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FC86-4E3D-B0B2-E80329050E83}"/>
            </c:ext>
          </c:extLst>
        </c:ser>
        <c:ser>
          <c:idx val="1"/>
          <c:order val="1"/>
          <c:tx>
            <c:strRef>
              <c:f>Pivots!$J$45</c:f>
              <c:strCache>
                <c:ptCount val="1"/>
                <c:pt idx="0">
                  <c:v>Sel. Amount</c:v>
                </c:pt>
              </c:strCache>
            </c:strRef>
          </c:tx>
          <c:spPr>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t="100000" r="100000"/>
              </a:path>
              <a:tileRect l="-100000" b="-100000"/>
            </a:gradFill>
            <a:ln>
              <a:noFill/>
            </a:ln>
            <a:effectLst/>
          </c:spPr>
          <c:invertIfNegative val="0"/>
          <c:dLbls>
            <c:delete val="1"/>
          </c:dLbls>
          <c:val>
            <c:numRef>
              <c:f>Pivots!$J$46:$J$50</c:f>
              <c:numCache>
                <c:formatCode>General</c:formatCode>
                <c:ptCount val="5"/>
                <c:pt idx="0">
                  <c:v>#N/A</c:v>
                </c:pt>
                <c:pt idx="1">
                  <c:v>#N/A</c:v>
                </c:pt>
                <c:pt idx="2">
                  <c:v>#N/A</c:v>
                </c:pt>
                <c:pt idx="3">
                  <c:v>16651</c:v>
                </c:pt>
                <c:pt idx="4">
                  <c:v>#N/A</c:v>
                </c:pt>
              </c:numCache>
            </c:numRef>
          </c:val>
          <c:extLst>
            <c:ext xmlns:c16="http://schemas.microsoft.com/office/drawing/2014/chart" uri="{C3380CC4-5D6E-409C-BE32-E72D297353CC}">
              <c16:uniqueId val="{00000002-FC86-4E3D-B0B2-E80329050E83}"/>
            </c:ext>
          </c:extLst>
        </c:ser>
        <c:dLbls>
          <c:dLblPos val="outEnd"/>
          <c:showLegendKey val="0"/>
          <c:showVal val="1"/>
          <c:showCatName val="0"/>
          <c:showSerName val="0"/>
          <c:showPercent val="0"/>
          <c:showBubbleSize val="0"/>
        </c:dLbls>
        <c:gapWidth val="25"/>
        <c:overlap val="100"/>
        <c:axId val="2132100224"/>
        <c:axId val="2132103104"/>
      </c:barChart>
      <c:catAx>
        <c:axId val="2132100224"/>
        <c:scaling>
          <c:orientation val="maxMin"/>
        </c:scaling>
        <c:delete val="1"/>
        <c:axPos val="l"/>
        <c:numFmt formatCode="General" sourceLinked="1"/>
        <c:majorTickMark val="out"/>
        <c:minorTickMark val="none"/>
        <c:tickLblPos val="nextTo"/>
        <c:crossAx val="2132103104"/>
        <c:crosses val="autoZero"/>
        <c:auto val="1"/>
        <c:lblAlgn val="ctr"/>
        <c:lblOffset val="100"/>
        <c:noMultiLvlLbl val="0"/>
      </c:catAx>
      <c:valAx>
        <c:axId val="2132103104"/>
        <c:scaling>
          <c:orientation val="minMax"/>
        </c:scaling>
        <c:delete val="1"/>
        <c:axPos val="t"/>
        <c:numFmt formatCode="&quot;₹&quot;\ #,###.0,&quot;k&quot;" sourceLinked="1"/>
        <c:majorTickMark val="out"/>
        <c:minorTickMark val="none"/>
        <c:tickLblPos val="nextTo"/>
        <c:crossAx val="2132100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Project.xlsx]Pivots!PivotTable2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5"/>
                </a:solidFill>
                <a:latin typeface="+mj-lt"/>
              </a:rPr>
              <a:t>Female </a:t>
            </a:r>
            <a:r>
              <a:rPr lang="en-US" b="1">
                <a:solidFill>
                  <a:sysClr val="windowText" lastClr="000000"/>
                </a:solidFill>
                <a:latin typeface="+mj-lt"/>
              </a:rPr>
              <a:t>vs. </a:t>
            </a:r>
            <a:r>
              <a:rPr lang="en-US" b="1">
                <a:solidFill>
                  <a:schemeClr val="accent4"/>
                </a:solidFill>
                <a:latin typeface="+mj-lt"/>
              </a:rPr>
              <a:t> Male </a:t>
            </a:r>
            <a:r>
              <a:rPr lang="en-US" b="1">
                <a:solidFill>
                  <a:sysClr val="windowText" lastClr="000000"/>
                </a:solidFill>
                <a:latin typeface="+mj-lt"/>
              </a:rPr>
              <a:t>Callers</a:t>
            </a:r>
            <a:endParaRPr lang="en-US" b="1">
              <a:solidFill>
                <a:schemeClr val="accent5"/>
              </a:solidFill>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accent5">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solidFill>
              <a:schemeClr val="accent4">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6"/>
        <c:spPr>
          <a:solidFill>
            <a:schemeClr val="accent5"/>
          </a:solidFill>
          <a:ln>
            <a:noFill/>
          </a:ln>
          <a:effectLst/>
        </c:spPr>
        <c:dLbl>
          <c:idx val="0"/>
          <c:spPr>
            <a:solidFill>
              <a:schemeClr val="accent5">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7"/>
        <c:spPr>
          <a:solidFill>
            <a:schemeClr val="accent5"/>
          </a:solidFill>
          <a:ln>
            <a:noFill/>
          </a:ln>
          <a:effectLst/>
        </c:spPr>
        <c:dLbl>
          <c:idx val="0"/>
          <c:spPr>
            <a:solidFill>
              <a:schemeClr val="accent5">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8"/>
        <c:spPr>
          <a:solidFill>
            <a:schemeClr val="accent5"/>
          </a:solidFill>
          <a:ln>
            <a:noFill/>
          </a:ln>
          <a:effectLst/>
        </c:spPr>
        <c:dLbl>
          <c:idx val="0"/>
          <c:spPr>
            <a:solidFill>
              <a:schemeClr val="accent5">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Pivots!$C$58:$C$59</c:f>
              <c:strCache>
                <c:ptCount val="1"/>
                <c:pt idx="0">
                  <c:v>Female</c:v>
                </c:pt>
              </c:strCache>
            </c:strRef>
          </c:tx>
          <c:spPr>
            <a:solidFill>
              <a:schemeClr val="accent5"/>
            </a:solidFill>
            <a:ln>
              <a:noFill/>
            </a:ln>
            <a:effectLst/>
          </c:spPr>
          <c:invertIfNegative val="0"/>
          <c:dPt>
            <c:idx val="0"/>
            <c:invertIfNegative val="0"/>
            <c:bubble3D val="0"/>
            <c:extLst>
              <c:ext xmlns:c16="http://schemas.microsoft.com/office/drawing/2014/chart" uri="{C3380CC4-5D6E-409C-BE32-E72D297353CC}">
                <c16:uniqueId val="{00000002-A729-45B1-BDD7-35D7494D0790}"/>
              </c:ext>
            </c:extLst>
          </c:dPt>
          <c:dPt>
            <c:idx val="1"/>
            <c:invertIfNegative val="0"/>
            <c:bubble3D val="0"/>
            <c:extLst>
              <c:ext xmlns:c16="http://schemas.microsoft.com/office/drawing/2014/chart" uri="{C3380CC4-5D6E-409C-BE32-E72D297353CC}">
                <c16:uniqueId val="{00000004-A729-45B1-BDD7-35D7494D0790}"/>
              </c:ext>
            </c:extLst>
          </c:dPt>
          <c:dPt>
            <c:idx val="2"/>
            <c:invertIfNegative val="0"/>
            <c:bubble3D val="0"/>
            <c:extLst>
              <c:ext xmlns:c16="http://schemas.microsoft.com/office/drawing/2014/chart" uri="{C3380CC4-5D6E-409C-BE32-E72D297353CC}">
                <c16:uniqueId val="{00000003-A729-45B1-BDD7-35D7494D0790}"/>
              </c:ext>
            </c:extLst>
          </c:dPt>
          <c:dLbls>
            <c:dLbl>
              <c:idx val="0"/>
              <c:spPr>
                <a:solidFill>
                  <a:schemeClr val="accent5">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 xmlns:c16="http://schemas.microsoft.com/office/drawing/2014/chart" uri="{C3380CC4-5D6E-409C-BE32-E72D297353CC}">
                  <c16:uniqueId val="{00000002-A729-45B1-BDD7-35D7494D0790}"/>
                </c:ext>
              </c:extLst>
            </c:dLbl>
            <c:dLbl>
              <c:idx val="1"/>
              <c:spPr>
                <a:solidFill>
                  <a:schemeClr val="accent5">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 xmlns:c16="http://schemas.microsoft.com/office/drawing/2014/chart" uri="{C3380CC4-5D6E-409C-BE32-E72D297353CC}">
                  <c16:uniqueId val="{00000004-A729-45B1-BDD7-35D7494D0790}"/>
                </c:ext>
              </c:extLst>
            </c:dLbl>
            <c:dLbl>
              <c:idx val="2"/>
              <c:spPr>
                <a:solidFill>
                  <a:schemeClr val="accent5">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 xmlns:c16="http://schemas.microsoft.com/office/drawing/2014/chart" uri="{C3380CC4-5D6E-409C-BE32-E72D297353CC}">
                  <c16:uniqueId val="{00000003-A729-45B1-BDD7-35D7494D0790}"/>
                </c:ext>
              </c:extLst>
            </c:dLbl>
            <c:spPr>
              <a:solidFill>
                <a:schemeClr val="accent5">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Pivots!$B$60:$B$63</c:f>
              <c:strCache>
                <c:ptCount val="3"/>
                <c:pt idx="0">
                  <c:v>Cincinnati</c:v>
                </c:pt>
                <c:pt idx="1">
                  <c:v>Cleveland</c:v>
                </c:pt>
                <c:pt idx="2">
                  <c:v>Columbus</c:v>
                </c:pt>
              </c:strCache>
            </c:strRef>
          </c:cat>
          <c:val>
            <c:numRef>
              <c:f>Pivots!$C$60:$C$63</c:f>
              <c:numCache>
                <c:formatCode>#,##0</c:formatCode>
                <c:ptCount val="3"/>
                <c:pt idx="0">
                  <c:v>144</c:v>
                </c:pt>
                <c:pt idx="1">
                  <c:v>326</c:v>
                </c:pt>
                <c:pt idx="2">
                  <c:v>129</c:v>
                </c:pt>
              </c:numCache>
            </c:numRef>
          </c:val>
          <c:extLst>
            <c:ext xmlns:c16="http://schemas.microsoft.com/office/drawing/2014/chart" uri="{C3380CC4-5D6E-409C-BE32-E72D297353CC}">
              <c16:uniqueId val="{00000000-A729-45B1-BDD7-35D7494D0790}"/>
            </c:ext>
          </c:extLst>
        </c:ser>
        <c:ser>
          <c:idx val="1"/>
          <c:order val="1"/>
          <c:tx>
            <c:strRef>
              <c:f>Pivots!$D$58:$D$59</c:f>
              <c:strCache>
                <c:ptCount val="1"/>
                <c:pt idx="0">
                  <c:v>Male</c:v>
                </c:pt>
              </c:strCache>
            </c:strRef>
          </c:tx>
          <c:spPr>
            <a:solidFill>
              <a:schemeClr val="accent4"/>
            </a:solidFill>
            <a:ln>
              <a:noFill/>
            </a:ln>
            <a:effectLst/>
          </c:spPr>
          <c:invertIfNegative val="0"/>
          <c:dLbls>
            <c:spPr>
              <a:solidFill>
                <a:schemeClr val="accent4">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Pivots!$B$60:$B$63</c:f>
              <c:strCache>
                <c:ptCount val="3"/>
                <c:pt idx="0">
                  <c:v>Cincinnati</c:v>
                </c:pt>
                <c:pt idx="1">
                  <c:v>Cleveland</c:v>
                </c:pt>
                <c:pt idx="2">
                  <c:v>Columbus</c:v>
                </c:pt>
              </c:strCache>
            </c:strRef>
          </c:cat>
          <c:val>
            <c:numRef>
              <c:f>Pivots!$D$60:$D$63</c:f>
              <c:numCache>
                <c:formatCode>#,##0</c:formatCode>
                <c:ptCount val="3"/>
                <c:pt idx="0">
                  <c:v>132</c:v>
                </c:pt>
                <c:pt idx="1">
                  <c:v>63</c:v>
                </c:pt>
                <c:pt idx="2">
                  <c:v>206</c:v>
                </c:pt>
              </c:numCache>
            </c:numRef>
          </c:val>
          <c:extLst>
            <c:ext xmlns:c16="http://schemas.microsoft.com/office/drawing/2014/chart" uri="{C3380CC4-5D6E-409C-BE32-E72D297353CC}">
              <c16:uniqueId val="{00000001-A729-45B1-BDD7-35D7494D0790}"/>
            </c:ext>
          </c:extLst>
        </c:ser>
        <c:dLbls>
          <c:dLblPos val="ctr"/>
          <c:showLegendKey val="0"/>
          <c:showVal val="1"/>
          <c:showCatName val="0"/>
          <c:showSerName val="0"/>
          <c:showPercent val="0"/>
          <c:showBubbleSize val="0"/>
        </c:dLbls>
        <c:gapWidth val="25"/>
        <c:overlap val="100"/>
        <c:axId val="403215023"/>
        <c:axId val="403214063"/>
      </c:barChart>
      <c:catAx>
        <c:axId val="403215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214063"/>
        <c:crosses val="autoZero"/>
        <c:auto val="1"/>
        <c:lblAlgn val="ctr"/>
        <c:lblOffset val="100"/>
        <c:noMultiLvlLbl val="0"/>
      </c:catAx>
      <c:valAx>
        <c:axId val="403214063"/>
        <c:scaling>
          <c:orientation val="minMax"/>
        </c:scaling>
        <c:delete val="1"/>
        <c:axPos val="l"/>
        <c:numFmt formatCode="0%" sourceLinked="1"/>
        <c:majorTickMark val="out"/>
        <c:minorTickMark val="none"/>
        <c:tickLblPos val="nextTo"/>
        <c:crossAx val="403215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Project.xlsx]Pivots!rep Satisfaction</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solidFill>
                  <a:schemeClr val="accent1"/>
                </a:solidFill>
              </a:rPr>
              <a:t>Rating</a:t>
            </a:r>
            <a:endParaRPr lang="en-IN" b="1">
              <a:solidFill>
                <a:schemeClr val="accent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Pivots!$C$68</c:f>
              <c:strCache>
                <c:ptCount val="1"/>
                <c:pt idx="0">
                  <c:v>Total</c:v>
                </c:pt>
              </c:strCache>
            </c:strRef>
          </c:tx>
          <c:spPr>
            <a:solidFill>
              <a:schemeClr val="bg2">
                <a:lumMod val="50000"/>
              </a:schemeClr>
            </a:solidFill>
            <a:ln>
              <a:noFill/>
            </a:ln>
            <a:effectLst/>
          </c:spPr>
          <c:invertIfNegative val="0"/>
          <c:cat>
            <c:strRef>
              <c:f>Pivots!$B$69:$B$74</c:f>
              <c:strCache>
                <c:ptCount val="5"/>
                <c:pt idx="0">
                  <c:v>1</c:v>
                </c:pt>
                <c:pt idx="1">
                  <c:v>2</c:v>
                </c:pt>
                <c:pt idx="2">
                  <c:v>3</c:v>
                </c:pt>
                <c:pt idx="3">
                  <c:v>4</c:v>
                </c:pt>
                <c:pt idx="4">
                  <c:v>5</c:v>
                </c:pt>
              </c:strCache>
            </c:strRef>
          </c:cat>
          <c:val>
            <c:numRef>
              <c:f>Pivots!$C$69:$C$74</c:f>
              <c:numCache>
                <c:formatCode>#,##0</c:formatCode>
                <c:ptCount val="5"/>
                <c:pt idx="0">
                  <c:v>3</c:v>
                </c:pt>
                <c:pt idx="1">
                  <c:v>10</c:v>
                </c:pt>
                <c:pt idx="2">
                  <c:v>41</c:v>
                </c:pt>
                <c:pt idx="3">
                  <c:v>70</c:v>
                </c:pt>
                <c:pt idx="4">
                  <c:v>62</c:v>
                </c:pt>
              </c:numCache>
            </c:numRef>
          </c:val>
          <c:extLst>
            <c:ext xmlns:c16="http://schemas.microsoft.com/office/drawing/2014/chart" uri="{C3380CC4-5D6E-409C-BE32-E72D297353CC}">
              <c16:uniqueId val="{00000000-9B99-475D-B04F-EBC24C121B54}"/>
            </c:ext>
          </c:extLst>
        </c:ser>
        <c:dLbls>
          <c:showLegendKey val="0"/>
          <c:showVal val="0"/>
          <c:showCatName val="0"/>
          <c:showSerName val="0"/>
          <c:showPercent val="0"/>
          <c:showBubbleSize val="0"/>
        </c:dLbls>
        <c:gapWidth val="10"/>
        <c:overlap val="-27"/>
        <c:axId val="443746416"/>
        <c:axId val="443743536"/>
      </c:barChart>
      <c:catAx>
        <c:axId val="44374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743536"/>
        <c:crosses val="autoZero"/>
        <c:auto val="1"/>
        <c:lblAlgn val="ctr"/>
        <c:lblOffset val="100"/>
        <c:noMultiLvlLbl val="0"/>
      </c:catAx>
      <c:valAx>
        <c:axId val="4437435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746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3.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2.xml"/><Relationship Id="rId17" Type="http://schemas.openxmlformats.org/officeDocument/2006/relationships/image" Target="../media/image11.jpeg"/><Relationship Id="rId2" Type="http://schemas.openxmlformats.org/officeDocument/2006/relationships/image" Target="../media/image2.svg"/><Relationship Id="rId16" Type="http://schemas.openxmlformats.org/officeDocument/2006/relationships/chart" Target="../charts/chart6.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xml"/><Relationship Id="rId5" Type="http://schemas.openxmlformats.org/officeDocument/2006/relationships/image" Target="../media/image5.png"/><Relationship Id="rId15" Type="http://schemas.openxmlformats.org/officeDocument/2006/relationships/chart" Target="../charts/chart5.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9.svg"/><Relationship Id="rId13" Type="http://schemas.openxmlformats.org/officeDocument/2006/relationships/image" Target="../media/image24.png"/><Relationship Id="rId3" Type="http://schemas.openxmlformats.org/officeDocument/2006/relationships/image" Target="../media/image14.png"/><Relationship Id="rId7" Type="http://schemas.openxmlformats.org/officeDocument/2006/relationships/image" Target="../media/image18.png"/><Relationship Id="rId12" Type="http://schemas.openxmlformats.org/officeDocument/2006/relationships/image" Target="../media/image23.svg"/><Relationship Id="rId17" Type="http://schemas.openxmlformats.org/officeDocument/2006/relationships/image" Target="../media/image28.jpeg"/><Relationship Id="rId2" Type="http://schemas.openxmlformats.org/officeDocument/2006/relationships/image" Target="../media/image13.svg"/><Relationship Id="rId16" Type="http://schemas.openxmlformats.org/officeDocument/2006/relationships/image" Target="../media/image27.jpeg"/><Relationship Id="rId1" Type="http://schemas.openxmlformats.org/officeDocument/2006/relationships/image" Target="../media/image12.png"/><Relationship Id="rId6" Type="http://schemas.openxmlformats.org/officeDocument/2006/relationships/image" Target="../media/image17.svg"/><Relationship Id="rId11" Type="http://schemas.openxmlformats.org/officeDocument/2006/relationships/image" Target="../media/image22.png"/><Relationship Id="rId5" Type="http://schemas.openxmlformats.org/officeDocument/2006/relationships/image" Target="../media/image16.png"/><Relationship Id="rId15" Type="http://schemas.openxmlformats.org/officeDocument/2006/relationships/image" Target="../media/image26.jpg"/><Relationship Id="rId10" Type="http://schemas.openxmlformats.org/officeDocument/2006/relationships/image" Target="../media/image21.svg"/><Relationship Id="rId4" Type="http://schemas.openxmlformats.org/officeDocument/2006/relationships/image" Target="../media/image15.svg"/><Relationship Id="rId9" Type="http://schemas.openxmlformats.org/officeDocument/2006/relationships/image" Target="../media/image20.png"/><Relationship Id="rId14" Type="http://schemas.openxmlformats.org/officeDocument/2006/relationships/image" Target="../media/image25.jpg"/></Relationships>
</file>

<file path=xl/drawings/drawing1.xml><?xml version="1.0" encoding="utf-8"?>
<xdr:wsDr xmlns:xdr="http://schemas.openxmlformats.org/drawingml/2006/spreadsheetDrawing" xmlns:a="http://schemas.openxmlformats.org/drawingml/2006/main">
  <xdr:twoCellAnchor editAs="oneCell">
    <xdr:from>
      <xdr:col>13</xdr:col>
      <xdr:colOff>293080</xdr:colOff>
      <xdr:row>20</xdr:row>
      <xdr:rowOff>78156</xdr:rowOff>
    </xdr:from>
    <xdr:to>
      <xdr:col>15</xdr:col>
      <xdr:colOff>214924</xdr:colOff>
      <xdr:row>29</xdr:row>
      <xdr:rowOff>136769</xdr:rowOff>
    </xdr:to>
    <mc:AlternateContent xmlns:mc="http://schemas.openxmlformats.org/markup-compatibility/2006" xmlns:a14="http://schemas.microsoft.com/office/drawing/2010/main">
      <mc:Choice Requires="a14">
        <xdr:graphicFrame macro="">
          <xdr:nvGraphicFramePr>
            <xdr:cNvPr id="26" name="Representative">
              <a:extLst>
                <a:ext uri="{FF2B5EF4-FFF2-40B4-BE49-F238E27FC236}">
                  <a16:creationId xmlns:a16="http://schemas.microsoft.com/office/drawing/2014/main" id="{F12E7BD0-44FE-460C-A746-23B5B5F120D1}"/>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8118234" y="3790464"/>
              <a:ext cx="1201613" cy="17291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302846</xdr:colOff>
      <xdr:row>20</xdr:row>
      <xdr:rowOff>0</xdr:rowOff>
    </xdr:from>
    <xdr:to>
      <xdr:col>13</xdr:col>
      <xdr:colOff>283307</xdr:colOff>
      <xdr:row>34</xdr:row>
      <xdr:rowOff>146539</xdr:rowOff>
    </xdr:to>
    <xdr:sp macro="" textlink="">
      <xdr:nvSpPr>
        <xdr:cNvPr id="27" name="Rectangle 26">
          <a:extLst>
            <a:ext uri="{FF2B5EF4-FFF2-40B4-BE49-F238E27FC236}">
              <a16:creationId xmlns:a16="http://schemas.microsoft.com/office/drawing/2014/main" id="{72895079-063D-B279-70B7-5128BDD356ED}"/>
            </a:ext>
          </a:extLst>
        </xdr:cNvPr>
        <xdr:cNvSpPr/>
      </xdr:nvSpPr>
      <xdr:spPr>
        <a:xfrm>
          <a:off x="2061308" y="3712308"/>
          <a:ext cx="6047153" cy="2745154"/>
        </a:xfrm>
        <a:prstGeom prst="rect">
          <a:avLst/>
        </a:prstGeom>
        <a:solidFill>
          <a:schemeClr val="bg1"/>
        </a:solidFill>
        <a:ln>
          <a:solidFill>
            <a:schemeClr val="bg1">
              <a:lumMod val="65000"/>
            </a:schemeClr>
          </a:solidFill>
          <a:extLst>
            <a:ext uri="{C807C97D-BFC1-408E-A445-0C87EB9F89A2}">
              <ask:lineSketchStyleProps xmlns:ask="http://schemas.microsoft.com/office/drawing/2018/sketchyshapes">
                <ask:type>
                  <ask:lineSketchNon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22860</xdr:colOff>
      <xdr:row>2</xdr:row>
      <xdr:rowOff>175260</xdr:rowOff>
    </xdr:from>
    <xdr:to>
      <xdr:col>4</xdr:col>
      <xdr:colOff>53340</xdr:colOff>
      <xdr:row>7</xdr:row>
      <xdr:rowOff>106680</xdr:rowOff>
    </xdr:to>
    <xdr:sp macro="" textlink="Pivots!A4">
      <xdr:nvSpPr>
        <xdr:cNvPr id="2" name="Rectangle 1">
          <a:extLst>
            <a:ext uri="{FF2B5EF4-FFF2-40B4-BE49-F238E27FC236}">
              <a16:creationId xmlns:a16="http://schemas.microsoft.com/office/drawing/2014/main" id="{1AC62052-9016-DBB6-DAAB-6C16389A2126}"/>
            </a:ext>
          </a:extLst>
        </xdr:cNvPr>
        <xdr:cNvSpPr/>
      </xdr:nvSpPr>
      <xdr:spPr>
        <a:xfrm>
          <a:off x="426720" y="541020"/>
          <a:ext cx="1371600" cy="845820"/>
        </a:xfrm>
        <a:prstGeom prst="rect">
          <a:avLst/>
        </a:prstGeom>
        <a:solidFill>
          <a:srgbClr val="FF0000"/>
        </a:solidFill>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0F62DDE-7E85-4B72-BD36-DC573EB3BCCA}" type="TxLink">
            <a:rPr lang="en-US" sz="2800" b="1" i="0" u="none" strike="noStrike">
              <a:solidFill>
                <a:schemeClr val="bg1"/>
              </a:solidFill>
              <a:latin typeface="+mj-lt"/>
              <a:ea typeface="+mn-ea"/>
              <a:cs typeface="+mn-cs"/>
            </a:rPr>
            <a:pPr marL="0" indent="0" algn="ctr"/>
            <a:t>1,000</a:t>
          </a:fld>
          <a:endParaRPr lang="en-US" sz="2800" b="1" i="0" u="none" strike="noStrike">
            <a:solidFill>
              <a:schemeClr val="bg1"/>
            </a:solidFill>
            <a:latin typeface="+mj-lt"/>
            <a:ea typeface="+mn-ea"/>
            <a:cs typeface="+mn-cs"/>
          </a:endParaRPr>
        </a:p>
      </xdr:txBody>
    </xdr:sp>
    <xdr:clientData/>
  </xdr:twoCellAnchor>
  <xdr:twoCellAnchor>
    <xdr:from>
      <xdr:col>2</xdr:col>
      <xdr:colOff>342900</xdr:colOff>
      <xdr:row>3</xdr:row>
      <xdr:rowOff>76200</xdr:rowOff>
    </xdr:from>
    <xdr:to>
      <xdr:col>3</xdr:col>
      <xdr:colOff>457200</xdr:colOff>
      <xdr:row>4</xdr:row>
      <xdr:rowOff>68580</xdr:rowOff>
    </xdr:to>
    <xdr:sp macro="" textlink="">
      <xdr:nvSpPr>
        <xdr:cNvPr id="3" name="TextBox 2">
          <a:extLst>
            <a:ext uri="{FF2B5EF4-FFF2-40B4-BE49-F238E27FC236}">
              <a16:creationId xmlns:a16="http://schemas.microsoft.com/office/drawing/2014/main" id="{10890A12-A642-91C5-F05A-7F95653FAB71}"/>
            </a:ext>
          </a:extLst>
        </xdr:cNvPr>
        <xdr:cNvSpPr txBox="1"/>
      </xdr:nvSpPr>
      <xdr:spPr>
        <a:xfrm>
          <a:off x="746760" y="624840"/>
          <a:ext cx="78486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solidFill>
              <a:latin typeface="+mj-lt"/>
            </a:rPr>
            <a:t>Calls</a:t>
          </a:r>
        </a:p>
      </xdr:txBody>
    </xdr:sp>
    <xdr:clientData/>
  </xdr:twoCellAnchor>
  <xdr:twoCellAnchor>
    <xdr:from>
      <xdr:col>2</xdr:col>
      <xdr:colOff>281940</xdr:colOff>
      <xdr:row>6</xdr:row>
      <xdr:rowOff>76200</xdr:rowOff>
    </xdr:from>
    <xdr:to>
      <xdr:col>3</xdr:col>
      <xdr:colOff>541020</xdr:colOff>
      <xdr:row>7</xdr:row>
      <xdr:rowOff>76200</xdr:rowOff>
    </xdr:to>
    <xdr:sp macro="" textlink="Pivots!A11">
      <xdr:nvSpPr>
        <xdr:cNvPr id="4" name="TextBox 3">
          <a:extLst>
            <a:ext uri="{FF2B5EF4-FFF2-40B4-BE49-F238E27FC236}">
              <a16:creationId xmlns:a16="http://schemas.microsoft.com/office/drawing/2014/main" id="{4952BD14-184A-F8FC-2185-CABCDCDAD062}"/>
            </a:ext>
          </a:extLst>
        </xdr:cNvPr>
        <xdr:cNvSpPr txBox="1"/>
      </xdr:nvSpPr>
      <xdr:spPr>
        <a:xfrm>
          <a:off x="685800" y="1173480"/>
          <a:ext cx="92964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52E9B2F-D9DD-403B-B8A3-04456B73EF30}" type="TxLink">
            <a:rPr lang="en-US" sz="1100" b="0" i="0" u="none" strike="noStrike">
              <a:solidFill>
                <a:schemeClr val="accent4">
                  <a:lumMod val="20000"/>
                  <a:lumOff val="80000"/>
                </a:schemeClr>
              </a:solidFill>
              <a:latin typeface="Aptos"/>
            </a:rPr>
            <a:pPr algn="ctr"/>
            <a:t>186</a:t>
          </a:fld>
          <a:endParaRPr lang="en-IN" sz="1100">
            <a:solidFill>
              <a:schemeClr val="accent4">
                <a:lumMod val="20000"/>
                <a:lumOff val="80000"/>
              </a:schemeClr>
            </a:solidFill>
          </a:endParaRPr>
        </a:p>
      </xdr:txBody>
    </xdr:sp>
    <xdr:clientData/>
  </xdr:twoCellAnchor>
  <xdr:twoCellAnchor editAs="oneCell">
    <xdr:from>
      <xdr:col>2</xdr:col>
      <xdr:colOff>70338</xdr:colOff>
      <xdr:row>3</xdr:row>
      <xdr:rowOff>16678</xdr:rowOff>
    </xdr:from>
    <xdr:to>
      <xdr:col>2</xdr:col>
      <xdr:colOff>326309</xdr:colOff>
      <xdr:row>4</xdr:row>
      <xdr:rowOff>83560</xdr:rowOff>
    </xdr:to>
    <xdr:pic>
      <xdr:nvPicPr>
        <xdr:cNvPr id="5" name="Graphic 4" descr="Receiver with solid fill">
          <a:extLst>
            <a:ext uri="{FF2B5EF4-FFF2-40B4-BE49-F238E27FC236}">
              <a16:creationId xmlns:a16="http://schemas.microsoft.com/office/drawing/2014/main" id="{4633D7FE-0360-4E08-B2E2-3E944B5AD2C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1045100">
          <a:off x="474198" y="565318"/>
          <a:ext cx="255971" cy="249761"/>
        </a:xfrm>
        <a:prstGeom prst="rect">
          <a:avLst/>
        </a:prstGeom>
      </xdr:spPr>
    </xdr:pic>
    <xdr:clientData/>
  </xdr:twoCellAnchor>
  <xdr:twoCellAnchor>
    <xdr:from>
      <xdr:col>2</xdr:col>
      <xdr:colOff>0</xdr:colOff>
      <xdr:row>10</xdr:row>
      <xdr:rowOff>0</xdr:rowOff>
    </xdr:from>
    <xdr:to>
      <xdr:col>4</xdr:col>
      <xdr:colOff>68580</xdr:colOff>
      <xdr:row>14</xdr:row>
      <xdr:rowOff>114300</xdr:rowOff>
    </xdr:to>
    <xdr:sp macro="" textlink="Pivots!B4">
      <xdr:nvSpPr>
        <xdr:cNvPr id="6" name="Rectangle 5">
          <a:extLst>
            <a:ext uri="{FF2B5EF4-FFF2-40B4-BE49-F238E27FC236}">
              <a16:creationId xmlns:a16="http://schemas.microsoft.com/office/drawing/2014/main" id="{1B6C0832-8178-4906-B08E-9813F1D144B7}"/>
            </a:ext>
          </a:extLst>
        </xdr:cNvPr>
        <xdr:cNvSpPr/>
      </xdr:nvSpPr>
      <xdr:spPr>
        <a:xfrm>
          <a:off x="403860" y="1828800"/>
          <a:ext cx="1409700" cy="845820"/>
        </a:xfrm>
        <a:prstGeom prst="rect">
          <a:avLst/>
        </a:prstGeom>
        <a:solidFill>
          <a:srgbClr val="FF0000"/>
        </a:solidFill>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74D3885-92FB-4585-B028-CF877B73FC30}" type="TxLink">
            <a:rPr lang="en-US" sz="2000" b="1" i="0" u="none" strike="noStrike">
              <a:solidFill>
                <a:schemeClr val="bg1"/>
              </a:solidFill>
              <a:latin typeface="+mj-lt"/>
              <a:ea typeface="+mn-ea"/>
              <a:cs typeface="+mn-cs"/>
            </a:rPr>
            <a:pPr marL="0" indent="0" algn="ctr"/>
            <a:t>₹ 96,623</a:t>
          </a:fld>
          <a:endParaRPr lang="en-US" sz="2000" b="1" i="0" u="none" strike="noStrike">
            <a:solidFill>
              <a:schemeClr val="bg1"/>
            </a:solidFill>
            <a:latin typeface="+mj-lt"/>
            <a:ea typeface="+mn-ea"/>
            <a:cs typeface="+mn-cs"/>
          </a:endParaRPr>
        </a:p>
      </xdr:txBody>
    </xdr:sp>
    <xdr:clientData/>
  </xdr:twoCellAnchor>
  <xdr:twoCellAnchor>
    <xdr:from>
      <xdr:col>2</xdr:col>
      <xdr:colOff>320040</xdr:colOff>
      <xdr:row>10</xdr:row>
      <xdr:rowOff>83820</xdr:rowOff>
    </xdr:from>
    <xdr:to>
      <xdr:col>3</xdr:col>
      <xdr:colOff>434340</xdr:colOff>
      <xdr:row>11</xdr:row>
      <xdr:rowOff>76200</xdr:rowOff>
    </xdr:to>
    <xdr:sp macro="" textlink="">
      <xdr:nvSpPr>
        <xdr:cNvPr id="7" name="TextBox 6">
          <a:extLst>
            <a:ext uri="{FF2B5EF4-FFF2-40B4-BE49-F238E27FC236}">
              <a16:creationId xmlns:a16="http://schemas.microsoft.com/office/drawing/2014/main" id="{B66310B5-1B26-40C8-B8E9-0DE8C05D1403}"/>
            </a:ext>
          </a:extLst>
        </xdr:cNvPr>
        <xdr:cNvSpPr txBox="1"/>
      </xdr:nvSpPr>
      <xdr:spPr>
        <a:xfrm>
          <a:off x="723900" y="1912620"/>
          <a:ext cx="78486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solidFill>
              <a:latin typeface="+mj-lt"/>
            </a:rPr>
            <a:t>Amount</a:t>
          </a:r>
        </a:p>
      </xdr:txBody>
    </xdr:sp>
    <xdr:clientData/>
  </xdr:twoCellAnchor>
  <xdr:twoCellAnchor>
    <xdr:from>
      <xdr:col>2</xdr:col>
      <xdr:colOff>259080</xdr:colOff>
      <xdr:row>13</xdr:row>
      <xdr:rowOff>83820</xdr:rowOff>
    </xdr:from>
    <xdr:to>
      <xdr:col>3</xdr:col>
      <xdr:colOff>518160</xdr:colOff>
      <xdr:row>14</xdr:row>
      <xdr:rowOff>83820</xdr:rowOff>
    </xdr:to>
    <xdr:sp macro="" textlink="Pivots!B11">
      <xdr:nvSpPr>
        <xdr:cNvPr id="8" name="TextBox 7">
          <a:extLst>
            <a:ext uri="{FF2B5EF4-FFF2-40B4-BE49-F238E27FC236}">
              <a16:creationId xmlns:a16="http://schemas.microsoft.com/office/drawing/2014/main" id="{4C3F8400-2ED9-4D00-B83D-9895A99F4FC7}"/>
            </a:ext>
          </a:extLst>
        </xdr:cNvPr>
        <xdr:cNvSpPr txBox="1"/>
      </xdr:nvSpPr>
      <xdr:spPr>
        <a:xfrm>
          <a:off x="662940" y="2461260"/>
          <a:ext cx="92964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200B6DB-84AF-465B-B9FD-8F3FD7401D23}" type="TxLink">
            <a:rPr lang="en-US" sz="1100" b="0" i="0" u="none" strike="noStrike">
              <a:solidFill>
                <a:schemeClr val="accent4">
                  <a:lumMod val="20000"/>
                  <a:lumOff val="80000"/>
                </a:schemeClr>
              </a:solidFill>
              <a:latin typeface="Aptos"/>
              <a:ea typeface="+mn-ea"/>
              <a:cs typeface="+mn-cs"/>
            </a:rPr>
            <a:pPr marL="0" indent="0" algn="ctr"/>
            <a:t>₹ 16,651</a:t>
          </a:fld>
          <a:endParaRPr lang="en-IN" sz="1100" b="0" i="0" u="none" strike="noStrike">
            <a:solidFill>
              <a:schemeClr val="accent4">
                <a:lumMod val="20000"/>
                <a:lumOff val="80000"/>
              </a:schemeClr>
            </a:solidFill>
            <a:latin typeface="Aptos"/>
            <a:ea typeface="+mn-ea"/>
            <a:cs typeface="+mn-cs"/>
          </a:endParaRPr>
        </a:p>
      </xdr:txBody>
    </xdr:sp>
    <xdr:clientData/>
  </xdr:twoCellAnchor>
  <xdr:twoCellAnchor editAs="oneCell">
    <xdr:from>
      <xdr:col>2</xdr:col>
      <xdr:colOff>50583</xdr:colOff>
      <xdr:row>10</xdr:row>
      <xdr:rowOff>24298</xdr:rowOff>
    </xdr:from>
    <xdr:to>
      <xdr:col>2</xdr:col>
      <xdr:colOff>300344</xdr:colOff>
      <xdr:row>11</xdr:row>
      <xdr:rowOff>91179</xdr:rowOff>
    </xdr:to>
    <xdr:pic>
      <xdr:nvPicPr>
        <xdr:cNvPr id="9" name="Graphic 8">
          <a:extLst>
            <a:ext uri="{FF2B5EF4-FFF2-40B4-BE49-F238E27FC236}">
              <a16:creationId xmlns:a16="http://schemas.microsoft.com/office/drawing/2014/main" id="{B03CE2A0-CEBA-43D2-B633-70425D7D1D4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a:off x="454443" y="1853098"/>
          <a:ext cx="249761" cy="249761"/>
        </a:xfrm>
        <a:prstGeom prst="rect">
          <a:avLst/>
        </a:prstGeom>
      </xdr:spPr>
    </xdr:pic>
    <xdr:clientData/>
  </xdr:twoCellAnchor>
  <xdr:twoCellAnchor>
    <xdr:from>
      <xdr:col>2</xdr:col>
      <xdr:colOff>0</xdr:colOff>
      <xdr:row>17</xdr:row>
      <xdr:rowOff>0</xdr:rowOff>
    </xdr:from>
    <xdr:to>
      <xdr:col>4</xdr:col>
      <xdr:colOff>30480</xdr:colOff>
      <xdr:row>21</xdr:row>
      <xdr:rowOff>114300</xdr:rowOff>
    </xdr:to>
    <xdr:sp macro="" textlink="Pivots!C4">
      <xdr:nvSpPr>
        <xdr:cNvPr id="10" name="Rectangle 9">
          <a:extLst>
            <a:ext uri="{FF2B5EF4-FFF2-40B4-BE49-F238E27FC236}">
              <a16:creationId xmlns:a16="http://schemas.microsoft.com/office/drawing/2014/main" id="{6D8EE123-AB92-47AB-A7F1-8F311D5FAB4C}"/>
            </a:ext>
          </a:extLst>
        </xdr:cNvPr>
        <xdr:cNvSpPr/>
      </xdr:nvSpPr>
      <xdr:spPr>
        <a:xfrm>
          <a:off x="403860" y="3108960"/>
          <a:ext cx="1371600" cy="845820"/>
        </a:xfrm>
        <a:prstGeom prst="rect">
          <a:avLst/>
        </a:prstGeom>
        <a:solidFill>
          <a:srgbClr val="FF0000"/>
        </a:solidFill>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5F2C0FF-1016-48E9-82D1-1F4D0F17251E}" type="TxLink">
            <a:rPr lang="en-US" sz="2000" b="1" i="0" u="none" strike="noStrike">
              <a:solidFill>
                <a:schemeClr val="bg1"/>
              </a:solidFill>
              <a:latin typeface="+mj-lt"/>
              <a:ea typeface="+mn-ea"/>
              <a:cs typeface="+mn-cs"/>
            </a:rPr>
            <a:pPr marL="0" indent="0" algn="ctr"/>
            <a:t>89,850</a:t>
          </a:fld>
          <a:endParaRPr lang="en-US" sz="2000" b="1" i="0" u="none" strike="noStrike">
            <a:solidFill>
              <a:schemeClr val="bg1"/>
            </a:solidFill>
            <a:latin typeface="+mj-lt"/>
            <a:ea typeface="+mn-ea"/>
            <a:cs typeface="+mn-cs"/>
          </a:endParaRPr>
        </a:p>
      </xdr:txBody>
    </xdr:sp>
    <xdr:clientData/>
  </xdr:twoCellAnchor>
  <xdr:twoCellAnchor>
    <xdr:from>
      <xdr:col>2</xdr:col>
      <xdr:colOff>320040</xdr:colOff>
      <xdr:row>17</xdr:row>
      <xdr:rowOff>83820</xdr:rowOff>
    </xdr:from>
    <xdr:to>
      <xdr:col>3</xdr:col>
      <xdr:colOff>434340</xdr:colOff>
      <xdr:row>18</xdr:row>
      <xdr:rowOff>76200</xdr:rowOff>
    </xdr:to>
    <xdr:sp macro="" textlink="">
      <xdr:nvSpPr>
        <xdr:cNvPr id="11" name="TextBox 10">
          <a:extLst>
            <a:ext uri="{FF2B5EF4-FFF2-40B4-BE49-F238E27FC236}">
              <a16:creationId xmlns:a16="http://schemas.microsoft.com/office/drawing/2014/main" id="{FD59A88C-ABDA-41D0-8801-C758421DA26E}"/>
            </a:ext>
          </a:extLst>
        </xdr:cNvPr>
        <xdr:cNvSpPr txBox="1"/>
      </xdr:nvSpPr>
      <xdr:spPr>
        <a:xfrm>
          <a:off x="723900" y="3192780"/>
          <a:ext cx="78486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solidFill>
              <a:latin typeface="+mj-lt"/>
            </a:rPr>
            <a:t>Duration</a:t>
          </a:r>
        </a:p>
      </xdr:txBody>
    </xdr:sp>
    <xdr:clientData/>
  </xdr:twoCellAnchor>
  <xdr:twoCellAnchor>
    <xdr:from>
      <xdr:col>2</xdr:col>
      <xdr:colOff>259080</xdr:colOff>
      <xdr:row>20</xdr:row>
      <xdr:rowOff>83820</xdr:rowOff>
    </xdr:from>
    <xdr:to>
      <xdr:col>3</xdr:col>
      <xdr:colOff>518160</xdr:colOff>
      <xdr:row>21</xdr:row>
      <xdr:rowOff>83820</xdr:rowOff>
    </xdr:to>
    <xdr:sp macro="" textlink="Pivots!C11">
      <xdr:nvSpPr>
        <xdr:cNvPr id="12" name="TextBox 11">
          <a:extLst>
            <a:ext uri="{FF2B5EF4-FFF2-40B4-BE49-F238E27FC236}">
              <a16:creationId xmlns:a16="http://schemas.microsoft.com/office/drawing/2014/main" id="{219EAE07-CA79-4E11-8BF3-E4411C3CE857}"/>
            </a:ext>
          </a:extLst>
        </xdr:cNvPr>
        <xdr:cNvSpPr txBox="1"/>
      </xdr:nvSpPr>
      <xdr:spPr>
        <a:xfrm>
          <a:off x="662940" y="3741420"/>
          <a:ext cx="92964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5FF4CD0-661D-4B3C-AD42-C10D41488519}" type="TxLink">
            <a:rPr lang="en-US" sz="1100" b="0" i="0" u="none" strike="noStrike">
              <a:solidFill>
                <a:schemeClr val="accent4">
                  <a:lumMod val="20000"/>
                  <a:lumOff val="80000"/>
                </a:schemeClr>
              </a:solidFill>
              <a:latin typeface="Aptos"/>
              <a:ea typeface="+mn-ea"/>
              <a:cs typeface="+mn-cs"/>
            </a:rPr>
            <a:pPr marL="0" indent="0" algn="ctr"/>
            <a:t>17,807</a:t>
          </a:fld>
          <a:endParaRPr lang="en-IN" sz="1100" b="0" i="0" u="none" strike="noStrike">
            <a:solidFill>
              <a:schemeClr val="accent4">
                <a:lumMod val="20000"/>
                <a:lumOff val="80000"/>
              </a:schemeClr>
            </a:solidFill>
            <a:latin typeface="Aptos"/>
            <a:ea typeface="+mn-ea"/>
            <a:cs typeface="+mn-cs"/>
          </a:endParaRPr>
        </a:p>
      </xdr:txBody>
    </xdr:sp>
    <xdr:clientData/>
  </xdr:twoCellAnchor>
  <xdr:twoCellAnchor editAs="oneCell">
    <xdr:from>
      <xdr:col>2</xdr:col>
      <xdr:colOff>42963</xdr:colOff>
      <xdr:row>17</xdr:row>
      <xdr:rowOff>47158</xdr:rowOff>
    </xdr:from>
    <xdr:to>
      <xdr:col>2</xdr:col>
      <xdr:colOff>292724</xdr:colOff>
      <xdr:row>18</xdr:row>
      <xdr:rowOff>114038</xdr:rowOff>
    </xdr:to>
    <xdr:pic>
      <xdr:nvPicPr>
        <xdr:cNvPr id="13" name="Graphic 12">
          <a:extLst>
            <a:ext uri="{FF2B5EF4-FFF2-40B4-BE49-F238E27FC236}">
              <a16:creationId xmlns:a16="http://schemas.microsoft.com/office/drawing/2014/main" id="{7773F09F-A373-4F4A-8204-4E1C7C1B2B8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446823" y="3156118"/>
          <a:ext cx="249761" cy="249761"/>
        </a:xfrm>
        <a:prstGeom prst="rect">
          <a:avLst/>
        </a:prstGeom>
      </xdr:spPr>
    </xdr:pic>
    <xdr:clientData/>
  </xdr:twoCellAnchor>
  <xdr:twoCellAnchor>
    <xdr:from>
      <xdr:col>2</xdr:col>
      <xdr:colOff>0</xdr:colOff>
      <xdr:row>24</xdr:row>
      <xdr:rowOff>0</xdr:rowOff>
    </xdr:from>
    <xdr:to>
      <xdr:col>4</xdr:col>
      <xdr:colOff>30480</xdr:colOff>
      <xdr:row>28</xdr:row>
      <xdr:rowOff>114300</xdr:rowOff>
    </xdr:to>
    <xdr:sp macro="" textlink="Pivots!D4">
      <xdr:nvSpPr>
        <xdr:cNvPr id="14" name="Rectangle 13">
          <a:extLst>
            <a:ext uri="{FF2B5EF4-FFF2-40B4-BE49-F238E27FC236}">
              <a16:creationId xmlns:a16="http://schemas.microsoft.com/office/drawing/2014/main" id="{18A9B2FB-0B26-41F9-A558-39F7DF29C40F}"/>
            </a:ext>
          </a:extLst>
        </xdr:cNvPr>
        <xdr:cNvSpPr/>
      </xdr:nvSpPr>
      <xdr:spPr>
        <a:xfrm>
          <a:off x="403860" y="4389120"/>
          <a:ext cx="1371600" cy="845820"/>
        </a:xfrm>
        <a:prstGeom prst="rect">
          <a:avLst/>
        </a:prstGeom>
        <a:solidFill>
          <a:srgbClr val="FF0000"/>
        </a:solidFill>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C82EE48-2E00-4F57-9100-77C234C41288}" type="TxLink">
            <a:rPr lang="en-US" sz="2000" b="1" i="0" u="none" strike="noStrike">
              <a:solidFill>
                <a:schemeClr val="bg1"/>
              </a:solidFill>
              <a:latin typeface="+mj-lt"/>
              <a:ea typeface="+mn-ea"/>
              <a:cs typeface="+mn-cs"/>
            </a:rPr>
            <a:pPr marL="0" indent="0" algn="ctr"/>
            <a:t>3.9</a:t>
          </a:fld>
          <a:endParaRPr lang="en-US" sz="2000" b="1" i="0" u="none" strike="noStrike">
            <a:solidFill>
              <a:schemeClr val="bg1"/>
            </a:solidFill>
            <a:latin typeface="+mj-lt"/>
            <a:ea typeface="+mn-ea"/>
            <a:cs typeface="+mn-cs"/>
          </a:endParaRPr>
        </a:p>
      </xdr:txBody>
    </xdr:sp>
    <xdr:clientData/>
  </xdr:twoCellAnchor>
  <xdr:twoCellAnchor>
    <xdr:from>
      <xdr:col>2</xdr:col>
      <xdr:colOff>320040</xdr:colOff>
      <xdr:row>24</xdr:row>
      <xdr:rowOff>83820</xdr:rowOff>
    </xdr:from>
    <xdr:to>
      <xdr:col>3</xdr:col>
      <xdr:colOff>556260</xdr:colOff>
      <xdr:row>25</xdr:row>
      <xdr:rowOff>45720</xdr:rowOff>
    </xdr:to>
    <xdr:sp macro="" textlink="">
      <xdr:nvSpPr>
        <xdr:cNvPr id="15" name="TextBox 14">
          <a:extLst>
            <a:ext uri="{FF2B5EF4-FFF2-40B4-BE49-F238E27FC236}">
              <a16:creationId xmlns:a16="http://schemas.microsoft.com/office/drawing/2014/main" id="{70D42DCE-315C-44C5-B5A8-2ED41509570A}"/>
            </a:ext>
          </a:extLst>
        </xdr:cNvPr>
        <xdr:cNvSpPr txBox="1"/>
      </xdr:nvSpPr>
      <xdr:spPr>
        <a:xfrm>
          <a:off x="723900" y="4472940"/>
          <a:ext cx="906780" cy="144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solidFill>
              <a:latin typeface="+mj-lt"/>
            </a:rPr>
            <a:t>Avg.</a:t>
          </a:r>
          <a:r>
            <a:rPr lang="en-IN" sz="1200" b="1" baseline="0">
              <a:solidFill>
                <a:schemeClr val="bg1"/>
              </a:solidFill>
              <a:latin typeface="+mj-lt"/>
            </a:rPr>
            <a:t> Rating</a:t>
          </a:r>
          <a:endParaRPr lang="en-IN" sz="1200" b="1">
            <a:solidFill>
              <a:schemeClr val="bg1"/>
            </a:solidFill>
            <a:latin typeface="+mj-lt"/>
          </a:endParaRPr>
        </a:p>
      </xdr:txBody>
    </xdr:sp>
    <xdr:clientData/>
  </xdr:twoCellAnchor>
  <xdr:twoCellAnchor>
    <xdr:from>
      <xdr:col>2</xdr:col>
      <xdr:colOff>259080</xdr:colOff>
      <xdr:row>27</xdr:row>
      <xdr:rowOff>83820</xdr:rowOff>
    </xdr:from>
    <xdr:to>
      <xdr:col>3</xdr:col>
      <xdr:colOff>518160</xdr:colOff>
      <xdr:row>28</xdr:row>
      <xdr:rowOff>83820</xdr:rowOff>
    </xdr:to>
    <xdr:sp macro="" textlink="Pivots!D11">
      <xdr:nvSpPr>
        <xdr:cNvPr id="16" name="TextBox 15">
          <a:extLst>
            <a:ext uri="{FF2B5EF4-FFF2-40B4-BE49-F238E27FC236}">
              <a16:creationId xmlns:a16="http://schemas.microsoft.com/office/drawing/2014/main" id="{E4F872A8-96AF-4924-B3B3-D723CBB72BD6}"/>
            </a:ext>
          </a:extLst>
        </xdr:cNvPr>
        <xdr:cNvSpPr txBox="1"/>
      </xdr:nvSpPr>
      <xdr:spPr>
        <a:xfrm>
          <a:off x="662940" y="5021580"/>
          <a:ext cx="92964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57C9C81-6E1F-47AA-A376-68A4585EC66B}" type="TxLink">
            <a:rPr lang="en-US" sz="1100" b="0" i="0" u="none" strike="noStrike">
              <a:solidFill>
                <a:schemeClr val="accent4">
                  <a:lumMod val="20000"/>
                  <a:lumOff val="80000"/>
                </a:schemeClr>
              </a:solidFill>
              <a:latin typeface="Aptos"/>
              <a:ea typeface="+mn-ea"/>
              <a:cs typeface="+mn-cs"/>
            </a:rPr>
            <a:pPr marL="0" indent="0" algn="ctr"/>
            <a:t>3.9</a:t>
          </a:fld>
          <a:endParaRPr lang="en-IN" sz="1100" b="0" i="0" u="none" strike="noStrike">
            <a:solidFill>
              <a:schemeClr val="accent4">
                <a:lumMod val="20000"/>
                <a:lumOff val="80000"/>
              </a:schemeClr>
            </a:solidFill>
            <a:latin typeface="Aptos"/>
            <a:ea typeface="+mn-ea"/>
            <a:cs typeface="+mn-cs"/>
          </a:endParaRPr>
        </a:p>
      </xdr:txBody>
    </xdr:sp>
    <xdr:clientData/>
  </xdr:twoCellAnchor>
  <xdr:twoCellAnchor editAs="oneCell">
    <xdr:from>
      <xdr:col>2</xdr:col>
      <xdr:colOff>50583</xdr:colOff>
      <xdr:row>24</xdr:row>
      <xdr:rowOff>24298</xdr:rowOff>
    </xdr:from>
    <xdr:to>
      <xdr:col>2</xdr:col>
      <xdr:colOff>300344</xdr:colOff>
      <xdr:row>25</xdr:row>
      <xdr:rowOff>91180</xdr:rowOff>
    </xdr:to>
    <xdr:pic>
      <xdr:nvPicPr>
        <xdr:cNvPr id="17" name="Graphic 16">
          <a:extLst>
            <a:ext uri="{FF2B5EF4-FFF2-40B4-BE49-F238E27FC236}">
              <a16:creationId xmlns:a16="http://schemas.microsoft.com/office/drawing/2014/main" id="{DE299FFF-D6BF-4C39-9AFA-F25C765B3F3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454443" y="4413418"/>
          <a:ext cx="249761" cy="249761"/>
        </a:xfrm>
        <a:prstGeom prst="rect">
          <a:avLst/>
        </a:prstGeom>
      </xdr:spPr>
    </xdr:pic>
    <xdr:clientData/>
  </xdr:twoCellAnchor>
  <xdr:twoCellAnchor>
    <xdr:from>
      <xdr:col>2</xdr:col>
      <xdr:colOff>0</xdr:colOff>
      <xdr:row>31</xdr:row>
      <xdr:rowOff>0</xdr:rowOff>
    </xdr:from>
    <xdr:to>
      <xdr:col>4</xdr:col>
      <xdr:colOff>30480</xdr:colOff>
      <xdr:row>35</xdr:row>
      <xdr:rowOff>114300</xdr:rowOff>
    </xdr:to>
    <xdr:sp macro="" textlink="Pivots!E4">
      <xdr:nvSpPr>
        <xdr:cNvPr id="18" name="Rectangle 17">
          <a:extLst>
            <a:ext uri="{FF2B5EF4-FFF2-40B4-BE49-F238E27FC236}">
              <a16:creationId xmlns:a16="http://schemas.microsoft.com/office/drawing/2014/main" id="{B9B3B4ED-023F-4C70-A64E-A261B8704B28}"/>
            </a:ext>
          </a:extLst>
        </xdr:cNvPr>
        <xdr:cNvSpPr/>
      </xdr:nvSpPr>
      <xdr:spPr>
        <a:xfrm>
          <a:off x="403860" y="5669280"/>
          <a:ext cx="1371600" cy="845820"/>
        </a:xfrm>
        <a:prstGeom prst="rect">
          <a:avLst/>
        </a:prstGeom>
        <a:solidFill>
          <a:srgbClr val="FF0000"/>
        </a:solidFill>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E103951-4110-4C9A-95E6-21A4B1DCAA73}" type="TxLink">
            <a:rPr lang="en-US" sz="2000" b="1" i="0" u="none" strike="noStrike">
              <a:solidFill>
                <a:schemeClr val="bg1"/>
              </a:solidFill>
              <a:latin typeface="+mj-lt"/>
              <a:ea typeface="+mn-ea"/>
              <a:cs typeface="+mn-cs"/>
            </a:rPr>
            <a:pPr marL="0" indent="0" algn="ctr"/>
            <a:t>307</a:t>
          </a:fld>
          <a:endParaRPr lang="en-US" sz="2000" b="1" i="0" u="none" strike="noStrike">
            <a:solidFill>
              <a:schemeClr val="bg1"/>
            </a:solidFill>
            <a:latin typeface="+mj-lt"/>
            <a:ea typeface="+mn-ea"/>
            <a:cs typeface="+mn-cs"/>
          </a:endParaRPr>
        </a:p>
      </xdr:txBody>
    </xdr:sp>
    <xdr:clientData/>
  </xdr:twoCellAnchor>
  <xdr:twoCellAnchor>
    <xdr:from>
      <xdr:col>2</xdr:col>
      <xdr:colOff>236220</xdr:colOff>
      <xdr:row>31</xdr:row>
      <xdr:rowOff>68580</xdr:rowOff>
    </xdr:from>
    <xdr:to>
      <xdr:col>3</xdr:col>
      <xdr:colOff>640080</xdr:colOff>
      <xdr:row>32</xdr:row>
      <xdr:rowOff>83820</xdr:rowOff>
    </xdr:to>
    <xdr:sp macro="" textlink="">
      <xdr:nvSpPr>
        <xdr:cNvPr id="19" name="TextBox 18">
          <a:extLst>
            <a:ext uri="{FF2B5EF4-FFF2-40B4-BE49-F238E27FC236}">
              <a16:creationId xmlns:a16="http://schemas.microsoft.com/office/drawing/2014/main" id="{1598A692-2C21-4F3C-83CB-2DF9C40D77E2}"/>
            </a:ext>
          </a:extLst>
        </xdr:cNvPr>
        <xdr:cNvSpPr txBox="1"/>
      </xdr:nvSpPr>
      <xdr:spPr>
        <a:xfrm>
          <a:off x="640080" y="5737860"/>
          <a:ext cx="107442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b="1">
              <a:solidFill>
                <a:schemeClr val="bg1"/>
              </a:solidFill>
              <a:latin typeface="+mj-lt"/>
            </a:rPr>
            <a:t>Happy </a:t>
          </a:r>
          <a:r>
            <a:rPr lang="en-IN" sz="1200" b="1" baseline="0">
              <a:solidFill>
                <a:schemeClr val="bg1"/>
              </a:solidFill>
              <a:latin typeface="+mj-lt"/>
            </a:rPr>
            <a:t>Callers</a:t>
          </a:r>
          <a:endParaRPr lang="en-IN" sz="1200" b="1">
            <a:solidFill>
              <a:schemeClr val="bg1"/>
            </a:solidFill>
            <a:latin typeface="+mj-lt"/>
          </a:endParaRPr>
        </a:p>
      </xdr:txBody>
    </xdr:sp>
    <xdr:clientData/>
  </xdr:twoCellAnchor>
  <xdr:twoCellAnchor>
    <xdr:from>
      <xdr:col>2</xdr:col>
      <xdr:colOff>259080</xdr:colOff>
      <xdr:row>34</xdr:row>
      <xdr:rowOff>83820</xdr:rowOff>
    </xdr:from>
    <xdr:to>
      <xdr:col>3</xdr:col>
      <xdr:colOff>518160</xdr:colOff>
      <xdr:row>35</xdr:row>
      <xdr:rowOff>83820</xdr:rowOff>
    </xdr:to>
    <xdr:sp macro="" textlink="Pivots!E11">
      <xdr:nvSpPr>
        <xdr:cNvPr id="20" name="TextBox 19">
          <a:extLst>
            <a:ext uri="{FF2B5EF4-FFF2-40B4-BE49-F238E27FC236}">
              <a16:creationId xmlns:a16="http://schemas.microsoft.com/office/drawing/2014/main" id="{4194269D-0529-4894-80A9-4A12E5A51BD6}"/>
            </a:ext>
          </a:extLst>
        </xdr:cNvPr>
        <xdr:cNvSpPr txBox="1"/>
      </xdr:nvSpPr>
      <xdr:spPr>
        <a:xfrm>
          <a:off x="662940" y="6301740"/>
          <a:ext cx="92964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A365554-038B-4341-B117-4047D11A9D6C}" type="TxLink">
            <a:rPr lang="en-US" sz="1100" b="0" i="0" u="none" strike="noStrike">
              <a:solidFill>
                <a:schemeClr val="accent4">
                  <a:lumMod val="20000"/>
                  <a:lumOff val="80000"/>
                </a:schemeClr>
              </a:solidFill>
              <a:latin typeface="Aptos"/>
              <a:ea typeface="+mn-ea"/>
              <a:cs typeface="+mn-cs"/>
            </a:rPr>
            <a:pPr marL="0" indent="0" algn="ctr"/>
            <a:t>62</a:t>
          </a:fld>
          <a:endParaRPr lang="en-IN" sz="1100" b="0" i="0" u="none" strike="noStrike">
            <a:solidFill>
              <a:schemeClr val="accent4">
                <a:lumMod val="20000"/>
                <a:lumOff val="80000"/>
              </a:schemeClr>
            </a:solidFill>
            <a:latin typeface="Aptos"/>
            <a:ea typeface="+mn-ea"/>
            <a:cs typeface="+mn-cs"/>
          </a:endParaRPr>
        </a:p>
      </xdr:txBody>
    </xdr:sp>
    <xdr:clientData/>
  </xdr:twoCellAnchor>
  <xdr:twoCellAnchor editAs="oneCell">
    <xdr:from>
      <xdr:col>2</xdr:col>
      <xdr:colOff>50583</xdr:colOff>
      <xdr:row>31</xdr:row>
      <xdr:rowOff>24298</xdr:rowOff>
    </xdr:from>
    <xdr:to>
      <xdr:col>2</xdr:col>
      <xdr:colOff>300344</xdr:colOff>
      <xdr:row>32</xdr:row>
      <xdr:rowOff>91179</xdr:rowOff>
    </xdr:to>
    <xdr:pic>
      <xdr:nvPicPr>
        <xdr:cNvPr id="21" name="Graphic 20">
          <a:extLst>
            <a:ext uri="{FF2B5EF4-FFF2-40B4-BE49-F238E27FC236}">
              <a16:creationId xmlns:a16="http://schemas.microsoft.com/office/drawing/2014/main" id="{6D96ED2D-D423-4EF9-8783-E42A07D8570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a:off x="454443" y="5693578"/>
          <a:ext cx="249761" cy="249761"/>
        </a:xfrm>
        <a:prstGeom prst="rect">
          <a:avLst/>
        </a:prstGeom>
      </xdr:spPr>
    </xdr:pic>
    <xdr:clientData/>
  </xdr:twoCellAnchor>
  <xdr:twoCellAnchor>
    <xdr:from>
      <xdr:col>4</xdr:col>
      <xdr:colOff>449383</xdr:colOff>
      <xdr:row>3</xdr:row>
      <xdr:rowOff>58615</xdr:rowOff>
    </xdr:from>
    <xdr:to>
      <xdr:col>12</xdr:col>
      <xdr:colOff>283308</xdr:colOff>
      <xdr:row>18</xdr:row>
      <xdr:rowOff>29308</xdr:rowOff>
    </xdr:to>
    <xdr:graphicFrame macro="">
      <xdr:nvGraphicFramePr>
        <xdr:cNvPr id="22" name="Chart 21">
          <a:extLst>
            <a:ext uri="{FF2B5EF4-FFF2-40B4-BE49-F238E27FC236}">
              <a16:creationId xmlns:a16="http://schemas.microsoft.com/office/drawing/2014/main" id="{82165C56-3A2D-4D3D-AC30-8F39CE811D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263771</xdr:colOff>
      <xdr:row>5</xdr:row>
      <xdr:rowOff>58615</xdr:rowOff>
    </xdr:from>
    <xdr:to>
      <xdr:col>15</xdr:col>
      <xdr:colOff>566616</xdr:colOff>
      <xdr:row>16</xdr:row>
      <xdr:rowOff>117231</xdr:rowOff>
    </xdr:to>
    <xdr:graphicFrame macro="">
      <xdr:nvGraphicFramePr>
        <xdr:cNvPr id="23" name="Chart 22">
          <a:extLst>
            <a:ext uri="{FF2B5EF4-FFF2-40B4-BE49-F238E27FC236}">
              <a16:creationId xmlns:a16="http://schemas.microsoft.com/office/drawing/2014/main" id="{9973C9FF-E9B3-4F1B-9FB7-9B6AFDCC5A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390769</xdr:colOff>
      <xdr:row>20</xdr:row>
      <xdr:rowOff>117230</xdr:rowOff>
    </xdr:from>
    <xdr:to>
      <xdr:col>8</xdr:col>
      <xdr:colOff>615462</xdr:colOff>
      <xdr:row>34</xdr:row>
      <xdr:rowOff>113030</xdr:rowOff>
    </xdr:to>
    <xdr:graphicFrame macro="">
      <xdr:nvGraphicFramePr>
        <xdr:cNvPr id="24" name="Chart 23">
          <a:extLst>
            <a:ext uri="{FF2B5EF4-FFF2-40B4-BE49-F238E27FC236}">
              <a16:creationId xmlns:a16="http://schemas.microsoft.com/office/drawing/2014/main" id="{BFCBA0CD-F904-42BC-98DD-53C0639ADA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151273</xdr:colOff>
      <xdr:row>20</xdr:row>
      <xdr:rowOff>117230</xdr:rowOff>
    </xdr:from>
    <xdr:to>
      <xdr:col>13</xdr:col>
      <xdr:colOff>224692</xdr:colOff>
      <xdr:row>34</xdr:row>
      <xdr:rowOff>113030</xdr:rowOff>
    </xdr:to>
    <xdr:graphicFrame macro="">
      <xdr:nvGraphicFramePr>
        <xdr:cNvPr id="25" name="Chart 24">
          <a:extLst>
            <a:ext uri="{FF2B5EF4-FFF2-40B4-BE49-F238E27FC236}">
              <a16:creationId xmlns:a16="http://schemas.microsoft.com/office/drawing/2014/main" id="{F70B9C7A-DE4B-4A75-AF87-5DED6FCA3B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16</xdr:col>
      <xdr:colOff>78154</xdr:colOff>
      <xdr:row>2</xdr:row>
      <xdr:rowOff>117230</xdr:rowOff>
    </xdr:from>
    <xdr:to>
      <xdr:col>20</xdr:col>
      <xdr:colOff>459154</xdr:colOff>
      <xdr:row>17</xdr:row>
      <xdr:rowOff>39076</xdr:rowOff>
    </xdr:to>
    <xdr:graphicFrame macro="">
      <xdr:nvGraphicFramePr>
        <xdr:cNvPr id="28" name="Chart 27">
          <a:extLst>
            <a:ext uri="{FF2B5EF4-FFF2-40B4-BE49-F238E27FC236}">
              <a16:creationId xmlns:a16="http://schemas.microsoft.com/office/drawing/2014/main" id="{B8AFD389-21DE-4692-9897-0B1013EC6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20</xdr:col>
      <xdr:colOff>595923</xdr:colOff>
      <xdr:row>2</xdr:row>
      <xdr:rowOff>117231</xdr:rowOff>
    </xdr:from>
    <xdr:to>
      <xdr:col>25</xdr:col>
      <xdr:colOff>302845</xdr:colOff>
      <xdr:row>17</xdr:row>
      <xdr:rowOff>29307</xdr:rowOff>
    </xdr:to>
    <xdr:graphicFrame macro="">
      <xdr:nvGraphicFramePr>
        <xdr:cNvPr id="29" name="Chart 28">
          <a:extLst>
            <a:ext uri="{FF2B5EF4-FFF2-40B4-BE49-F238E27FC236}">
              <a16:creationId xmlns:a16="http://schemas.microsoft.com/office/drawing/2014/main" id="{B835135E-B243-4A4C-B1AF-8810733FA9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13</xdr:col>
      <xdr:colOff>586153</xdr:colOff>
      <xdr:row>30</xdr:row>
      <xdr:rowOff>48846</xdr:rowOff>
    </xdr:from>
    <xdr:to>
      <xdr:col>15</xdr:col>
      <xdr:colOff>78153</xdr:colOff>
      <xdr:row>34</xdr:row>
      <xdr:rowOff>100344</xdr:rowOff>
    </xdr:to>
    <xdr:pic>
      <xdr:nvPicPr>
        <xdr:cNvPr id="30" name="Picture 29">
          <a:extLst>
            <a:ext uri="{FF2B5EF4-FFF2-40B4-BE49-F238E27FC236}">
              <a16:creationId xmlns:a16="http://schemas.microsoft.com/office/drawing/2014/main" id="{6276B441-2D90-4E16-B3F6-97621A248EB1}"/>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28319" t="2771" r="41824" b="54905"/>
        <a:stretch/>
      </xdr:blipFill>
      <xdr:spPr>
        <a:xfrm>
          <a:off x="8411307" y="5617308"/>
          <a:ext cx="840154" cy="793959"/>
        </a:xfrm>
        <a:prstGeom prst="ellipse">
          <a:avLst/>
        </a:prstGeom>
      </xdr:spPr>
    </xdr:pic>
    <xdr:clientData fLocksWithSheet="0"/>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148838</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1</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150905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xdr:from>
      <xdr:col>5</xdr:col>
      <xdr:colOff>26843</xdr:colOff>
      <xdr:row>6</xdr:row>
      <xdr:rowOff>34377</xdr:rowOff>
    </xdr:from>
    <xdr:to>
      <xdr:col>5</xdr:col>
      <xdr:colOff>463826</xdr:colOff>
      <xdr:row>6</xdr:row>
      <xdr:rowOff>328541</xdr:rowOff>
    </xdr:to>
    <xdr:pic>
      <xdr:nvPicPr>
        <xdr:cNvPr id="9" name="Picture 8" descr="Businessman thumbs up">
          <a:extLst>
            <a:ext uri="{FF2B5EF4-FFF2-40B4-BE49-F238E27FC236}">
              <a16:creationId xmlns:a16="http://schemas.microsoft.com/office/drawing/2014/main" id="{47DA42F8-B547-E442-7485-B70C0957C19B}"/>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7054" t="-197" r="10310" b="82015"/>
        <a:stretch/>
      </xdr:blipFill>
      <xdr:spPr>
        <a:xfrm>
          <a:off x="3532043" y="1147560"/>
          <a:ext cx="436983" cy="294164"/>
        </a:xfrm>
        <a:prstGeom prst="ellipse">
          <a:avLst/>
        </a:prstGeom>
      </xdr:spPr>
    </xdr:pic>
    <xdr:clientData fLocksWithSheet="0"/>
  </xdr:twoCellAnchor>
  <xdr:twoCellAnchor>
    <xdr:from>
      <xdr:col>5</xdr:col>
      <xdr:colOff>53014</xdr:colOff>
      <xdr:row>5</xdr:row>
      <xdr:rowOff>26504</xdr:rowOff>
    </xdr:from>
    <xdr:to>
      <xdr:col>5</xdr:col>
      <xdr:colOff>470452</xdr:colOff>
      <xdr:row>6</xdr:row>
      <xdr:rowOff>6669</xdr:rowOff>
    </xdr:to>
    <xdr:pic>
      <xdr:nvPicPr>
        <xdr:cNvPr id="11" name="Picture 10">
          <a:extLst>
            <a:ext uri="{FF2B5EF4-FFF2-40B4-BE49-F238E27FC236}">
              <a16:creationId xmlns:a16="http://schemas.microsoft.com/office/drawing/2014/main" id="{BA4DED3F-5476-3B8A-5359-E16C6E5839E1}"/>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40221" t="3421" r="23098" b="50202"/>
        <a:stretch/>
      </xdr:blipFill>
      <xdr:spPr>
        <a:xfrm>
          <a:off x="3558214" y="954156"/>
          <a:ext cx="417438" cy="351226"/>
        </a:xfrm>
        <a:prstGeom prst="ellipse">
          <a:avLst/>
        </a:prstGeom>
      </xdr:spPr>
    </xdr:pic>
    <xdr:clientData fLocksWithSheet="0"/>
  </xdr:twoCellAnchor>
  <xdr:twoCellAnchor>
    <xdr:from>
      <xdr:col>5</xdr:col>
      <xdr:colOff>40586</xdr:colOff>
      <xdr:row>2</xdr:row>
      <xdr:rowOff>6628</xdr:rowOff>
    </xdr:from>
    <xdr:to>
      <xdr:col>5</xdr:col>
      <xdr:colOff>437322</xdr:colOff>
      <xdr:row>2</xdr:row>
      <xdr:rowOff>335722</xdr:rowOff>
    </xdr:to>
    <xdr:pic>
      <xdr:nvPicPr>
        <xdr:cNvPr id="13" name="Picture 12">
          <a:extLst>
            <a:ext uri="{FF2B5EF4-FFF2-40B4-BE49-F238E27FC236}">
              <a16:creationId xmlns:a16="http://schemas.microsoft.com/office/drawing/2014/main" id="{8C65C604-616A-358E-38D3-A63DD53EDECF}"/>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16727" t="-1" r="47130" b="51724"/>
        <a:stretch/>
      </xdr:blipFill>
      <xdr:spPr>
        <a:xfrm>
          <a:off x="3545786" y="377689"/>
          <a:ext cx="396736" cy="329094"/>
        </a:xfrm>
        <a:prstGeom prst="ellipse">
          <a:avLst/>
        </a:prstGeom>
      </xdr:spPr>
    </xdr:pic>
    <xdr:clientData fLocksWithSheet="0"/>
  </xdr:twoCellAnchor>
  <xdr:twoCellAnchor>
    <xdr:from>
      <xdr:col>5</xdr:col>
      <xdr:colOff>66258</xdr:colOff>
      <xdr:row>3</xdr:row>
      <xdr:rowOff>13253</xdr:rowOff>
    </xdr:from>
    <xdr:to>
      <xdr:col>5</xdr:col>
      <xdr:colOff>416728</xdr:colOff>
      <xdr:row>3</xdr:row>
      <xdr:rowOff>344453</xdr:rowOff>
    </xdr:to>
    <xdr:pic>
      <xdr:nvPicPr>
        <xdr:cNvPr id="15" name="Picture 14">
          <a:extLst>
            <a:ext uri="{FF2B5EF4-FFF2-40B4-BE49-F238E27FC236}">
              <a16:creationId xmlns:a16="http://schemas.microsoft.com/office/drawing/2014/main" id="{9FF48929-F9E4-65D4-6885-FC7E7C122649}"/>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8319" t="2771" r="41824" b="54905"/>
        <a:stretch/>
      </xdr:blipFill>
      <xdr:spPr>
        <a:xfrm>
          <a:off x="3571458" y="722244"/>
          <a:ext cx="350470" cy="331200"/>
        </a:xfrm>
        <a:prstGeom prst="ellipse">
          <a:avLst/>
        </a:prstGeom>
      </xdr:spPr>
    </xdr:pic>
    <xdr:clientData fLocksWithSheet="0"/>
  </xdr:twoCellAnchor>
  <xdr:twoCellAnchor>
    <xdr:from>
      <xdr:col>5</xdr:col>
      <xdr:colOff>79514</xdr:colOff>
      <xdr:row>4</xdr:row>
      <xdr:rowOff>6625</xdr:rowOff>
    </xdr:from>
    <xdr:to>
      <xdr:col>5</xdr:col>
      <xdr:colOff>396314</xdr:colOff>
      <xdr:row>4</xdr:row>
      <xdr:rowOff>337825</xdr:rowOff>
    </xdr:to>
    <xdr:pic>
      <xdr:nvPicPr>
        <xdr:cNvPr id="17" name="Picture 16">
          <a:extLst>
            <a:ext uri="{FF2B5EF4-FFF2-40B4-BE49-F238E27FC236}">
              <a16:creationId xmlns:a16="http://schemas.microsoft.com/office/drawing/2014/main" id="{13A36F41-9ED0-202B-0DCB-2CD219EB318B}"/>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24236" t="1131" r="45376" b="67100"/>
        <a:stretch/>
      </xdr:blipFill>
      <xdr:spPr>
        <a:xfrm>
          <a:off x="3584714" y="1060173"/>
          <a:ext cx="316800" cy="331200"/>
        </a:xfrm>
        <a:prstGeom prst="ellipse">
          <a:avLst/>
        </a:prstGeom>
      </xdr:spPr>
    </xdr:pic>
    <xdr:clientData fLocksWithSheet="0"/>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UPESH" refreshedDate="45872.82247175926" backgroundQuery="1" createdVersion="8" refreshedVersion="8" minRefreshableVersion="3" recordCount="0" supportSubquery="1" supportAdvancedDrill="1" xr:uid="{EE697A17-27DC-46DE-8AD9-8BF7648DC61F}">
  <cacheSource type="external" connectionId="1"/>
  <cacheFields count="3">
    <cacheField name="[customers].[City].[City]" caption="City" numFmtId="0" hierarchy="15" level="1">
      <sharedItems count="3">
        <s v="Cincinnati"/>
        <s v="Cleveland"/>
        <s v="Columbus"/>
      </sharedItems>
    </cacheField>
    <cacheField name="[Measures].[Call Count]" caption="Call Count" numFmtId="0" hierarchy="17" level="32767"/>
    <cacheField name="[customers].[Gedner].[Gedner]" caption="Gedner" numFmtId="0" hierarchy="13" level="1">
      <sharedItems count="2">
        <s v="Female"/>
        <s v="Male"/>
      </sharedItems>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2"/>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UPESH" refreshedDate="45872.822473263892" backgroundQuery="1" createdVersion="8" refreshedVersion="8" minRefreshableVersion="3" recordCount="0" supportSubquery="1" supportAdvancedDrill="1" xr:uid="{6D82AA16-23F5-4BF3-9CD4-C8E34AEA2184}">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UPESH" refreshedDate="45872.822475231478" backgroundQuery="1" createdVersion="8" refreshedVersion="8" minRefreshableVersion="3" recordCount="0" supportSubquery="1" supportAdvancedDrill="1" xr:uid="{956E8545-7C1F-4EFA-90CF-400060C83E49}">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erage Rating]" caption="Average Rating" numFmtId="0" hierarchy="20" level="32767"/>
    <cacheField name="[Measures].[5 *Calls]" caption="5 *Calls" numFmtId="0" hierarchy="21"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caption="Average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UPESH" refreshedDate="45872.830520717594" backgroundQuery="1" createdVersion="8" refreshedVersion="8" minRefreshableVersion="3" recordCount="0" supportSubquery="1" supportAdvancedDrill="1" xr:uid="{F696A667-EFBB-4EDF-BEB0-767F22E34B8F}">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8"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UPESH" refreshedDate="45874.836189004629" backgroundQuery="1" createdVersion="8" refreshedVersion="8" minRefreshableVersion="3" recordCount="0" supportSubquery="1" supportAdvancedDrill="1" xr:uid="{D178BDB7-9235-4E02-9BF3-CFA5369EB2C7}">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erage Rating]" caption="Average Rating" numFmtId="0" hierarchy="20" level="32767"/>
    <cacheField name="[Measures].[5 *Calls]" caption="5 *Calls" numFmtId="0" hierarchy="21"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caption="Average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UPESH" refreshedDate="45874.83619224537" backgroundQuery="1" createdVersion="8" refreshedVersion="8" minRefreshableVersion="3" recordCount="0" supportSubquery="1" supportAdvancedDrill="1" xr:uid="{6F49C1D9-4B64-432D-B486-448929682AC5}">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6-01T00:00:00" maxDate="2023-07-01T00:00:00" count="26">
        <d v="2023-06-01T00:00:00"/>
        <d v="2023-06-03T00:00:00"/>
        <d v="2023-06-04T00:00:00"/>
        <d v="2023-06-05T00:00:00"/>
        <d v="2023-06-06T00:00:00"/>
        <d v="2023-06-07T00:00:00"/>
        <d v="2023-06-08T00:00:00"/>
        <d v="2023-06-09T00:00:00"/>
        <d v="2023-06-10T00:00:00"/>
        <d v="2023-06-11T00:00:00"/>
        <d v="2023-06-12T00:00:00"/>
        <d v="2023-06-14T00:00:00"/>
        <d v="2023-06-15T00:00:00"/>
        <d v="2023-06-16T00:00:00"/>
        <d v="2023-06-17T00:00:00"/>
        <d v="2023-06-18T00:00:00"/>
        <d v="2023-06-19T00:00:00"/>
        <d v="2023-06-20T00:00:00"/>
        <d v="2023-06-21T00:00:00"/>
        <d v="2023-06-23T00:00:00"/>
        <d v="2023-06-24T00:00:00"/>
        <d v="2023-06-25T00:00:00"/>
        <d v="2023-06-26T00:00:00"/>
        <d v="2023-06-27T00:00:00"/>
        <d v="2023-06-29T00:00:00"/>
        <d v="2023-06-30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Dummy0" numFmtId="0" hierarchy="27" level="32767">
      <extLst>
        <ext xmlns:x14="http://schemas.microsoft.com/office/spreadsheetml/2009/9/main" uri="{63CAB8AC-B538-458d-9737-405883B0398D}">
          <x14:cacheField ignore="1"/>
        </ext>
      </extLst>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UPESH" refreshedDate="45874.83619490741" backgroundQuery="1" createdVersion="8" refreshedVersion="8" minRefreshableVersion="3" recordCount="0" supportSubquery="1" supportAdvancedDrill="1" xr:uid="{46B82674-4884-4646-B31A-3515A4555BB1}">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UPESH" refreshedDate="45874.836197685188" backgroundQuery="1" createdVersion="8" refreshedVersion="8" minRefreshableVersion="3" recordCount="0" supportSubquery="1" supportAdvancedDrill="1" xr:uid="{C33157D5-7C7F-4700-9042-0E25C91643A9}">
  <cacheSource type="external" connectionId="1"/>
  <cacheFields count="1">
    <cacheField name="[calls].[Representative].[Representative]" caption="Representative" numFmtId="0" hierarchy="3" level="1">
      <sharedItems count="1">
        <s v="R04"/>
      </sharedItems>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UPESH" refreshedDate="45874.836200578706" backgroundQuery="1" createdVersion="8" refreshedVersion="8" minRefreshableVersion="3" recordCount="0" supportSubquery="1" supportAdvancedDrill="1" xr:uid="{25729C96-D6AA-4F5B-A85A-28315CB31E83}">
  <cacheSource type="external" connectionId="1"/>
  <cacheFields count="3">
    <cacheField name="[Measures].[Call Count]" caption="Call Count" numFmtId="0" hierarchy="17"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UPESH" refreshedDate="45872.8224619213" backgroundQuery="1" createdVersion="3" refreshedVersion="8" minRefreshableVersion="3" recordCount="0" supportSubquery="1" supportAdvancedDrill="1" xr:uid="{3ABBB042-DFBA-42EA-BD89-0F16D5344122}">
  <cacheSource type="external" connectionId="1">
    <extLst>
      <ext xmlns:x14="http://schemas.microsoft.com/office/spreadsheetml/2009/9/main" uri="{F057638F-6D5F-4e77-A914-E7F072B9BCA8}">
        <x14:sourceConnection name="ThisWorkbookDataModel"/>
      </ext>
    </extLst>
  </cacheSource>
  <cacheFields count="0"/>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extLst>
    <ext xmlns:x14="http://schemas.microsoft.com/office/spreadsheetml/2009/9/main" uri="{725AE2AE-9491-48be-B2B4-4EB974FC3084}">
      <x14:pivotCacheDefinition slicerData="1" pivotCacheId="212441444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89DACFA-A590-4F09-9A36-228327564297}" name="Reps Pivo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6:C52"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72A443E-EECD-4B25-918D-96A48F65002C}" name="Weekly Trend"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F22:G30"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3">
    <chartFormat chart="9"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1837FEC-8359-4292-93E6-4895DFF8838F}" name="rep Amounts" cacheId="3"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22">
  <location ref="B76:H95"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A20F6E-7013-45D6-8A6C-48A7394D6F6E}" name="rep Pivot"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E11"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FD14EF7-FD46-4D74-BB61-9ADFEF8F6539}" name="PivotTable2"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B58:E63" firstHeaderRow="1" firstDataRow="2" firstDataCol="1"/>
  <pivotFields count="3">
    <pivotField axis="axisRow" allDrilled="1" subtotalTop="0" showAll="0" dataSourceSort="1" defaultSubtotal="0" defaultAttributeDrillState="1">
      <items count="3">
        <item x="0"/>
        <item x="1"/>
        <item x="2"/>
      </items>
    </pivotField>
    <pivotField dataField="1" subtotalTop="0" showAll="0" defaultSubtotal="0"/>
    <pivotField axis="axisCol" allDrilled="1" subtotalTop="0" showAll="0" dataSourceSort="1" defaultSubtotal="0" defaultAttributeDrillState="1">
      <items count="2">
        <item x="0"/>
        <item x="1"/>
      </items>
    </pivotField>
  </pivotFields>
  <rowFields count="1">
    <field x="0"/>
  </rowFields>
  <rowItems count="4">
    <i>
      <x/>
    </i>
    <i>
      <x v="1"/>
    </i>
    <i>
      <x v="2"/>
    </i>
    <i t="grand">
      <x/>
    </i>
  </rowItems>
  <colFields count="1">
    <field x="2"/>
  </colFields>
  <colItems count="3">
    <i>
      <x/>
    </i>
    <i>
      <x v="1"/>
    </i>
    <i t="grand">
      <x/>
    </i>
  </colItems>
  <dataFields count="1">
    <dataField fld="1" subtotal="count" baseField="0" baseItem="0"/>
  </dataFields>
  <chartFormats count="9">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2" format="2" series="1">
      <pivotArea type="data" outline="0" fieldPosition="0">
        <references count="2">
          <reference field="4294967294" count="1" selected="0">
            <x v="0"/>
          </reference>
          <reference field="2" count="1" selected="0">
            <x v="0"/>
          </reference>
        </references>
      </pivotArea>
    </chartFormat>
    <chartFormat chart="2" format="3" series="1">
      <pivotArea type="data" outline="0" fieldPosition="0">
        <references count="2">
          <reference field="4294967294" count="1" selected="0">
            <x v="0"/>
          </reference>
          <reference field="2" count="1" selected="0">
            <x v="1"/>
          </reference>
        </references>
      </pivotArea>
    </chartFormat>
    <chartFormat chart="3" format="4" series="1">
      <pivotArea type="data" outline="0" fieldPosition="0">
        <references count="2">
          <reference field="4294967294" count="1" selected="0">
            <x v="0"/>
          </reference>
          <reference field="2" count="1" selected="0">
            <x v="0"/>
          </reference>
        </references>
      </pivotArea>
    </chartFormat>
    <chartFormat chart="3" format="5" series="1">
      <pivotArea type="data" outline="0" fieldPosition="0">
        <references count="2">
          <reference field="4294967294" count="1" selected="0">
            <x v="0"/>
          </reference>
          <reference field="2" count="1" selected="0">
            <x v="1"/>
          </reference>
        </references>
      </pivotArea>
    </chartFormat>
    <chartFormat chart="3" format="6">
      <pivotArea type="data" outline="0" fieldPosition="0">
        <references count="3">
          <reference field="4294967294" count="1" selected="0">
            <x v="0"/>
          </reference>
          <reference field="0" count="1" selected="0">
            <x v="0"/>
          </reference>
          <reference field="2" count="1" selected="0">
            <x v="0"/>
          </reference>
        </references>
      </pivotArea>
    </chartFormat>
    <chartFormat chart="3" format="7">
      <pivotArea type="data" outline="0" fieldPosition="0">
        <references count="3">
          <reference field="4294967294" count="1" selected="0">
            <x v="0"/>
          </reference>
          <reference field="0" count="1" selected="0">
            <x v="2"/>
          </reference>
          <reference field="2" count="1" selected="0">
            <x v="0"/>
          </reference>
        </references>
      </pivotArea>
    </chartFormat>
    <chartFormat chart="3" format="8">
      <pivotArea type="data" outline="0" fieldPosition="0">
        <references count="3">
          <reference field="4294967294" count="1" selected="0">
            <x v="0"/>
          </reference>
          <reference field="0" count="1" selected="0">
            <x v="1"/>
          </reference>
          <reference field="2"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742DB52-540F-48C4-99CB-2E1012105DA7}" name="Selected rep"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1:A63"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2">
    <i>
      <x/>
    </i>
    <i t="grand">
      <x/>
    </i>
  </rowItems>
  <formats count="1">
    <format dxfId="16">
      <pivotArea dataOnly="0" labelOnly="1" fieldPosition="0">
        <references count="1">
          <reference field="0" count="0"/>
        </references>
      </pivotArea>
    </format>
  </format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46EF914-B923-4A19-95E1-54B4CCE44A11}" name="Monthly Trend"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22:C35"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6" format="4"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3164B4B-7048-45FD-AED7-0578F44B9FA9}" name="rep Satisfaction" cacheId="2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2">
  <location ref="B68:C74"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2">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C0C3F82-4D35-490C-B070-320ABD19C2B2}" name="Summary pivo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BEEE9D5E-4FC5-4FC6-87AD-7B04B01AB66A}" sourceName="[calls].[Representative]">
  <pivotTables>
    <pivotTable tabId="7" name="rep Pivot"/>
    <pivotTable tabId="7" name="Monthly Trend"/>
    <pivotTable tabId="7" name="Weekly Trend"/>
    <pivotTable tabId="7" name="Selected rep"/>
    <pivotTable tabId="7" name="rep Satisfaction"/>
  </pivotTables>
  <data>
    <olap pivotCacheId="2124414442">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4]"/>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5C7275FE-57E1-4182-B49A-F0F752B1BC0E}" cache="Slicer_Representative" caption="Representative" level="1" style="SlicerStyleDark6 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5"/>
    <tableColumn id="5" xr3:uid="{5A35565E-8707-4DED-AD15-A0669D67B382}" name="Date of Call" dataDxfId="14"/>
    <tableColumn id="6" xr3:uid="{F2E4F158-B41F-47BC-8DF8-DFCADFEE4E40}" name="Purchase Amount"/>
    <tableColumn id="7" xr3:uid="{04B291B5-47BD-4F78-8FD8-D1551CCA6BD9}" name="Satisfaction Rating"/>
    <tableColumn id="8" xr3:uid="{6E4123C0-0B17-43B8-A142-A1E540CE974C}" name="FY" dataDxfId="13">
      <calculatedColumnFormula>IF(MONTH(calls[[#This Row],[Date of Call]])&lt;=6, YEAR(calls[[#This Row],[Date of Call]]), YEAR(calls[[#This Row],[Date of Call]])+1)</calculatedColumnFormula>
    </tableColumn>
    <tableColumn id="9" xr3:uid="{199FA271-5E9B-46CE-9BC6-2801F92CD17E}" name="Day of week" dataDxfId="12">
      <calculatedColumnFormula>TEXT(calls[[#This Row],[Date of Call]],"DDDD")</calculatedColumnFormula>
    </tableColumn>
    <tableColumn id="10" xr3:uid="{328CDB09-95B8-4D5E-9ED9-EF0D363735A1}" name="Duration Bucket" dataDxfId="11">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0">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9" headerRowBorderDxfId="8" tableBorderDxfId="7" totalsRowBorderDxfId="6">
  <autoFilter ref="Q3:T18" xr:uid="{27158F51-A707-4171-8A04-81FB0AABCBA5}"/>
  <tableColumns count="4">
    <tableColumn id="1" xr3:uid="{02688061-6A8C-4E23-B7FF-D00CD8B58CAC}" name="Customer ID" dataDxfId="5"/>
    <tableColumn id="2" xr3:uid="{771678B6-DB44-426B-9874-B4E421A440D5}" name="Gedner" dataDxfId="4"/>
    <tableColumn id="3" xr3:uid="{B0D41C62-587E-494D-B49A-603F2C05F8D3}" name="Age" dataDxfId="3"/>
    <tableColumn id="4" xr3:uid="{663F92D6-FE31-4D81-9E01-8D066DDC8A88}" name="City" dataDxfId="2"/>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716AE-F360-455A-B69F-DC2B9061083D}">
  <dimension ref="A3:K95"/>
  <sheetViews>
    <sheetView topLeftCell="A47" workbookViewId="0">
      <selection activeCell="K69" sqref="K69"/>
    </sheetView>
  </sheetViews>
  <sheetFormatPr defaultRowHeight="14.4" x14ac:dyDescent="0.3"/>
  <cols>
    <col min="1" max="2" width="12.19921875" bestFit="1" customWidth="1"/>
    <col min="3" max="3" width="9.5" bestFit="1" customWidth="1"/>
    <col min="4" max="4" width="13.09765625" bestFit="1" customWidth="1"/>
    <col min="5" max="5" width="7.296875" bestFit="1" customWidth="1"/>
    <col min="6" max="6" width="12.19921875" bestFit="1" customWidth="1"/>
    <col min="7" max="7" width="9.5" bestFit="1" customWidth="1"/>
    <col min="8" max="8" width="10.3984375" bestFit="1" customWidth="1"/>
    <col min="10" max="10" width="11.5" bestFit="1" customWidth="1"/>
  </cols>
  <sheetData>
    <row r="3" spans="1:9" x14ac:dyDescent="0.3">
      <c r="A3" t="s">
        <v>1042</v>
      </c>
      <c r="B3" t="s">
        <v>1043</v>
      </c>
      <c r="C3" t="s">
        <v>1044</v>
      </c>
      <c r="D3" t="s">
        <v>1045</v>
      </c>
      <c r="E3" t="s">
        <v>1046</v>
      </c>
    </row>
    <row r="4" spans="1:9" x14ac:dyDescent="0.3">
      <c r="A4" s="23">
        <v>1000</v>
      </c>
      <c r="B4" s="29">
        <v>96623</v>
      </c>
      <c r="C4" s="23">
        <v>89850</v>
      </c>
      <c r="D4" s="24">
        <v>3.8854000000000033</v>
      </c>
      <c r="E4" s="23">
        <v>307</v>
      </c>
    </row>
    <row r="6" spans="1:9" x14ac:dyDescent="0.3">
      <c r="I6" t="s">
        <v>1077</v>
      </c>
    </row>
    <row r="10" spans="1:9" x14ac:dyDescent="0.3">
      <c r="A10" t="s">
        <v>1042</v>
      </c>
      <c r="B10" t="s">
        <v>1043</v>
      </c>
      <c r="C10" t="s">
        <v>1044</v>
      </c>
      <c r="D10" t="s">
        <v>1045</v>
      </c>
      <c r="E10" t="s">
        <v>1046</v>
      </c>
    </row>
    <row r="11" spans="1:9" x14ac:dyDescent="0.3">
      <c r="A11" s="23">
        <v>186</v>
      </c>
      <c r="B11" s="48">
        <v>16651</v>
      </c>
      <c r="C11" s="23">
        <v>17807</v>
      </c>
      <c r="D11" s="24">
        <v>3.8973118279569863</v>
      </c>
      <c r="E11" s="23">
        <v>62</v>
      </c>
    </row>
    <row r="22" spans="1:7" x14ac:dyDescent="0.3">
      <c r="A22" s="25" t="s">
        <v>1047</v>
      </c>
      <c r="B22" t="s">
        <v>1042</v>
      </c>
      <c r="C22" t="s">
        <v>1061</v>
      </c>
      <c r="F22" s="25" t="s">
        <v>1047</v>
      </c>
      <c r="G22" t="s">
        <v>1042</v>
      </c>
    </row>
    <row r="23" spans="1:7" x14ac:dyDescent="0.3">
      <c r="A23" s="26" t="s">
        <v>1049</v>
      </c>
      <c r="B23" s="23">
        <v>10</v>
      </c>
      <c r="C23" s="23">
        <v>10</v>
      </c>
      <c r="F23" s="26" t="s">
        <v>1065</v>
      </c>
      <c r="G23" s="23">
        <v>25</v>
      </c>
    </row>
    <row r="24" spans="1:7" x14ac:dyDescent="0.3">
      <c r="A24" s="26" t="s">
        <v>1050</v>
      </c>
      <c r="B24" s="23">
        <v>11</v>
      </c>
      <c r="C24" s="23">
        <v>11</v>
      </c>
      <c r="F24" s="26" t="s">
        <v>1063</v>
      </c>
      <c r="G24" s="23">
        <v>23</v>
      </c>
    </row>
    <row r="25" spans="1:7" x14ac:dyDescent="0.3">
      <c r="A25" s="26" t="s">
        <v>1051</v>
      </c>
      <c r="B25" s="23">
        <v>30</v>
      </c>
      <c r="C25" s="23">
        <v>30</v>
      </c>
      <c r="F25" s="26" t="s">
        <v>1067</v>
      </c>
      <c r="G25" s="23">
        <v>28</v>
      </c>
    </row>
    <row r="26" spans="1:7" x14ac:dyDescent="0.3">
      <c r="A26" s="26" t="s">
        <v>1052</v>
      </c>
      <c r="B26" s="23">
        <v>23</v>
      </c>
      <c r="C26" s="23">
        <v>23</v>
      </c>
      <c r="F26" s="26" t="s">
        <v>1068</v>
      </c>
      <c r="G26" s="23">
        <v>29</v>
      </c>
    </row>
    <row r="27" spans="1:7" x14ac:dyDescent="0.3">
      <c r="A27" s="26" t="s">
        <v>1053</v>
      </c>
      <c r="B27" s="23">
        <v>22</v>
      </c>
      <c r="C27" s="23">
        <v>22</v>
      </c>
      <c r="F27" s="26" t="s">
        <v>1066</v>
      </c>
      <c r="G27" s="23">
        <v>18</v>
      </c>
    </row>
    <row r="28" spans="1:7" x14ac:dyDescent="0.3">
      <c r="A28" s="26" t="s">
        <v>1054</v>
      </c>
      <c r="B28" s="23">
        <v>11</v>
      </c>
      <c r="C28" s="23">
        <v>11</v>
      </c>
      <c r="F28" s="26" t="s">
        <v>1062</v>
      </c>
      <c r="G28" s="23">
        <v>29</v>
      </c>
    </row>
    <row r="29" spans="1:7" x14ac:dyDescent="0.3">
      <c r="A29" s="26" t="s">
        <v>1055</v>
      </c>
      <c r="B29" s="23">
        <v>17</v>
      </c>
      <c r="C29" s="23">
        <v>17</v>
      </c>
      <c r="F29" s="26" t="s">
        <v>1064</v>
      </c>
      <c r="G29" s="23">
        <v>34</v>
      </c>
    </row>
    <row r="30" spans="1:7" x14ac:dyDescent="0.3">
      <c r="A30" s="26" t="s">
        <v>1056</v>
      </c>
      <c r="B30" s="23">
        <v>12</v>
      </c>
      <c r="C30" s="23">
        <v>12</v>
      </c>
      <c r="F30" s="26" t="s">
        <v>1048</v>
      </c>
      <c r="G30" s="23">
        <v>186</v>
      </c>
    </row>
    <row r="31" spans="1:7" x14ac:dyDescent="0.3">
      <c r="A31" s="26" t="s">
        <v>1057</v>
      </c>
      <c r="B31" s="23">
        <v>13</v>
      </c>
      <c r="C31" s="23">
        <v>13</v>
      </c>
    </row>
    <row r="32" spans="1:7" x14ac:dyDescent="0.3">
      <c r="A32" s="26" t="s">
        <v>1058</v>
      </c>
      <c r="B32" s="23">
        <v>15</v>
      </c>
      <c r="C32" s="23">
        <v>15</v>
      </c>
    </row>
    <row r="33" spans="1:10" x14ac:dyDescent="0.3">
      <c r="A33" s="26" t="s">
        <v>1059</v>
      </c>
      <c r="B33" s="23">
        <v>8</v>
      </c>
      <c r="C33" s="23">
        <v>8</v>
      </c>
    </row>
    <row r="34" spans="1:10" x14ac:dyDescent="0.3">
      <c r="A34" s="26" t="s">
        <v>1060</v>
      </c>
      <c r="B34" s="23">
        <v>14</v>
      </c>
      <c r="C34" s="23">
        <v>14</v>
      </c>
    </row>
    <row r="35" spans="1:10" x14ac:dyDescent="0.3">
      <c r="A35" s="26" t="s">
        <v>1048</v>
      </c>
      <c r="B35" s="23">
        <v>186</v>
      </c>
      <c r="C35" s="23">
        <v>186</v>
      </c>
    </row>
    <row r="43" spans="1:10" x14ac:dyDescent="0.3">
      <c r="I43" t="s">
        <v>1075</v>
      </c>
      <c r="J43" t="str">
        <f>A62</f>
        <v>R04</v>
      </c>
    </row>
    <row r="44" spans="1:10" x14ac:dyDescent="0.3">
      <c r="F44" t="s">
        <v>1069</v>
      </c>
    </row>
    <row r="45" spans="1:10" x14ac:dyDescent="0.3">
      <c r="F45" t="s">
        <v>1070</v>
      </c>
      <c r="G45" t="s">
        <v>1071</v>
      </c>
      <c r="H45" t="s">
        <v>1072</v>
      </c>
      <c r="I45" t="s">
        <v>1073</v>
      </c>
      <c r="J45" t="s">
        <v>1074</v>
      </c>
    </row>
    <row r="46" spans="1:10" x14ac:dyDescent="0.3">
      <c r="A46" s="25" t="s">
        <v>1047</v>
      </c>
      <c r="B46" t="s">
        <v>1042</v>
      </c>
      <c r="C46" t="s">
        <v>1043</v>
      </c>
      <c r="F46" t="str" cm="1">
        <f t="array" ref="F46:H50">A47:C51</f>
        <v>R01</v>
      </c>
      <c r="G46">
        <v>189</v>
      </c>
      <c r="H46" s="27">
        <v>18415</v>
      </c>
      <c r="I46" t="e">
        <f>IF(F46=$J$43,G46,NA())</f>
        <v>#N/A</v>
      </c>
      <c r="J46" t="e">
        <f>IF(F46=$J$43,H46,NA())</f>
        <v>#N/A</v>
      </c>
    </row>
    <row r="47" spans="1:10" x14ac:dyDescent="0.3">
      <c r="A47" s="26" t="s">
        <v>11</v>
      </c>
      <c r="B47" s="23">
        <v>189</v>
      </c>
      <c r="C47" s="29">
        <v>18415</v>
      </c>
      <c r="F47" t="str">
        <v>R02</v>
      </c>
      <c r="G47">
        <v>218</v>
      </c>
      <c r="H47" s="27">
        <v>20581</v>
      </c>
      <c r="I47" t="e">
        <f t="shared" ref="I47:I50" si="0">IF(F47=$J$43,G47,NA())</f>
        <v>#N/A</v>
      </c>
      <c r="J47" t="e">
        <f t="shared" ref="J47:J50" si="1">IF(F47=$J$43,H47,NA())</f>
        <v>#N/A</v>
      </c>
    </row>
    <row r="48" spans="1:10" x14ac:dyDescent="0.3">
      <c r="A48" s="26" t="s">
        <v>9</v>
      </c>
      <c r="B48" s="23">
        <v>218</v>
      </c>
      <c r="C48" s="29">
        <v>20581</v>
      </c>
      <c r="F48" t="str">
        <v>R03</v>
      </c>
      <c r="G48">
        <v>207</v>
      </c>
      <c r="H48" s="27">
        <v>20872</v>
      </c>
      <c r="I48" t="e">
        <f t="shared" si="0"/>
        <v>#N/A</v>
      </c>
      <c r="J48" t="e">
        <f t="shared" si="1"/>
        <v>#N/A</v>
      </c>
    </row>
    <row r="49" spans="1:11" x14ac:dyDescent="0.3">
      <c r="A49" s="26" t="s">
        <v>6</v>
      </c>
      <c r="B49" s="23">
        <v>207</v>
      </c>
      <c r="C49" s="29">
        <v>20872</v>
      </c>
      <c r="F49" t="str">
        <v>R04</v>
      </c>
      <c r="G49">
        <v>186</v>
      </c>
      <c r="H49" s="27">
        <v>16651</v>
      </c>
      <c r="I49">
        <f t="shared" si="0"/>
        <v>186</v>
      </c>
      <c r="J49">
        <f t="shared" si="1"/>
        <v>16651</v>
      </c>
    </row>
    <row r="50" spans="1:11" x14ac:dyDescent="0.3">
      <c r="A50" s="26" t="s">
        <v>13</v>
      </c>
      <c r="B50" s="23">
        <v>186</v>
      </c>
      <c r="C50" s="29">
        <v>16651</v>
      </c>
      <c r="F50" t="str">
        <v>R05</v>
      </c>
      <c r="G50">
        <v>200</v>
      </c>
      <c r="H50" s="27">
        <v>20104</v>
      </c>
      <c r="I50" t="e">
        <f t="shared" si="0"/>
        <v>#N/A</v>
      </c>
      <c r="J50" t="e">
        <f t="shared" si="1"/>
        <v>#N/A</v>
      </c>
    </row>
    <row r="51" spans="1:11" x14ac:dyDescent="0.3">
      <c r="A51" s="26" t="s">
        <v>10</v>
      </c>
      <c r="B51" s="23">
        <v>200</v>
      </c>
      <c r="C51" s="29">
        <v>20104</v>
      </c>
    </row>
    <row r="52" spans="1:11" x14ac:dyDescent="0.3">
      <c r="A52" s="26" t="s">
        <v>1048</v>
      </c>
      <c r="B52" s="23">
        <v>1000</v>
      </c>
      <c r="C52" s="29">
        <v>96623</v>
      </c>
    </row>
    <row r="56" spans="1:11" x14ac:dyDescent="0.3">
      <c r="J56" t="s">
        <v>1078</v>
      </c>
      <c r="K56" s="43">
        <f>A11/A4</f>
        <v>0.186</v>
      </c>
    </row>
    <row r="57" spans="1:11" x14ac:dyDescent="0.3">
      <c r="J57" t="s">
        <v>1081</v>
      </c>
      <c r="K57">
        <f>_xlfn.XLOOKUP(A62,F46:F50,G46:G50)</f>
        <v>186</v>
      </c>
    </row>
    <row r="58" spans="1:11" x14ac:dyDescent="0.3">
      <c r="B58" s="25" t="s">
        <v>1042</v>
      </c>
      <c r="C58" s="25" t="s">
        <v>1076</v>
      </c>
      <c r="J58" t="s">
        <v>1072</v>
      </c>
      <c r="K58">
        <f>_xlfn.XLOOKUP(A62,F46:F50,H46:H50)</f>
        <v>16651</v>
      </c>
    </row>
    <row r="59" spans="1:11" x14ac:dyDescent="0.3">
      <c r="B59" s="25" t="s">
        <v>1047</v>
      </c>
      <c r="C59" t="s">
        <v>999</v>
      </c>
      <c r="D59" t="s">
        <v>998</v>
      </c>
      <c r="E59" t="s">
        <v>1048</v>
      </c>
    </row>
    <row r="60" spans="1:11" x14ac:dyDescent="0.3">
      <c r="B60" s="26" t="s">
        <v>1002</v>
      </c>
      <c r="C60" s="23">
        <v>144</v>
      </c>
      <c r="D60" s="23">
        <v>132</v>
      </c>
      <c r="E60" s="23">
        <v>276</v>
      </c>
    </row>
    <row r="61" spans="1:11" x14ac:dyDescent="0.3">
      <c r="A61" s="25" t="s">
        <v>1047</v>
      </c>
      <c r="B61" s="26" t="s">
        <v>1001</v>
      </c>
      <c r="C61" s="23">
        <v>326</v>
      </c>
      <c r="D61" s="23">
        <v>63</v>
      </c>
      <c r="E61" s="23">
        <v>389</v>
      </c>
      <c r="J61" t="s">
        <v>1079</v>
      </c>
      <c r="K61">
        <f>_xlfn.RANK.AVG(K57,G46:G50)</f>
        <v>5</v>
      </c>
    </row>
    <row r="62" spans="1:11" x14ac:dyDescent="0.3">
      <c r="A62" s="28" t="s">
        <v>13</v>
      </c>
      <c r="B62" s="26" t="s">
        <v>1000</v>
      </c>
      <c r="C62" s="23">
        <v>129</v>
      </c>
      <c r="D62" s="23">
        <v>206</v>
      </c>
      <c r="E62" s="23">
        <v>335</v>
      </c>
      <c r="J62" t="s">
        <v>1080</v>
      </c>
      <c r="K62">
        <f>_xlfn.RANK.AVG(K58,H46:H50)</f>
        <v>5</v>
      </c>
    </row>
    <row r="63" spans="1:11" x14ac:dyDescent="0.3">
      <c r="A63" s="26" t="s">
        <v>1048</v>
      </c>
      <c r="B63" s="26" t="s">
        <v>1048</v>
      </c>
      <c r="C63" s="23">
        <v>599</v>
      </c>
      <c r="D63" s="23">
        <v>401</v>
      </c>
      <c r="E63" s="23">
        <v>1000</v>
      </c>
    </row>
    <row r="65" spans="2:11" x14ac:dyDescent="0.3">
      <c r="J65" t="s">
        <v>1082</v>
      </c>
    </row>
    <row r="66" spans="2:11" x14ac:dyDescent="0.3">
      <c r="K66" t="str">
        <f>"% of calls:"&amp;TEXT(K56,"0%")</f>
        <v>% of calls:19%</v>
      </c>
    </row>
    <row r="67" spans="2:11" x14ac:dyDescent="0.3">
      <c r="K67" t="str">
        <f>"Calls Rank:"&amp;K61</f>
        <v>Calls Rank:5</v>
      </c>
    </row>
    <row r="68" spans="2:11" x14ac:dyDescent="0.3">
      <c r="B68" s="25" t="s">
        <v>1047</v>
      </c>
      <c r="C68" t="s">
        <v>1042</v>
      </c>
      <c r="K68" t="str">
        <f>"Amount rank:"&amp;K62</f>
        <v>Amount rank:5</v>
      </c>
    </row>
    <row r="69" spans="2:11" x14ac:dyDescent="0.3">
      <c r="B69" s="26">
        <v>1</v>
      </c>
      <c r="C69" s="23">
        <v>3</v>
      </c>
      <c r="J69" t="s">
        <v>1083</v>
      </c>
      <c r="K69">
        <f>_xlfn.XLOOKUP(A62,Assets!E3:E7,Assets!F3:F7)</f>
        <v>0</v>
      </c>
    </row>
    <row r="70" spans="2:11" x14ac:dyDescent="0.3">
      <c r="B70" s="26">
        <v>2</v>
      </c>
      <c r="C70" s="23">
        <v>10</v>
      </c>
    </row>
    <row r="71" spans="2:11" x14ac:dyDescent="0.3">
      <c r="B71" s="26">
        <v>3</v>
      </c>
      <c r="C71" s="23">
        <v>41</v>
      </c>
    </row>
    <row r="72" spans="2:11" x14ac:dyDescent="0.3">
      <c r="B72" s="26">
        <v>4</v>
      </c>
      <c r="C72" s="23">
        <v>70</v>
      </c>
    </row>
    <row r="73" spans="2:11" x14ac:dyDescent="0.3">
      <c r="B73" s="26">
        <v>5</v>
      </c>
      <c r="C73" s="23">
        <v>62</v>
      </c>
    </row>
    <row r="74" spans="2:11" x14ac:dyDescent="0.3">
      <c r="B74" s="26" t="s">
        <v>1048</v>
      </c>
      <c r="C74" s="23">
        <v>186</v>
      </c>
    </row>
    <row r="76" spans="2:11" x14ac:dyDescent="0.3">
      <c r="B76" s="25" t="s">
        <v>1043</v>
      </c>
      <c r="C76" s="25" t="s">
        <v>1076</v>
      </c>
    </row>
    <row r="77" spans="2:11" x14ac:dyDescent="0.3">
      <c r="B77" s="25" t="s">
        <v>1047</v>
      </c>
      <c r="C77" t="s">
        <v>11</v>
      </c>
      <c r="D77" t="s">
        <v>9</v>
      </c>
      <c r="E77" t="s">
        <v>6</v>
      </c>
      <c r="F77" t="s">
        <v>13</v>
      </c>
      <c r="G77" t="s">
        <v>10</v>
      </c>
      <c r="H77" t="s">
        <v>1048</v>
      </c>
    </row>
    <row r="78" spans="2:11" x14ac:dyDescent="0.3">
      <c r="B78" s="26" t="s">
        <v>1002</v>
      </c>
    </row>
    <row r="79" spans="2:11" x14ac:dyDescent="0.3">
      <c r="B79" s="30" t="s">
        <v>20</v>
      </c>
      <c r="C79" s="29">
        <v>891</v>
      </c>
      <c r="D79" s="29">
        <v>1332</v>
      </c>
      <c r="E79" s="29">
        <v>1282</v>
      </c>
      <c r="F79" s="29">
        <v>739</v>
      </c>
      <c r="G79" s="29">
        <v>560</v>
      </c>
      <c r="H79" s="29">
        <v>4804</v>
      </c>
    </row>
    <row r="80" spans="2:11" x14ac:dyDescent="0.3">
      <c r="B80" s="30" t="s">
        <v>12</v>
      </c>
      <c r="C80" s="29">
        <v>1991</v>
      </c>
      <c r="D80" s="29">
        <v>1886</v>
      </c>
      <c r="E80" s="29">
        <v>1206</v>
      </c>
      <c r="F80" s="29">
        <v>884</v>
      </c>
      <c r="G80" s="29">
        <v>1722</v>
      </c>
      <c r="H80" s="29">
        <v>7689</v>
      </c>
    </row>
    <row r="81" spans="2:8" x14ac:dyDescent="0.3">
      <c r="B81" s="30" t="s">
        <v>8</v>
      </c>
      <c r="C81" s="29">
        <v>1163</v>
      </c>
      <c r="D81" s="29">
        <v>1180</v>
      </c>
      <c r="E81" s="29">
        <v>1616</v>
      </c>
      <c r="F81" s="29">
        <v>1043</v>
      </c>
      <c r="G81" s="29">
        <v>1747</v>
      </c>
      <c r="H81" s="29">
        <v>6749</v>
      </c>
    </row>
    <row r="82" spans="2:8" x14ac:dyDescent="0.3">
      <c r="B82" s="30" t="s">
        <v>16</v>
      </c>
      <c r="C82" s="29">
        <v>1438</v>
      </c>
      <c r="D82" s="29">
        <v>1616</v>
      </c>
      <c r="E82" s="29">
        <v>866</v>
      </c>
      <c r="F82" s="29">
        <v>829</v>
      </c>
      <c r="G82" s="29">
        <v>2070</v>
      </c>
      <c r="H82" s="29">
        <v>6819</v>
      </c>
    </row>
    <row r="83" spans="2:8" x14ac:dyDescent="0.3">
      <c r="B83" s="26" t="s">
        <v>1001</v>
      </c>
    </row>
    <row r="84" spans="2:8" x14ac:dyDescent="0.3">
      <c r="B84" s="30" t="s">
        <v>24</v>
      </c>
      <c r="C84" s="29">
        <v>1233</v>
      </c>
      <c r="D84" s="29">
        <v>223</v>
      </c>
      <c r="E84" s="29">
        <v>1680</v>
      </c>
      <c r="F84" s="29">
        <v>990</v>
      </c>
      <c r="G84" s="29">
        <v>1508</v>
      </c>
      <c r="H84" s="29">
        <v>5634</v>
      </c>
    </row>
    <row r="85" spans="2:8" x14ac:dyDescent="0.3">
      <c r="B85" s="30" t="s">
        <v>15</v>
      </c>
      <c r="C85" s="29">
        <v>1598</v>
      </c>
      <c r="D85" s="29">
        <v>1907</v>
      </c>
      <c r="E85" s="29">
        <v>869</v>
      </c>
      <c r="F85" s="29">
        <v>1426</v>
      </c>
      <c r="G85" s="29">
        <v>1416</v>
      </c>
      <c r="H85" s="29">
        <v>7216</v>
      </c>
    </row>
    <row r="86" spans="2:8" x14ac:dyDescent="0.3">
      <c r="B86" s="30" t="s">
        <v>5</v>
      </c>
      <c r="C86" s="29">
        <v>900</v>
      </c>
      <c r="D86" s="29">
        <v>1016</v>
      </c>
      <c r="E86" s="29">
        <v>960</v>
      </c>
      <c r="F86" s="29">
        <v>940</v>
      </c>
      <c r="G86" s="29">
        <v>1193</v>
      </c>
      <c r="H86" s="29">
        <v>5009</v>
      </c>
    </row>
    <row r="87" spans="2:8" x14ac:dyDescent="0.3">
      <c r="B87" s="30" t="s">
        <v>18</v>
      </c>
      <c r="C87" s="29">
        <v>900</v>
      </c>
      <c r="D87" s="29">
        <v>1470</v>
      </c>
      <c r="E87" s="29">
        <v>1617</v>
      </c>
      <c r="F87" s="29">
        <v>1314</v>
      </c>
      <c r="G87" s="29">
        <v>941</v>
      </c>
      <c r="H87" s="29">
        <v>6242</v>
      </c>
    </row>
    <row r="88" spans="2:8" x14ac:dyDescent="0.3">
      <c r="B88" s="30" t="s">
        <v>14</v>
      </c>
      <c r="C88" s="29">
        <v>1255</v>
      </c>
      <c r="D88" s="29">
        <v>516</v>
      </c>
      <c r="E88" s="29">
        <v>1874</v>
      </c>
      <c r="F88" s="29">
        <v>1863</v>
      </c>
      <c r="G88" s="29">
        <v>1722</v>
      </c>
      <c r="H88" s="29">
        <v>7230</v>
      </c>
    </row>
    <row r="89" spans="2:8" x14ac:dyDescent="0.3">
      <c r="B89" s="30" t="s">
        <v>19</v>
      </c>
      <c r="C89" s="29">
        <v>1138</v>
      </c>
      <c r="D89" s="29">
        <v>1898</v>
      </c>
      <c r="E89" s="29">
        <v>1482</v>
      </c>
      <c r="F89" s="29">
        <v>846</v>
      </c>
      <c r="G89" s="29">
        <v>1154</v>
      </c>
      <c r="H89" s="29">
        <v>6518</v>
      </c>
    </row>
    <row r="90" spans="2:8" x14ac:dyDescent="0.3">
      <c r="B90" s="26" t="s">
        <v>1000</v>
      </c>
    </row>
    <row r="91" spans="2:8" x14ac:dyDescent="0.3">
      <c r="B91" s="30" t="s">
        <v>17</v>
      </c>
      <c r="C91" s="29">
        <v>1655</v>
      </c>
      <c r="D91" s="29">
        <v>805</v>
      </c>
      <c r="E91" s="29">
        <v>2263</v>
      </c>
      <c r="F91" s="29">
        <v>987</v>
      </c>
      <c r="G91" s="29">
        <v>1075</v>
      </c>
      <c r="H91" s="29">
        <v>6785</v>
      </c>
    </row>
    <row r="92" spans="2:8" x14ac:dyDescent="0.3">
      <c r="B92" s="30" t="s">
        <v>23</v>
      </c>
      <c r="C92" s="29">
        <v>1104</v>
      </c>
      <c r="D92" s="29">
        <v>2280</v>
      </c>
      <c r="E92" s="29">
        <v>1445</v>
      </c>
      <c r="F92" s="29">
        <v>1722</v>
      </c>
      <c r="G92" s="29">
        <v>1196</v>
      </c>
      <c r="H92" s="29">
        <v>7747</v>
      </c>
    </row>
    <row r="93" spans="2:8" x14ac:dyDescent="0.3">
      <c r="B93" s="30" t="s">
        <v>7</v>
      </c>
      <c r="C93" s="29">
        <v>372</v>
      </c>
      <c r="D93" s="29">
        <v>1818</v>
      </c>
      <c r="E93" s="29">
        <v>1346</v>
      </c>
      <c r="F93" s="29">
        <v>1156</v>
      </c>
      <c r="G93" s="29">
        <v>1484</v>
      </c>
      <c r="H93" s="29">
        <v>6176</v>
      </c>
    </row>
    <row r="94" spans="2:8" x14ac:dyDescent="0.3">
      <c r="B94" s="30" t="s">
        <v>22</v>
      </c>
      <c r="C94" s="29">
        <v>1415</v>
      </c>
      <c r="D94" s="29">
        <v>1271</v>
      </c>
      <c r="E94" s="29">
        <v>1214</v>
      </c>
      <c r="F94" s="29">
        <v>1135</v>
      </c>
      <c r="G94" s="29">
        <v>1566</v>
      </c>
      <c r="H94" s="29">
        <v>6601</v>
      </c>
    </row>
    <row r="95" spans="2:8" x14ac:dyDescent="0.3">
      <c r="B95" s="30" t="s">
        <v>21</v>
      </c>
      <c r="C95" s="29">
        <v>1362</v>
      </c>
      <c r="D95" s="29">
        <v>1363</v>
      </c>
      <c r="E95" s="29">
        <v>1152</v>
      </c>
      <c r="F95" s="29">
        <v>777</v>
      </c>
      <c r="G95" s="29">
        <v>750</v>
      </c>
      <c r="H95" s="29">
        <v>5404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D4" zoomScale="115" zoomScaleNormal="115" workbookViewId="0">
      <selection activeCell="B3" sqref="B3"/>
    </sheetView>
  </sheetViews>
  <sheetFormatPr defaultRowHeight="14.4" x14ac:dyDescent="0.3"/>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6CB97-C192-410D-8B07-6B139FBC4A79}">
  <dimension ref="A1:W40"/>
  <sheetViews>
    <sheetView tabSelected="1" zoomScale="78" zoomScaleNormal="78" workbookViewId="0">
      <selection activeCell="V43" sqref="V43"/>
    </sheetView>
  </sheetViews>
  <sheetFormatPr defaultRowHeight="14.4" x14ac:dyDescent="0.3"/>
  <cols>
    <col min="1" max="1" width="1.8984375" customWidth="1"/>
    <col min="2" max="2" width="3.3984375" customWidth="1"/>
    <col min="14" max="14" width="6.19921875" customWidth="1"/>
    <col min="15" max="15" width="10.69921875" customWidth="1"/>
    <col min="16" max="16" width="9.796875" customWidth="1"/>
    <col min="17" max="17" width="9.19921875" bestFit="1" customWidth="1"/>
    <col min="18" max="20" width="9.296875" bestFit="1" customWidth="1"/>
    <col min="21" max="21" width="9.8984375" customWidth="1"/>
    <col min="22" max="22" width="10.09765625" customWidth="1"/>
    <col min="23" max="23" width="10.796875" customWidth="1"/>
  </cols>
  <sheetData>
    <row r="1" spans="1:6" s="21" customFormat="1" x14ac:dyDescent="0.3">
      <c r="A1" s="20"/>
      <c r="B1" s="20"/>
    </row>
    <row r="2" spans="1:6" s="21" customFormat="1" ht="34.200000000000003" customHeight="1" x14ac:dyDescent="0.3">
      <c r="A2" s="20"/>
      <c r="B2" s="20"/>
      <c r="C2" s="49" t="s">
        <v>1084</v>
      </c>
    </row>
    <row r="3" spans="1:6" s="21" customFormat="1" x14ac:dyDescent="0.3">
      <c r="A3" s="20"/>
      <c r="B3" s="20"/>
    </row>
    <row r="4" spans="1:6" s="21" customFormat="1" x14ac:dyDescent="0.3">
      <c r="A4" s="20"/>
      <c r="B4" s="20"/>
    </row>
    <row r="5" spans="1:6" s="21" customFormat="1" x14ac:dyDescent="0.3">
      <c r="A5" s="20"/>
      <c r="B5" s="20"/>
    </row>
    <row r="6" spans="1:6" s="21" customFormat="1" x14ac:dyDescent="0.3">
      <c r="A6" s="20"/>
      <c r="B6" s="20"/>
      <c r="F6" s="22"/>
    </row>
    <row r="7" spans="1:6" s="21" customFormat="1" x14ac:dyDescent="0.3">
      <c r="A7" s="20"/>
      <c r="B7" s="20"/>
    </row>
    <row r="8" spans="1:6" s="21" customFormat="1" x14ac:dyDescent="0.3">
      <c r="A8" s="20"/>
      <c r="B8" s="20"/>
    </row>
    <row r="9" spans="1:6" s="21" customFormat="1" x14ac:dyDescent="0.3">
      <c r="A9" s="20"/>
      <c r="B9" s="20"/>
    </row>
    <row r="10" spans="1:6" s="21" customFormat="1" x14ac:dyDescent="0.3">
      <c r="A10" s="20"/>
      <c r="B10" s="20"/>
    </row>
    <row r="11" spans="1:6" s="21" customFormat="1" x14ac:dyDescent="0.3">
      <c r="A11" s="20"/>
      <c r="B11" s="20"/>
    </row>
    <row r="12" spans="1:6" s="21" customFormat="1" x14ac:dyDescent="0.3">
      <c r="A12" s="20"/>
      <c r="B12" s="20"/>
    </row>
    <row r="13" spans="1:6" s="21" customFormat="1" x14ac:dyDescent="0.3">
      <c r="A13" s="20"/>
      <c r="B13" s="20"/>
    </row>
    <row r="14" spans="1:6" s="21" customFormat="1" x14ac:dyDescent="0.3">
      <c r="A14" s="20"/>
      <c r="B14" s="20"/>
    </row>
    <row r="15" spans="1:6" s="21" customFormat="1" x14ac:dyDescent="0.3">
      <c r="A15" s="20"/>
      <c r="B15" s="20"/>
    </row>
    <row r="16" spans="1:6" s="21" customFormat="1" x14ac:dyDescent="0.3">
      <c r="A16" s="20"/>
      <c r="B16" s="20"/>
    </row>
    <row r="17" spans="1:23" s="21" customFormat="1" x14ac:dyDescent="0.3">
      <c r="A17" s="20"/>
      <c r="B17" s="20"/>
    </row>
    <row r="18" spans="1:23" s="21" customFormat="1" x14ac:dyDescent="0.3">
      <c r="A18" s="20"/>
      <c r="B18" s="20"/>
      <c r="N18" s="46"/>
    </row>
    <row r="19" spans="1:23" s="21" customFormat="1" x14ac:dyDescent="0.3">
      <c r="A19" s="20"/>
      <c r="B19" s="20"/>
    </row>
    <row r="20" spans="1:23" s="21" customFormat="1" x14ac:dyDescent="0.3">
      <c r="A20" s="20"/>
      <c r="B20" s="20"/>
      <c r="Q20" s="31"/>
      <c r="R20" s="40" t="str" cm="1">
        <f t="array" ref="R20:W20">Pivots!C77:H77</f>
        <v>R01</v>
      </c>
      <c r="S20" s="40" t="str">
        <v>R02</v>
      </c>
      <c r="T20" s="40" t="str">
        <v>R03</v>
      </c>
      <c r="U20" s="40" t="str">
        <v>R04</v>
      </c>
      <c r="V20" s="40" t="str">
        <v>R05</v>
      </c>
      <c r="W20" s="41" t="str">
        <v>Grand Total</v>
      </c>
    </row>
    <row r="21" spans="1:23" s="21" customFormat="1" x14ac:dyDescent="0.3">
      <c r="A21" s="20"/>
      <c r="B21" s="20"/>
      <c r="Q21" s="42" t="s">
        <v>1002</v>
      </c>
      <c r="R21" s="32"/>
      <c r="S21" s="32"/>
      <c r="T21" s="32"/>
      <c r="U21" s="32"/>
      <c r="V21" s="32"/>
      <c r="W21" s="33"/>
    </row>
    <row r="22" spans="1:23" s="21" customFormat="1" x14ac:dyDescent="0.3">
      <c r="A22" s="20"/>
      <c r="B22" s="20"/>
      <c r="Q22" s="34" t="s">
        <v>20</v>
      </c>
      <c r="R22" s="35">
        <v>891</v>
      </c>
      <c r="S22" s="35">
        <v>1332</v>
      </c>
      <c r="T22" s="35">
        <v>1282</v>
      </c>
      <c r="U22" s="35">
        <v>739</v>
      </c>
      <c r="V22" s="35">
        <v>560</v>
      </c>
      <c r="W22" s="36">
        <v>4804</v>
      </c>
    </row>
    <row r="23" spans="1:23" s="21" customFormat="1" x14ac:dyDescent="0.3">
      <c r="A23" s="20"/>
      <c r="B23" s="20"/>
      <c r="Q23" s="34" t="s">
        <v>12</v>
      </c>
      <c r="R23" s="35">
        <v>1991</v>
      </c>
      <c r="S23" s="35">
        <v>1886</v>
      </c>
      <c r="T23" s="35">
        <v>1206</v>
      </c>
      <c r="U23" s="35">
        <v>884</v>
      </c>
      <c r="V23" s="35">
        <v>1722</v>
      </c>
      <c r="W23" s="36">
        <v>7689</v>
      </c>
    </row>
    <row r="24" spans="1:23" s="21" customFormat="1" x14ac:dyDescent="0.3">
      <c r="A24" s="20"/>
      <c r="B24" s="20"/>
      <c r="Q24" s="34" t="s">
        <v>8</v>
      </c>
      <c r="R24" s="35">
        <v>1163</v>
      </c>
      <c r="S24" s="35">
        <v>1180</v>
      </c>
      <c r="T24" s="35">
        <v>1616</v>
      </c>
      <c r="U24" s="35">
        <v>1043</v>
      </c>
      <c r="V24" s="35">
        <v>1747</v>
      </c>
      <c r="W24" s="36">
        <v>6749</v>
      </c>
    </row>
    <row r="25" spans="1:23" s="21" customFormat="1" x14ac:dyDescent="0.3">
      <c r="A25" s="20"/>
      <c r="B25" s="20"/>
      <c r="Q25" s="34" t="s">
        <v>16</v>
      </c>
      <c r="R25" s="35">
        <v>1438</v>
      </c>
      <c r="S25" s="35">
        <v>1616</v>
      </c>
      <c r="T25" s="35">
        <v>866</v>
      </c>
      <c r="U25" s="35">
        <v>829</v>
      </c>
      <c r="V25" s="35">
        <v>2070</v>
      </c>
      <c r="W25" s="36">
        <v>6819</v>
      </c>
    </row>
    <row r="26" spans="1:23" s="21" customFormat="1" x14ac:dyDescent="0.3">
      <c r="A26" s="20"/>
      <c r="B26" s="20"/>
      <c r="Q26" s="42" t="s">
        <v>1001</v>
      </c>
      <c r="R26" s="35"/>
      <c r="S26" s="35"/>
      <c r="T26" s="35"/>
      <c r="U26" s="35"/>
      <c r="V26" s="35"/>
      <c r="W26" s="36"/>
    </row>
    <row r="27" spans="1:23" s="21" customFormat="1" x14ac:dyDescent="0.3">
      <c r="A27" s="20"/>
      <c r="B27" s="20"/>
      <c r="Q27" s="34" t="s">
        <v>24</v>
      </c>
      <c r="R27" s="35">
        <v>1233</v>
      </c>
      <c r="S27" s="35">
        <v>223</v>
      </c>
      <c r="T27" s="35">
        <v>1680</v>
      </c>
      <c r="U27" s="35">
        <v>990</v>
      </c>
      <c r="V27" s="35">
        <v>1508</v>
      </c>
      <c r="W27" s="36">
        <v>5634</v>
      </c>
    </row>
    <row r="28" spans="1:23" s="21" customFormat="1" x14ac:dyDescent="0.3">
      <c r="A28" s="20"/>
      <c r="B28" s="20"/>
      <c r="Q28" s="34" t="s">
        <v>15</v>
      </c>
      <c r="R28" s="35">
        <v>1598</v>
      </c>
      <c r="S28" s="35">
        <v>1907</v>
      </c>
      <c r="T28" s="35">
        <v>869</v>
      </c>
      <c r="U28" s="35">
        <v>1426</v>
      </c>
      <c r="V28" s="35">
        <v>1416</v>
      </c>
      <c r="W28" s="36">
        <v>7216</v>
      </c>
    </row>
    <row r="29" spans="1:23" s="21" customFormat="1" x14ac:dyDescent="0.3">
      <c r="A29" s="20"/>
      <c r="B29" s="20"/>
      <c r="Q29" s="34" t="s">
        <v>5</v>
      </c>
      <c r="R29" s="35">
        <v>900</v>
      </c>
      <c r="S29" s="35">
        <v>1016</v>
      </c>
      <c r="T29" s="35">
        <v>960</v>
      </c>
      <c r="U29" s="35">
        <v>940</v>
      </c>
      <c r="V29" s="35">
        <v>1193</v>
      </c>
      <c r="W29" s="36">
        <v>5009</v>
      </c>
    </row>
    <row r="30" spans="1:23" s="21" customFormat="1" x14ac:dyDescent="0.3">
      <c r="A30" s="20"/>
      <c r="B30" s="20"/>
      <c r="Q30" s="34" t="s">
        <v>18</v>
      </c>
      <c r="R30" s="35">
        <v>900</v>
      </c>
      <c r="S30" s="35">
        <v>1470</v>
      </c>
      <c r="T30" s="35">
        <v>1617</v>
      </c>
      <c r="U30" s="35">
        <v>1314</v>
      </c>
      <c r="V30" s="35">
        <v>941</v>
      </c>
      <c r="W30" s="36">
        <v>6242</v>
      </c>
    </row>
    <row r="31" spans="1:23" s="21" customFormat="1" x14ac:dyDescent="0.3">
      <c r="A31" s="20"/>
      <c r="B31" s="20"/>
      <c r="N31" s="44"/>
      <c r="O31" s="44"/>
      <c r="P31" s="45"/>
      <c r="Q31" s="34" t="s">
        <v>14</v>
      </c>
      <c r="R31" s="35">
        <v>1255</v>
      </c>
      <c r="S31" s="35">
        <v>516</v>
      </c>
      <c r="T31" s="35">
        <v>1874</v>
      </c>
      <c r="U31" s="35">
        <v>1863</v>
      </c>
      <c r="V31" s="35">
        <v>1722</v>
      </c>
      <c r="W31" s="36">
        <v>7230</v>
      </c>
    </row>
    <row r="32" spans="1:23" s="21" customFormat="1" x14ac:dyDescent="0.3">
      <c r="A32" s="20"/>
      <c r="B32" s="20"/>
      <c r="N32" s="44"/>
      <c r="O32" s="44"/>
      <c r="P32" s="45"/>
      <c r="Q32" s="34" t="s">
        <v>19</v>
      </c>
      <c r="R32" s="35">
        <v>1138</v>
      </c>
      <c r="S32" s="35">
        <v>1898</v>
      </c>
      <c r="T32" s="35">
        <v>1482</v>
      </c>
      <c r="U32" s="35">
        <v>846</v>
      </c>
      <c r="V32" s="35">
        <v>1154</v>
      </c>
      <c r="W32" s="36">
        <v>6518</v>
      </c>
    </row>
    <row r="33" spans="1:23" s="21" customFormat="1" x14ac:dyDescent="0.3">
      <c r="A33" s="20"/>
      <c r="B33" s="20"/>
      <c r="N33" s="44"/>
      <c r="O33" s="44"/>
      <c r="P33" s="45"/>
      <c r="Q33" s="42" t="s">
        <v>1000</v>
      </c>
      <c r="R33" s="35"/>
      <c r="S33" s="35"/>
      <c r="T33" s="35"/>
      <c r="U33" s="35"/>
      <c r="V33" s="35"/>
      <c r="W33" s="36"/>
    </row>
    <row r="34" spans="1:23" s="21" customFormat="1" x14ac:dyDescent="0.3">
      <c r="A34" s="20"/>
      <c r="B34" s="20"/>
      <c r="N34" s="44"/>
      <c r="O34" s="44"/>
      <c r="P34" s="45"/>
      <c r="Q34" s="34" t="s">
        <v>17</v>
      </c>
      <c r="R34" s="35">
        <v>1655</v>
      </c>
      <c r="S34" s="35">
        <v>805</v>
      </c>
      <c r="T34" s="35">
        <v>2263</v>
      </c>
      <c r="U34" s="35">
        <v>987</v>
      </c>
      <c r="V34" s="35">
        <v>1075</v>
      </c>
      <c r="W34" s="36">
        <v>6785</v>
      </c>
    </row>
    <row r="35" spans="1:23" s="21" customFormat="1" x14ac:dyDescent="0.3">
      <c r="A35" s="20"/>
      <c r="B35" s="20"/>
      <c r="N35" s="44"/>
      <c r="O35" s="44"/>
      <c r="P35" s="45"/>
      <c r="Q35" s="34" t="s">
        <v>23</v>
      </c>
      <c r="R35" s="35">
        <v>1104</v>
      </c>
      <c r="S35" s="35">
        <v>2280</v>
      </c>
      <c r="T35" s="35">
        <v>1445</v>
      </c>
      <c r="U35" s="35">
        <v>1722</v>
      </c>
      <c r="V35" s="35">
        <v>1196</v>
      </c>
      <c r="W35" s="36">
        <v>7747</v>
      </c>
    </row>
    <row r="36" spans="1:23" s="21" customFormat="1" x14ac:dyDescent="0.3">
      <c r="A36" s="20"/>
      <c r="B36" s="20"/>
      <c r="O36" s="47" t="str">
        <f>Pivots!K66</f>
        <v>% of calls:19%</v>
      </c>
      <c r="Q36" s="34" t="s">
        <v>7</v>
      </c>
      <c r="R36" s="35">
        <v>372</v>
      </c>
      <c r="S36" s="35">
        <v>1818</v>
      </c>
      <c r="T36" s="35">
        <v>1346</v>
      </c>
      <c r="U36" s="35">
        <v>1156</v>
      </c>
      <c r="V36" s="35">
        <v>1484</v>
      </c>
      <c r="W36" s="36">
        <v>6176</v>
      </c>
    </row>
    <row r="37" spans="1:23" s="21" customFormat="1" x14ac:dyDescent="0.3">
      <c r="A37" s="20"/>
      <c r="B37" s="20"/>
      <c r="O37" s="47" t="str">
        <f>Pivots!K68</f>
        <v>Amount rank:5</v>
      </c>
      <c r="Q37" s="34" t="s">
        <v>22</v>
      </c>
      <c r="R37" s="35">
        <v>1415</v>
      </c>
      <c r="S37" s="35">
        <v>1271</v>
      </c>
      <c r="T37" s="35">
        <v>1214</v>
      </c>
      <c r="U37" s="35">
        <v>1135</v>
      </c>
      <c r="V37" s="35">
        <v>1566</v>
      </c>
      <c r="W37" s="36">
        <v>6601</v>
      </c>
    </row>
    <row r="38" spans="1:23" s="21" customFormat="1" x14ac:dyDescent="0.3">
      <c r="A38" s="20"/>
      <c r="B38" s="20"/>
      <c r="O38" s="47" t="str">
        <f>Pivots!K68</f>
        <v>Amount rank:5</v>
      </c>
      <c r="Q38" s="37" t="s">
        <v>21</v>
      </c>
      <c r="R38" s="38">
        <v>1362</v>
      </c>
      <c r="S38" s="38">
        <v>1363</v>
      </c>
      <c r="T38" s="38">
        <v>1152</v>
      </c>
      <c r="U38" s="38">
        <v>777</v>
      </c>
      <c r="V38" s="38">
        <v>750</v>
      </c>
      <c r="W38" s="39">
        <v>5404</v>
      </c>
    </row>
    <row r="39" spans="1:23" s="21" customFormat="1" x14ac:dyDescent="0.3">
      <c r="A39" s="20"/>
      <c r="B39" s="20"/>
    </row>
    <row r="40" spans="1:23" s="21" customFormat="1" ht="41.4" customHeight="1" x14ac:dyDescent="0.3">
      <c r="A40" s="20"/>
      <c r="B40" s="20"/>
    </row>
  </sheetData>
  <mergeCells count="1">
    <mergeCell ref="N31:P35"/>
  </mergeCells>
  <phoneticPr fontId="2" type="noConversion"/>
  <conditionalFormatting sqref="R22:V38">
    <cfRule type="dataBar" priority="2">
      <dataBar>
        <cfvo type="num" val="0"/>
        <cfvo type="formula" val="MAX($R$22:$V$38)*2"/>
        <color theme="1" tint="0.14999847407452621"/>
      </dataBar>
      <extLst>
        <ext xmlns:x14="http://schemas.microsoft.com/office/spreadsheetml/2009/9/main" uri="{B025F937-C7B1-47D3-B67F-A62EFF666E3E}">
          <x14:id>{EBFAFA30-F1BE-4727-A97B-F461C1D5ABDE}</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1" id="{B666B60F-8F33-41E9-AB43-A4EB73E1EC3C}">
            <xm:f>R$20=Pivots!$A$62</xm:f>
            <x14:dxf>
              <fill>
                <patternFill>
                  <bgColor theme="8" tint="0.39994506668294322"/>
                </patternFill>
              </fill>
              <border>
                <left style="thin">
                  <color theme="1" tint="0.24994659260841701"/>
                </left>
                <right style="thin">
                  <color theme="1" tint="0.24994659260841701"/>
                </right>
                <vertical/>
                <horizontal/>
              </border>
            </x14:dxf>
          </x14:cfRule>
          <xm:sqref>R20:V38</xm:sqref>
        </x14:conditionalFormatting>
        <x14:conditionalFormatting xmlns:xm="http://schemas.microsoft.com/office/excel/2006/main">
          <x14:cfRule type="dataBar" id="{EBFAFA30-F1BE-4727-A97B-F461C1D5ABDE}">
            <x14:dataBar minLength="0" maxLength="100" gradient="0">
              <x14:cfvo type="num">
                <xm:f>0</xm:f>
              </x14:cfvo>
              <x14:cfvo type="formula">
                <xm:f>MAX($R$22:$V$38)*2</xm:f>
              </x14:cfvo>
              <x14:negativeFillColor rgb="FFFF0000"/>
              <x14:axisColor rgb="FF000000"/>
            </x14:dataBar>
          </x14:cfRule>
          <xm:sqref>R22:V38</xm:sqref>
        </x14:conditionalFormatting>
      </x14:conditionalFormattings>
    </ex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115" zoomScaleNormal="115" workbookViewId="0">
      <selection activeCell="G1" sqref="G1"/>
    </sheetView>
  </sheetViews>
  <sheetFormatPr defaultRowHeight="14.4" x14ac:dyDescent="0.3"/>
  <cols>
    <col min="5" max="5" width="10.8984375" customWidth="1"/>
    <col min="6" max="6" width="9.09765625" bestFit="1" customWidth="1"/>
  </cols>
  <sheetData>
    <row r="2" spans="5:6" x14ac:dyDescent="0.3">
      <c r="E2" t="s">
        <v>1040</v>
      </c>
      <c r="F2" t="s">
        <v>1041</v>
      </c>
    </row>
    <row r="3" spans="5:6" ht="26.4" customHeight="1" x14ac:dyDescent="0.3">
      <c r="E3" t="s">
        <v>11</v>
      </c>
    </row>
    <row r="4" spans="5:6" ht="27" customHeight="1" x14ac:dyDescent="0.3">
      <c r="E4" t="s">
        <v>9</v>
      </c>
    </row>
    <row r="5" spans="5:6" ht="27.6" customHeight="1" x14ac:dyDescent="0.3">
      <c r="E5" t="s">
        <v>6</v>
      </c>
    </row>
    <row r="6" spans="5:6" ht="27.6" customHeight="1" x14ac:dyDescent="0.3">
      <c r="E6" t="s">
        <v>13</v>
      </c>
    </row>
    <row r="7" spans="5:6" ht="27" customHeight="1" x14ac:dyDescent="0.3">
      <c r="E7" t="s">
        <v>10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Pivots</vt:lpstr>
      <vt:lpstr>Data</vt:lpstr>
      <vt:lpstr>Customer Center Report</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bhupesh panigrahi</cp:lastModifiedBy>
  <dcterms:created xsi:type="dcterms:W3CDTF">2021-03-14T20:21:32Z</dcterms:created>
  <dcterms:modified xsi:type="dcterms:W3CDTF">2025-08-05T14:40:57Z</dcterms:modified>
</cp:coreProperties>
</file>