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9 - Réalisez le cadrage d’un projet IA\Projet 09 - Fichiers\"/>
    </mc:Choice>
  </mc:AlternateContent>
  <xr:revisionPtr revIDLastSave="0" documentId="13_ncr:1_{7AD9A069-2318-49EF-8EFE-03862E65BE5E}" xr6:coauthVersionLast="47" xr6:coauthVersionMax="47" xr10:uidLastSave="{00000000-0000-0000-0000-000000000000}"/>
  <bookViews>
    <workbookView xWindow="-120" yWindow="-120" windowWidth="38640" windowHeight="21150" xr2:uid="{00000000-000D-0000-FFFF-FFFF00000000}"/>
  </bookViews>
  <sheets>
    <sheet name="Backlog" sheetId="1" r:id="rId1"/>
    <sheet name="Sprints" sheetId="3" r:id="rId2"/>
    <sheet name="Coûts journaliers" sheetId="2" r:id="rId3"/>
  </sheets>
  <externalReferences>
    <externalReference r:id="rId4"/>
  </externalReferences>
  <definedNames>
    <definedName name="_xlnm._FilterDatabase" localSheetId="0" hidden="1">Backlog!$B$1:$L$24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3" l="1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18" i="3"/>
  <c r="E64" i="3" l="1"/>
  <c r="B64" i="3"/>
  <c r="B63" i="3"/>
  <c r="B62" i="3"/>
  <c r="E90" i="3" a="1"/>
  <c r="E90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L90" i="3" a="1"/>
  <c r="L90" i="3" s="1"/>
  <c r="M90" i="3" a="1"/>
  <c r="M90" i="3" s="1"/>
  <c r="N90" i="3" a="1"/>
  <c r="N90" i="3" s="1"/>
  <c r="E91" i="3" a="1"/>
  <c r="E91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L91" i="3" a="1"/>
  <c r="L91" i="3" s="1"/>
  <c r="M91" i="3" a="1"/>
  <c r="M91" i="3" s="1"/>
  <c r="N91" i="3" a="1"/>
  <c r="N91" i="3" s="1"/>
  <c r="P124" i="3"/>
  <c r="C64" i="3" s="1"/>
  <c r="M131" i="3" a="1"/>
  <c r="M131" i="3" s="1"/>
  <c r="L131" i="3" a="1"/>
  <c r="L131" i="3" s="1"/>
  <c r="J131" i="3" a="1"/>
  <c r="J131" i="3" s="1"/>
  <c r="I131" i="3" a="1"/>
  <c r="I131" i="3" s="1"/>
  <c r="H131" i="3" a="1"/>
  <c r="H131" i="3" s="1"/>
  <c r="G131" i="3" a="1"/>
  <c r="G131" i="3" s="1"/>
  <c r="F131" i="3" a="1"/>
  <c r="F131" i="3" s="1"/>
  <c r="E131" i="3" a="1"/>
  <c r="E131" i="3" s="1"/>
  <c r="M130" i="3" a="1"/>
  <c r="M130" i="3" s="1"/>
  <c r="L130" i="3" a="1"/>
  <c r="L130" i="3" s="1"/>
  <c r="J130" i="3" a="1"/>
  <c r="J130" i="3" s="1"/>
  <c r="I130" i="3" a="1"/>
  <c r="I130" i="3" s="1"/>
  <c r="H130" i="3" a="1"/>
  <c r="H130" i="3" s="1"/>
  <c r="G130" i="3" a="1"/>
  <c r="G130" i="3" s="1"/>
  <c r="F130" i="3" a="1"/>
  <c r="F130" i="3" s="1"/>
  <c r="E130" i="3" a="1"/>
  <c r="E130" i="3" s="1"/>
  <c r="M129" i="3" a="1"/>
  <c r="M129" i="3" s="1"/>
  <c r="L129" i="3" a="1"/>
  <c r="L129" i="3" s="1"/>
  <c r="J129" i="3" a="1"/>
  <c r="J129" i="3" s="1"/>
  <c r="I129" i="3" a="1"/>
  <c r="I129" i="3" s="1"/>
  <c r="H129" i="3" a="1"/>
  <c r="H129" i="3" s="1"/>
  <c r="G129" i="3" a="1"/>
  <c r="G129" i="3" s="1"/>
  <c r="F129" i="3" a="1"/>
  <c r="F129" i="3" s="1"/>
  <c r="E129" i="3" a="1"/>
  <c r="E129" i="3" s="1"/>
  <c r="M128" i="3" a="1"/>
  <c r="M128" i="3" s="1"/>
  <c r="L128" i="3" a="1"/>
  <c r="L128" i="3" s="1"/>
  <c r="J128" i="3" a="1"/>
  <c r="J128" i="3" s="1"/>
  <c r="I128" i="3" a="1"/>
  <c r="I128" i="3" s="1"/>
  <c r="H128" i="3" a="1"/>
  <c r="H128" i="3" s="1"/>
  <c r="G128" i="3" a="1"/>
  <c r="G128" i="3" s="1"/>
  <c r="F128" i="3" a="1"/>
  <c r="F128" i="3" s="1"/>
  <c r="E128" i="3" a="1"/>
  <c r="E128" i="3" s="1"/>
  <c r="M127" i="3" a="1"/>
  <c r="M127" i="3" s="1"/>
  <c r="L127" i="3" a="1"/>
  <c r="L127" i="3" s="1"/>
  <c r="J127" i="3" a="1"/>
  <c r="J127" i="3" s="1"/>
  <c r="I127" i="3" a="1"/>
  <c r="I127" i="3" s="1"/>
  <c r="H127" i="3" a="1"/>
  <c r="H127" i="3" s="1"/>
  <c r="G127" i="3" a="1"/>
  <c r="G127" i="3" s="1"/>
  <c r="F127" i="3" a="1"/>
  <c r="F127" i="3" s="1"/>
  <c r="E127" i="3" a="1"/>
  <c r="E127" i="3" s="1"/>
  <c r="M126" i="3" a="1"/>
  <c r="M126" i="3" s="1"/>
  <c r="L126" i="3" a="1"/>
  <c r="L126" i="3" s="1"/>
  <c r="J126" i="3" a="1"/>
  <c r="J126" i="3" s="1"/>
  <c r="P127" i="3" s="1"/>
  <c r="I126" i="3" a="1"/>
  <c r="I126" i="3" s="1"/>
  <c r="H126" i="3" a="1"/>
  <c r="H126" i="3" s="1"/>
  <c r="G126" i="3" a="1"/>
  <c r="G126" i="3" s="1"/>
  <c r="F126" i="3" a="1"/>
  <c r="F126" i="3" s="1"/>
  <c r="E126" i="3" a="1"/>
  <c r="E126" i="3" s="1"/>
  <c r="M125" i="3" a="1"/>
  <c r="M125" i="3" s="1"/>
  <c r="M124" i="3" s="1"/>
  <c r="L125" i="3" a="1"/>
  <c r="L125" i="3" s="1"/>
  <c r="J125" i="3" a="1"/>
  <c r="J125" i="3" s="1"/>
  <c r="J124" i="3" s="1"/>
  <c r="I125" i="3" a="1"/>
  <c r="I125" i="3" s="1"/>
  <c r="H125" i="3" a="1"/>
  <c r="H125" i="3" s="1"/>
  <c r="G125" i="3" a="1"/>
  <c r="G125" i="3" s="1"/>
  <c r="F125" i="3" a="1"/>
  <c r="F125" i="3" s="1"/>
  <c r="E125" i="3" a="1"/>
  <c r="E125" i="3" s="1"/>
  <c r="P104" i="3"/>
  <c r="C63" i="3" s="1"/>
  <c r="P85" i="3"/>
  <c r="L111" i="3" a="1"/>
  <c r="L111" i="3" s="1"/>
  <c r="J111" i="3" a="1"/>
  <c r="J111" i="3" s="1"/>
  <c r="I111" i="3" a="1"/>
  <c r="I111" i="3" s="1"/>
  <c r="H111" i="3" a="1"/>
  <c r="H111" i="3" s="1"/>
  <c r="G111" i="3" a="1"/>
  <c r="G111" i="3" s="1"/>
  <c r="F111" i="3" a="1"/>
  <c r="F111" i="3" s="1"/>
  <c r="E111" i="3" a="1"/>
  <c r="E111" i="3" s="1"/>
  <c r="L110" i="3" a="1"/>
  <c r="L110" i="3" s="1"/>
  <c r="J110" i="3" a="1"/>
  <c r="J110" i="3" s="1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L109" i="3" a="1"/>
  <c r="L109" i="3" s="1"/>
  <c r="J109" i="3" a="1"/>
  <c r="J109" i="3" s="1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L108" i="3" a="1"/>
  <c r="L108" i="3" s="1"/>
  <c r="J108" i="3" a="1"/>
  <c r="J108" i="3" s="1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L107" i="3" a="1"/>
  <c r="L107" i="3" s="1"/>
  <c r="J107" i="3" a="1"/>
  <c r="J107" i="3" s="1"/>
  <c r="I107" i="3" a="1"/>
  <c r="I107" i="3" s="1"/>
  <c r="H107" i="3" a="1"/>
  <c r="H107" i="3" s="1"/>
  <c r="G107" i="3" a="1"/>
  <c r="G107" i="3" s="1"/>
  <c r="F107" i="3" a="1"/>
  <c r="F107" i="3" s="1"/>
  <c r="E107" i="3" a="1"/>
  <c r="E107" i="3" s="1"/>
  <c r="L106" i="3" a="1"/>
  <c r="L106" i="3" s="1"/>
  <c r="J106" i="3" a="1"/>
  <c r="J106" i="3" s="1"/>
  <c r="I106" i="3" a="1"/>
  <c r="I106" i="3" s="1"/>
  <c r="H106" i="3" a="1"/>
  <c r="H106" i="3" s="1"/>
  <c r="G106" i="3" a="1"/>
  <c r="G106" i="3" s="1"/>
  <c r="F106" i="3" a="1"/>
  <c r="F106" i="3" s="1"/>
  <c r="E106" i="3" a="1"/>
  <c r="E106" i="3" s="1"/>
  <c r="L105" i="3" a="1"/>
  <c r="L105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L88" i="3" a="1"/>
  <c r="L88" i="3" s="1"/>
  <c r="L89" i="3" a="1"/>
  <c r="L89" i="3" s="1"/>
  <c r="J88" i="3" a="1"/>
  <c r="J88" i="3" s="1"/>
  <c r="P88" i="3" s="1"/>
  <c r="J89" i="3" a="1"/>
  <c r="J89" i="3" s="1"/>
  <c r="P89" i="3" s="1"/>
  <c r="I88" i="3" a="1"/>
  <c r="I88" i="3" s="1"/>
  <c r="I89" i="3" a="1"/>
  <c r="I89" i="3" s="1"/>
  <c r="H88" i="3" a="1"/>
  <c r="H88" i="3" s="1"/>
  <c r="H89" i="3" a="1"/>
  <c r="H89" i="3" s="1"/>
  <c r="G88" i="3" a="1"/>
  <c r="G88" i="3" s="1"/>
  <c r="G89" i="3" a="1"/>
  <c r="G89" i="3" s="1"/>
  <c r="F88" i="3" a="1"/>
  <c r="F88" i="3" s="1"/>
  <c r="F89" i="3" a="1"/>
  <c r="F89" i="3" s="1"/>
  <c r="E88" i="3" a="1"/>
  <c r="E88" i="3" s="1"/>
  <c r="E89" i="3" a="1"/>
  <c r="E89" i="3" s="1"/>
  <c r="L87" i="3" a="1"/>
  <c r="L87" i="3" s="1"/>
  <c r="J87" i="3" a="1"/>
  <c r="J87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L86" i="3" a="1"/>
  <c r="L86" i="3" s="1"/>
  <c r="J86" i="3" a="1"/>
  <c r="J86" i="3" s="1"/>
  <c r="I86" i="3" a="1"/>
  <c r="I86" i="3" s="1"/>
  <c r="H86" i="3" a="1"/>
  <c r="H86" i="3" s="1"/>
  <c r="G86" i="3" a="1"/>
  <c r="G86" i="3" s="1"/>
  <c r="F86" i="3" a="1"/>
  <c r="F86" i="3" s="1"/>
  <c r="E86" i="3" a="1"/>
  <c r="E86" i="3" s="1"/>
  <c r="M3" i="1"/>
  <c r="M87" i="3" s="1" a="1"/>
  <c r="M87" i="3" s="1"/>
  <c r="M4" i="1"/>
  <c r="M88" i="3" s="1" a="1"/>
  <c r="M88" i="3" s="1"/>
  <c r="M5" i="1"/>
  <c r="M89" i="3" s="1" a="1"/>
  <c r="M89" i="3" s="1"/>
  <c r="M6" i="1"/>
  <c r="M7" i="1"/>
  <c r="M8" i="1"/>
  <c r="M9" i="1"/>
  <c r="M10" i="1"/>
  <c r="M11" i="1"/>
  <c r="M12" i="1"/>
  <c r="M13" i="1"/>
  <c r="M14" i="1"/>
  <c r="M15" i="1"/>
  <c r="M16" i="1"/>
  <c r="M105" i="3" s="1" a="1"/>
  <c r="M105" i="3" s="1"/>
  <c r="M17" i="1"/>
  <c r="M106" i="3" s="1" a="1"/>
  <c r="M106" i="3" s="1"/>
  <c r="M18" i="1"/>
  <c r="M107" i="3" s="1" a="1"/>
  <c r="M107" i="3" s="1"/>
  <c r="M19" i="1"/>
  <c r="M20" i="1"/>
  <c r="M108" i="3" s="1" a="1"/>
  <c r="M108" i="3" s="1"/>
  <c r="M21" i="1"/>
  <c r="M109" i="3" s="1" a="1"/>
  <c r="M109" i="3" s="1"/>
  <c r="M22" i="1"/>
  <c r="M110" i="3" s="1" a="1"/>
  <c r="M110" i="3" s="1"/>
  <c r="M23" i="1"/>
  <c r="M111" i="3" s="1" a="1"/>
  <c r="M111" i="3" s="1"/>
  <c r="M2" i="1"/>
  <c r="M86" i="3" s="1" a="1"/>
  <c r="M86" i="3" s="1"/>
  <c r="I1" i="1"/>
  <c r="C62" i="3" l="1"/>
  <c r="I22" i="3"/>
  <c r="I30" i="3"/>
  <c r="I38" i="3"/>
  <c r="I26" i="3"/>
  <c r="I42" i="3"/>
  <c r="I27" i="3"/>
  <c r="I43" i="3"/>
  <c r="I28" i="3"/>
  <c r="I44" i="3"/>
  <c r="I29" i="3"/>
  <c r="I23" i="3"/>
  <c r="I31" i="3"/>
  <c r="I39" i="3"/>
  <c r="I24" i="3"/>
  <c r="I32" i="3"/>
  <c r="I40" i="3"/>
  <c r="I25" i="3"/>
  <c r="I33" i="3"/>
  <c r="I41" i="3"/>
  <c r="I34" i="3"/>
  <c r="I19" i="3"/>
  <c r="I35" i="3"/>
  <c r="I20" i="3"/>
  <c r="I36" i="3"/>
  <c r="I37" i="3"/>
  <c r="I18" i="3"/>
  <c r="I21" i="3"/>
  <c r="I58" i="3"/>
  <c r="I62" i="3"/>
  <c r="I60" i="3"/>
  <c r="I56" i="3"/>
  <c r="I73" i="3"/>
  <c r="I54" i="3"/>
  <c r="I52" i="3"/>
  <c r="I71" i="3"/>
  <c r="I46" i="3"/>
  <c r="I74" i="3"/>
  <c r="I47" i="3"/>
  <c r="I64" i="3"/>
  <c r="I69" i="3"/>
  <c r="I66" i="3"/>
  <c r="I75" i="3"/>
  <c r="I48" i="3"/>
  <c r="I61" i="3"/>
  <c r="I50" i="3"/>
  <c r="I67" i="3"/>
  <c r="I53" i="3"/>
  <c r="I65" i="3"/>
  <c r="I59" i="3"/>
  <c r="I55" i="3"/>
  <c r="I45" i="3"/>
  <c r="I49" i="3"/>
  <c r="I70" i="3"/>
  <c r="I68" i="3"/>
  <c r="I72" i="3"/>
  <c r="I57" i="3"/>
  <c r="I51" i="3"/>
  <c r="I63" i="3"/>
  <c r="I84" i="3"/>
  <c r="D62" i="3" s="1"/>
  <c r="I103" i="3"/>
  <c r="D63" i="3" s="1"/>
  <c r="I123" i="3"/>
  <c r="D64" i="3" s="1"/>
  <c r="P86" i="3"/>
  <c r="E62" i="3" s="1"/>
  <c r="P90" i="3"/>
  <c r="K90" i="3"/>
  <c r="P91" i="3"/>
  <c r="K91" i="3"/>
  <c r="J104" i="3"/>
  <c r="M104" i="3"/>
  <c r="K86" i="3"/>
  <c r="K126" i="3"/>
  <c r="K127" i="3"/>
  <c r="K128" i="3"/>
  <c r="K129" i="3"/>
  <c r="K130" i="3"/>
  <c r="K131" i="3"/>
  <c r="P106" i="3"/>
  <c r="P126" i="3"/>
  <c r="K125" i="3"/>
  <c r="P105" i="3"/>
  <c r="E63" i="3" s="1"/>
  <c r="P87" i="3"/>
  <c r="K87" i="3"/>
  <c r="K89" i="3"/>
  <c r="K88" i="3"/>
  <c r="M85" i="3"/>
  <c r="K107" i="3"/>
  <c r="J85" i="3"/>
  <c r="K109" i="3"/>
  <c r="K110" i="3"/>
  <c r="K111" i="3"/>
  <c r="K105" i="3"/>
  <c r="K106" i="3"/>
  <c r="K108" i="3"/>
  <c r="K6" i="1"/>
  <c r="K14" i="1"/>
  <c r="K22" i="1"/>
  <c r="K16" i="1"/>
  <c r="K10" i="1"/>
  <c r="K18" i="1"/>
  <c r="K3" i="1"/>
  <c r="K11" i="1"/>
  <c r="K19" i="1"/>
  <c r="K4" i="1"/>
  <c r="K12" i="1"/>
  <c r="K20" i="1"/>
  <c r="K5" i="1"/>
  <c r="K13" i="1"/>
  <c r="K21" i="1"/>
  <c r="K7" i="1"/>
  <c r="K15" i="1"/>
  <c r="K23" i="1"/>
  <c r="K8" i="1"/>
  <c r="K9" i="1"/>
  <c r="K17" i="1"/>
  <c r="J3" i="1"/>
  <c r="K2" i="1"/>
  <c r="J13" i="1"/>
  <c r="J5" i="1"/>
  <c r="J8" i="1"/>
  <c r="J10" i="1"/>
  <c r="J7" i="1"/>
  <c r="J12" i="1"/>
  <c r="J4" i="1"/>
  <c r="J9" i="1"/>
  <c r="J14" i="1"/>
  <c r="J6" i="1"/>
  <c r="J11" i="1"/>
  <c r="M1" i="1"/>
  <c r="O9" i="1" s="1"/>
  <c r="J17" i="1"/>
  <c r="J2" i="1"/>
  <c r="J22" i="1"/>
  <c r="J18" i="1"/>
  <c r="J20" i="1"/>
  <c r="J16" i="1"/>
  <c r="J21" i="1"/>
  <c r="J15" i="1"/>
  <c r="J23" i="1"/>
  <c r="J19" i="1"/>
  <c r="J1" i="1" l="1"/>
  <c r="O20" i="1"/>
  <c r="O19" i="1"/>
  <c r="O11" i="1"/>
  <c r="O12" i="1"/>
  <c r="O22" i="1"/>
  <c r="O15" i="1"/>
  <c r="O13" i="1"/>
  <c r="O21" i="1"/>
  <c r="O2" i="1"/>
  <c r="O14" i="1"/>
  <c r="O17" i="1"/>
  <c r="O7" i="1"/>
  <c r="O18" i="1"/>
  <c r="O23" i="1"/>
  <c r="O4" i="1"/>
  <c r="O16" i="1"/>
  <c r="O3" i="1"/>
  <c r="O10" i="1"/>
  <c r="O6" i="1"/>
  <c r="O8" i="1"/>
  <c r="O5" i="1"/>
  <c r="N5" i="1"/>
  <c r="N89" i="3" s="1" a="1"/>
  <c r="N89" i="3" s="1"/>
  <c r="N13" i="1"/>
  <c r="N8" i="1"/>
  <c r="N128" i="3" s="1" a="1"/>
  <c r="N128" i="3" s="1"/>
  <c r="N3" i="1"/>
  <c r="N87" i="3" s="1" a="1"/>
  <c r="N87" i="3" s="1"/>
  <c r="N11" i="1"/>
  <c r="N6" i="1"/>
  <c r="N14" i="1"/>
  <c r="N125" i="3" s="1" a="1"/>
  <c r="N125" i="3" s="1"/>
  <c r="N9" i="1"/>
  <c r="N129" i="3" s="1" a="1"/>
  <c r="N129" i="3" s="1"/>
  <c r="N4" i="1"/>
  <c r="N88" i="3" s="1" a="1"/>
  <c r="N88" i="3" s="1"/>
  <c r="N12" i="1"/>
  <c r="N131" i="3" s="1" a="1"/>
  <c r="N131" i="3" s="1"/>
  <c r="N10" i="1"/>
  <c r="N130" i="3" s="1" a="1"/>
  <c r="N130" i="3" s="1"/>
  <c r="N7" i="1"/>
  <c r="N21" i="1"/>
  <c r="N109" i="3" s="1" a="1"/>
  <c r="N109" i="3" s="1"/>
  <c r="N17" i="1"/>
  <c r="N106" i="3" s="1" a="1"/>
  <c r="N106" i="3" s="1"/>
  <c r="N18" i="1"/>
  <c r="N107" i="3" s="1" a="1"/>
  <c r="N107" i="3" s="1"/>
  <c r="N2" i="1"/>
  <c r="N86" i="3" s="1" a="1"/>
  <c r="N86" i="3" s="1"/>
  <c r="N19" i="1"/>
  <c r="N127" i="3" s="1" a="1"/>
  <c r="N127" i="3" s="1"/>
  <c r="N16" i="1"/>
  <c r="N105" i="3" s="1" a="1"/>
  <c r="N105" i="3" s="1"/>
  <c r="N22" i="1"/>
  <c r="N110" i="3" s="1" a="1"/>
  <c r="N110" i="3" s="1"/>
  <c r="N20" i="1"/>
  <c r="N108" i="3" s="1" a="1"/>
  <c r="N108" i="3" s="1"/>
  <c r="N15" i="1"/>
  <c r="N126" i="3" s="1" a="1"/>
  <c r="N126" i="3" s="1"/>
  <c r="N23" i="1"/>
  <c r="N111" i="3" s="1" a="1"/>
  <c r="N111" i="3" s="1"/>
  <c r="N104" i="3" l="1"/>
  <c r="N124" i="3"/>
  <c r="N85" i="3"/>
  <c r="N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<sst xmlns="http://schemas.openxmlformats.org/spreadsheetml/2006/main" count="260" uniqueCount="146">
  <si>
    <t>Titre</t>
  </si>
  <si>
    <t>En tant que</t>
  </si>
  <si>
    <t>Je veux...</t>
  </si>
  <si>
    <t>Pondération</t>
  </si>
  <si>
    <t>Connexion via une adresse mail</t>
  </si>
  <si>
    <t>Priorisation</t>
  </si>
  <si>
    <t>Must have</t>
  </si>
  <si>
    <t>Should have</t>
  </si>
  <si>
    <t>Won’t have</t>
  </si>
  <si>
    <t>Could have</t>
  </si>
  <si>
    <t>Constitution d'une bibliothèque de photo</t>
  </si>
  <si>
    <t>Données/Autorisations nécessaires</t>
  </si>
  <si>
    <t>- Appareil photo de l'appareil
- Stockage de l'appareil</t>
  </si>
  <si>
    <t xml:space="preserve">- Adresse mail utilisateur
- Mot de passe </t>
  </si>
  <si>
    <t>Application</t>
  </si>
  <si>
    <t>Utilisateur de l'application</t>
  </si>
  <si>
    <t>Recommandation produit</t>
  </si>
  <si>
    <t>Mise en situation du produit recommandé</t>
  </si>
  <si>
    <t>Affiner le style du produit recommandé</t>
  </si>
  <si>
    <t>- Catalogue produits
- Accès Internet pour accéder au catalogue</t>
  </si>
  <si>
    <t>- Stockage de l'appareil
- Photos enregistrées dans l'application
- Catalogue produits
- Accès Internet pour accéder au catalogue</t>
  </si>
  <si>
    <t>Indiquer ses styles préférés</t>
  </si>
  <si>
    <t>- Familles de styles du catalogue</t>
  </si>
  <si>
    <t>Indiquer ses marques préférées</t>
  </si>
  <si>
    <t>- Marques référencées dans le catalogue</t>
  </si>
  <si>
    <t>Référencer ses sources d'inspiration</t>
  </si>
  <si>
    <t>Recommander en fonction des préférences de styles et de marques</t>
  </si>
  <si>
    <t>Recommander en fonction des sources d'inspiration de l'utilisateur</t>
  </si>
  <si>
    <t>Noter les recommandations de l'application</t>
  </si>
  <si>
    <t>- Historique des notes de l'utilisateur</t>
  </si>
  <si>
    <t>Appliquer une pondération aux recommandations</t>
  </si>
  <si>
    <t>Mettre le produit recommandé dans le panier</t>
  </si>
  <si>
    <t>- Références des produits à mettre au panier</t>
  </si>
  <si>
    <t>Valider la commande et indiquer les infos</t>
  </si>
  <si>
    <t>- Catalogue produits afin de récupérer les dimensions et poids des produits pour calculer les frais de port</t>
  </si>
  <si>
    <t>Finaliser et payer la commande</t>
  </si>
  <si>
    <t>- Connexion sécurisée pour le paiement</t>
  </si>
  <si>
    <t>Gérer la désinscription au service de recommandation</t>
  </si>
  <si>
    <t>Accéder à la modifications et suppression des données personnelles hors compte/commandes</t>
  </si>
  <si>
    <t>Accéder à la modifications et suppression des données personnelles du compte/commandes</t>
  </si>
  <si>
    <t>- Modifier mon adresse de livraison/facturation
- Supprimer mon historique de commande
- Clôturer mon compte</t>
  </si>
  <si>
    <t>- Photos prises par l'utilisateur
- Données de styles et de marques définies par l'utilisateur
- Historique des recommandations</t>
  </si>
  <si>
    <t>Gérer la durée de conservation de ses données personnelles</t>
  </si>
  <si>
    <t>- Me faire livrer à une adresse différente
- Changer mes informations de contact
- Ne plus faire apparaître des commandes à caractère sensible
- Supprimer toutes données me concernant</t>
  </si>
  <si>
    <t>- Données de préférences de durée de conservation
- Photos prises par l'utilisateur
- Données de styles et de marques définies par l'utilisateur
- Historique des recommandations</t>
  </si>
  <si>
    <t>- Voir les informations me concernant (infos personnelles, photos prises, articles recommandés, etc
- Pouvoir passer commande</t>
  </si>
  <si>
    <t>Purge automatique des données
en cas d'inactivité de l’utilisateur</t>
  </si>
  <si>
    <t>- Les données utilisateur et le compte sont automatiquement supprimés en cas d'inactivité prolongé
- L'utilisateur est averti en amont de la réalisation de cette purge</t>
  </si>
  <si>
    <t>- Toutes les informations liées au compte et à l'utilisation de l'application</t>
  </si>
  <si>
    <t>Interface utilisateur</t>
  </si>
  <si>
    <t>Profil</t>
  </si>
  <si>
    <t>UX Designer</t>
  </si>
  <si>
    <t>Développeur</t>
  </si>
  <si>
    <t>Data Scientist</t>
  </si>
  <si>
    <t>Presta IA</t>
  </si>
  <si>
    <t>Design graphique</t>
  </si>
  <si>
    <t>Graphiste</t>
  </si>
  <si>
    <t>Coûts journaliers</t>
  </si>
  <si>
    <t>Catégorie</t>
  </si>
  <si>
    <t>Pouvoir me connecter à mon compte sur l'application mobile en utilisant une adresse mail.</t>
  </si>
  <si>
    <t>Me prendre en photo, qui sera enregistrée dans une bibliothèque dédiée.</t>
  </si>
  <si>
    <t>L’algorithme doit pouvoir, à partir des photos stockées de l’utilisateur, trouver des produits similaires dans la base produits.</t>
  </si>
  <si>
    <t>Recommander des vêtements qui pourraient correspondre aux goûts de l'utilisateur.</t>
  </si>
  <si>
    <t>- Accès Internet pour interagir avec le modèle IA en production
- Catalogue produits
- Stockage de l'appareil
- Photos enregistrées dans l'application</t>
  </si>
  <si>
    <t>Afficher le vêtement recommandé directement sur la photo de l'utilisateur pour une mise en situation.</t>
  </si>
  <si>
    <t>Aider l'utilisateur à choisir parmi les vêtements recommandés comme s'il les essayait en boutique.</t>
  </si>
  <si>
    <t>Présenter les différentes pages et menus.</t>
  </si>
  <si>
    <t>Permettre à l'utilisateur d'interagir avec les différents outils.</t>
  </si>
  <si>
    <t>- Stockage de l'appareil</t>
  </si>
  <si>
    <t>Habillage graphique de l'application et logo.</t>
  </si>
  <si>
    <t>Rendre l'application plus conviviale et plus identifiable par l'utilisateur.</t>
  </si>
  <si>
    <t>Modifier le style du produit recommandé (couleur, longueur, etc).</t>
  </si>
  <si>
    <t>Tester différentes variantes du produit recommandé.</t>
  </si>
  <si>
    <t>Définir mes styles préférés parmi ceux proposés dans le catalogue.</t>
  </si>
  <si>
    <t>Obtenir des recommandations en adéquation avec mes préférences de style.</t>
  </si>
  <si>
    <t>Définir mes marques préférées parmi celles existantes dans le catalogue.</t>
  </si>
  <si>
    <t>Rester fidèle à mes marques préférées.</t>
  </si>
  <si>
    <t>Référencer les blogs, sites, conseils, influenceurs et tendances de mon choix.</t>
  </si>
  <si>
    <t>Accéder rapidement à mes sources d'inspirations autres que l'application.</t>
  </si>
  <si>
    <t>- Données de préférences personnelles</t>
  </si>
  <si>
    <t>Recommander des produits correspondants aux attentes indiquées par l'utilisateur.</t>
  </si>
  <si>
    <t>L'algorithme doit pouvoir, à partir des préférences de styles et de marques fournies par l'utilisateur, trouver des produits répondant à ces critères dans le catalogue.</t>
  </si>
  <si>
    <t>L'algorithme doit pouvoir, à partir des sources fournies par l'utilisateur, trouver des produits répondant à ces critères dans le catalogue.</t>
  </si>
  <si>
    <t>Recommander des produits correspondants aux sources d'inspiration indiquées par l'utilisateur.</t>
  </si>
  <si>
    <t>- Données de sources d'inspiration définies par l'utilisateur</t>
  </si>
  <si>
    <t>Indiquer ma satisfaction par rapport à la recommandation via un système de note/évaluation.</t>
  </si>
  <si>
    <t>Affiner la pertinence des futures recommandation.</t>
  </si>
  <si>
    <t>L'algorithme doit pondérer ses recommandations en fonction des précédentes notation de ces dernières par l'utilisateur.</t>
  </si>
  <si>
    <t>Ne plus ou moins recommander des produits de styles ou de marques qui ont été négativement notés par l'utilisateur.</t>
  </si>
  <si>
    <t>Mettre le produit dans le panier et poursuivre mes recherches.</t>
  </si>
  <si>
    <t>Ajouter successivement plusieurs produits au panier avant de finaliser mon éventuel achat.</t>
  </si>
  <si>
    <t>Valider ma commande, choisir les modalités de livraison.</t>
  </si>
  <si>
    <t>Connaître les options et tarifs de livraison.</t>
  </si>
  <si>
    <t>- Données de styles et de marques définies par l'utilisateur</t>
  </si>
  <si>
    <t>Finaliser et payer ma commande.</t>
  </si>
  <si>
    <t>Réaliser mon achat.</t>
  </si>
  <si>
    <t>Me désinscrire d'éventuels envois de mails/notifications de recommandation.</t>
  </si>
  <si>
    <t>Choisir si la recommandation doit être ponctuelle et faire suite à une action de ma part.</t>
  </si>
  <si>
    <t>- Données de préférences à syncroniser avec les données du compte utilisateur sur le serveur (pour les préférences mail)</t>
  </si>
  <si>
    <t>Afin de...</t>
  </si>
  <si>
    <t>Supprimer ou modifier les photos prises, les styles et les marques indiquées, ainsi que l'historique des recommandations.</t>
  </si>
  <si>
    <t>Pouvoir modifier/supprimer les données qui contiennent des informations concernant mes goûts et les photos sur lesquelles j'apparais.</t>
  </si>
  <si>
    <t>- Accès au compte sur le site
- Coordonnées de l'utilisateur
- Historique de commandes
- Toutes les informations liées au compte</t>
  </si>
  <si>
    <t>Choisir la durée de conservation de mes photos, préférences de styles, marques et recommandations.</t>
  </si>
  <si>
    <t>Afin que ces données potentiellement sensibles soient supprimées automatiquement en cas d'oubli de suppression manuelle.</t>
  </si>
  <si>
    <t>Afin que des données personnelles de l'utilisateur ne soient pas conservées à son insu suite à l'oubli/arrêt de l'utilisation de l'application.</t>
  </si>
  <si>
    <t>Charge
(filtré) :</t>
  </si>
  <si>
    <t>Coût
(filtré) :</t>
  </si>
  <si>
    <t>SPRINT 1</t>
  </si>
  <si>
    <t>ID</t>
  </si>
  <si>
    <t>Charge (%)</t>
  </si>
  <si>
    <t>SPRINT 2</t>
  </si>
  <si>
    <t>Durée Développeur :</t>
  </si>
  <si>
    <t>Durée Data Scientist :</t>
  </si>
  <si>
    <t>Durée Presta IA :</t>
  </si>
  <si>
    <t>Durée UX Designer :</t>
  </si>
  <si>
    <t>Durée Graphiste :</t>
  </si>
  <si>
    <t>User stories :</t>
  </si>
  <si>
    <t>SPRINT 3</t>
  </si>
  <si>
    <t>Durée sprint :</t>
  </si>
  <si>
    <t>CALENDRIER
(N° JOUR)</t>
  </si>
  <si>
    <t>Point plannification SPRINT 1</t>
  </si>
  <si>
    <t>Point plannification SPRINT 2</t>
  </si>
  <si>
    <t>Point plannification SPRINT 3</t>
  </si>
  <si>
    <t>SPRINT 3 : points revue + point rétrospective</t>
  </si>
  <si>
    <r>
      <t xml:space="preserve">Staff : </t>
    </r>
    <r>
      <rPr>
        <sz val="12"/>
        <color theme="1"/>
        <rFont val="Arial"/>
        <family val="2"/>
        <scheme val="minor"/>
      </rPr>
      <t>1 Développeur, 1 Data Scientist, 1 Presta IA, 1 UX Designer, 1 Graphiste</t>
    </r>
  </si>
  <si>
    <r>
      <t xml:space="preserve">Suivi quotidien : </t>
    </r>
    <r>
      <rPr>
        <sz val="12"/>
        <color theme="1"/>
        <rFont val="Arial"/>
        <family val="2"/>
        <scheme val="minor"/>
      </rPr>
      <t>daily stand-up meeting (15 min)</t>
    </r>
  </si>
  <si>
    <r>
      <t xml:space="preserve">Point(s) pilotage et replanification : </t>
    </r>
    <r>
      <rPr>
        <sz val="12"/>
        <color rgb="FF000000"/>
        <rFont val="Arial"/>
        <family val="2"/>
        <scheme val="minor"/>
      </rPr>
      <t>uniquement si le besoin est identifié lors du daily (1h)</t>
    </r>
  </si>
  <si>
    <r>
      <t xml:space="preserve">Staff : </t>
    </r>
    <r>
      <rPr>
        <sz val="12"/>
        <color theme="1"/>
        <rFont val="Arial"/>
        <family val="2"/>
        <scheme val="minor"/>
      </rPr>
      <t>1 Développeur</t>
    </r>
  </si>
  <si>
    <r>
      <t xml:space="preserve">Staff : </t>
    </r>
    <r>
      <rPr>
        <sz val="12"/>
        <color theme="1"/>
        <rFont val="Arial"/>
        <family val="2"/>
        <scheme val="minor"/>
      </rPr>
      <t>1 Développeur, 1 Data Scientist</t>
    </r>
  </si>
  <si>
    <t>ÉQUIPE PROJET</t>
  </si>
  <si>
    <t>SPRINT 1 : points revue + point rétrospective + Go pour sprint suivant</t>
  </si>
  <si>
    <t>SPRINT 2 : points revue + point rétrospective + Go pour sprint suivant</t>
  </si>
  <si>
    <t>Product Owner : Alicia</t>
  </si>
  <si>
    <t>Data Scientist : Pierre</t>
  </si>
  <si>
    <t>Presta IA : Julie</t>
  </si>
  <si>
    <t>Développeur : Inès</t>
  </si>
  <si>
    <t>UX Designer : Laura</t>
  </si>
  <si>
    <t>Graphiste : Kim</t>
  </si>
  <si>
    <r>
      <t xml:space="preserve">Gestion/Suivi </t>
    </r>
    <r>
      <rPr>
        <b/>
        <sz val="18"/>
        <color rgb="FF000000"/>
        <rFont val="Arial"/>
        <family val="2"/>
      </rPr>
      <t>►</t>
    </r>
  </si>
  <si>
    <t>Data ►</t>
  </si>
  <si>
    <t>Dév ►</t>
  </si>
  <si>
    <t>Créa ►</t>
  </si>
  <si>
    <t>- Un seul développeur sera mobilisé sur ce projet, car l'équipe développement est sur un autre projet urgent.
- Le développeur sera mobilisé sur le sprint 1 (8 jours), sur le sprint 2 (17 jours) et sur le sprint 3 (10 jours).
- La créa ne sera mobilisée que sur le sprint 1 : UX 10 jours et Graphiste 5 jours.
- Le Data Scientist sera mobilisé sur le sprint 1 (15 jours) et le sprint 3 (10 jours).
- Le Presta IA est mobilisé 25 jour sur le sprint 1.
- Les "Must have" sont indispensables pour le produit minimum viable.</t>
  </si>
  <si>
    <t>IA Product Manager : Maxime</t>
  </si>
  <si>
    <t xml:space="preserve">- Charge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</si>
</sst>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\ &quot;€&quot;"/>
    <numFmt numFmtId="166" formatCode="#,##0\ &quot;€&quot;"/>
  </numFmts>
  <fonts count="28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FFFFFF"/>
      <name val="Arial"/>
      <family val="2"/>
    </font>
    <font>
      <b/>
      <sz val="16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sz val="16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26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4"/>
      <color rgb="FF000000"/>
      <name val="Arial"/>
      <family val="2"/>
      <scheme val="minor"/>
    </font>
    <font>
      <b/>
      <sz val="11"/>
      <name val="Arial"/>
      <family val="2"/>
    </font>
    <font>
      <b/>
      <sz val="26"/>
      <color rgb="FF000000"/>
      <name val="Arial"/>
      <family val="2"/>
      <scheme val="minor"/>
    </font>
    <font>
      <b/>
      <sz val="28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8"/>
      <color rgb="FF000000"/>
      <name val="Arial"/>
      <family val="2"/>
    </font>
    <font>
      <b/>
      <sz val="26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79857783745845"/>
        <bgColor theme="0"/>
      </patternFill>
    </fill>
    <fill>
      <patternFill patternType="solid">
        <fgColor theme="3" tint="0.3499862666707357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1"/>
        <bgColor theme="0"/>
      </patternFill>
    </fill>
  </fills>
  <borders count="4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 style="thick">
        <color theme="1"/>
      </right>
      <top style="thin">
        <color theme="1"/>
      </top>
      <bottom style="thick">
        <color theme="1"/>
      </bottom>
      <diagonal style="thin">
        <color theme="1"/>
      </diagonal>
    </border>
    <border diagonalUp="1" diagonalDown="1">
      <left/>
      <right style="thick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mediumDashed">
        <color theme="1"/>
      </left>
      <right style="mediumDashed">
        <color theme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1"/>
      </left>
      <right style="mediumDashed">
        <color theme="1"/>
      </right>
      <top style="thin">
        <color theme="1"/>
      </top>
      <bottom style="thin">
        <color theme="1"/>
      </bottom>
      <diagonal/>
    </border>
    <border>
      <left style="mediumDashed">
        <color theme="1"/>
      </left>
      <right style="mediumDashed">
        <color theme="1"/>
      </right>
      <top/>
      <bottom style="thin">
        <color theme="1"/>
      </bottom>
      <diagonal/>
    </border>
    <border>
      <left style="mediumDashed">
        <color theme="1"/>
      </left>
      <right style="mediumDashed">
        <color theme="1"/>
      </right>
      <top style="thin">
        <color theme="1"/>
      </top>
      <bottom/>
      <diagonal/>
    </border>
    <border>
      <left style="mediumDashed">
        <color theme="1"/>
      </left>
      <right style="mediumDashed">
        <color theme="1"/>
      </right>
      <top/>
      <bottom style="mediumDashed">
        <color theme="1"/>
      </bottom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thin">
        <color theme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18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10" borderId="0" xfId="0" applyFill="1"/>
    <xf numFmtId="0" fontId="1" fillId="10" borderId="0" xfId="0" applyFont="1" applyFill="1"/>
    <xf numFmtId="1" fontId="0" fillId="10" borderId="0" xfId="0" applyNumberFormat="1" applyFill="1"/>
    <xf numFmtId="1" fontId="9" fillId="10" borderId="1" xfId="0" applyNumberFormat="1" applyFont="1" applyFill="1" applyBorder="1" applyAlignment="1">
      <alignment horizontal="center" vertical="center"/>
    </xf>
    <xf numFmtId="10" fontId="0" fillId="10" borderId="0" xfId="0" applyNumberFormat="1" applyFill="1"/>
    <xf numFmtId="10" fontId="0" fillId="0" borderId="0" xfId="0" applyNumberFormat="1"/>
    <xf numFmtId="164" fontId="0" fillId="10" borderId="0" xfId="0" applyNumberFormat="1" applyFill="1"/>
    <xf numFmtId="164" fontId="0" fillId="0" borderId="0" xfId="0" applyNumberFormat="1"/>
    <xf numFmtId="0" fontId="8" fillId="10" borderId="1" xfId="0" applyFont="1" applyFill="1" applyBorder="1" applyAlignment="1">
      <alignment horizontal="center" vertical="center"/>
    </xf>
    <xf numFmtId="0" fontId="0" fillId="10" borderId="0" xfId="0" applyFill="1" applyAlignment="1">
      <alignment wrapText="1"/>
    </xf>
    <xf numFmtId="0" fontId="10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66" fontId="0" fillId="10" borderId="0" xfId="0" applyNumberFormat="1" applyFill="1"/>
    <xf numFmtId="166" fontId="0" fillId="0" borderId="0" xfId="0" applyNumberFormat="1"/>
    <xf numFmtId="164" fontId="9" fillId="10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166" fontId="9" fillId="10" borderId="1" xfId="0" applyNumberFormat="1" applyFont="1" applyFill="1" applyBorder="1" applyAlignment="1">
      <alignment horizontal="center" vertical="center"/>
    </xf>
    <xf numFmtId="10" fontId="9" fillId="10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164" fontId="5" fillId="13" borderId="1" xfId="0" applyNumberFormat="1" applyFont="1" applyFill="1" applyBorder="1" applyAlignment="1">
      <alignment horizontal="center" vertical="center" wrapText="1"/>
    </xf>
    <xf numFmtId="166" fontId="5" fillId="13" borderId="1" xfId="0" applyNumberFormat="1" applyFont="1" applyFill="1" applyBorder="1" applyAlignment="1">
      <alignment horizontal="center" vertical="center" wrapText="1"/>
    </xf>
    <xf numFmtId="10" fontId="5" fillId="13" borderId="1" xfId="0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8" borderId="1" xfId="0" applyNumberFormat="1" applyFont="1" applyFill="1" applyBorder="1" applyAlignment="1">
      <alignment vertical="center" wrapText="1"/>
    </xf>
    <xf numFmtId="164" fontId="9" fillId="10" borderId="2" xfId="0" applyNumberFormat="1" applyFont="1" applyFill="1" applyBorder="1" applyAlignment="1">
      <alignment horizontal="center" vertical="center"/>
    </xf>
    <xf numFmtId="10" fontId="9" fillId="1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Continuous"/>
    </xf>
    <xf numFmtId="0" fontId="18" fillId="16" borderId="4" xfId="0" applyFont="1" applyFill="1" applyBorder="1" applyAlignment="1">
      <alignment horizontal="centerContinuous"/>
    </xf>
    <xf numFmtId="0" fontId="9" fillId="10" borderId="0" xfId="0" applyFont="1" applyFill="1" applyAlignment="1">
      <alignment horizontal="center" vertical="center"/>
    </xf>
    <xf numFmtId="10" fontId="5" fillId="13" borderId="4" xfId="0" applyNumberFormat="1" applyFont="1" applyFill="1" applyBorder="1" applyAlignment="1">
      <alignment horizontal="center" vertical="center" wrapText="1"/>
    </xf>
    <xf numFmtId="10" fontId="9" fillId="10" borderId="4" xfId="0" applyNumberFormat="1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right" vertical="center"/>
    </xf>
    <xf numFmtId="0" fontId="0" fillId="16" borderId="2" xfId="0" applyFill="1" applyBorder="1" applyAlignment="1">
      <alignment horizontal="centerContinuous"/>
    </xf>
    <xf numFmtId="0" fontId="0" fillId="16" borderId="8" xfId="0" applyFill="1" applyBorder="1" applyAlignment="1">
      <alignment horizontal="centerContinuous"/>
    </xf>
    <xf numFmtId="0" fontId="8" fillId="7" borderId="9" xfId="0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7" borderId="12" xfId="0" applyFont="1" applyFill="1" applyBorder="1" applyAlignment="1">
      <alignment horizontal="right" vertical="center"/>
    </xf>
    <xf numFmtId="0" fontId="8" fillId="0" borderId="13" xfId="0" applyFont="1" applyBorder="1" applyAlignment="1">
      <alignment horizontal="left" vertical="center"/>
    </xf>
    <xf numFmtId="0" fontId="8" fillId="7" borderId="11" xfId="0" applyFont="1" applyFill="1" applyBorder="1" applyAlignment="1">
      <alignment horizontal="left" vertical="center"/>
    </xf>
    <xf numFmtId="0" fontId="8" fillId="18" borderId="17" xfId="0" applyFont="1" applyFill="1" applyBorder="1" applyAlignment="1">
      <alignment horizontal="left" vertical="center"/>
    </xf>
    <xf numFmtId="0" fontId="8" fillId="18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left" vertical="center"/>
    </xf>
    <xf numFmtId="0" fontId="20" fillId="10" borderId="18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right"/>
    </xf>
    <xf numFmtId="0" fontId="4" fillId="10" borderId="0" xfId="0" applyFont="1" applyFill="1"/>
    <xf numFmtId="0" fontId="22" fillId="19" borderId="19" xfId="0" applyFont="1" applyFill="1" applyBorder="1" applyAlignment="1">
      <alignment horizontal="centerContinuous" vertical="center"/>
    </xf>
    <xf numFmtId="0" fontId="0" fillId="19" borderId="20" xfId="0" applyFill="1" applyBorder="1" applyAlignment="1">
      <alignment horizontal="centerContinuous"/>
    </xf>
    <xf numFmtId="0" fontId="0" fillId="19" borderId="21" xfId="0" applyFill="1" applyBorder="1" applyAlignment="1">
      <alignment horizontal="centerContinuous"/>
    </xf>
    <xf numFmtId="0" fontId="7" fillId="17" borderId="14" xfId="0" applyFont="1" applyFill="1" applyBorder="1" applyAlignment="1">
      <alignment vertical="center"/>
    </xf>
    <xf numFmtId="0" fontId="19" fillId="17" borderId="14" xfId="0" applyFont="1" applyFill="1" applyBorder="1" applyAlignment="1">
      <alignment horizontal="left" vertical="center" wrapText="1"/>
    </xf>
    <xf numFmtId="0" fontId="19" fillId="17" borderId="14" xfId="0" applyFont="1" applyFill="1" applyBorder="1" applyAlignment="1">
      <alignment horizontal="left" vertical="center"/>
    </xf>
    <xf numFmtId="0" fontId="22" fillId="16" borderId="19" xfId="0" applyFont="1" applyFill="1" applyBorder="1" applyAlignment="1">
      <alignment horizontal="centerContinuous" vertical="center"/>
    </xf>
    <xf numFmtId="0" fontId="0" fillId="16" borderId="20" xfId="0" applyFill="1" applyBorder="1" applyAlignment="1">
      <alignment horizontal="centerContinuous"/>
    </xf>
    <xf numFmtId="0" fontId="0" fillId="16" borderId="21" xfId="0" applyFill="1" applyBorder="1" applyAlignment="1">
      <alignment horizontal="centerContinuous"/>
    </xf>
    <xf numFmtId="0" fontId="18" fillId="19" borderId="4" xfId="0" applyFont="1" applyFill="1" applyBorder="1" applyAlignment="1">
      <alignment horizontal="centerContinuous"/>
    </xf>
    <xf numFmtId="0" fontId="17" fillId="19" borderId="5" xfId="0" applyFont="1" applyFill="1" applyBorder="1" applyAlignment="1">
      <alignment horizontal="centerContinuous"/>
    </xf>
    <xf numFmtId="0" fontId="0" fillId="19" borderId="2" xfId="0" applyFill="1" applyBorder="1" applyAlignment="1">
      <alignment horizontal="centerContinuous"/>
    </xf>
    <xf numFmtId="0" fontId="0" fillId="19" borderId="8" xfId="0" applyFill="1" applyBorder="1" applyAlignment="1">
      <alignment horizontal="centerContinuous"/>
    </xf>
    <xf numFmtId="0" fontId="22" fillId="20" borderId="19" xfId="0" applyFont="1" applyFill="1" applyBorder="1" applyAlignment="1">
      <alignment horizontal="centerContinuous" vertical="center"/>
    </xf>
    <xf numFmtId="0" fontId="0" fillId="20" borderId="20" xfId="0" applyFill="1" applyBorder="1" applyAlignment="1">
      <alignment horizontal="centerContinuous"/>
    </xf>
    <xf numFmtId="0" fontId="0" fillId="20" borderId="21" xfId="0" applyFill="1" applyBorder="1" applyAlignment="1">
      <alignment horizontal="centerContinuous"/>
    </xf>
    <xf numFmtId="0" fontId="18" fillId="20" borderId="4" xfId="0" applyFont="1" applyFill="1" applyBorder="1" applyAlignment="1">
      <alignment horizontal="centerContinuous"/>
    </xf>
    <xf numFmtId="0" fontId="17" fillId="20" borderId="5" xfId="0" applyFont="1" applyFill="1" applyBorder="1" applyAlignment="1">
      <alignment horizontal="centerContinuous"/>
    </xf>
    <xf numFmtId="0" fontId="0" fillId="20" borderId="2" xfId="0" applyFill="1" applyBorder="1" applyAlignment="1">
      <alignment horizontal="centerContinuous"/>
    </xf>
    <xf numFmtId="0" fontId="0" fillId="20" borderId="8" xfId="0" applyFill="1" applyBorder="1" applyAlignment="1">
      <alignment horizontal="centerContinuous"/>
    </xf>
    <xf numFmtId="0" fontId="20" fillId="16" borderId="18" xfId="0" applyFont="1" applyFill="1" applyBorder="1" applyAlignment="1">
      <alignment horizontal="center" vertical="center"/>
    </xf>
    <xf numFmtId="0" fontId="23" fillId="16" borderId="18" xfId="0" applyFont="1" applyFill="1" applyBorder="1" applyAlignment="1">
      <alignment horizontal="center" vertical="center"/>
    </xf>
    <xf numFmtId="0" fontId="0" fillId="16" borderId="18" xfId="0" applyFill="1" applyBorder="1"/>
    <xf numFmtId="0" fontId="20" fillId="19" borderId="18" xfId="0" applyFont="1" applyFill="1" applyBorder="1" applyAlignment="1">
      <alignment horizontal="center" vertical="center"/>
    </xf>
    <xf numFmtId="0" fontId="0" fillId="19" borderId="18" xfId="0" applyFill="1" applyBorder="1"/>
    <xf numFmtId="0" fontId="20" fillId="20" borderId="18" xfId="0" applyFont="1" applyFill="1" applyBorder="1" applyAlignment="1">
      <alignment horizontal="center" vertical="center"/>
    </xf>
    <xf numFmtId="0" fontId="0" fillId="20" borderId="18" xfId="0" applyFill="1" applyBorder="1"/>
    <xf numFmtId="0" fontId="20" fillId="21" borderId="22" xfId="0" applyFont="1" applyFill="1" applyBorder="1" applyAlignment="1">
      <alignment horizontal="center" vertical="center"/>
    </xf>
    <xf numFmtId="0" fontId="0" fillId="21" borderId="5" xfId="0" applyFill="1" applyBorder="1"/>
    <xf numFmtId="0" fontId="0" fillId="21" borderId="6" xfId="0" applyFill="1" applyBorder="1"/>
    <xf numFmtId="0" fontId="20" fillId="16" borderId="23" xfId="0" applyFont="1" applyFill="1" applyBorder="1" applyAlignment="1">
      <alignment horizontal="center" vertical="center"/>
    </xf>
    <xf numFmtId="0" fontId="20" fillId="19" borderId="24" xfId="0" applyFont="1" applyFill="1" applyBorder="1" applyAlignment="1">
      <alignment horizontal="center" vertical="center"/>
    </xf>
    <xf numFmtId="0" fontId="20" fillId="19" borderId="23" xfId="0" applyFont="1" applyFill="1" applyBorder="1" applyAlignment="1">
      <alignment horizontal="center" vertical="center"/>
    </xf>
    <xf numFmtId="0" fontId="20" fillId="20" borderId="24" xfId="0" applyFont="1" applyFill="1" applyBorder="1" applyAlignment="1">
      <alignment horizontal="center" vertical="center"/>
    </xf>
    <xf numFmtId="0" fontId="20" fillId="20" borderId="25" xfId="0" applyFont="1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Continuous"/>
    </xf>
    <xf numFmtId="0" fontId="0" fillId="17" borderId="27" xfId="0" applyFill="1" applyBorder="1" applyAlignment="1">
      <alignment vertical="center"/>
    </xf>
    <xf numFmtId="0" fontId="6" fillId="17" borderId="15" xfId="0" applyFont="1" applyFill="1" applyBorder="1" applyAlignment="1">
      <alignment horizontal="center" vertical="center" wrapText="1"/>
    </xf>
    <xf numFmtId="0" fontId="0" fillId="17" borderId="15" xfId="0" applyFill="1" applyBorder="1"/>
    <xf numFmtId="0" fontId="0" fillId="7" borderId="34" xfId="0" applyFill="1" applyBorder="1" applyAlignment="1">
      <alignment horizontal="centerContinuous"/>
    </xf>
    <xf numFmtId="0" fontId="0" fillId="7" borderId="35" xfId="0" applyFill="1" applyBorder="1" applyAlignment="1">
      <alignment horizontal="centerContinuous"/>
    </xf>
    <xf numFmtId="0" fontId="0" fillId="10" borderId="38" xfId="0" applyFill="1" applyBorder="1"/>
    <xf numFmtId="0" fontId="22" fillId="17" borderId="28" xfId="0" applyFont="1" applyFill="1" applyBorder="1" applyAlignment="1">
      <alignment horizontal="centerContinuous"/>
    </xf>
    <xf numFmtId="0" fontId="0" fillId="17" borderId="0" xfId="0" applyFill="1" applyAlignment="1">
      <alignment horizontal="centerContinuous"/>
    </xf>
    <xf numFmtId="0" fontId="0" fillId="17" borderId="28" xfId="0" applyFill="1" applyBorder="1"/>
    <xf numFmtId="0" fontId="0" fillId="17" borderId="0" xfId="0" applyFill="1"/>
    <xf numFmtId="0" fontId="0" fillId="17" borderId="30" xfId="0" applyFill="1" applyBorder="1"/>
    <xf numFmtId="0" fontId="0" fillId="17" borderId="31" xfId="0" applyFill="1" applyBorder="1"/>
    <xf numFmtId="0" fontId="0" fillId="17" borderId="0" xfId="0" applyFill="1" applyAlignment="1">
      <alignment horizontal="right"/>
    </xf>
    <xf numFmtId="0" fontId="0" fillId="17" borderId="29" xfId="0" applyFill="1" applyBorder="1"/>
    <xf numFmtId="0" fontId="0" fillId="17" borderId="29" xfId="0" applyFill="1" applyBorder="1" applyAlignment="1">
      <alignment horizontal="centerContinuous"/>
    </xf>
    <xf numFmtId="0" fontId="0" fillId="17" borderId="32" xfId="0" applyFill="1" applyBorder="1"/>
    <xf numFmtId="0" fontId="22" fillId="7" borderId="33" xfId="0" applyFont="1" applyFill="1" applyBorder="1" applyAlignment="1">
      <alignment horizontal="centerContinuous" vertical="center"/>
    </xf>
    <xf numFmtId="0" fontId="8" fillId="8" borderId="39" xfId="0" applyFont="1" applyFill="1" applyBorder="1" applyAlignment="1">
      <alignment horizontal="left"/>
    </xf>
    <xf numFmtId="0" fontId="8" fillId="8" borderId="41" xfId="0" applyFont="1" applyFill="1" applyBorder="1" applyAlignment="1">
      <alignment horizontal="left"/>
    </xf>
    <xf numFmtId="0" fontId="8" fillId="14" borderId="39" xfId="0" applyFont="1" applyFill="1" applyBorder="1"/>
    <xf numFmtId="0" fontId="8" fillId="14" borderId="44" xfId="0" applyFont="1" applyFill="1" applyBorder="1"/>
    <xf numFmtId="0" fontId="8" fillId="14" borderId="41" xfId="0" applyFont="1" applyFill="1" applyBorder="1"/>
    <xf numFmtId="0" fontId="8" fillId="14" borderId="45" xfId="0" applyFont="1" applyFill="1" applyBorder="1"/>
    <xf numFmtId="0" fontId="8" fillId="9" borderId="39" xfId="0" applyFont="1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8" fillId="9" borderId="41" xfId="0" applyFont="1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14" fillId="10" borderId="39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10" borderId="40" xfId="0" applyFont="1" applyFill="1" applyBorder="1" applyAlignment="1">
      <alignment horizontal="center" vertical="center"/>
    </xf>
    <xf numFmtId="0" fontId="14" fillId="10" borderId="41" xfId="0" applyFont="1" applyFill="1" applyBorder="1" applyAlignment="1">
      <alignment horizontal="center" vertical="center"/>
    </xf>
    <xf numFmtId="0" fontId="14" fillId="10" borderId="37" xfId="0" applyFont="1" applyFill="1" applyBorder="1" applyAlignment="1">
      <alignment horizontal="center" vertical="center"/>
    </xf>
    <xf numFmtId="0" fontId="10" fillId="14" borderId="4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0" fillId="9" borderId="42" xfId="0" applyFont="1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49" fontId="14" fillId="10" borderId="39" xfId="0" applyNumberFormat="1" applyFont="1" applyFill="1" applyBorder="1" applyAlignment="1">
      <alignment horizontal="left" vertical="center" wrapText="1"/>
    </xf>
    <xf numFmtId="49" fontId="13" fillId="10" borderId="39" xfId="0" applyNumberFormat="1" applyFont="1" applyFill="1" applyBorder="1"/>
    <xf numFmtId="49" fontId="13" fillId="10" borderId="41" xfId="0" applyNumberFormat="1" applyFont="1" applyFill="1" applyBorder="1" applyAlignment="1">
      <alignment horizontal="left" vertical="center"/>
    </xf>
    <xf numFmtId="49" fontId="13" fillId="10" borderId="41" xfId="0" applyNumberFormat="1" applyFont="1" applyFill="1" applyBorder="1"/>
    <xf numFmtId="0" fontId="10" fillId="8" borderId="38" xfId="0" applyFont="1" applyFill="1" applyBorder="1" applyAlignment="1">
      <alignment horizontal="center" vertical="center"/>
    </xf>
    <xf numFmtId="0" fontId="10" fillId="8" borderId="40" xfId="0" applyFont="1" applyFill="1" applyBorder="1" applyAlignment="1">
      <alignment horizontal="center" vertical="center"/>
    </xf>
    <xf numFmtId="0" fontId="10" fillId="15" borderId="42" xfId="0" applyFont="1" applyFill="1" applyBorder="1" applyAlignment="1">
      <alignment horizontal="center" vertical="center"/>
    </xf>
    <xf numFmtId="0" fontId="8" fillId="15" borderId="39" xfId="0" applyFont="1" applyFill="1" applyBorder="1" applyAlignment="1">
      <alignment horizontal="left" vertical="center"/>
    </xf>
    <xf numFmtId="0" fontId="0" fillId="15" borderId="44" xfId="0" applyFill="1" applyBorder="1" applyAlignment="1">
      <alignment horizontal="left" vertical="center"/>
    </xf>
    <xf numFmtId="0" fontId="0" fillId="15" borderId="41" xfId="0" applyFill="1" applyBorder="1" applyAlignment="1">
      <alignment horizontal="left" vertical="center"/>
    </xf>
    <xf numFmtId="0" fontId="0" fillId="15" borderId="45" xfId="0" applyFill="1" applyBorder="1" applyAlignment="1">
      <alignment horizontal="left" vertical="center"/>
    </xf>
    <xf numFmtId="0" fontId="26" fillId="16" borderId="5" xfId="0" applyFont="1" applyFill="1" applyBorder="1" applyAlignment="1">
      <alignment horizontal="right"/>
    </xf>
    <xf numFmtId="0" fontId="26" fillId="16" borderId="5" xfId="0" applyFont="1" applyFill="1" applyBorder="1" applyAlignment="1">
      <alignment horizontal="left"/>
    </xf>
    <xf numFmtId="49" fontId="26" fillId="16" borderId="5" xfId="0" applyNumberFormat="1" applyFont="1" applyFill="1" applyBorder="1" applyAlignment="1">
      <alignment horizontal="right"/>
    </xf>
    <xf numFmtId="0" fontId="26" fillId="19" borderId="5" xfId="0" applyFont="1" applyFill="1" applyBorder="1" applyAlignment="1">
      <alignment horizontal="right"/>
    </xf>
    <xf numFmtId="49" fontId="26" fillId="19" borderId="5" xfId="0" applyNumberFormat="1" applyFont="1" applyFill="1" applyBorder="1" applyAlignment="1">
      <alignment horizontal="right"/>
    </xf>
    <xf numFmtId="0" fontId="26" fillId="19" borderId="5" xfId="0" applyFont="1" applyFill="1" applyBorder="1" applyAlignment="1">
      <alignment horizontal="left"/>
    </xf>
    <xf numFmtId="0" fontId="26" fillId="20" borderId="5" xfId="0" applyFont="1" applyFill="1" applyBorder="1" applyAlignment="1">
      <alignment horizontal="right"/>
    </xf>
    <xf numFmtId="49" fontId="26" fillId="20" borderId="5" xfId="0" applyNumberFormat="1" applyFont="1" applyFill="1" applyBorder="1" applyAlignment="1">
      <alignment horizontal="right"/>
    </xf>
    <xf numFmtId="0" fontId="26" fillId="20" borderId="5" xfId="0" applyFont="1" applyFill="1" applyBorder="1" applyAlignment="1">
      <alignment horizontal="left"/>
    </xf>
    <xf numFmtId="0" fontId="27" fillId="10" borderId="0" xfId="0" applyFont="1" applyFill="1" applyAlignment="1">
      <alignment horizontal="right"/>
    </xf>
    <xf numFmtId="0" fontId="27" fillId="10" borderId="0" xfId="0" applyFont="1" applyFill="1" applyAlignment="1">
      <alignment horizontal="left"/>
    </xf>
    <xf numFmtId="0" fontId="27" fillId="1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10" borderId="0" xfId="0" applyFont="1" applyFill="1"/>
    <xf numFmtId="0" fontId="27" fillId="10" borderId="0" xfId="0" applyFont="1" applyFill="1" applyBorder="1"/>
    <xf numFmtId="0" fontId="27" fillId="10" borderId="0" xfId="0" applyFont="1" applyFill="1" applyBorder="1" applyAlignment="1">
      <alignment horizontal="right"/>
    </xf>
    <xf numFmtId="0" fontId="27" fillId="10" borderId="0" xfId="0" applyFont="1" applyFill="1" applyBorder="1" applyAlignment="1">
      <alignment horizontal="left"/>
    </xf>
  </cellXfs>
  <cellStyles count="2">
    <cellStyle name="Normal" xfId="0" builtinId="0"/>
    <cellStyle name="Normal 2" xfId="1" xr:uid="{E02E703D-C318-4CFF-8F26-91EAADBBE873}"/>
  </cellStyles>
  <dxfs count="140"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 patternType="gray0625">
          <bgColor theme="0" tint="-4.9989318521683403E-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gray0625"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  <dxf>
      <fill>
        <patternFill patternType="lightUp">
          <fgColor theme="0" tint="-0.499984740745262"/>
        </patternFill>
      </fill>
    </dxf>
  </dxfs>
  <tableStyles count="0" defaultTableStyle="TableStyleMedium2" defaultPivotStyle="PivotStyleLight16"/>
  <colors>
    <mruColors>
      <color rgb="FFF7B4AE"/>
      <color rgb="FFA6E3B7"/>
      <color rgb="FF8CB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User stories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A6E3B7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9-4201-8B01-C347F20E03BD}"/>
              </c:ext>
            </c:extLst>
          </c:dPt>
          <c:dPt>
            <c:idx val="1"/>
            <c:bubble3D val="0"/>
            <c:spPr>
              <a:solidFill>
                <a:srgbClr val="8CB5F9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9-4201-8B01-C347F20E03BD}"/>
              </c:ext>
            </c:extLst>
          </c:dPt>
          <c:dPt>
            <c:idx val="2"/>
            <c:bubble3D val="0"/>
            <c:spPr>
              <a:solidFill>
                <a:srgbClr val="F7B4AE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9-4201-8B01-C347F20E03BD}"/>
              </c:ext>
            </c:extLst>
          </c:dPt>
          <c:cat>
            <c:strRef>
              <c:f>Sprints!$B$62:$B$64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Sprints!$C$62:$C$64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9-4201-8B01-C347F20E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Charge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A6E3B7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8-4E6C-964A-4E94F9D9A31F}"/>
              </c:ext>
            </c:extLst>
          </c:dPt>
          <c:dPt>
            <c:idx val="1"/>
            <c:bubble3D val="0"/>
            <c:spPr>
              <a:solidFill>
                <a:srgbClr val="8CB5F9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CE8-4E6C-964A-4E94F9D9A31F}"/>
              </c:ext>
            </c:extLst>
          </c:dPt>
          <c:dPt>
            <c:idx val="2"/>
            <c:bubble3D val="0"/>
            <c:spPr>
              <a:solidFill>
                <a:srgbClr val="F7B4AE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8-4E6C-964A-4E94F9D9A31F}"/>
              </c:ext>
            </c:extLst>
          </c:dPt>
          <c:cat>
            <c:strRef>
              <c:f>Sprints!$B$62:$B$64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Sprints!$D$62:$D$64</c:f>
              <c:numCache>
                <c:formatCode>General</c:formatCode>
                <c:ptCount val="3"/>
                <c:pt idx="0">
                  <c:v>63</c:v>
                </c:pt>
                <c:pt idx="1">
                  <c:v>17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E8-4E6C-964A-4E94F9D9A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Durées des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A6E3B7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F-4F53-BA45-554B318FD307}"/>
              </c:ext>
            </c:extLst>
          </c:dPt>
          <c:dPt>
            <c:idx val="1"/>
            <c:bubble3D val="0"/>
            <c:spPr>
              <a:solidFill>
                <a:srgbClr val="8CB5F9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F-4F53-BA45-554B318FD307}"/>
              </c:ext>
            </c:extLst>
          </c:dPt>
          <c:dPt>
            <c:idx val="2"/>
            <c:bubble3D val="0"/>
            <c:spPr>
              <a:solidFill>
                <a:srgbClr val="F7B4AE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F-4F53-BA45-554B318FD307}"/>
              </c:ext>
            </c:extLst>
          </c:dPt>
          <c:cat>
            <c:strRef>
              <c:f>Sprints!$B$62:$B$64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Sprints!$E$62:$E$64</c:f>
              <c:numCache>
                <c:formatCode>General</c:formatCode>
                <c:ptCount val="3"/>
                <c:pt idx="0">
                  <c:v>25</c:v>
                </c:pt>
                <c:pt idx="1">
                  <c:v>17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F-4F53-BA45-554B318FD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 b="1">
                <a:solidFill>
                  <a:schemeClr val="tx1"/>
                </a:solidFill>
              </a:rPr>
              <a:t>Burndown chart</a:t>
            </a:r>
          </a:p>
        </c:rich>
      </c:tx>
      <c:layout>
        <c:manualLayout>
          <c:xMode val="edge"/>
          <c:yMode val="edge"/>
          <c:x val="0.40329462409248606"/>
          <c:y val="1.2240354295609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>
                <a:lumMod val="75000"/>
                <a:alpha val="51000"/>
              </a:schemeClr>
            </a:solidFill>
            <a:ln w="25400">
              <a:noFill/>
            </a:ln>
            <a:effectLst/>
          </c:spPr>
          <c:cat>
            <c:multiLvlStrRef>
              <c:f>Sprints!$G$18:$H$75</c:f>
              <c:multiLvlStrCache>
                <c:ptCount val="5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</c:lvl>
                <c:lvl>
                  <c:pt idx="0">
                    <c:v>SPRINT 1</c:v>
                  </c:pt>
                  <c:pt idx="27">
                    <c:v>SPRINT 2</c:v>
                  </c:pt>
                  <c:pt idx="46">
                    <c:v>SPRINT 3</c:v>
                  </c:pt>
                </c:lvl>
              </c:multiLvlStrCache>
            </c:multiLvlStrRef>
          </c:cat>
          <c:val>
            <c:numRef>
              <c:f>Sprints!$I$18:$I$75</c:f>
              <c:numCache>
                <c:formatCode>General</c:formatCode>
                <c:ptCount val="58"/>
                <c:pt idx="0">
                  <c:v>20</c:v>
                </c:pt>
                <c:pt idx="1">
                  <c:v>20</c:v>
                </c:pt>
                <c:pt idx="2">
                  <c:v>19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C-4A1F-88D2-EE1C6D63F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680"/>
        <c:axId val="1445140816"/>
      </c:areaChart>
      <c:lineChart>
        <c:grouping val="stacked"/>
        <c:varyColors val="0"/>
        <c:ser>
          <c:idx val="3"/>
          <c:order val="1"/>
          <c:spPr>
            <a:ln w="38100" cap="rnd">
              <a:solidFill>
                <a:srgbClr val="F7B4AE"/>
              </a:solidFill>
              <a:round/>
            </a:ln>
            <a:effectLst/>
          </c:spPr>
          <c:marker>
            <c:symbol val="none"/>
          </c:marker>
          <c:val>
            <c:numRef>
              <c:f>Sprints!$I$18:$I$75</c:f>
              <c:numCache>
                <c:formatCode>General</c:formatCode>
                <c:ptCount val="58"/>
                <c:pt idx="0">
                  <c:v>20</c:v>
                </c:pt>
                <c:pt idx="1">
                  <c:v>20</c:v>
                </c:pt>
                <c:pt idx="2">
                  <c:v>19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11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1C-4A1F-88D2-EE1C6D63F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785424"/>
        <c:axId val="1442675024"/>
      </c:lineChart>
      <c:scatterChart>
        <c:scatterStyle val="lineMarker"/>
        <c:varyColors val="0"/>
        <c:ser>
          <c:idx val="1"/>
          <c:order val="2"/>
          <c:tx>
            <c:v>vert1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3A1C-4A1F-88D2-EE1C6D63F0E4}"/>
              </c:ext>
            </c:extLst>
          </c:dPt>
          <c:errBars>
            <c:errDir val="y"/>
            <c:errBarType val="plus"/>
            <c:errValType val="fixedVal"/>
            <c:noEndCap val="1"/>
            <c:val val="20"/>
            <c:spPr>
              <a:noFill/>
              <a:ln w="190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Lit>
              <c:formatCode>General</c:formatCode>
              <c:ptCount val="1"/>
              <c:pt idx="0">
                <c:v>27.5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A1C-4A1F-88D2-EE1C6D63F0E4}"/>
            </c:ext>
          </c:extLst>
        </c:ser>
        <c:ser>
          <c:idx val="2"/>
          <c:order val="3"/>
          <c:tx>
            <c:v>vert2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20"/>
            <c:spPr>
              <a:noFill/>
              <a:ln w="190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Lit>
              <c:formatCode>General</c:formatCode>
              <c:ptCount val="1"/>
              <c:pt idx="0">
                <c:v>46.5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A1C-4A1F-88D2-EE1C6D63F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07680"/>
        <c:axId val="1445140816"/>
      </c:scatterChart>
      <c:catAx>
        <c:axId val="13160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  <a:tailEnd type="none"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140816"/>
        <c:crosses val="autoZero"/>
        <c:auto val="1"/>
        <c:lblAlgn val="ctr"/>
        <c:lblOffset val="100"/>
        <c:noMultiLvlLbl val="0"/>
      </c:catAx>
      <c:valAx>
        <c:axId val="144514081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07680"/>
        <c:crosses val="autoZero"/>
        <c:crossBetween val="between"/>
      </c:valAx>
      <c:valAx>
        <c:axId val="1442675024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196785424"/>
        <c:crosses val="max"/>
        <c:crossBetween val="between"/>
      </c:valAx>
      <c:catAx>
        <c:axId val="196785424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675024"/>
        <c:auto val="1"/>
        <c:lblAlgn val="ctr"/>
        <c:lblOffset val="100"/>
        <c:noMultiLvlLbl val="0"/>
      </c:catAx>
      <c:spPr>
        <a:noFill/>
        <a:ln w="1905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11</xdr:row>
      <xdr:rowOff>66675</xdr:rowOff>
    </xdr:from>
    <xdr:to>
      <xdr:col>4</xdr:col>
      <xdr:colOff>1681162</xdr:colOff>
      <xdr:row>29</xdr:row>
      <xdr:rowOff>95609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F1FE0C-BD64-A42A-406F-75576C2FF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678</xdr:colOff>
      <xdr:row>31</xdr:row>
      <xdr:rowOff>47185</xdr:rowOff>
    </xdr:from>
    <xdr:to>
      <xdr:col>4</xdr:col>
      <xdr:colOff>1660752</xdr:colOff>
      <xdr:row>54</xdr:row>
      <xdr:rowOff>49828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59C2D39-5D63-1567-F70C-034F23B9F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3290</xdr:colOff>
      <xdr:row>56</xdr:row>
      <xdr:rowOff>42863</xdr:rowOff>
    </xdr:from>
    <xdr:to>
      <xdr:col>4</xdr:col>
      <xdr:colOff>1647824</xdr:colOff>
      <xdr:row>77</xdr:row>
      <xdr:rowOff>152402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790F04F-1FC3-7BE5-F359-0AEDC5D7E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1983240</xdr:colOff>
      <xdr:row>11</xdr:row>
      <xdr:rowOff>89808</xdr:rowOff>
    </xdr:from>
    <xdr:to>
      <xdr:col>15</xdr:col>
      <xdr:colOff>535440</xdr:colOff>
      <xdr:row>77</xdr:row>
      <xdr:rowOff>142875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FBF5C14-0C58-4AD5-A58B-FD04B2DDE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ta%20Science\Desktop\OpenClassrooms\Projets\09%20-%20R&#233;alisez%20le%20cadrage%20d&#8217;un%20projet%20IA\Projet%2009%20-%20Fichiers\02%20-%20Dimensionnement,%20CNIL%20&amp;%20Risques.xlsx" TargetMode="External"/><Relationship Id="rId1" Type="http://schemas.openxmlformats.org/officeDocument/2006/relationships/externalLinkPath" Target="02%20-%20Dimensionnement,%20CNIL%20&amp;%20Risq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mensionnement "/>
      <sheetName val="Registre des traitements CNIL"/>
      <sheetName val="Risques"/>
    </sheetNames>
    <sheetDataSet>
      <sheetData sheetId="0">
        <row r="8">
          <cell r="C8" t="str">
            <v>Mois 1</v>
          </cell>
          <cell r="H8">
            <v>-74649.788750000007</v>
          </cell>
        </row>
        <row r="9">
          <cell r="C9" t="str">
            <v>Mois 2</v>
          </cell>
          <cell r="H9">
            <v>-68749.577500000014</v>
          </cell>
        </row>
        <row r="10">
          <cell r="C10" t="str">
            <v>Mois 3</v>
          </cell>
          <cell r="H10">
            <v>-61124.366250000021</v>
          </cell>
        </row>
        <row r="11">
          <cell r="C11" t="str">
            <v>Mois 4</v>
          </cell>
          <cell r="H11">
            <v>-51515.405000000028</v>
          </cell>
        </row>
        <row r="12">
          <cell r="C12" t="str">
            <v>Mois 5</v>
          </cell>
          <cell r="H12">
            <v>-39625.131250000035</v>
          </cell>
        </row>
        <row r="13">
          <cell r="C13" t="str">
            <v>Mois 6</v>
          </cell>
          <cell r="H13">
            <v>-25111.348125000048</v>
          </cell>
        </row>
        <row r="14">
          <cell r="C14" t="str">
            <v>Mois 7</v>
          </cell>
          <cell r="H14">
            <v>-7580.5292187500454</v>
          </cell>
        </row>
        <row r="15">
          <cell r="C15" t="str">
            <v>Mois 8</v>
          </cell>
          <cell r="H15">
            <v>13419.880835937453</v>
          </cell>
        </row>
        <row r="16">
          <cell r="C16" t="str">
            <v>Mois 9</v>
          </cell>
          <cell r="H16">
            <v>38410.320711328066</v>
          </cell>
        </row>
        <row r="17">
          <cell r="C17" t="str">
            <v>Mois 10</v>
          </cell>
          <cell r="H17">
            <v>67989.294880527275</v>
          </cell>
        </row>
        <row r="18">
          <cell r="C18" t="str">
            <v>Mois 11</v>
          </cell>
          <cell r="H18">
            <v>102845.08348760637</v>
          </cell>
        </row>
        <row r="19">
          <cell r="C19" t="str">
            <v>Mois 12</v>
          </cell>
          <cell r="H19">
            <v>143769.20869824733</v>
          </cell>
        </row>
        <row r="20">
          <cell r="C20" t="str">
            <v>Mois 13</v>
          </cell>
          <cell r="H20">
            <v>188415.24702573958</v>
          </cell>
        </row>
        <row r="21">
          <cell r="C21" t="str">
            <v>Mois 14</v>
          </cell>
          <cell r="H21">
            <v>237080.9515194312</v>
          </cell>
        </row>
        <row r="22">
          <cell r="C22" t="str">
            <v>Mois 15</v>
          </cell>
          <cell r="H22">
            <v>290087.89547261817</v>
          </cell>
        </row>
        <row r="23">
          <cell r="C23" t="str">
            <v>Mois 16</v>
          </cell>
          <cell r="H23">
            <v>347783.37804206007</v>
          </cell>
        </row>
        <row r="24">
          <cell r="C24" t="str">
            <v>Mois 17</v>
          </cell>
          <cell r="H24">
            <v>410542.48231705726</v>
          </cell>
        </row>
        <row r="25">
          <cell r="C25" t="str">
            <v>Mois 18</v>
          </cell>
          <cell r="H25">
            <v>478770.29803405434</v>
          </cell>
        </row>
        <row r="26">
          <cell r="C26" t="str">
            <v>Mois 19</v>
          </cell>
          <cell r="H26">
            <v>552904.32210841123</v>
          </cell>
        </row>
        <row r="27">
          <cell r="C27" t="str">
            <v>Mois 20</v>
          </cell>
          <cell r="H27">
            <v>633417.05120871647</v>
          </cell>
        </row>
        <row r="28">
          <cell r="C28" t="str">
            <v>Mois 21</v>
          </cell>
          <cell r="H28">
            <v>720818.78173704632</v>
          </cell>
        </row>
        <row r="29">
          <cell r="C29" t="str">
            <v>Mois 22</v>
          </cell>
          <cell r="H29">
            <v>815660.63380764239</v>
          </cell>
        </row>
        <row r="30">
          <cell r="C30" t="str">
            <v>Mois 23</v>
          </cell>
          <cell r="H30">
            <v>918537.81714388635</v>
          </cell>
        </row>
        <row r="31">
          <cell r="C31" t="str">
            <v>Mois 24</v>
          </cell>
          <cell r="H31">
            <v>1030093.1582470296</v>
          </cell>
        </row>
        <row r="33">
          <cell r="F33">
            <v>7.5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outlinePr summaryBelow="0" summaryRight="0"/>
  </sheetPr>
  <dimension ref="A1:Z100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5703125" defaultRowHeight="15" customHeight="1" x14ac:dyDescent="0.2"/>
  <cols>
    <col min="1" max="1" width="6.5703125" customWidth="1"/>
    <col min="2" max="2" width="34.7109375" style="1" customWidth="1"/>
    <col min="3" max="3" width="26.140625" style="1" customWidth="1"/>
    <col min="4" max="4" width="43.42578125" style="4" customWidth="1"/>
    <col min="5" max="5" width="43.42578125" style="2" customWidth="1"/>
    <col min="6" max="6" width="19.85546875" style="3" customWidth="1"/>
    <col min="7" max="7" width="43.42578125" style="2" customWidth="1"/>
    <col min="8" max="8" width="19.28515625" style="1" customWidth="1"/>
    <col min="9" max="9" width="17.85546875" customWidth="1"/>
    <col min="10" max="10" width="18.140625" style="22" customWidth="1"/>
    <col min="11" max="11" width="17.7109375" style="22" customWidth="1"/>
    <col min="12" max="12" width="20.140625" customWidth="1"/>
    <col min="13" max="13" width="16.85546875" style="30" customWidth="1"/>
    <col min="14" max="14" width="14.5703125" style="20" customWidth="1"/>
    <col min="15" max="15" width="14.42578125" customWidth="1"/>
    <col min="16" max="16" width="19.85546875" customWidth="1"/>
    <col min="17" max="28" width="14.42578125" customWidth="1"/>
  </cols>
  <sheetData>
    <row r="1" spans="1:26" ht="60" customHeight="1" x14ac:dyDescent="0.2">
      <c r="A1" s="40" t="s">
        <v>109</v>
      </c>
      <c r="B1" s="40" t="s">
        <v>0</v>
      </c>
      <c r="C1" s="7" t="s">
        <v>1</v>
      </c>
      <c r="D1" s="8" t="s">
        <v>2</v>
      </c>
      <c r="E1" s="9" t="s">
        <v>99</v>
      </c>
      <c r="F1" s="40" t="s">
        <v>3</v>
      </c>
      <c r="G1" s="10" t="s">
        <v>11</v>
      </c>
      <c r="H1" s="40" t="s">
        <v>5</v>
      </c>
      <c r="I1" s="40" t="str">
        <f>CONCATENATE("Charge : ", CHAR(10),SUBTOTAL(9,I2:I23), " jours")</f>
        <v>Charge : 
124 jours</v>
      </c>
      <c r="J1" s="41" t="str">
        <f>CONCATENATE("Charge", CHAR(10),"(total) : ", CHAR(10), ROUND(SUBTOTAL(9,J2:J23)*100, 1), " %")</f>
        <v>Charge
(total) : 
100 %</v>
      </c>
      <c r="K1" s="41" t="s">
        <v>106</v>
      </c>
      <c r="L1" s="41" t="s">
        <v>50</v>
      </c>
      <c r="M1" s="42" t="str">
        <f>CONCATENATE("Coût : ", CHAR(10), ROUND(SUBTOTAL(9,M2:M23), 0), " €")</f>
        <v>Coût : 
50950 €</v>
      </c>
      <c r="N1" s="43" t="str">
        <f>CONCATENATE("Coût", CHAR(10),  "(total) : ", CHAR(10), ROUND(SUBTOTAL(9,N2:N23)*100, 1), " %")</f>
        <v>Coût
(total) : 
100 %</v>
      </c>
      <c r="O1" s="41" t="s">
        <v>107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61.5" customHeight="1" x14ac:dyDescent="0.2">
      <c r="A2" s="58">
        <v>1</v>
      </c>
      <c r="B2" s="38" t="s">
        <v>4</v>
      </c>
      <c r="C2" s="44" t="s">
        <v>15</v>
      </c>
      <c r="D2" s="47" t="s">
        <v>59</v>
      </c>
      <c r="E2" s="48" t="s">
        <v>45</v>
      </c>
      <c r="F2" s="5">
        <v>13</v>
      </c>
      <c r="G2" s="35" t="s">
        <v>13</v>
      </c>
      <c r="H2" s="6" t="s">
        <v>6</v>
      </c>
      <c r="I2" s="18">
        <v>3</v>
      </c>
      <c r="J2" s="31">
        <f t="shared" ref="J2:J23" si="0">I2/SUM($I:$I)</f>
        <v>2.4193548387096774E-2</v>
      </c>
      <c r="K2" s="31">
        <f>I2/SUBTOTAL(9, I:I)</f>
        <v>2.4193548387096774E-2</v>
      </c>
      <c r="L2" s="23" t="s">
        <v>52</v>
      </c>
      <c r="M2" s="33">
        <f>IF(
L2="Développeur",I2*'Coûts journaliers'!$B$2,
IF(
L2="Data Scientist",I2*'Coûts journaliers'!$B$3,
IF(
L2="Presta IA",I2*'Coûts journaliers'!$B$4,
IF(
L2="UX Designer",I2*'Coûts journaliers'!$B$5,
IF(
L2="Graphiste",I2*'Coûts journaliers'!$B$6,
"Inconnu")))))</f>
        <v>900</v>
      </c>
      <c r="N2" s="34">
        <f>M2/SUM($M:$M)</f>
        <v>1.7664376840039256E-2</v>
      </c>
      <c r="O2" s="34">
        <f>M2/SUBTOTAL(9, M:M)</f>
        <v>1.7664376840039256E-2</v>
      </c>
      <c r="P2" s="29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0.75" customHeight="1" x14ac:dyDescent="0.2">
      <c r="A3" s="58">
        <v>2</v>
      </c>
      <c r="B3" s="39" t="s">
        <v>10</v>
      </c>
      <c r="C3" s="44" t="s">
        <v>15</v>
      </c>
      <c r="D3" s="49" t="s">
        <v>60</v>
      </c>
      <c r="E3" s="50" t="s">
        <v>60</v>
      </c>
      <c r="F3" s="5">
        <v>5</v>
      </c>
      <c r="G3" s="36" t="s">
        <v>12</v>
      </c>
      <c r="H3" s="6" t="s">
        <v>6</v>
      </c>
      <c r="I3" s="32">
        <v>5</v>
      </c>
      <c r="J3" s="31">
        <f t="shared" si="0"/>
        <v>4.0322580645161289E-2</v>
      </c>
      <c r="K3" s="31">
        <f t="shared" ref="K3:K23" si="1">I3/SUBTOTAL(9, I:I)</f>
        <v>4.0322580645161289E-2</v>
      </c>
      <c r="L3" s="23" t="s">
        <v>52</v>
      </c>
      <c r="M3" s="33">
        <f>IF(
L3="Développeur",I3*'Coûts journaliers'!$B$2,
IF(
L3="Data Scientist",I3*'Coûts journaliers'!$B$3,
IF(
L3="Presta IA",I3*'Coûts journaliers'!$B$4,
IF(
L3="UX Designer",I3*'Coûts journaliers'!$B$5,
IF(
L3="Graphiste",I3*'Coûts journaliers'!$B$6,
"Inconnu")))))</f>
        <v>1500</v>
      </c>
      <c r="N3" s="34">
        <f t="shared" ref="N3:N23" si="2">M3/SUM($M:$M)</f>
        <v>2.9440628066732092E-2</v>
      </c>
      <c r="O3" s="34">
        <f t="shared" ref="O3:O23" si="3">M3/SUBTOTAL(9, M:M)</f>
        <v>2.9440628066732092E-2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63.75" x14ac:dyDescent="0.2">
      <c r="A4" s="58">
        <v>3</v>
      </c>
      <c r="B4" s="39" t="s">
        <v>16</v>
      </c>
      <c r="C4" s="45" t="s">
        <v>14</v>
      </c>
      <c r="D4" s="51" t="s">
        <v>61</v>
      </c>
      <c r="E4" s="52" t="s">
        <v>62</v>
      </c>
      <c r="F4" s="5">
        <v>50</v>
      </c>
      <c r="G4" s="36" t="s">
        <v>63</v>
      </c>
      <c r="H4" s="6" t="s">
        <v>6</v>
      </c>
      <c r="I4" s="18">
        <v>15</v>
      </c>
      <c r="J4" s="31">
        <f t="shared" si="0"/>
        <v>0.12096774193548387</v>
      </c>
      <c r="K4" s="31">
        <f t="shared" si="1"/>
        <v>0.12096774193548387</v>
      </c>
      <c r="L4" s="23" t="s">
        <v>53</v>
      </c>
      <c r="M4" s="33">
        <f>IF(
L4="Développeur",I4*'Coûts journaliers'!$B$2,
IF(
L4="Data Scientist",I4*'Coûts journaliers'!$B$3,
IF(
L4="Presta IA",I4*'Coûts journaliers'!$B$4,
IF(
L4="UX Designer",I4*'Coûts journaliers'!$B$5,
IF(
L4="Graphiste",I4*'Coûts journaliers'!$B$6,
"Inconnu")))))</f>
        <v>5250</v>
      </c>
      <c r="N4" s="34">
        <f t="shared" si="2"/>
        <v>0.10304219823356231</v>
      </c>
      <c r="O4" s="34">
        <f t="shared" si="3"/>
        <v>0.10304219823356231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1.5" customHeight="1" x14ac:dyDescent="0.2">
      <c r="A5" s="58">
        <v>4</v>
      </c>
      <c r="B5" s="39" t="s">
        <v>17</v>
      </c>
      <c r="C5" s="45" t="s">
        <v>14</v>
      </c>
      <c r="D5" s="51" t="s">
        <v>64</v>
      </c>
      <c r="E5" s="50" t="s">
        <v>65</v>
      </c>
      <c r="F5" s="5">
        <v>100</v>
      </c>
      <c r="G5" s="37" t="s">
        <v>20</v>
      </c>
      <c r="H5" s="6" t="s">
        <v>6</v>
      </c>
      <c r="I5" s="18">
        <v>25</v>
      </c>
      <c r="J5" s="31">
        <f t="shared" si="0"/>
        <v>0.20161290322580644</v>
      </c>
      <c r="K5" s="31">
        <f t="shared" si="1"/>
        <v>0.20161290322580644</v>
      </c>
      <c r="L5" s="23" t="s">
        <v>54</v>
      </c>
      <c r="M5" s="33">
        <f>IF(
L5="Développeur",I5*'Coûts journaliers'!$B$2,
IF(
L5="Data Scientist",I5*'Coûts journaliers'!$B$3,
IF(
L5="Presta IA",I5*'Coûts journaliers'!$B$4,
IF(
L5="UX Designer",I5*'Coûts journaliers'!$B$5,
IF(
L5="Graphiste",I5*'Coûts journaliers'!$B$6,
"Inconnu")))))</f>
        <v>20000</v>
      </c>
      <c r="N5" s="34">
        <f t="shared" si="2"/>
        <v>0.39254170755642787</v>
      </c>
      <c r="O5" s="34">
        <f t="shared" si="3"/>
        <v>0.39254170755642787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1.5" customHeight="1" x14ac:dyDescent="0.2">
      <c r="A6" s="58">
        <v>5</v>
      </c>
      <c r="B6" s="39" t="s">
        <v>49</v>
      </c>
      <c r="C6" s="45" t="s">
        <v>14</v>
      </c>
      <c r="D6" s="51" t="s">
        <v>66</v>
      </c>
      <c r="E6" s="50" t="s">
        <v>67</v>
      </c>
      <c r="F6" s="5">
        <v>13</v>
      </c>
      <c r="G6" s="37" t="s">
        <v>68</v>
      </c>
      <c r="H6" s="6" t="s">
        <v>6</v>
      </c>
      <c r="I6" s="18">
        <v>10</v>
      </c>
      <c r="J6" s="31">
        <f t="shared" si="0"/>
        <v>8.0645161290322578E-2</v>
      </c>
      <c r="K6" s="31">
        <f t="shared" si="1"/>
        <v>8.0645161290322578E-2</v>
      </c>
      <c r="L6" s="23" t="s">
        <v>51</v>
      </c>
      <c r="M6" s="33">
        <f>IF(
L6="Développeur",I6*'Coûts journaliers'!$B$2,
IF(
L6="Data Scientist",I6*'Coûts journaliers'!$B$3,
IF(
L6="Presta IA",I6*'Coûts journaliers'!$B$4,
IF(
L6="UX Designer",I6*'Coûts journaliers'!$B$5,
IF(
L6="Graphiste",I6*'Coûts journaliers'!$B$6,
"Inconnu")))))</f>
        <v>2500</v>
      </c>
      <c r="N6" s="34">
        <f t="shared" si="2"/>
        <v>4.9067713444553483E-2</v>
      </c>
      <c r="O6" s="34">
        <f t="shared" si="3"/>
        <v>4.9067713444553483E-2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1.5" customHeight="1" x14ac:dyDescent="0.2">
      <c r="A7" s="58">
        <v>6</v>
      </c>
      <c r="B7" s="39" t="s">
        <v>55</v>
      </c>
      <c r="C7" s="45" t="s">
        <v>14</v>
      </c>
      <c r="D7" s="51" t="s">
        <v>69</v>
      </c>
      <c r="E7" s="50" t="s">
        <v>70</v>
      </c>
      <c r="F7" s="5">
        <v>5</v>
      </c>
      <c r="G7" s="37" t="s">
        <v>68</v>
      </c>
      <c r="H7" s="6" t="s">
        <v>6</v>
      </c>
      <c r="I7" s="18">
        <v>5</v>
      </c>
      <c r="J7" s="31">
        <f t="shared" si="0"/>
        <v>4.0322580645161289E-2</v>
      </c>
      <c r="K7" s="31">
        <f t="shared" si="1"/>
        <v>4.0322580645161289E-2</v>
      </c>
      <c r="L7" s="23" t="s">
        <v>56</v>
      </c>
      <c r="M7" s="33">
        <f>IF(
L7="Développeur",I7*'Coûts journaliers'!$B$2,
IF(
L7="Data Scientist",I7*'Coûts journaliers'!$B$3,
IF(
L7="Presta IA",I7*'Coûts journaliers'!$B$4,
IF(
L7="UX Designer",I7*'Coûts journaliers'!$B$5,
IF(
L7="Graphiste",I7*'Coûts journaliers'!$B$6,
"Inconnu")))))</f>
        <v>1000</v>
      </c>
      <c r="N7" s="34">
        <f t="shared" si="2"/>
        <v>1.9627085377821395E-2</v>
      </c>
      <c r="O7" s="34">
        <f t="shared" si="3"/>
        <v>1.9627085377821395E-2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7.5" customHeight="1" x14ac:dyDescent="0.2">
      <c r="A8" s="58">
        <v>7</v>
      </c>
      <c r="B8" s="39" t="s">
        <v>18</v>
      </c>
      <c r="C8" s="46" t="s">
        <v>15</v>
      </c>
      <c r="D8" s="51" t="s">
        <v>71</v>
      </c>
      <c r="E8" s="50" t="s">
        <v>72</v>
      </c>
      <c r="F8" s="5">
        <v>20</v>
      </c>
      <c r="G8" s="37" t="s">
        <v>19</v>
      </c>
      <c r="H8" s="6" t="s">
        <v>9</v>
      </c>
      <c r="I8" s="18">
        <v>4</v>
      </c>
      <c r="J8" s="31">
        <f t="shared" si="0"/>
        <v>3.2258064516129031E-2</v>
      </c>
      <c r="K8" s="31">
        <f t="shared" si="1"/>
        <v>3.2258064516129031E-2</v>
      </c>
      <c r="L8" s="23" t="s">
        <v>52</v>
      </c>
      <c r="M8" s="33">
        <f>IF(
L8="Développeur",I8*'Coûts journaliers'!$B$2,
IF(
L8="Data Scientist",I8*'Coûts journaliers'!$B$3,
IF(
L8="Presta IA",I8*'Coûts journaliers'!$B$4,
IF(
L8="UX Designer",I8*'Coûts journaliers'!$B$5,
IF(
L8="Graphiste",I8*'Coûts journaliers'!$B$6,
"Inconnu")))))</f>
        <v>1200</v>
      </c>
      <c r="N8" s="34">
        <f t="shared" si="2"/>
        <v>2.3552502453385672E-2</v>
      </c>
      <c r="O8" s="34">
        <f t="shared" si="3"/>
        <v>2.3552502453385672E-2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5.5" x14ac:dyDescent="0.2">
      <c r="A9" s="58">
        <v>8</v>
      </c>
      <c r="B9" s="39" t="s">
        <v>21</v>
      </c>
      <c r="C9" s="46" t="s">
        <v>15</v>
      </c>
      <c r="D9" s="49" t="s">
        <v>73</v>
      </c>
      <c r="E9" s="52" t="s">
        <v>74</v>
      </c>
      <c r="F9" s="5">
        <v>1</v>
      </c>
      <c r="G9" s="37" t="s">
        <v>22</v>
      </c>
      <c r="H9" s="6" t="s">
        <v>9</v>
      </c>
      <c r="I9" s="18">
        <v>1</v>
      </c>
      <c r="J9" s="31">
        <f t="shared" si="0"/>
        <v>8.0645161290322578E-3</v>
      </c>
      <c r="K9" s="31">
        <f t="shared" si="1"/>
        <v>8.0645161290322578E-3</v>
      </c>
      <c r="L9" s="23" t="s">
        <v>52</v>
      </c>
      <c r="M9" s="33">
        <f>IF(
L9="Développeur",I9*'Coûts journaliers'!$B$2,
IF(
L9="Data Scientist",I9*'Coûts journaliers'!$B$3,
IF(
L9="Presta IA",I9*'Coûts journaliers'!$B$4,
IF(
L9="UX Designer",I9*'Coûts journaliers'!$B$5,
IF(
L9="Graphiste",I9*'Coûts journaliers'!$B$6,
"Inconnu")))))</f>
        <v>300</v>
      </c>
      <c r="N9" s="34">
        <f t="shared" si="2"/>
        <v>5.8881256133464181E-3</v>
      </c>
      <c r="O9" s="34">
        <f t="shared" si="3"/>
        <v>5.8881256133464181E-3</v>
      </c>
      <c r="P9" s="2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46.5" customHeight="1" x14ac:dyDescent="0.2">
      <c r="A10" s="58">
        <v>9</v>
      </c>
      <c r="B10" s="39" t="s">
        <v>23</v>
      </c>
      <c r="C10" s="46" t="s">
        <v>15</v>
      </c>
      <c r="D10" s="51" t="s">
        <v>75</v>
      </c>
      <c r="E10" s="52" t="s">
        <v>76</v>
      </c>
      <c r="F10" s="5">
        <v>1</v>
      </c>
      <c r="G10" s="37" t="s">
        <v>24</v>
      </c>
      <c r="H10" s="6" t="s">
        <v>9</v>
      </c>
      <c r="I10" s="18">
        <v>1</v>
      </c>
      <c r="J10" s="31">
        <f t="shared" si="0"/>
        <v>8.0645161290322578E-3</v>
      </c>
      <c r="K10" s="31">
        <f t="shared" si="1"/>
        <v>8.0645161290322578E-3</v>
      </c>
      <c r="L10" s="23" t="s">
        <v>52</v>
      </c>
      <c r="M10" s="33">
        <f>IF(
L10="Développeur",I10*'Coûts journaliers'!$B$2,
IF(
L10="Data Scientist",I10*'Coûts journaliers'!$B$3,
IF(
L10="Presta IA",I10*'Coûts journaliers'!$B$4,
IF(
L10="UX Designer",I10*'Coûts journaliers'!$B$5,
IF(
L10="Graphiste",I10*'Coûts journaliers'!$B$6,
"Inconnu")))))</f>
        <v>300</v>
      </c>
      <c r="N10" s="34">
        <f t="shared" si="2"/>
        <v>5.8881256133464181E-3</v>
      </c>
      <c r="O10" s="34">
        <f t="shared" si="3"/>
        <v>5.8881256133464181E-3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50.25" customHeight="1" x14ac:dyDescent="0.2">
      <c r="A11" s="58">
        <v>10</v>
      </c>
      <c r="B11" s="39" t="s">
        <v>25</v>
      </c>
      <c r="C11" s="46" t="s">
        <v>15</v>
      </c>
      <c r="D11" s="51" t="s">
        <v>77</v>
      </c>
      <c r="E11" s="52" t="s">
        <v>78</v>
      </c>
      <c r="F11" s="5">
        <v>3</v>
      </c>
      <c r="G11" s="36" t="s">
        <v>79</v>
      </c>
      <c r="H11" s="6" t="s">
        <v>8</v>
      </c>
      <c r="I11" s="18">
        <v>4</v>
      </c>
      <c r="J11" s="31">
        <f t="shared" si="0"/>
        <v>3.2258064516129031E-2</v>
      </c>
      <c r="K11" s="31">
        <f t="shared" si="1"/>
        <v>3.2258064516129031E-2</v>
      </c>
      <c r="L11" s="23" t="s">
        <v>52</v>
      </c>
      <c r="M11" s="33">
        <f>IF(
L11="Développeur",I11*'Coûts journaliers'!$B$2,
IF(
L11="Data Scientist",I11*'Coûts journaliers'!$B$3,
IF(
L11="Presta IA",I11*'Coûts journaliers'!$B$4,
IF(
L11="UX Designer",I11*'Coûts journaliers'!$B$5,
IF(
L11="Graphiste",I11*'Coûts journaliers'!$B$6,
"Inconnu")))))</f>
        <v>1200</v>
      </c>
      <c r="N11" s="34">
        <f t="shared" si="2"/>
        <v>2.3552502453385672E-2</v>
      </c>
      <c r="O11" s="34">
        <f t="shared" si="3"/>
        <v>2.3552502453385672E-2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7.75" customHeight="1" x14ac:dyDescent="0.2">
      <c r="A12" s="58">
        <v>11</v>
      </c>
      <c r="B12" s="39" t="s">
        <v>26</v>
      </c>
      <c r="C12" s="45" t="s">
        <v>14</v>
      </c>
      <c r="D12" s="51" t="s">
        <v>81</v>
      </c>
      <c r="E12" s="52" t="s">
        <v>80</v>
      </c>
      <c r="F12" s="5">
        <v>20</v>
      </c>
      <c r="G12" s="36" t="s">
        <v>93</v>
      </c>
      <c r="H12" s="6" t="s">
        <v>9</v>
      </c>
      <c r="I12" s="18">
        <v>5</v>
      </c>
      <c r="J12" s="31">
        <f t="shared" si="0"/>
        <v>4.0322580645161289E-2</v>
      </c>
      <c r="K12" s="31">
        <f t="shared" si="1"/>
        <v>4.0322580645161289E-2</v>
      </c>
      <c r="L12" s="23" t="s">
        <v>53</v>
      </c>
      <c r="M12" s="33">
        <f>IF(
L12="Développeur",I12*'Coûts journaliers'!$B$2,
IF(
L12="Data Scientist",I12*'Coûts journaliers'!$B$3,
IF(
L12="Presta IA",I12*'Coûts journaliers'!$B$4,
IF(
L12="UX Designer",I12*'Coûts journaliers'!$B$5,
IF(
L12="Graphiste",I12*'Coûts journaliers'!$B$6,
"Inconnu")))))</f>
        <v>1750</v>
      </c>
      <c r="N12" s="34">
        <f t="shared" si="2"/>
        <v>3.4347399411187439E-2</v>
      </c>
      <c r="O12" s="34">
        <f t="shared" si="3"/>
        <v>3.4347399411187439E-2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55.5" customHeight="1" x14ac:dyDescent="0.2">
      <c r="A13" s="58">
        <v>12</v>
      </c>
      <c r="B13" s="39" t="s">
        <v>27</v>
      </c>
      <c r="C13" s="45" t="s">
        <v>14</v>
      </c>
      <c r="D13" s="51" t="s">
        <v>82</v>
      </c>
      <c r="E13" s="52" t="s">
        <v>83</v>
      </c>
      <c r="F13" s="5">
        <v>100</v>
      </c>
      <c r="G13" s="36" t="s">
        <v>84</v>
      </c>
      <c r="H13" s="6" t="s">
        <v>8</v>
      </c>
      <c r="I13" s="18">
        <v>20</v>
      </c>
      <c r="J13" s="31">
        <f t="shared" si="0"/>
        <v>0.16129032258064516</v>
      </c>
      <c r="K13" s="31">
        <f t="shared" si="1"/>
        <v>0.16129032258064516</v>
      </c>
      <c r="L13" s="23" t="s">
        <v>53</v>
      </c>
      <c r="M13" s="33">
        <f>IF(
L13="Développeur",I13*'Coûts journaliers'!$B$2,
IF(
L13="Data Scientist",I13*'Coûts journaliers'!$B$3,
IF(
L13="Presta IA",I13*'Coûts journaliers'!$B$4,
IF(
L13="UX Designer",I13*'Coûts journaliers'!$B$5,
IF(
L13="Graphiste",I13*'Coûts journaliers'!$B$6,
"Inconnu")))))</f>
        <v>7000</v>
      </c>
      <c r="N13" s="34">
        <f t="shared" si="2"/>
        <v>0.13738959764474976</v>
      </c>
      <c r="O13" s="34">
        <f t="shared" si="3"/>
        <v>0.13738959764474976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64.5" customHeight="1" x14ac:dyDescent="0.2">
      <c r="A14" s="58">
        <v>13</v>
      </c>
      <c r="B14" s="39" t="s">
        <v>28</v>
      </c>
      <c r="C14" s="46" t="s">
        <v>15</v>
      </c>
      <c r="D14" s="51" t="s">
        <v>85</v>
      </c>
      <c r="E14" s="52" t="s">
        <v>86</v>
      </c>
      <c r="F14" s="5">
        <v>13</v>
      </c>
      <c r="G14" s="37" t="s">
        <v>29</v>
      </c>
      <c r="H14" s="6" t="s">
        <v>7</v>
      </c>
      <c r="I14" s="18">
        <v>3</v>
      </c>
      <c r="J14" s="31">
        <f t="shared" si="0"/>
        <v>2.4193548387096774E-2</v>
      </c>
      <c r="K14" s="31">
        <f t="shared" si="1"/>
        <v>2.4193548387096774E-2</v>
      </c>
      <c r="L14" s="23" t="s">
        <v>52</v>
      </c>
      <c r="M14" s="33">
        <f>IF(
L14="Développeur",I14*'Coûts journaliers'!$B$2,
IF(
L14="Data Scientist",I14*'Coûts journaliers'!$B$3,
IF(
L14="Presta IA",I14*'Coûts journaliers'!$B$4,
IF(
L14="UX Designer",I14*'Coûts journaliers'!$B$5,
IF(
L14="Graphiste",I14*'Coûts journaliers'!$B$6,
"Inconnu")))))</f>
        <v>900</v>
      </c>
      <c r="N14" s="34">
        <f t="shared" si="2"/>
        <v>1.7664376840039256E-2</v>
      </c>
      <c r="O14" s="34">
        <f t="shared" si="3"/>
        <v>1.7664376840039256E-2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8.25" customHeight="1" x14ac:dyDescent="0.2">
      <c r="A15" s="58">
        <v>14</v>
      </c>
      <c r="B15" s="39" t="s">
        <v>30</v>
      </c>
      <c r="C15" s="45" t="s">
        <v>14</v>
      </c>
      <c r="D15" s="51" t="s">
        <v>87</v>
      </c>
      <c r="E15" s="52" t="s">
        <v>88</v>
      </c>
      <c r="F15" s="5">
        <v>20</v>
      </c>
      <c r="G15" s="37" t="s">
        <v>29</v>
      </c>
      <c r="H15" s="6" t="s">
        <v>7</v>
      </c>
      <c r="I15" s="18">
        <v>5</v>
      </c>
      <c r="J15" s="31">
        <f t="shared" si="0"/>
        <v>4.0322580645161289E-2</v>
      </c>
      <c r="K15" s="31">
        <f t="shared" si="1"/>
        <v>4.0322580645161289E-2</v>
      </c>
      <c r="L15" s="23" t="s">
        <v>53</v>
      </c>
      <c r="M15" s="33">
        <f>IF(
L15="Développeur",I15*'Coûts journaliers'!$B$2,
IF(
L15="Data Scientist",I15*'Coûts journaliers'!$B$3,
IF(
L15="Presta IA",I15*'Coûts journaliers'!$B$4,
IF(
L15="UX Designer",I15*'Coûts journaliers'!$B$5,
IF(
L15="Graphiste",I15*'Coûts journaliers'!$B$6,
"Inconnu")))))</f>
        <v>1750</v>
      </c>
      <c r="N15" s="34">
        <f t="shared" si="2"/>
        <v>3.4347399411187439E-2</v>
      </c>
      <c r="O15" s="34">
        <f t="shared" si="3"/>
        <v>3.4347399411187439E-2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3.75" customHeight="1" x14ac:dyDescent="0.2">
      <c r="A16" s="58">
        <v>15</v>
      </c>
      <c r="B16" s="39" t="s">
        <v>31</v>
      </c>
      <c r="C16" s="45" t="s">
        <v>15</v>
      </c>
      <c r="D16" s="51" t="s">
        <v>89</v>
      </c>
      <c r="E16" s="52" t="s">
        <v>90</v>
      </c>
      <c r="F16" s="5">
        <v>5</v>
      </c>
      <c r="G16" s="37" t="s">
        <v>32</v>
      </c>
      <c r="H16" s="6" t="s">
        <v>6</v>
      </c>
      <c r="I16" s="18">
        <v>1</v>
      </c>
      <c r="J16" s="31">
        <f t="shared" si="0"/>
        <v>8.0645161290322578E-3</v>
      </c>
      <c r="K16" s="31">
        <f t="shared" si="1"/>
        <v>8.0645161290322578E-3</v>
      </c>
      <c r="L16" s="23" t="s">
        <v>52</v>
      </c>
      <c r="M16" s="33">
        <f>IF(
L16="Développeur",I16*'Coûts journaliers'!$B$2,
IF(
L16="Data Scientist",I16*'Coûts journaliers'!$B$3,
IF(
L16="Presta IA",I16*'Coûts journaliers'!$B$4,
IF(
L16="UX Designer",I16*'Coûts journaliers'!$B$5,
IF(
L16="Graphiste",I16*'Coûts journaliers'!$B$6,
"Inconnu")))))</f>
        <v>300</v>
      </c>
      <c r="N16" s="34">
        <f t="shared" si="2"/>
        <v>5.8881256133464181E-3</v>
      </c>
      <c r="O16" s="34">
        <f t="shared" si="3"/>
        <v>5.8881256133464181E-3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44.25" customHeight="1" x14ac:dyDescent="0.2">
      <c r="A17" s="58">
        <v>16</v>
      </c>
      <c r="B17" s="39" t="s">
        <v>33</v>
      </c>
      <c r="C17" s="46" t="s">
        <v>15</v>
      </c>
      <c r="D17" s="51" t="s">
        <v>91</v>
      </c>
      <c r="E17" s="52" t="s">
        <v>92</v>
      </c>
      <c r="F17" s="5">
        <v>5</v>
      </c>
      <c r="G17" s="36" t="s">
        <v>34</v>
      </c>
      <c r="H17" s="6" t="s">
        <v>6</v>
      </c>
      <c r="I17" s="18">
        <v>2</v>
      </c>
      <c r="J17" s="31">
        <f t="shared" si="0"/>
        <v>1.6129032258064516E-2</v>
      </c>
      <c r="K17" s="31">
        <f t="shared" si="1"/>
        <v>1.6129032258064516E-2</v>
      </c>
      <c r="L17" s="23" t="s">
        <v>52</v>
      </c>
      <c r="M17" s="33">
        <f>IF(
L17="Développeur",I17*'Coûts journaliers'!$B$2,
IF(
L17="Data Scientist",I17*'Coûts journaliers'!$B$3,
IF(
L17="Presta IA",I17*'Coûts journaliers'!$B$4,
IF(
L17="UX Designer",I17*'Coûts journaliers'!$B$5,
IF(
L17="Graphiste",I17*'Coûts journaliers'!$B$6,
"Inconnu")))))</f>
        <v>600</v>
      </c>
      <c r="N17" s="34">
        <f t="shared" si="2"/>
        <v>1.1776251226692836E-2</v>
      </c>
      <c r="O17" s="34">
        <f t="shared" si="3"/>
        <v>1.1776251226692836E-2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0.75" customHeight="1" x14ac:dyDescent="0.2">
      <c r="A18" s="58">
        <v>17</v>
      </c>
      <c r="B18" s="39" t="s">
        <v>35</v>
      </c>
      <c r="C18" s="46" t="s">
        <v>15</v>
      </c>
      <c r="D18" s="51" t="s">
        <v>94</v>
      </c>
      <c r="E18" s="52" t="s">
        <v>95</v>
      </c>
      <c r="F18" s="5">
        <v>50</v>
      </c>
      <c r="G18" s="37" t="s">
        <v>36</v>
      </c>
      <c r="H18" s="6" t="s">
        <v>6</v>
      </c>
      <c r="I18" s="18">
        <v>7</v>
      </c>
      <c r="J18" s="31">
        <f t="shared" si="0"/>
        <v>5.6451612903225805E-2</v>
      </c>
      <c r="K18" s="31">
        <f t="shared" si="1"/>
        <v>5.6451612903225805E-2</v>
      </c>
      <c r="L18" s="23" t="s">
        <v>52</v>
      </c>
      <c r="M18" s="33">
        <f>IF(
L18="Développeur",I18*'Coûts journaliers'!$B$2,
IF(
L18="Data Scientist",I18*'Coûts journaliers'!$B$3,
IF(
L18="Presta IA",I18*'Coûts journaliers'!$B$4,
IF(
L18="UX Designer",I18*'Coûts journaliers'!$B$5,
IF(
L18="Graphiste",I18*'Coûts journaliers'!$B$6,
"Inconnu")))))</f>
        <v>2100</v>
      </c>
      <c r="N18" s="34">
        <f t="shared" si="2"/>
        <v>4.1216879293424928E-2</v>
      </c>
      <c r="O18" s="34">
        <f t="shared" si="3"/>
        <v>4.1216879293424928E-2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45" customHeight="1" x14ac:dyDescent="0.2">
      <c r="A19" s="58">
        <v>18</v>
      </c>
      <c r="B19" s="39" t="s">
        <v>37</v>
      </c>
      <c r="C19" s="46" t="s">
        <v>15</v>
      </c>
      <c r="D19" s="51" t="s">
        <v>96</v>
      </c>
      <c r="E19" s="52" t="s">
        <v>97</v>
      </c>
      <c r="F19" s="5">
        <v>1</v>
      </c>
      <c r="G19" s="36" t="s">
        <v>98</v>
      </c>
      <c r="H19" s="6" t="s">
        <v>7</v>
      </c>
      <c r="I19" s="18">
        <v>1</v>
      </c>
      <c r="J19" s="31">
        <f t="shared" si="0"/>
        <v>8.0645161290322578E-3</v>
      </c>
      <c r="K19" s="31">
        <f t="shared" si="1"/>
        <v>8.0645161290322578E-3</v>
      </c>
      <c r="L19" s="23" t="s">
        <v>52</v>
      </c>
      <c r="M19" s="33">
        <f>IF(
L19="Développeur",I19*'Coûts journaliers'!$B$2,
IF(
L19="Data Scientist",I19*'Coûts journaliers'!$B$3,
IF(
L19="Presta IA",I19*'Coûts journaliers'!$B$4,
IF(
L19="UX Designer",I19*'Coûts journaliers'!$B$5,
IF(
L19="Graphiste",I19*'Coûts journaliers'!$B$6,
"Inconnu")))))</f>
        <v>300</v>
      </c>
      <c r="N19" s="34">
        <f t="shared" si="2"/>
        <v>5.8881256133464181E-3</v>
      </c>
      <c r="O19" s="34">
        <f t="shared" si="3"/>
        <v>5.8881256133464181E-3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54" customHeight="1" x14ac:dyDescent="0.2">
      <c r="A20" s="58">
        <v>19</v>
      </c>
      <c r="B20" s="39" t="s">
        <v>38</v>
      </c>
      <c r="C20" s="46" t="s">
        <v>15</v>
      </c>
      <c r="D20" s="49" t="s">
        <v>100</v>
      </c>
      <c r="E20" s="50" t="s">
        <v>101</v>
      </c>
      <c r="F20" s="5">
        <v>1</v>
      </c>
      <c r="G20" s="36" t="s">
        <v>41</v>
      </c>
      <c r="H20" s="6" t="s">
        <v>6</v>
      </c>
      <c r="I20" s="18">
        <v>1</v>
      </c>
      <c r="J20" s="31">
        <f t="shared" si="0"/>
        <v>8.0645161290322578E-3</v>
      </c>
      <c r="K20" s="31">
        <f t="shared" si="1"/>
        <v>8.0645161290322578E-3</v>
      </c>
      <c r="L20" s="23" t="s">
        <v>52</v>
      </c>
      <c r="M20" s="33">
        <f>IF(
L20="Développeur",I20*'Coûts journaliers'!$B$2,
IF(
L20="Data Scientist",I20*'Coûts journaliers'!$B$3,
IF(
L20="Presta IA",I20*'Coûts journaliers'!$B$4,
IF(
L20="UX Designer",I20*'Coûts journaliers'!$B$5,
IF(
L20="Graphiste",I20*'Coûts journaliers'!$B$6,
"Inconnu")))))</f>
        <v>300</v>
      </c>
      <c r="N20" s="34">
        <f t="shared" si="2"/>
        <v>5.8881256133464181E-3</v>
      </c>
      <c r="O20" s="34">
        <f t="shared" si="3"/>
        <v>5.8881256133464181E-3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69.75" customHeight="1" x14ac:dyDescent="0.2">
      <c r="A21" s="58">
        <v>20</v>
      </c>
      <c r="B21" s="39" t="s">
        <v>39</v>
      </c>
      <c r="C21" s="46" t="s">
        <v>15</v>
      </c>
      <c r="D21" s="51" t="s">
        <v>40</v>
      </c>
      <c r="E21" s="52" t="s">
        <v>43</v>
      </c>
      <c r="F21" s="5">
        <v>1</v>
      </c>
      <c r="G21" s="36" t="s">
        <v>102</v>
      </c>
      <c r="H21" s="6" t="s">
        <v>6</v>
      </c>
      <c r="I21" s="18">
        <v>1</v>
      </c>
      <c r="J21" s="31">
        <f t="shared" si="0"/>
        <v>8.0645161290322578E-3</v>
      </c>
      <c r="K21" s="31">
        <f t="shared" si="1"/>
        <v>8.0645161290322578E-3</v>
      </c>
      <c r="L21" s="23" t="s">
        <v>52</v>
      </c>
      <c r="M21" s="33">
        <f>IF(
L21="Développeur",I21*'Coûts journaliers'!$B$2,
IF(
L21="Data Scientist",I21*'Coûts journaliers'!$B$3,
IF(
L21="Presta IA",I21*'Coûts journaliers'!$B$4,
IF(
L21="UX Designer",I21*'Coûts journaliers'!$B$5,
IF(
L21="Graphiste",I21*'Coûts journaliers'!$B$6,
"Inconnu")))))</f>
        <v>300</v>
      </c>
      <c r="N21" s="34">
        <f t="shared" si="2"/>
        <v>5.8881256133464181E-3</v>
      </c>
      <c r="O21" s="34">
        <f t="shared" si="3"/>
        <v>5.8881256133464181E-3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76.5" customHeight="1" x14ac:dyDescent="0.2">
      <c r="A22" s="58">
        <v>21</v>
      </c>
      <c r="B22" s="39" t="s">
        <v>42</v>
      </c>
      <c r="C22" s="46" t="s">
        <v>15</v>
      </c>
      <c r="D22" s="51" t="s">
        <v>103</v>
      </c>
      <c r="E22" s="52" t="s">
        <v>104</v>
      </c>
      <c r="F22" s="5">
        <v>1</v>
      </c>
      <c r="G22" s="36" t="s">
        <v>44</v>
      </c>
      <c r="H22" s="6" t="s">
        <v>6</v>
      </c>
      <c r="I22" s="18">
        <v>1</v>
      </c>
      <c r="J22" s="31">
        <f t="shared" si="0"/>
        <v>8.0645161290322578E-3</v>
      </c>
      <c r="K22" s="31">
        <f t="shared" si="1"/>
        <v>8.0645161290322578E-3</v>
      </c>
      <c r="L22" s="23" t="s">
        <v>52</v>
      </c>
      <c r="M22" s="33">
        <f>IF(
L22="Développeur",I22*'Coûts journaliers'!$B$2,
IF(
L22="Data Scientist",I22*'Coûts journaliers'!$B$3,
IF(
L22="Presta IA",I22*'Coûts journaliers'!$B$4,
IF(
L22="UX Designer",I22*'Coûts journaliers'!$B$5,
IF(
L22="Graphiste",I22*'Coûts journaliers'!$B$6,
"Inconnu")))))</f>
        <v>300</v>
      </c>
      <c r="N22" s="34">
        <f t="shared" si="2"/>
        <v>5.8881256133464181E-3</v>
      </c>
      <c r="O22" s="34">
        <f t="shared" si="3"/>
        <v>5.8881256133464181E-3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71.25" customHeight="1" x14ac:dyDescent="0.2">
      <c r="A23" s="58">
        <v>22</v>
      </c>
      <c r="B23" s="39" t="s">
        <v>46</v>
      </c>
      <c r="C23" s="45" t="s">
        <v>14</v>
      </c>
      <c r="D23" s="51" t="s">
        <v>47</v>
      </c>
      <c r="E23" s="52" t="s">
        <v>105</v>
      </c>
      <c r="F23" s="5">
        <v>8</v>
      </c>
      <c r="G23" s="36" t="s">
        <v>48</v>
      </c>
      <c r="H23" s="6" t="s">
        <v>6</v>
      </c>
      <c r="I23" s="18">
        <v>4</v>
      </c>
      <c r="J23" s="31">
        <f t="shared" si="0"/>
        <v>3.2258064516129031E-2</v>
      </c>
      <c r="K23" s="31">
        <f t="shared" si="1"/>
        <v>3.2258064516129031E-2</v>
      </c>
      <c r="L23" s="23" t="s">
        <v>52</v>
      </c>
      <c r="M23" s="33">
        <f>IF(
L23="Développeur",I23*'Coûts journaliers'!$B$2,
IF(
L23="Data Scientist",I23*'Coûts journaliers'!$B$3,
IF(
L23="Presta IA",I23*'Coûts journaliers'!$B$4,
IF(
L23="UX Designer",I23*'Coûts journaliers'!$B$5,
IF(
L23="Graphiste",I23*'Coûts journaliers'!$B$6,
"Inconnu")))))</f>
        <v>1200</v>
      </c>
      <c r="N23" s="34">
        <f t="shared" si="2"/>
        <v>2.3552502453385672E-2</v>
      </c>
      <c r="O23" s="34">
        <f t="shared" si="3"/>
        <v>2.3552502453385672E-2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7" customHeight="1" x14ac:dyDescent="0.2">
      <c r="A24" s="15"/>
      <c r="B24" s="11"/>
      <c r="C24" s="11"/>
      <c r="D24" s="12"/>
      <c r="E24" s="13"/>
      <c r="F24" s="14"/>
      <c r="G24" s="12"/>
      <c r="H24" s="11"/>
      <c r="I24" s="25"/>
      <c r="J24" s="21"/>
      <c r="K24" s="53"/>
      <c r="L24" s="15"/>
      <c r="M24" s="29"/>
      <c r="N24" s="19"/>
      <c r="O24" s="5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5"/>
      <c r="B25" s="11"/>
      <c r="C25" s="11"/>
      <c r="D25" s="12"/>
      <c r="E25" s="13"/>
      <c r="F25" s="14"/>
      <c r="G25" s="12"/>
      <c r="H25" s="11"/>
      <c r="I25" s="15"/>
      <c r="J25" s="21"/>
      <c r="K25" s="21"/>
      <c r="L25" s="15"/>
      <c r="M25" s="29"/>
      <c r="N25" s="1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5"/>
      <c r="B26" s="11"/>
      <c r="C26" s="11"/>
      <c r="D26" s="12"/>
      <c r="E26" s="13"/>
      <c r="F26" s="14"/>
      <c r="G26" s="12"/>
      <c r="H26" s="11"/>
      <c r="I26" s="15"/>
      <c r="J26" s="21"/>
      <c r="K26" s="21"/>
      <c r="L26" s="15"/>
      <c r="M26" s="29"/>
      <c r="N26" s="1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5"/>
      <c r="B27" s="11"/>
      <c r="C27" s="11"/>
      <c r="D27" s="12"/>
      <c r="E27" s="13"/>
      <c r="F27" s="14"/>
      <c r="G27" s="12"/>
      <c r="H27" s="11"/>
      <c r="I27" s="17"/>
      <c r="J27" s="21"/>
      <c r="K27" s="21"/>
      <c r="L27" s="15"/>
      <c r="M27" s="29"/>
      <c r="N27" s="1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5"/>
      <c r="B28" s="11"/>
      <c r="C28" s="11"/>
      <c r="D28" s="12"/>
      <c r="E28" s="13"/>
      <c r="F28" s="14"/>
      <c r="G28" s="12"/>
      <c r="H28" s="11"/>
      <c r="I28" s="15"/>
      <c r="J28" s="21"/>
      <c r="K28" s="21"/>
      <c r="L28" s="15"/>
      <c r="M28" s="29"/>
      <c r="N28" s="1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5"/>
      <c r="B29" s="11"/>
      <c r="C29" s="11"/>
      <c r="D29" s="12"/>
      <c r="E29" s="13"/>
      <c r="F29" s="14"/>
      <c r="G29" s="12"/>
      <c r="H29" s="11"/>
      <c r="I29" s="15"/>
      <c r="J29" s="21"/>
      <c r="K29" s="21"/>
      <c r="L29" s="15"/>
      <c r="M29" s="29"/>
      <c r="N29" s="19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5"/>
      <c r="B30" s="11"/>
      <c r="C30" s="11"/>
      <c r="D30" s="12"/>
      <c r="E30" s="13"/>
      <c r="F30" s="14"/>
      <c r="G30" s="12"/>
      <c r="H30" s="11"/>
      <c r="I30" s="15"/>
      <c r="J30" s="21"/>
      <c r="K30" s="21"/>
      <c r="L30" s="15"/>
      <c r="M30" s="29"/>
      <c r="N30" s="19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5"/>
      <c r="B31" s="11"/>
      <c r="C31" s="11"/>
      <c r="D31" s="12"/>
      <c r="E31" s="13"/>
      <c r="F31" s="14"/>
      <c r="G31" s="12"/>
      <c r="H31" s="11"/>
      <c r="I31" s="15"/>
      <c r="J31" s="21"/>
      <c r="K31" s="21"/>
      <c r="L31" s="15"/>
      <c r="M31" s="29"/>
      <c r="N31" s="1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5"/>
      <c r="B32" s="11"/>
      <c r="C32" s="11"/>
      <c r="D32" s="12"/>
      <c r="E32" s="13"/>
      <c r="F32" s="14"/>
      <c r="G32" s="12"/>
      <c r="H32" s="11"/>
      <c r="I32" s="15"/>
      <c r="J32" s="21"/>
      <c r="K32" s="21"/>
      <c r="L32" s="15"/>
      <c r="M32" s="29"/>
      <c r="N32" s="1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5"/>
      <c r="B33" s="11"/>
      <c r="C33" s="11"/>
      <c r="D33" s="12"/>
      <c r="E33" s="13"/>
      <c r="F33" s="14"/>
      <c r="G33" s="12"/>
      <c r="H33" s="11"/>
      <c r="I33" s="15"/>
      <c r="J33" s="21"/>
      <c r="K33" s="21"/>
      <c r="L33" s="15"/>
      <c r="M33" s="29"/>
      <c r="N33" s="1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5"/>
      <c r="B34" s="11"/>
      <c r="C34" s="11"/>
      <c r="D34" s="12"/>
      <c r="E34" s="13"/>
      <c r="F34" s="14"/>
      <c r="G34" s="12"/>
      <c r="H34" s="11"/>
      <c r="I34" s="15"/>
      <c r="J34" s="21"/>
      <c r="K34" s="21"/>
      <c r="L34" s="15"/>
      <c r="M34" s="29"/>
      <c r="N34" s="19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5"/>
      <c r="B35" s="11"/>
      <c r="C35" s="11"/>
      <c r="D35" s="12"/>
      <c r="E35" s="13"/>
      <c r="F35" s="14"/>
      <c r="G35" s="12"/>
      <c r="H35" s="11"/>
      <c r="I35" s="15"/>
      <c r="J35" s="21"/>
      <c r="K35" s="21"/>
      <c r="L35" s="15"/>
      <c r="M35" s="29"/>
      <c r="N35" s="19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5"/>
      <c r="B36" s="11"/>
      <c r="C36" s="11"/>
      <c r="D36" s="12"/>
      <c r="E36" s="13"/>
      <c r="F36" s="14"/>
      <c r="G36" s="12"/>
      <c r="H36" s="11"/>
      <c r="I36" s="15"/>
      <c r="J36" s="21"/>
      <c r="K36" s="21"/>
      <c r="L36" s="15"/>
      <c r="M36" s="29"/>
      <c r="N36" s="1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1"/>
      <c r="C37" s="11"/>
      <c r="D37" s="12"/>
      <c r="E37" s="13"/>
      <c r="F37" s="14"/>
      <c r="G37" s="12"/>
      <c r="H37" s="11"/>
      <c r="I37" s="15"/>
      <c r="J37" s="21"/>
      <c r="K37" s="21"/>
      <c r="L37" s="15"/>
      <c r="M37" s="29"/>
      <c r="N37" s="1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1"/>
      <c r="C38" s="11"/>
      <c r="D38" s="12"/>
      <c r="E38" s="13"/>
      <c r="F38" s="14"/>
      <c r="G38" s="12"/>
      <c r="H38" s="11"/>
      <c r="I38" s="15"/>
      <c r="J38" s="21"/>
      <c r="K38" s="21"/>
      <c r="L38" s="15"/>
      <c r="M38" s="29"/>
      <c r="N38" s="19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1"/>
      <c r="C39" s="11"/>
      <c r="D39" s="12"/>
      <c r="E39" s="13"/>
      <c r="F39" s="14"/>
      <c r="G39" s="12"/>
      <c r="H39" s="11"/>
      <c r="I39" s="15"/>
      <c r="J39" s="21"/>
      <c r="K39" s="21"/>
      <c r="L39" s="15"/>
      <c r="M39" s="29"/>
      <c r="N39" s="19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1"/>
      <c r="C40" s="11"/>
      <c r="D40" s="12"/>
      <c r="E40" s="13"/>
      <c r="F40" s="14"/>
      <c r="G40" s="12"/>
      <c r="H40" s="11"/>
      <c r="I40" s="15"/>
      <c r="J40" s="21"/>
      <c r="K40" s="21"/>
      <c r="L40" s="15"/>
      <c r="M40" s="29"/>
      <c r="N40" s="19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1"/>
      <c r="C41" s="11"/>
      <c r="D41" s="12"/>
      <c r="E41" s="13"/>
      <c r="F41" s="14"/>
      <c r="G41" s="12"/>
      <c r="H41" s="11"/>
      <c r="I41" s="15"/>
      <c r="J41" s="21"/>
      <c r="K41" s="21"/>
      <c r="L41" s="15"/>
      <c r="M41" s="29"/>
      <c r="N41" s="1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1"/>
      <c r="C42" s="11"/>
      <c r="D42" s="12"/>
      <c r="E42" s="13"/>
      <c r="F42" s="14"/>
      <c r="G42" s="12"/>
      <c r="H42" s="11"/>
      <c r="I42" s="15"/>
      <c r="J42" s="21"/>
      <c r="K42" s="21"/>
      <c r="L42" s="15"/>
      <c r="M42" s="29"/>
      <c r="N42" s="19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1"/>
      <c r="C43" s="11"/>
      <c r="D43" s="12"/>
      <c r="E43" s="13"/>
      <c r="F43" s="14"/>
      <c r="G43" s="12"/>
      <c r="H43" s="11"/>
      <c r="I43" s="15"/>
      <c r="J43" s="21"/>
      <c r="K43" s="21"/>
      <c r="L43" s="15"/>
      <c r="M43" s="29"/>
      <c r="N43" s="19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1"/>
      <c r="C44" s="11"/>
      <c r="D44" s="12"/>
      <c r="E44" s="13"/>
      <c r="F44" s="14"/>
      <c r="G44" s="12"/>
      <c r="H44" s="11"/>
      <c r="I44" s="15"/>
      <c r="J44" s="21"/>
      <c r="K44" s="21"/>
      <c r="L44" s="15"/>
      <c r="M44" s="29"/>
      <c r="N44" s="19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1"/>
      <c r="C45" s="11"/>
      <c r="D45" s="12"/>
      <c r="E45" s="13"/>
      <c r="F45" s="14"/>
      <c r="G45" s="12"/>
      <c r="H45" s="11"/>
      <c r="I45" s="15"/>
      <c r="J45" s="21"/>
      <c r="K45" s="21"/>
      <c r="L45" s="15"/>
      <c r="M45" s="29"/>
      <c r="N45" s="19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1"/>
      <c r="C46" s="11"/>
      <c r="D46" s="12"/>
      <c r="E46" s="13"/>
      <c r="F46" s="14"/>
      <c r="G46" s="12"/>
      <c r="H46" s="11"/>
      <c r="I46" s="15"/>
      <c r="J46" s="21"/>
      <c r="K46" s="21"/>
      <c r="L46" s="15"/>
      <c r="M46" s="29"/>
      <c r="N46" s="19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1"/>
      <c r="C47" s="11"/>
      <c r="D47" s="12"/>
      <c r="E47" s="13"/>
      <c r="F47" s="14"/>
      <c r="G47" s="12"/>
      <c r="H47" s="11"/>
      <c r="I47" s="15"/>
      <c r="J47" s="21"/>
      <c r="K47" s="21"/>
      <c r="L47" s="15"/>
      <c r="M47" s="29"/>
      <c r="N47" s="19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1"/>
      <c r="C48" s="11"/>
      <c r="D48" s="12"/>
      <c r="E48" s="13"/>
      <c r="F48" s="14"/>
      <c r="G48" s="12"/>
      <c r="H48" s="11"/>
      <c r="I48" s="15"/>
      <c r="J48" s="21"/>
      <c r="K48" s="21"/>
      <c r="L48" s="15"/>
      <c r="M48" s="29"/>
      <c r="N48" s="19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1"/>
      <c r="C49" s="11"/>
      <c r="D49" s="12"/>
      <c r="E49" s="13"/>
      <c r="F49" s="14"/>
      <c r="G49" s="12"/>
      <c r="H49" s="11"/>
      <c r="I49" s="15"/>
      <c r="J49" s="21"/>
      <c r="K49" s="21"/>
      <c r="L49" s="15"/>
      <c r="M49" s="29"/>
      <c r="N49" s="19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1"/>
      <c r="C50" s="11"/>
      <c r="D50" s="12"/>
      <c r="E50" s="13"/>
      <c r="F50" s="14"/>
      <c r="G50" s="12"/>
      <c r="H50" s="11"/>
      <c r="I50" s="15"/>
      <c r="J50" s="21"/>
      <c r="K50" s="21"/>
      <c r="L50" s="15"/>
      <c r="M50" s="29"/>
      <c r="N50" s="19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1"/>
      <c r="C51" s="11"/>
      <c r="D51" s="12"/>
      <c r="E51" s="13"/>
      <c r="F51" s="14"/>
      <c r="G51" s="12"/>
      <c r="H51" s="11"/>
      <c r="I51" s="15"/>
      <c r="J51" s="21"/>
      <c r="K51" s="21"/>
      <c r="L51" s="15"/>
      <c r="M51" s="29"/>
      <c r="N51" s="19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1"/>
      <c r="C52" s="11"/>
      <c r="D52" s="12"/>
      <c r="E52" s="13"/>
      <c r="F52" s="14"/>
      <c r="G52" s="12"/>
      <c r="H52" s="11"/>
      <c r="I52" s="15"/>
      <c r="J52" s="21"/>
      <c r="K52" s="21"/>
      <c r="L52" s="15"/>
      <c r="M52" s="29"/>
      <c r="N52" s="19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1"/>
      <c r="C53" s="11"/>
      <c r="D53" s="12"/>
      <c r="E53" s="13"/>
      <c r="F53" s="14"/>
      <c r="G53" s="12"/>
      <c r="H53" s="11"/>
      <c r="I53" s="15"/>
      <c r="J53" s="21"/>
      <c r="K53" s="21"/>
      <c r="L53" s="15"/>
      <c r="M53" s="29"/>
      <c r="N53" s="19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1"/>
      <c r="C54" s="11"/>
      <c r="D54" s="12"/>
      <c r="E54" s="13"/>
      <c r="F54" s="14"/>
      <c r="G54" s="12"/>
      <c r="H54" s="11"/>
      <c r="I54" s="15"/>
      <c r="J54" s="21"/>
      <c r="K54" s="21"/>
      <c r="L54" s="15"/>
      <c r="M54" s="29"/>
      <c r="N54" s="19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1"/>
      <c r="C55" s="11"/>
      <c r="D55" s="12"/>
      <c r="E55" s="13"/>
      <c r="F55" s="14"/>
      <c r="G55" s="12"/>
      <c r="H55" s="11"/>
      <c r="I55" s="15"/>
      <c r="J55" s="21"/>
      <c r="K55" s="21"/>
      <c r="L55" s="15"/>
      <c r="M55" s="29"/>
      <c r="N55" s="1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1"/>
      <c r="C56" s="11"/>
      <c r="D56" s="12"/>
      <c r="E56" s="13"/>
      <c r="F56" s="14"/>
      <c r="G56" s="12"/>
      <c r="H56" s="11"/>
      <c r="I56" s="15"/>
      <c r="J56" s="21"/>
      <c r="K56" s="21"/>
      <c r="L56" s="15"/>
      <c r="M56" s="29"/>
      <c r="N56" s="19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1"/>
      <c r="C57" s="11"/>
      <c r="D57" s="12"/>
      <c r="E57" s="13"/>
      <c r="F57" s="14"/>
      <c r="G57" s="12"/>
      <c r="H57" s="11"/>
      <c r="I57" s="15"/>
      <c r="J57" s="21"/>
      <c r="K57" s="21"/>
      <c r="L57" s="15"/>
      <c r="M57" s="29"/>
      <c r="N57" s="1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1"/>
      <c r="C58" s="11"/>
      <c r="D58" s="12"/>
      <c r="E58" s="13"/>
      <c r="F58" s="14"/>
      <c r="G58" s="12"/>
      <c r="H58" s="11"/>
      <c r="I58" s="15"/>
      <c r="J58" s="21"/>
      <c r="K58" s="21"/>
      <c r="L58" s="15"/>
      <c r="M58" s="29"/>
      <c r="N58" s="19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1"/>
      <c r="C59" s="11"/>
      <c r="D59" s="12"/>
      <c r="E59" s="13"/>
      <c r="F59" s="14"/>
      <c r="G59" s="12"/>
      <c r="H59" s="11"/>
      <c r="I59" s="15"/>
      <c r="J59" s="21"/>
      <c r="K59" s="21"/>
      <c r="L59" s="15"/>
      <c r="M59" s="29"/>
      <c r="N59" s="19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1"/>
      <c r="C60" s="11"/>
      <c r="D60" s="12"/>
      <c r="E60" s="13"/>
      <c r="F60" s="14"/>
      <c r="G60" s="12"/>
      <c r="H60" s="11"/>
      <c r="I60" s="15"/>
      <c r="J60" s="21"/>
      <c r="K60" s="21"/>
      <c r="L60" s="15"/>
      <c r="M60" s="29"/>
      <c r="N60" s="1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1"/>
      <c r="C61" s="11"/>
      <c r="D61" s="12"/>
      <c r="E61" s="13"/>
      <c r="F61" s="14"/>
      <c r="G61" s="12"/>
      <c r="H61" s="11"/>
      <c r="I61" s="15"/>
      <c r="J61" s="21"/>
      <c r="K61" s="21"/>
      <c r="L61" s="15"/>
      <c r="M61" s="29"/>
      <c r="N61" s="19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1"/>
      <c r="C62" s="11"/>
      <c r="D62" s="12"/>
      <c r="E62" s="13"/>
      <c r="F62" s="14"/>
      <c r="G62" s="12"/>
      <c r="H62" s="11"/>
      <c r="I62" s="15"/>
      <c r="J62" s="21"/>
      <c r="K62" s="21"/>
      <c r="L62" s="15"/>
      <c r="M62" s="29"/>
      <c r="N62" s="19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1"/>
      <c r="C63" s="11"/>
      <c r="D63" s="12"/>
      <c r="E63" s="13"/>
      <c r="F63" s="14"/>
      <c r="G63" s="12"/>
      <c r="H63" s="11"/>
      <c r="I63" s="15"/>
      <c r="J63" s="21"/>
      <c r="K63" s="21"/>
      <c r="L63" s="15"/>
      <c r="M63" s="29"/>
      <c r="N63" s="19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1"/>
      <c r="C64" s="11"/>
      <c r="D64" s="12"/>
      <c r="E64" s="13"/>
      <c r="F64" s="14"/>
      <c r="G64" s="12"/>
      <c r="H64" s="11"/>
      <c r="I64" s="15"/>
      <c r="J64" s="21"/>
      <c r="K64" s="21"/>
      <c r="L64" s="15"/>
      <c r="M64" s="29"/>
      <c r="N64" s="19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1"/>
      <c r="C65" s="11"/>
      <c r="D65" s="12"/>
      <c r="E65" s="13"/>
      <c r="F65" s="14"/>
      <c r="G65" s="12"/>
      <c r="H65" s="11"/>
      <c r="I65" s="15"/>
      <c r="J65" s="21"/>
      <c r="K65" s="21"/>
      <c r="L65" s="15"/>
      <c r="M65" s="29"/>
      <c r="N65" s="19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1"/>
      <c r="C66" s="11"/>
      <c r="D66" s="12"/>
      <c r="E66" s="13"/>
      <c r="F66" s="14"/>
      <c r="G66" s="12"/>
      <c r="H66" s="11"/>
      <c r="I66" s="15"/>
      <c r="J66" s="21"/>
      <c r="K66" s="21"/>
      <c r="L66" s="15"/>
      <c r="M66" s="29"/>
      <c r="N66" s="19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1"/>
      <c r="C67" s="11"/>
      <c r="D67" s="12"/>
      <c r="E67" s="13"/>
      <c r="F67" s="14"/>
      <c r="G67" s="12"/>
      <c r="H67" s="11"/>
      <c r="I67" s="15"/>
      <c r="J67" s="21"/>
      <c r="K67" s="21"/>
      <c r="L67" s="15"/>
      <c r="M67" s="29"/>
      <c r="N67" s="19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1"/>
      <c r="C68" s="11"/>
      <c r="D68" s="12"/>
      <c r="E68" s="13"/>
      <c r="F68" s="14"/>
      <c r="G68" s="12"/>
      <c r="H68" s="11"/>
      <c r="I68" s="15"/>
      <c r="J68" s="21"/>
      <c r="K68" s="21"/>
      <c r="L68" s="15"/>
      <c r="M68" s="29"/>
      <c r="N68" s="19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1"/>
      <c r="C69" s="11"/>
      <c r="D69" s="12"/>
      <c r="E69" s="13"/>
      <c r="F69" s="14"/>
      <c r="G69" s="12"/>
      <c r="H69" s="11"/>
      <c r="I69" s="15"/>
      <c r="J69" s="21"/>
      <c r="K69" s="21"/>
      <c r="L69" s="15"/>
      <c r="M69" s="29"/>
      <c r="N69" s="19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1"/>
      <c r="C70" s="11"/>
      <c r="D70" s="12"/>
      <c r="E70" s="13"/>
      <c r="F70" s="14"/>
      <c r="G70" s="12"/>
      <c r="H70" s="11"/>
      <c r="I70" s="15"/>
      <c r="J70" s="21"/>
      <c r="K70" s="21"/>
      <c r="L70" s="15"/>
      <c r="M70" s="29"/>
      <c r="N70" s="19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1"/>
      <c r="C71" s="11"/>
      <c r="D71" s="12"/>
      <c r="E71" s="13"/>
      <c r="F71" s="14"/>
      <c r="G71" s="12"/>
      <c r="H71" s="11"/>
      <c r="I71" s="15"/>
      <c r="J71" s="21"/>
      <c r="K71" s="21"/>
      <c r="L71" s="15"/>
      <c r="M71" s="29"/>
      <c r="N71" s="19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1"/>
      <c r="C72" s="11"/>
      <c r="D72" s="12"/>
      <c r="E72" s="13"/>
      <c r="F72" s="14"/>
      <c r="G72" s="12"/>
      <c r="H72" s="11"/>
      <c r="I72" s="15"/>
      <c r="J72" s="21"/>
      <c r="K72" s="21"/>
      <c r="L72" s="15"/>
      <c r="M72" s="29"/>
      <c r="N72" s="19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1"/>
      <c r="C73" s="11"/>
      <c r="D73" s="12"/>
      <c r="E73" s="13"/>
      <c r="F73" s="14"/>
      <c r="G73" s="12"/>
      <c r="H73" s="11"/>
      <c r="I73" s="15"/>
      <c r="J73" s="21"/>
      <c r="K73" s="21"/>
      <c r="L73" s="15"/>
      <c r="M73" s="29"/>
      <c r="N73" s="19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1"/>
      <c r="C74" s="11"/>
      <c r="D74" s="12"/>
      <c r="E74" s="13"/>
      <c r="F74" s="14"/>
      <c r="G74" s="12"/>
      <c r="H74" s="11"/>
      <c r="I74" s="15"/>
      <c r="J74" s="21"/>
      <c r="K74" s="21"/>
      <c r="L74" s="15"/>
      <c r="M74" s="29"/>
      <c r="N74" s="19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1"/>
      <c r="C75" s="11"/>
      <c r="D75" s="12"/>
      <c r="E75" s="13"/>
      <c r="F75" s="14"/>
      <c r="G75" s="12"/>
      <c r="H75" s="11"/>
      <c r="I75" s="15"/>
      <c r="J75" s="21"/>
      <c r="K75" s="21"/>
      <c r="L75" s="15"/>
      <c r="M75" s="29"/>
      <c r="N75" s="19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1"/>
      <c r="C76" s="11"/>
      <c r="D76" s="12"/>
      <c r="E76" s="13"/>
      <c r="F76" s="14"/>
      <c r="G76" s="12"/>
      <c r="H76" s="11"/>
      <c r="I76" s="15"/>
      <c r="J76" s="21"/>
      <c r="K76" s="21"/>
      <c r="L76" s="15"/>
      <c r="M76" s="29"/>
      <c r="N76" s="19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1"/>
      <c r="C77" s="11"/>
      <c r="D77" s="12"/>
      <c r="E77" s="13"/>
      <c r="F77" s="14"/>
      <c r="G77" s="12"/>
      <c r="H77" s="11"/>
      <c r="I77" s="15"/>
      <c r="J77" s="21"/>
      <c r="K77" s="21"/>
      <c r="L77" s="15"/>
      <c r="M77" s="29"/>
      <c r="N77" s="19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1"/>
      <c r="C78" s="11"/>
      <c r="D78" s="12"/>
      <c r="E78" s="13"/>
      <c r="F78" s="14"/>
      <c r="G78" s="12"/>
      <c r="H78" s="11"/>
      <c r="I78" s="15"/>
      <c r="J78" s="21"/>
      <c r="K78" s="21"/>
      <c r="L78" s="15"/>
      <c r="M78" s="29"/>
      <c r="N78" s="19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G79" s="4"/>
    </row>
    <row r="80" spans="1:26" ht="15.75" customHeight="1" x14ac:dyDescent="0.2">
      <c r="G80" s="4"/>
    </row>
    <row r="81" spans="7:7" ht="15.75" customHeight="1" x14ac:dyDescent="0.2">
      <c r="G81" s="4"/>
    </row>
    <row r="82" spans="7:7" ht="15.75" customHeight="1" x14ac:dyDescent="0.2">
      <c r="G82" s="4"/>
    </row>
    <row r="83" spans="7:7" ht="15.75" customHeight="1" x14ac:dyDescent="0.2">
      <c r="G83" s="4"/>
    </row>
    <row r="84" spans="7:7" ht="15.75" customHeight="1" x14ac:dyDescent="0.2">
      <c r="G84" s="4"/>
    </row>
    <row r="85" spans="7:7" ht="15.75" customHeight="1" x14ac:dyDescent="0.2">
      <c r="G85" s="4"/>
    </row>
    <row r="86" spans="7:7" ht="15.75" customHeight="1" x14ac:dyDescent="0.2">
      <c r="G86" s="4"/>
    </row>
    <row r="87" spans="7:7" ht="15.75" customHeight="1" x14ac:dyDescent="0.2">
      <c r="G87" s="4"/>
    </row>
    <row r="88" spans="7:7" ht="15.75" customHeight="1" x14ac:dyDescent="0.2">
      <c r="G88" s="4"/>
    </row>
    <row r="89" spans="7:7" ht="15.75" customHeight="1" x14ac:dyDescent="0.2">
      <c r="G89" s="4"/>
    </row>
    <row r="90" spans="7:7" ht="15.75" customHeight="1" x14ac:dyDescent="0.2">
      <c r="G90" s="4"/>
    </row>
    <row r="91" spans="7:7" ht="15.75" customHeight="1" x14ac:dyDescent="0.2">
      <c r="G91" s="4"/>
    </row>
    <row r="92" spans="7:7" ht="15.75" customHeight="1" x14ac:dyDescent="0.2">
      <c r="G92" s="4"/>
    </row>
    <row r="93" spans="7:7" ht="15.75" customHeight="1" x14ac:dyDescent="0.2">
      <c r="G93" s="4"/>
    </row>
    <row r="94" spans="7:7" ht="15.75" customHeight="1" x14ac:dyDescent="0.2">
      <c r="G94" s="4"/>
    </row>
    <row r="95" spans="7:7" ht="15.75" customHeight="1" x14ac:dyDescent="0.2">
      <c r="G95" s="4"/>
    </row>
    <row r="96" spans="7:7" ht="15.75" customHeight="1" x14ac:dyDescent="0.2">
      <c r="G96" s="4"/>
    </row>
    <row r="97" spans="7:7" ht="15.75" customHeight="1" x14ac:dyDescent="0.2">
      <c r="G97" s="4"/>
    </row>
    <row r="98" spans="7:7" ht="15.75" customHeight="1" x14ac:dyDescent="0.2">
      <c r="G98" s="4"/>
    </row>
    <row r="99" spans="7:7" ht="15.75" customHeight="1" x14ac:dyDescent="0.2">
      <c r="G99" s="4"/>
    </row>
    <row r="100" spans="7:7" ht="15.75" customHeight="1" x14ac:dyDescent="0.2">
      <c r="G100" s="4"/>
    </row>
    <row r="101" spans="7:7" ht="15.75" customHeight="1" x14ac:dyDescent="0.2">
      <c r="G101" s="4"/>
    </row>
    <row r="102" spans="7:7" ht="15.75" customHeight="1" x14ac:dyDescent="0.2">
      <c r="G102" s="4"/>
    </row>
    <row r="103" spans="7:7" ht="15.75" customHeight="1" x14ac:dyDescent="0.2">
      <c r="G103" s="4"/>
    </row>
    <row r="104" spans="7:7" ht="15.75" customHeight="1" x14ac:dyDescent="0.2">
      <c r="G104" s="4"/>
    </row>
    <row r="105" spans="7:7" ht="15.75" customHeight="1" x14ac:dyDescent="0.2">
      <c r="G105" s="4"/>
    </row>
    <row r="106" spans="7:7" ht="15.75" customHeight="1" x14ac:dyDescent="0.2">
      <c r="G106" s="4"/>
    </row>
    <row r="107" spans="7:7" ht="15.75" customHeight="1" x14ac:dyDescent="0.2">
      <c r="G107" s="4"/>
    </row>
    <row r="108" spans="7:7" ht="15.75" customHeight="1" x14ac:dyDescent="0.2">
      <c r="G108" s="4"/>
    </row>
    <row r="109" spans="7:7" ht="15.75" customHeight="1" x14ac:dyDescent="0.2">
      <c r="G109" s="4"/>
    </row>
    <row r="110" spans="7:7" ht="15.75" customHeight="1" x14ac:dyDescent="0.2">
      <c r="G110" s="4"/>
    </row>
    <row r="111" spans="7:7" ht="15.75" customHeight="1" x14ac:dyDescent="0.2">
      <c r="G111" s="4"/>
    </row>
    <row r="112" spans="7:7" ht="15.75" customHeight="1" x14ac:dyDescent="0.2">
      <c r="G112" s="4"/>
    </row>
    <row r="113" spans="7:7" ht="15.75" customHeight="1" x14ac:dyDescent="0.2">
      <c r="G113" s="4"/>
    </row>
    <row r="114" spans="7:7" ht="15.75" customHeight="1" x14ac:dyDescent="0.2">
      <c r="G114" s="4"/>
    </row>
    <row r="115" spans="7:7" ht="15.75" customHeight="1" x14ac:dyDescent="0.2">
      <c r="G115" s="4"/>
    </row>
    <row r="116" spans="7:7" ht="15.75" customHeight="1" x14ac:dyDescent="0.2">
      <c r="G116" s="4"/>
    </row>
    <row r="117" spans="7:7" ht="15.75" customHeight="1" x14ac:dyDescent="0.2">
      <c r="G117" s="4"/>
    </row>
    <row r="118" spans="7:7" ht="15.75" customHeight="1" x14ac:dyDescent="0.2">
      <c r="G118" s="4"/>
    </row>
    <row r="119" spans="7:7" ht="15.75" customHeight="1" x14ac:dyDescent="0.2">
      <c r="G119" s="4"/>
    </row>
    <row r="120" spans="7:7" ht="15.75" customHeight="1" x14ac:dyDescent="0.2">
      <c r="G120" s="4"/>
    </row>
    <row r="121" spans="7:7" ht="15.75" customHeight="1" x14ac:dyDescent="0.2">
      <c r="G121" s="4"/>
    </row>
    <row r="122" spans="7:7" ht="15.75" customHeight="1" x14ac:dyDescent="0.2">
      <c r="G122" s="4"/>
    </row>
    <row r="123" spans="7:7" ht="15.75" customHeight="1" x14ac:dyDescent="0.2">
      <c r="G123" s="4"/>
    </row>
    <row r="124" spans="7:7" ht="15.75" customHeight="1" x14ac:dyDescent="0.2">
      <c r="G124" s="4"/>
    </row>
    <row r="125" spans="7:7" ht="15.75" customHeight="1" x14ac:dyDescent="0.2">
      <c r="G125" s="4"/>
    </row>
    <row r="126" spans="7:7" ht="15.75" customHeight="1" x14ac:dyDescent="0.2">
      <c r="G126" s="4"/>
    </row>
    <row r="127" spans="7:7" ht="15.75" customHeight="1" x14ac:dyDescent="0.2">
      <c r="G127" s="4"/>
    </row>
    <row r="128" spans="7:7" ht="15.75" customHeight="1" x14ac:dyDescent="0.2">
      <c r="G128" s="4"/>
    </row>
    <row r="129" spans="7:7" ht="15.75" customHeight="1" x14ac:dyDescent="0.2">
      <c r="G129" s="4"/>
    </row>
    <row r="130" spans="7:7" ht="15.75" customHeight="1" x14ac:dyDescent="0.2">
      <c r="G130" s="4"/>
    </row>
    <row r="131" spans="7:7" ht="15.75" customHeight="1" x14ac:dyDescent="0.2">
      <c r="G131" s="4"/>
    </row>
    <row r="132" spans="7:7" ht="15.75" customHeight="1" x14ac:dyDescent="0.2">
      <c r="G132" s="4"/>
    </row>
    <row r="133" spans="7:7" ht="15.75" customHeight="1" x14ac:dyDescent="0.2">
      <c r="G133" s="4"/>
    </row>
    <row r="134" spans="7:7" ht="15.75" customHeight="1" x14ac:dyDescent="0.2">
      <c r="G134" s="4"/>
    </row>
    <row r="135" spans="7:7" ht="15.75" customHeight="1" x14ac:dyDescent="0.2">
      <c r="G135" s="4"/>
    </row>
    <row r="136" spans="7:7" ht="15.75" customHeight="1" x14ac:dyDescent="0.2">
      <c r="G136" s="4"/>
    </row>
    <row r="137" spans="7:7" ht="15.75" customHeight="1" x14ac:dyDescent="0.2">
      <c r="G137" s="4"/>
    </row>
    <row r="138" spans="7:7" ht="15.75" customHeight="1" x14ac:dyDescent="0.2">
      <c r="G138" s="4"/>
    </row>
    <row r="139" spans="7:7" ht="15.75" customHeight="1" x14ac:dyDescent="0.2">
      <c r="G139" s="4"/>
    </row>
    <row r="140" spans="7:7" ht="15.75" customHeight="1" x14ac:dyDescent="0.2">
      <c r="G140" s="4"/>
    </row>
    <row r="141" spans="7:7" ht="15.75" customHeight="1" x14ac:dyDescent="0.2">
      <c r="G141" s="4"/>
    </row>
    <row r="142" spans="7:7" ht="15.75" customHeight="1" x14ac:dyDescent="0.2">
      <c r="G142" s="4"/>
    </row>
    <row r="143" spans="7:7" ht="15.75" customHeight="1" x14ac:dyDescent="0.2">
      <c r="G143" s="4"/>
    </row>
    <row r="144" spans="7:7" ht="15.75" customHeight="1" x14ac:dyDescent="0.2">
      <c r="G144" s="4"/>
    </row>
    <row r="145" spans="7:7" ht="15.75" customHeight="1" x14ac:dyDescent="0.2">
      <c r="G145" s="4"/>
    </row>
    <row r="146" spans="7:7" ht="15.75" customHeight="1" x14ac:dyDescent="0.2">
      <c r="G146" s="4"/>
    </row>
    <row r="147" spans="7:7" ht="15.75" customHeight="1" x14ac:dyDescent="0.2">
      <c r="G147" s="4"/>
    </row>
    <row r="148" spans="7:7" ht="15.75" customHeight="1" x14ac:dyDescent="0.2">
      <c r="G148" s="4"/>
    </row>
    <row r="149" spans="7:7" ht="15.75" customHeight="1" x14ac:dyDescent="0.2">
      <c r="G149" s="4"/>
    </row>
    <row r="150" spans="7:7" ht="15.75" customHeight="1" x14ac:dyDescent="0.2">
      <c r="G150" s="4"/>
    </row>
    <row r="151" spans="7:7" ht="15.75" customHeight="1" x14ac:dyDescent="0.2">
      <c r="G151" s="4"/>
    </row>
    <row r="152" spans="7:7" ht="15.75" customHeight="1" x14ac:dyDescent="0.2">
      <c r="G152" s="4"/>
    </row>
    <row r="153" spans="7:7" ht="15.75" customHeight="1" x14ac:dyDescent="0.2">
      <c r="G153" s="4"/>
    </row>
    <row r="154" spans="7:7" ht="15.75" customHeight="1" x14ac:dyDescent="0.2">
      <c r="G154" s="4"/>
    </row>
    <row r="155" spans="7:7" ht="15.75" customHeight="1" x14ac:dyDescent="0.2">
      <c r="G155" s="4"/>
    </row>
    <row r="156" spans="7:7" ht="15.75" customHeight="1" x14ac:dyDescent="0.2">
      <c r="G156" s="4"/>
    </row>
    <row r="157" spans="7:7" ht="15.75" customHeight="1" x14ac:dyDescent="0.2">
      <c r="G157" s="4"/>
    </row>
    <row r="158" spans="7:7" ht="15.75" customHeight="1" x14ac:dyDescent="0.2">
      <c r="G158" s="4"/>
    </row>
    <row r="159" spans="7:7" ht="15.75" customHeight="1" x14ac:dyDescent="0.2">
      <c r="G159" s="4"/>
    </row>
    <row r="160" spans="7:7" ht="15.75" customHeight="1" x14ac:dyDescent="0.2">
      <c r="G160" s="4"/>
    </row>
    <row r="161" spans="7:7" ht="15.75" customHeight="1" x14ac:dyDescent="0.2">
      <c r="G161" s="4"/>
    </row>
    <row r="162" spans="7:7" ht="15.75" customHeight="1" x14ac:dyDescent="0.2">
      <c r="G162" s="4"/>
    </row>
    <row r="163" spans="7:7" ht="15.75" customHeight="1" x14ac:dyDescent="0.2">
      <c r="G163" s="4"/>
    </row>
    <row r="164" spans="7:7" ht="15.75" customHeight="1" x14ac:dyDescent="0.2">
      <c r="G164" s="4"/>
    </row>
    <row r="165" spans="7:7" ht="15.75" customHeight="1" x14ac:dyDescent="0.2">
      <c r="G165" s="4"/>
    </row>
    <row r="166" spans="7:7" ht="15.75" customHeight="1" x14ac:dyDescent="0.2">
      <c r="G166" s="4"/>
    </row>
    <row r="167" spans="7:7" ht="15.75" customHeight="1" x14ac:dyDescent="0.2">
      <c r="G167" s="4"/>
    </row>
    <row r="168" spans="7:7" ht="15.75" customHeight="1" x14ac:dyDescent="0.2">
      <c r="G168" s="4"/>
    </row>
    <row r="169" spans="7:7" ht="15.75" customHeight="1" x14ac:dyDescent="0.2">
      <c r="G169" s="4"/>
    </row>
    <row r="170" spans="7:7" ht="15.75" customHeight="1" x14ac:dyDescent="0.2">
      <c r="G170" s="4"/>
    </row>
    <row r="171" spans="7:7" ht="15.75" customHeight="1" x14ac:dyDescent="0.2">
      <c r="G171" s="4"/>
    </row>
    <row r="172" spans="7:7" ht="15.75" customHeight="1" x14ac:dyDescent="0.2">
      <c r="G172" s="4"/>
    </row>
    <row r="173" spans="7:7" ht="15.75" customHeight="1" x14ac:dyDescent="0.2">
      <c r="G173" s="4"/>
    </row>
    <row r="174" spans="7:7" ht="15.75" customHeight="1" x14ac:dyDescent="0.2">
      <c r="G174" s="4"/>
    </row>
    <row r="175" spans="7:7" ht="15.75" customHeight="1" x14ac:dyDescent="0.2">
      <c r="G175" s="4"/>
    </row>
    <row r="176" spans="7:7" ht="15.75" customHeight="1" x14ac:dyDescent="0.2">
      <c r="G176" s="4"/>
    </row>
    <row r="177" spans="7:7" ht="15.75" customHeight="1" x14ac:dyDescent="0.2">
      <c r="G177" s="4"/>
    </row>
    <row r="178" spans="7:7" ht="15.75" customHeight="1" x14ac:dyDescent="0.2">
      <c r="G178" s="4"/>
    </row>
    <row r="179" spans="7:7" ht="15.75" customHeight="1" x14ac:dyDescent="0.2">
      <c r="G179" s="4"/>
    </row>
    <row r="180" spans="7:7" ht="15.75" customHeight="1" x14ac:dyDescent="0.2">
      <c r="G180" s="4"/>
    </row>
    <row r="181" spans="7:7" ht="15.75" customHeight="1" x14ac:dyDescent="0.2">
      <c r="G181" s="4"/>
    </row>
    <row r="182" spans="7:7" ht="15.75" customHeight="1" x14ac:dyDescent="0.2">
      <c r="G182" s="4"/>
    </row>
    <row r="183" spans="7:7" ht="15.75" customHeight="1" x14ac:dyDescent="0.2">
      <c r="G183" s="4"/>
    </row>
    <row r="184" spans="7:7" ht="15.75" customHeight="1" x14ac:dyDescent="0.2">
      <c r="G184" s="4"/>
    </row>
    <row r="185" spans="7:7" ht="15.75" customHeight="1" x14ac:dyDescent="0.2">
      <c r="G185" s="4"/>
    </row>
    <row r="186" spans="7:7" ht="15.75" customHeight="1" x14ac:dyDescent="0.2">
      <c r="G186" s="4"/>
    </row>
    <row r="187" spans="7:7" ht="15.75" customHeight="1" x14ac:dyDescent="0.2">
      <c r="G187" s="4"/>
    </row>
    <row r="188" spans="7:7" ht="15.75" customHeight="1" x14ac:dyDescent="0.2">
      <c r="G188" s="4"/>
    </row>
    <row r="189" spans="7:7" ht="15.75" customHeight="1" x14ac:dyDescent="0.2">
      <c r="G189" s="4"/>
    </row>
    <row r="190" spans="7:7" ht="15.75" customHeight="1" x14ac:dyDescent="0.2">
      <c r="G190" s="4"/>
    </row>
    <row r="191" spans="7:7" ht="15.75" customHeight="1" x14ac:dyDescent="0.2">
      <c r="G191" s="4"/>
    </row>
    <row r="192" spans="7:7" ht="15.75" customHeight="1" x14ac:dyDescent="0.2">
      <c r="G192" s="4"/>
    </row>
    <row r="193" spans="7:7" ht="15.75" customHeight="1" x14ac:dyDescent="0.2">
      <c r="G193" s="4"/>
    </row>
    <row r="194" spans="7:7" ht="15.75" customHeight="1" x14ac:dyDescent="0.2">
      <c r="G194" s="4"/>
    </row>
    <row r="195" spans="7:7" ht="15.75" customHeight="1" x14ac:dyDescent="0.2">
      <c r="G195" s="4"/>
    </row>
    <row r="196" spans="7:7" ht="15.75" customHeight="1" x14ac:dyDescent="0.2">
      <c r="G196" s="4"/>
    </row>
    <row r="197" spans="7:7" ht="15.75" customHeight="1" x14ac:dyDescent="0.2">
      <c r="G197" s="4"/>
    </row>
    <row r="198" spans="7:7" ht="15.75" customHeight="1" x14ac:dyDescent="0.2">
      <c r="G198" s="4"/>
    </row>
    <row r="199" spans="7:7" ht="15.75" customHeight="1" x14ac:dyDescent="0.2">
      <c r="G199" s="4"/>
    </row>
    <row r="200" spans="7:7" ht="15.75" customHeight="1" x14ac:dyDescent="0.2">
      <c r="G200" s="4"/>
    </row>
    <row r="201" spans="7:7" ht="15.75" customHeight="1" x14ac:dyDescent="0.2">
      <c r="G201" s="4"/>
    </row>
    <row r="202" spans="7:7" ht="15.75" customHeight="1" x14ac:dyDescent="0.2">
      <c r="G202" s="4"/>
    </row>
    <row r="203" spans="7:7" ht="15.75" customHeight="1" x14ac:dyDescent="0.2">
      <c r="G203" s="4"/>
    </row>
    <row r="204" spans="7:7" ht="15.75" customHeight="1" x14ac:dyDescent="0.2">
      <c r="G204" s="4"/>
    </row>
    <row r="205" spans="7:7" ht="15.75" customHeight="1" x14ac:dyDescent="0.2">
      <c r="G205" s="4"/>
    </row>
    <row r="206" spans="7:7" ht="15.75" customHeight="1" x14ac:dyDescent="0.2">
      <c r="G206" s="4"/>
    </row>
    <row r="207" spans="7:7" ht="15.75" customHeight="1" x14ac:dyDescent="0.2">
      <c r="G207" s="4"/>
    </row>
    <row r="208" spans="7:7" ht="15.75" customHeight="1" x14ac:dyDescent="0.2">
      <c r="G208" s="4"/>
    </row>
    <row r="209" spans="7:7" ht="15.75" customHeight="1" x14ac:dyDescent="0.2">
      <c r="G209" s="4"/>
    </row>
    <row r="210" spans="7:7" ht="15.75" customHeight="1" x14ac:dyDescent="0.2">
      <c r="G210" s="4"/>
    </row>
    <row r="211" spans="7:7" ht="15.75" customHeight="1" x14ac:dyDescent="0.2">
      <c r="G211" s="4"/>
    </row>
    <row r="212" spans="7:7" ht="15.75" customHeight="1" x14ac:dyDescent="0.2">
      <c r="G212" s="4"/>
    </row>
    <row r="213" spans="7:7" ht="15.75" customHeight="1" x14ac:dyDescent="0.2">
      <c r="G213" s="4"/>
    </row>
    <row r="214" spans="7:7" ht="15.75" customHeight="1" x14ac:dyDescent="0.2">
      <c r="G214" s="4"/>
    </row>
    <row r="215" spans="7:7" ht="15.75" customHeight="1" x14ac:dyDescent="0.2">
      <c r="G215" s="4"/>
    </row>
    <row r="216" spans="7:7" ht="15.75" customHeight="1" x14ac:dyDescent="0.2"/>
    <row r="217" spans="7:7" ht="15.75" customHeight="1" x14ac:dyDescent="0.2"/>
    <row r="218" spans="7:7" ht="15.75" customHeight="1" x14ac:dyDescent="0.2"/>
    <row r="219" spans="7:7" ht="15.75" customHeight="1" x14ac:dyDescent="0.2"/>
    <row r="220" spans="7:7" ht="15.75" customHeight="1" x14ac:dyDescent="0.2"/>
    <row r="221" spans="7:7" ht="15.75" customHeight="1" x14ac:dyDescent="0.2"/>
    <row r="222" spans="7:7" ht="15.75" customHeight="1" x14ac:dyDescent="0.2"/>
    <row r="223" spans="7:7" ht="15.75" customHeight="1" x14ac:dyDescent="0.2"/>
    <row r="224" spans="7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autoFilter ref="B1:L24" xr:uid="{00000000-0001-0000-0000-000000000000}"/>
  <conditionalFormatting sqref="B2:O2 O3:O23 K3:K24">
    <cfRule type="expression" dxfId="139" priority="25">
      <formula>$H$2="Won’t have"</formula>
    </cfRule>
  </conditionalFormatting>
  <conditionalFormatting sqref="B3:O3">
    <cfRule type="expression" dxfId="138" priority="24">
      <formula>$H$3="Won’t have"</formula>
    </cfRule>
  </conditionalFormatting>
  <conditionalFormatting sqref="B4:O4">
    <cfRule type="expression" dxfId="137" priority="23">
      <formula>$H$4="Won’t have"</formula>
    </cfRule>
  </conditionalFormatting>
  <conditionalFormatting sqref="B5:O5">
    <cfRule type="expression" dxfId="136" priority="22">
      <formula>$H$5="Won’t have"</formula>
    </cfRule>
  </conditionalFormatting>
  <conditionalFormatting sqref="B6:O6">
    <cfRule type="expression" dxfId="135" priority="21">
      <formula>$H$6="Won’t have"</formula>
    </cfRule>
  </conditionalFormatting>
  <conditionalFormatting sqref="B7:O7">
    <cfRule type="expression" dxfId="134" priority="20">
      <formula>$H$7="Won’t have"</formula>
    </cfRule>
  </conditionalFormatting>
  <conditionalFormatting sqref="B8:O8">
    <cfRule type="expression" dxfId="133" priority="19">
      <formula>$H$8="Won’t have"</formula>
    </cfRule>
  </conditionalFormatting>
  <conditionalFormatting sqref="B9:O9">
    <cfRule type="expression" dxfId="132" priority="18">
      <formula>$H$9="Won’t have"</formula>
    </cfRule>
  </conditionalFormatting>
  <conditionalFormatting sqref="B10:O10">
    <cfRule type="expression" dxfId="131" priority="17">
      <formula>$H$10="Won’t have"</formula>
    </cfRule>
  </conditionalFormatting>
  <conditionalFormatting sqref="B11:O11">
    <cfRule type="expression" dxfId="130" priority="16">
      <formula>$H$11="Won’t have"</formula>
    </cfRule>
  </conditionalFormatting>
  <conditionalFormatting sqref="B12:O12">
    <cfRule type="expression" dxfId="129" priority="15">
      <formula>$H$12="Won’t have"</formula>
    </cfRule>
  </conditionalFormatting>
  <conditionalFormatting sqref="B13:O13">
    <cfRule type="expression" dxfId="128" priority="14">
      <formula>$H$13="Won’t have"</formula>
    </cfRule>
  </conditionalFormatting>
  <conditionalFormatting sqref="B14:O14">
    <cfRule type="expression" dxfId="127" priority="13">
      <formula>$H$14="Won’t have"</formula>
    </cfRule>
  </conditionalFormatting>
  <conditionalFormatting sqref="B15:O15">
    <cfRule type="expression" dxfId="126" priority="12">
      <formula>$H$15="Won’t have"</formula>
    </cfRule>
  </conditionalFormatting>
  <conditionalFormatting sqref="B16:O16">
    <cfRule type="expression" dxfId="125" priority="11">
      <formula>$H$16="Won’t have"</formula>
    </cfRule>
  </conditionalFormatting>
  <conditionalFormatting sqref="B17:O17">
    <cfRule type="expression" dxfId="124" priority="10">
      <formula>$H$17="Won’t have"</formula>
    </cfRule>
  </conditionalFormatting>
  <conditionalFormatting sqref="B18:O18">
    <cfRule type="expression" dxfId="123" priority="9">
      <formula>$H$18="Won’t have"</formula>
    </cfRule>
  </conditionalFormatting>
  <conditionalFormatting sqref="B19:O19">
    <cfRule type="expression" dxfId="122" priority="8">
      <formula>$H$19</formula>
    </cfRule>
  </conditionalFormatting>
  <conditionalFormatting sqref="B20:O20">
    <cfRule type="expression" dxfId="121" priority="7">
      <formula>$H$20="Won’t have"</formula>
    </cfRule>
  </conditionalFormatting>
  <conditionalFormatting sqref="B21:O21">
    <cfRule type="expression" dxfId="120" priority="6">
      <formula>$H$21="Won’t have"</formula>
    </cfRule>
  </conditionalFormatting>
  <conditionalFormatting sqref="B22:O22">
    <cfRule type="expression" dxfId="119" priority="5">
      <formula>$H$22="Won’t have"</formula>
    </cfRule>
  </conditionalFormatting>
  <conditionalFormatting sqref="B23:O23">
    <cfRule type="expression" dxfId="118" priority="4">
      <formula>$H$23="Won’t have"</formula>
    </cfRule>
  </conditionalFormatting>
  <conditionalFormatting sqref="F1:F1048576">
    <cfRule type="colorScale" priority="52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1:H1048576">
    <cfRule type="cellIs" dxfId="117" priority="56" operator="equal">
      <formula>"Could have"</formula>
    </cfRule>
    <cfRule type="cellIs" dxfId="116" priority="57" operator="equal">
      <formula>"Should have"</formula>
    </cfRule>
    <cfRule type="cellIs" dxfId="115" priority="58" operator="equal">
      <formula>"Must have"</formula>
    </cfRule>
  </conditionalFormatting>
  <conditionalFormatting sqref="I25:I1048576 I1:I2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O1">
    <cfRule type="cellIs" dxfId="114" priority="48" operator="equal">
      <formula>"Could have"</formula>
    </cfRule>
    <cfRule type="cellIs" dxfId="113" priority="49" operator="equal">
      <formula>"Should have"</formula>
    </cfRule>
    <cfRule type="cellIs" dxfId="112" priority="50" operator="equal">
      <formula>"Must have"</formula>
    </cfRule>
    <cfRule type="cellIs" dxfId="111" priority="51" operator="equal">
      <formula>"Won’t have"</formula>
    </cfRule>
  </conditionalFormatting>
  <conditionalFormatting sqref="J1:K104857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ellIs" dxfId="110" priority="35" operator="equal">
      <formula>"Graphiste"</formula>
    </cfRule>
    <cfRule type="cellIs" dxfId="109" priority="41" operator="equal">
      <formula>"Presta IA"</formula>
    </cfRule>
    <cfRule type="cellIs" dxfId="108" priority="42" operator="equal">
      <formula>"Data Scientist"</formula>
    </cfRule>
    <cfRule type="cellIs" dxfId="107" priority="43" operator="equal">
      <formula>"UX Designer"</formula>
    </cfRule>
    <cfRule type="cellIs" dxfId="106" priority="44" operator="equal">
      <formula>"Développeur"</formula>
    </cfRule>
  </conditionalFormatting>
  <conditionalFormatting sqref="L1:N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N1">
    <cfRule type="cellIs" dxfId="105" priority="30" operator="equal">
      <formula>"Graphiste"</formula>
    </cfRule>
    <cfRule type="cellIs" dxfId="104" priority="31" operator="equal">
      <formula>"Presta IA"</formula>
    </cfRule>
    <cfRule type="cellIs" dxfId="103" priority="32" operator="equal">
      <formula>"Data Scientist"</formula>
    </cfRule>
    <cfRule type="cellIs" dxfId="102" priority="33" operator="equal">
      <formula>"UX Designer"</formula>
    </cfRule>
    <cfRule type="cellIs" dxfId="101" priority="34" operator="equal">
      <formula>"Développeur"</formula>
    </cfRule>
  </conditionalFormatting>
  <conditionalFormatting sqref="N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4">
    <dataValidation type="list" errorStyle="information" allowBlank="1" showInputMessage="1" showErrorMessage="1" errorTitle="Nouvelle valeur" error="Il est préférable de choisir parmi les choix proposés." promptTitle="Priorisation" prompt="Priorisation de la tâcher à réaliser." sqref="H2:H23" xr:uid="{1E671849-F2E0-4921-9F2B-BDFCA5E4FA14}">
      <formula1>"Must have, Should have, Could have, Won’t have"</formula1>
    </dataValidation>
    <dataValidation type="list" allowBlank="1" showInputMessage="1" showErrorMessage="1" promptTitle="Pondération" prompt="A définir en relatif par rapport aux autres user stories en donnant un chiffre parmi : 1, 3, 5, 8, 13, 20, 50, 100._x000a_1 représentant une user story très simple et 100 une très complexe." sqref="F2:F23" xr:uid="{564AC45D-2D76-4D08-8C80-474E60F5BCE0}">
      <formula1>"1,3,5,8,13,20,50,100"</formula1>
    </dataValidation>
    <dataValidation type="list" allowBlank="1" showInputMessage="1" showErrorMessage="1" sqref="L23" xr:uid="{5B998897-7360-4140-8253-3E46D56DFF89}">
      <formula1>"Développeur,UX Designer,Data Scientist,Presta IA"</formula1>
    </dataValidation>
    <dataValidation type="list" allowBlank="1" showInputMessage="1" showErrorMessage="1" sqref="L2:L22" xr:uid="{07805323-D4AA-4DA2-93F7-D7BA9D1DED17}">
      <formula1>"Développeur,UX Designer,Graphiste,Data Scientist,Presta IA"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7EFA-1237-492B-92D8-CDE9CDBABA15}">
  <sheetPr>
    <tabColor theme="7" tint="0.59999389629810485"/>
  </sheetPr>
  <dimension ref="A1:BH196"/>
  <sheetViews>
    <sheetView zoomScaleNormal="100" workbookViewId="0"/>
  </sheetViews>
  <sheetFormatPr baseColWidth="10" defaultRowHeight="12.75" x14ac:dyDescent="0.2"/>
  <cols>
    <col min="1" max="1" width="6.42578125" customWidth="1"/>
    <col min="2" max="2" width="15.42578125" customWidth="1"/>
    <col min="3" max="3" width="3.5703125" customWidth="1"/>
    <col min="4" max="4" width="6.28515625" customWidth="1"/>
    <col min="5" max="5" width="38.42578125" customWidth="1"/>
    <col min="6" max="6" width="42.85546875" customWidth="1"/>
    <col min="7" max="7" width="46" customWidth="1"/>
    <col min="8" max="8" width="27.140625" customWidth="1"/>
    <col min="9" max="9" width="18.7109375" customWidth="1"/>
    <col min="10" max="10" width="15.28515625" customWidth="1"/>
    <col min="11" max="11" width="16.85546875" customWidth="1"/>
    <col min="12" max="12" width="22" customWidth="1"/>
    <col min="13" max="13" width="16.140625" customWidth="1"/>
    <col min="14" max="14" width="14" customWidth="1"/>
    <col min="15" max="15" width="30.5703125" customWidth="1"/>
    <col min="16" max="16" width="8.140625" customWidth="1"/>
  </cols>
  <sheetData>
    <row r="1" spans="1:60" ht="13.5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60" ht="46.5" customHeight="1" thickTop="1" x14ac:dyDescent="0.2">
      <c r="A2" s="15"/>
      <c r="B2" s="136" t="s">
        <v>130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60" ht="15" customHeight="1" thickBot="1" x14ac:dyDescent="0.55000000000000004">
      <c r="A3" s="15"/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3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</row>
    <row r="4" spans="1:60" ht="18" customHeight="1" x14ac:dyDescent="0.25">
      <c r="A4" s="15"/>
      <c r="B4" s="128"/>
      <c r="C4" s="129"/>
      <c r="D4" s="129"/>
      <c r="E4" s="160" t="s">
        <v>139</v>
      </c>
      <c r="F4" s="137" t="s">
        <v>133</v>
      </c>
      <c r="G4" s="152" t="s">
        <v>140</v>
      </c>
      <c r="H4" s="139" t="s">
        <v>134</v>
      </c>
      <c r="I4" s="140"/>
      <c r="J4" s="162" t="s">
        <v>141</v>
      </c>
      <c r="K4" s="163" t="s">
        <v>136</v>
      </c>
      <c r="L4" s="164"/>
      <c r="M4" s="154" t="s">
        <v>142</v>
      </c>
      <c r="N4" s="143" t="s">
        <v>137</v>
      </c>
      <c r="O4" s="144"/>
      <c r="P4" s="133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</row>
    <row r="5" spans="1:60" ht="18.75" customHeight="1" thickBot="1" x14ac:dyDescent="0.3">
      <c r="A5" s="15"/>
      <c r="B5" s="128"/>
      <c r="C5" s="129"/>
      <c r="D5" s="129"/>
      <c r="E5" s="161"/>
      <c r="F5" s="138" t="s">
        <v>144</v>
      </c>
      <c r="G5" s="153"/>
      <c r="H5" s="141" t="s">
        <v>135</v>
      </c>
      <c r="I5" s="142"/>
      <c r="J5" s="153"/>
      <c r="K5" s="165"/>
      <c r="L5" s="166"/>
      <c r="M5" s="155"/>
      <c r="N5" s="145" t="s">
        <v>138</v>
      </c>
      <c r="O5" s="146"/>
      <c r="P5" s="133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</row>
    <row r="6" spans="1:60" ht="13.5" thickBot="1" x14ac:dyDescent="0.25">
      <c r="A6" s="15"/>
      <c r="B6" s="128"/>
      <c r="C6" s="129"/>
      <c r="D6" s="129"/>
      <c r="E6" s="129"/>
      <c r="F6" s="132"/>
      <c r="G6" s="129"/>
      <c r="H6" s="129"/>
      <c r="I6" s="129"/>
      <c r="J6" s="129"/>
      <c r="K6" s="129"/>
      <c r="L6" s="129"/>
      <c r="M6" s="129"/>
      <c r="N6" s="129"/>
      <c r="O6" s="129"/>
      <c r="P6" s="133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spans="1:60" ht="47.25" customHeight="1" x14ac:dyDescent="0.2">
      <c r="A7" s="15"/>
      <c r="B7" s="128"/>
      <c r="C7" s="129"/>
      <c r="D7" s="129"/>
      <c r="E7" s="125"/>
      <c r="F7" s="156" t="s">
        <v>143</v>
      </c>
      <c r="G7" s="157"/>
      <c r="H7" s="157"/>
      <c r="I7" s="157"/>
      <c r="J7" s="157"/>
      <c r="K7" s="157"/>
      <c r="L7" s="157"/>
      <c r="M7" s="147"/>
      <c r="N7" s="148"/>
      <c r="O7" s="129"/>
      <c r="P7" s="133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1:60" ht="54" customHeight="1" thickBot="1" x14ac:dyDescent="0.25">
      <c r="A8" s="15"/>
      <c r="B8" s="128"/>
      <c r="C8" s="129"/>
      <c r="D8" s="129"/>
      <c r="E8" s="149"/>
      <c r="F8" s="158"/>
      <c r="G8" s="159"/>
      <c r="H8" s="159"/>
      <c r="I8" s="159"/>
      <c r="J8" s="159"/>
      <c r="K8" s="159"/>
      <c r="L8" s="159"/>
      <c r="M8" s="150"/>
      <c r="N8" s="151"/>
      <c r="O8" s="129"/>
      <c r="P8" s="133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spans="1:60" ht="13.5" thickBot="1" x14ac:dyDescent="0.25">
      <c r="A9" s="15"/>
      <c r="B9" s="13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1:60" ht="13.5" thickTop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</row>
    <row r="11" spans="1:60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</row>
    <row r="12" spans="1:60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</row>
    <row r="13" spans="1:60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</row>
    <row r="14" spans="1:60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</row>
    <row r="15" spans="1:60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</row>
    <row r="16" spans="1:60" x14ac:dyDescent="0.2">
      <c r="A16" s="15"/>
      <c r="B16" s="15"/>
      <c r="C16" s="15"/>
      <c r="D16" s="15"/>
      <c r="E16" s="15"/>
      <c r="F16" s="15"/>
      <c r="G16" s="182"/>
      <c r="H16" s="182"/>
      <c r="I16" s="182"/>
      <c r="J16" s="182"/>
      <c r="K16" s="182"/>
      <c r="L16" s="182"/>
      <c r="M16" s="182"/>
      <c r="N16" s="182"/>
      <c r="O16" s="182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</row>
    <row r="17" spans="1:60" x14ac:dyDescent="0.2">
      <c r="A17" s="15"/>
      <c r="B17" s="15"/>
      <c r="C17" s="15"/>
      <c r="D17" s="15"/>
      <c r="E17" s="15"/>
      <c r="F17" s="15"/>
      <c r="G17" s="182"/>
      <c r="H17" s="182"/>
      <c r="I17" s="182"/>
      <c r="J17" s="182" t="s">
        <v>52</v>
      </c>
      <c r="K17" s="182" t="s">
        <v>53</v>
      </c>
      <c r="L17" s="182" t="s">
        <v>54</v>
      </c>
      <c r="M17" s="182" t="s">
        <v>51</v>
      </c>
      <c r="N17" s="182" t="s">
        <v>56</v>
      </c>
      <c r="O17" s="182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</row>
    <row r="18" spans="1:60" x14ac:dyDescent="0.2">
      <c r="A18" s="15"/>
      <c r="B18" s="15"/>
      <c r="C18" s="15"/>
      <c r="D18" s="15"/>
      <c r="E18" s="15"/>
      <c r="F18" s="15"/>
      <c r="G18" s="182" t="s">
        <v>108</v>
      </c>
      <c r="H18" s="182">
        <v>1</v>
      </c>
      <c r="I18" s="182">
        <f>($P$85+$P$104+$P$124)-O18</f>
        <v>20</v>
      </c>
      <c r="J18" s="182">
        <v>0</v>
      </c>
      <c r="K18" s="182">
        <v>0</v>
      </c>
      <c r="L18" s="182">
        <v>0</v>
      </c>
      <c r="M18" s="182">
        <v>0</v>
      </c>
      <c r="N18" s="182">
        <v>0</v>
      </c>
      <c r="O18" s="182">
        <f>SUM(J18:N18)</f>
        <v>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</row>
    <row r="19" spans="1:60" x14ac:dyDescent="0.2">
      <c r="A19" s="15"/>
      <c r="B19" s="15"/>
      <c r="C19" s="15"/>
      <c r="D19" s="15"/>
      <c r="E19" s="15"/>
      <c r="F19" s="15"/>
      <c r="G19" s="182"/>
      <c r="H19" s="182">
        <v>2</v>
      </c>
      <c r="I19" s="182">
        <f t="shared" ref="I19:I75" si="0">($P$85+$P$104+$P$124)-O19</f>
        <v>20</v>
      </c>
      <c r="J19" s="182">
        <v>0</v>
      </c>
      <c r="K19" s="182">
        <v>0</v>
      </c>
      <c r="L19" s="182">
        <v>0</v>
      </c>
      <c r="M19" s="182">
        <v>0</v>
      </c>
      <c r="N19" s="182">
        <v>0</v>
      </c>
      <c r="O19" s="182">
        <f t="shared" ref="O19:O75" si="1">SUM(J19:N19)</f>
        <v>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</row>
    <row r="20" spans="1:60" x14ac:dyDescent="0.2">
      <c r="A20" s="15"/>
      <c r="B20" s="15"/>
      <c r="C20" s="15"/>
      <c r="D20" s="15"/>
      <c r="E20" s="15"/>
      <c r="F20" s="15"/>
      <c r="G20" s="182"/>
      <c r="H20" s="182">
        <v>3</v>
      </c>
      <c r="I20" s="182">
        <f t="shared" si="0"/>
        <v>19</v>
      </c>
      <c r="J20" s="182">
        <v>1</v>
      </c>
      <c r="K20" s="182">
        <v>0</v>
      </c>
      <c r="L20" s="182">
        <v>0</v>
      </c>
      <c r="M20" s="182">
        <v>0</v>
      </c>
      <c r="N20" s="182">
        <v>0</v>
      </c>
      <c r="O20" s="182">
        <f t="shared" si="1"/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</row>
    <row r="21" spans="1:60" x14ac:dyDescent="0.2">
      <c r="A21" s="15"/>
      <c r="B21" s="15"/>
      <c r="C21" s="15"/>
      <c r="D21" s="15"/>
      <c r="E21" s="15"/>
      <c r="F21" s="15"/>
      <c r="G21" s="182"/>
      <c r="H21" s="182">
        <v>4</v>
      </c>
      <c r="I21" s="182">
        <f t="shared" si="0"/>
        <v>19</v>
      </c>
      <c r="J21" s="182">
        <v>1</v>
      </c>
      <c r="K21" s="182">
        <v>0</v>
      </c>
      <c r="L21" s="182">
        <v>0</v>
      </c>
      <c r="M21" s="182">
        <v>0</v>
      </c>
      <c r="N21" s="182">
        <v>0</v>
      </c>
      <c r="O21" s="182">
        <f t="shared" si="1"/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</row>
    <row r="22" spans="1:60" x14ac:dyDescent="0.2">
      <c r="A22" s="15"/>
      <c r="B22" s="15"/>
      <c r="C22" s="15"/>
      <c r="D22" s="15"/>
      <c r="E22" s="15"/>
      <c r="F22" s="15"/>
      <c r="G22" s="182"/>
      <c r="H22" s="182">
        <v>5</v>
      </c>
      <c r="I22" s="182">
        <f t="shared" si="0"/>
        <v>18</v>
      </c>
      <c r="J22" s="182">
        <v>1</v>
      </c>
      <c r="K22" s="182">
        <v>0</v>
      </c>
      <c r="L22" s="182">
        <v>0</v>
      </c>
      <c r="M22" s="182">
        <v>0</v>
      </c>
      <c r="N22" s="182">
        <v>1</v>
      </c>
      <c r="O22" s="182">
        <f t="shared" si="1"/>
        <v>2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</row>
    <row r="23" spans="1:60" x14ac:dyDescent="0.2">
      <c r="A23" s="15"/>
      <c r="B23" s="15"/>
      <c r="C23" s="15"/>
      <c r="D23" s="15"/>
      <c r="E23" s="15"/>
      <c r="F23" s="15"/>
      <c r="G23" s="182"/>
      <c r="H23" s="182">
        <v>6</v>
      </c>
      <c r="I23" s="182">
        <f t="shared" si="0"/>
        <v>18</v>
      </c>
      <c r="J23" s="182">
        <v>1</v>
      </c>
      <c r="K23" s="182">
        <v>0</v>
      </c>
      <c r="L23" s="182">
        <v>0</v>
      </c>
      <c r="M23" s="182">
        <v>0</v>
      </c>
      <c r="N23" s="182">
        <v>1</v>
      </c>
      <c r="O23" s="182">
        <f t="shared" si="1"/>
        <v>2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</row>
    <row r="24" spans="1:60" x14ac:dyDescent="0.2">
      <c r="A24" s="15"/>
      <c r="B24" s="15"/>
      <c r="C24" s="15"/>
      <c r="D24" s="15"/>
      <c r="E24" s="15"/>
      <c r="F24" s="15"/>
      <c r="G24" s="182"/>
      <c r="H24" s="182">
        <v>7</v>
      </c>
      <c r="I24" s="182">
        <f t="shared" si="0"/>
        <v>18</v>
      </c>
      <c r="J24" s="182">
        <v>1</v>
      </c>
      <c r="K24" s="182">
        <v>0</v>
      </c>
      <c r="L24" s="182">
        <v>0</v>
      </c>
      <c r="M24" s="182">
        <v>0</v>
      </c>
      <c r="N24" s="182">
        <v>1</v>
      </c>
      <c r="O24" s="182">
        <f t="shared" si="1"/>
        <v>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</row>
    <row r="25" spans="1:60" x14ac:dyDescent="0.2">
      <c r="A25" s="15"/>
      <c r="B25" s="15"/>
      <c r="C25" s="15"/>
      <c r="D25" s="15"/>
      <c r="E25" s="15"/>
      <c r="F25" s="15"/>
      <c r="G25" s="182"/>
      <c r="H25" s="182">
        <v>8</v>
      </c>
      <c r="I25" s="182">
        <f t="shared" si="0"/>
        <v>17</v>
      </c>
      <c r="J25" s="182">
        <v>2</v>
      </c>
      <c r="K25" s="182">
        <v>0</v>
      </c>
      <c r="L25" s="182">
        <v>0</v>
      </c>
      <c r="M25" s="182">
        <v>0</v>
      </c>
      <c r="N25" s="182">
        <v>1</v>
      </c>
      <c r="O25" s="182">
        <f t="shared" si="1"/>
        <v>3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</row>
    <row r="26" spans="1:60" x14ac:dyDescent="0.2">
      <c r="A26" s="15"/>
      <c r="B26" s="15"/>
      <c r="C26" s="15"/>
      <c r="D26" s="15"/>
      <c r="E26" s="15"/>
      <c r="F26" s="15"/>
      <c r="G26" s="182"/>
      <c r="H26" s="182">
        <v>9</v>
      </c>
      <c r="I26" s="182">
        <f t="shared" si="0"/>
        <v>17</v>
      </c>
      <c r="J26" s="182">
        <v>2</v>
      </c>
      <c r="K26" s="182">
        <v>0</v>
      </c>
      <c r="L26" s="182">
        <v>0</v>
      </c>
      <c r="M26" s="182">
        <v>0</v>
      </c>
      <c r="N26" s="182">
        <v>1</v>
      </c>
      <c r="O26" s="182">
        <f t="shared" si="1"/>
        <v>3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</row>
    <row r="27" spans="1:60" x14ac:dyDescent="0.2">
      <c r="A27" s="15"/>
      <c r="B27" s="15"/>
      <c r="C27" s="15"/>
      <c r="D27" s="15"/>
      <c r="E27" s="15"/>
      <c r="F27" s="15"/>
      <c r="G27" s="182"/>
      <c r="H27" s="182">
        <v>10</v>
      </c>
      <c r="I27" s="182">
        <f t="shared" si="0"/>
        <v>16</v>
      </c>
      <c r="J27" s="182">
        <v>2</v>
      </c>
      <c r="K27" s="182">
        <v>0</v>
      </c>
      <c r="L27" s="182">
        <v>0</v>
      </c>
      <c r="M27" s="182">
        <v>1</v>
      </c>
      <c r="N27" s="182">
        <v>1</v>
      </c>
      <c r="O27" s="182">
        <f t="shared" si="1"/>
        <v>4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/>
    </row>
    <row r="28" spans="1:60" x14ac:dyDescent="0.2">
      <c r="A28" s="15"/>
      <c r="B28" s="15"/>
      <c r="C28" s="15"/>
      <c r="D28" s="15"/>
      <c r="E28" s="15"/>
      <c r="F28" s="15"/>
      <c r="G28" s="182"/>
      <c r="H28" s="182">
        <v>11</v>
      </c>
      <c r="I28" s="182">
        <f t="shared" si="0"/>
        <v>16</v>
      </c>
      <c r="J28" s="182">
        <v>2</v>
      </c>
      <c r="K28" s="182">
        <v>0</v>
      </c>
      <c r="L28" s="182">
        <v>0</v>
      </c>
      <c r="M28" s="182">
        <v>1</v>
      </c>
      <c r="N28" s="182">
        <v>1</v>
      </c>
      <c r="O28" s="182">
        <f t="shared" si="1"/>
        <v>4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</row>
    <row r="29" spans="1:60" x14ac:dyDescent="0.2">
      <c r="A29" s="15"/>
      <c r="B29" s="15"/>
      <c r="C29" s="15"/>
      <c r="D29" s="15"/>
      <c r="E29" s="15"/>
      <c r="F29" s="15"/>
      <c r="G29" s="182"/>
      <c r="H29" s="182">
        <v>12</v>
      </c>
      <c r="I29" s="182">
        <f t="shared" si="0"/>
        <v>16</v>
      </c>
      <c r="J29" s="182">
        <v>2</v>
      </c>
      <c r="K29" s="182">
        <v>0</v>
      </c>
      <c r="L29" s="182">
        <v>0</v>
      </c>
      <c r="M29" s="182">
        <v>1</v>
      </c>
      <c r="N29" s="182">
        <v>1</v>
      </c>
      <c r="O29" s="182">
        <f t="shared" si="1"/>
        <v>4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</row>
    <row r="30" spans="1:60" x14ac:dyDescent="0.2">
      <c r="A30" s="15"/>
      <c r="B30" s="15"/>
      <c r="C30" s="15"/>
      <c r="D30" s="15"/>
      <c r="E30" s="15"/>
      <c r="F30" s="15"/>
      <c r="G30" s="182"/>
      <c r="H30" s="182">
        <v>13</v>
      </c>
      <c r="I30" s="182">
        <f t="shared" si="0"/>
        <v>16</v>
      </c>
      <c r="J30" s="182">
        <v>2</v>
      </c>
      <c r="K30" s="182">
        <v>0</v>
      </c>
      <c r="L30" s="182">
        <v>0</v>
      </c>
      <c r="M30" s="182">
        <v>1</v>
      </c>
      <c r="N30" s="182">
        <v>1</v>
      </c>
      <c r="O30" s="182">
        <f t="shared" si="1"/>
        <v>4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</row>
    <row r="31" spans="1:60" ht="11.25" customHeight="1" x14ac:dyDescent="0.2">
      <c r="A31" s="15"/>
      <c r="B31" s="15"/>
      <c r="C31" s="15"/>
      <c r="D31" s="15"/>
      <c r="E31" s="15"/>
      <c r="F31" s="15"/>
      <c r="G31" s="182"/>
      <c r="H31" s="182">
        <v>14</v>
      </c>
      <c r="I31" s="182">
        <f t="shared" si="0"/>
        <v>16</v>
      </c>
      <c r="J31" s="182">
        <v>2</v>
      </c>
      <c r="K31" s="182">
        <v>0</v>
      </c>
      <c r="L31" s="182">
        <v>0</v>
      </c>
      <c r="M31" s="182">
        <v>1</v>
      </c>
      <c r="N31" s="182">
        <v>1</v>
      </c>
      <c r="O31" s="182">
        <f t="shared" si="1"/>
        <v>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</row>
    <row r="32" spans="1:60" ht="9.75" customHeight="1" x14ac:dyDescent="0.2">
      <c r="A32" s="15"/>
      <c r="B32" s="15"/>
      <c r="C32" s="15"/>
      <c r="D32" s="15"/>
      <c r="E32" s="15"/>
      <c r="F32" s="15"/>
      <c r="G32" s="182"/>
      <c r="H32" s="182">
        <v>15</v>
      </c>
      <c r="I32" s="182">
        <f t="shared" si="0"/>
        <v>15</v>
      </c>
      <c r="J32" s="182">
        <v>2</v>
      </c>
      <c r="K32" s="182">
        <v>1</v>
      </c>
      <c r="L32" s="182">
        <v>0</v>
      </c>
      <c r="M32" s="182">
        <v>1</v>
      </c>
      <c r="N32" s="182">
        <v>1</v>
      </c>
      <c r="O32" s="182">
        <f t="shared" si="1"/>
        <v>5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</row>
    <row r="33" spans="1:60" ht="9.75" customHeight="1" x14ac:dyDescent="0.2">
      <c r="A33" s="15"/>
      <c r="B33" s="15"/>
      <c r="C33" s="15"/>
      <c r="D33" s="15"/>
      <c r="E33" s="15"/>
      <c r="F33" s="15"/>
      <c r="G33" s="182"/>
      <c r="H33" s="182">
        <v>16</v>
      </c>
      <c r="I33" s="182">
        <f t="shared" si="0"/>
        <v>15</v>
      </c>
      <c r="J33" s="182">
        <v>2</v>
      </c>
      <c r="K33" s="182">
        <v>1</v>
      </c>
      <c r="L33" s="182">
        <v>0</v>
      </c>
      <c r="M33" s="182">
        <v>1</v>
      </c>
      <c r="N33" s="182">
        <v>1</v>
      </c>
      <c r="O33" s="182">
        <f t="shared" si="1"/>
        <v>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X33" s="179"/>
      <c r="AY33" s="179"/>
      <c r="AZ33" s="179"/>
      <c r="BA33" s="179"/>
      <c r="BB33" s="179"/>
      <c r="BC33" s="179"/>
      <c r="BD33" s="179"/>
      <c r="BE33" s="179"/>
      <c r="BF33" s="179"/>
      <c r="BG33" s="179"/>
      <c r="BH33" s="179"/>
    </row>
    <row r="34" spans="1:60" ht="9.75" customHeight="1" x14ac:dyDescent="0.2">
      <c r="A34" s="15"/>
      <c r="B34" s="15"/>
      <c r="C34" s="15"/>
      <c r="D34" s="15"/>
      <c r="E34" s="15"/>
      <c r="F34" s="15"/>
      <c r="G34" s="182"/>
      <c r="H34" s="182">
        <v>17</v>
      </c>
      <c r="I34" s="182">
        <f t="shared" si="0"/>
        <v>15</v>
      </c>
      <c r="J34" s="182">
        <v>2</v>
      </c>
      <c r="K34" s="182">
        <v>1</v>
      </c>
      <c r="L34" s="182">
        <v>0</v>
      </c>
      <c r="M34" s="182">
        <v>1</v>
      </c>
      <c r="N34" s="182">
        <v>1</v>
      </c>
      <c r="O34" s="182">
        <f t="shared" si="1"/>
        <v>5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X34" s="179"/>
      <c r="AY34" s="179"/>
      <c r="AZ34" s="179"/>
      <c r="BA34" s="179"/>
      <c r="BB34" s="179"/>
      <c r="BC34" s="179"/>
      <c r="BD34" s="179"/>
      <c r="BE34" s="179"/>
      <c r="BF34" s="179"/>
      <c r="BG34" s="179"/>
      <c r="BH34" s="179"/>
    </row>
    <row r="35" spans="1:60" ht="9.75" customHeight="1" x14ac:dyDescent="0.2">
      <c r="A35" s="15"/>
      <c r="B35" s="15"/>
      <c r="C35" s="15"/>
      <c r="D35" s="15"/>
      <c r="E35" s="15"/>
      <c r="F35" s="15"/>
      <c r="G35" s="182"/>
      <c r="H35" s="182">
        <v>18</v>
      </c>
      <c r="I35" s="182">
        <f t="shared" si="0"/>
        <v>15</v>
      </c>
      <c r="J35" s="182">
        <v>2</v>
      </c>
      <c r="K35" s="182">
        <v>1</v>
      </c>
      <c r="L35" s="182">
        <v>0</v>
      </c>
      <c r="M35" s="182">
        <v>1</v>
      </c>
      <c r="N35" s="182">
        <v>1</v>
      </c>
      <c r="O35" s="182">
        <f t="shared" si="1"/>
        <v>5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</row>
    <row r="36" spans="1:60" ht="9.75" customHeight="1" x14ac:dyDescent="0.2">
      <c r="A36" s="15"/>
      <c r="B36" s="15"/>
      <c r="C36" s="15"/>
      <c r="D36" s="15"/>
      <c r="E36" s="15"/>
      <c r="F36" s="15"/>
      <c r="G36" s="182"/>
      <c r="H36" s="182">
        <v>19</v>
      </c>
      <c r="I36" s="182">
        <f t="shared" si="0"/>
        <v>15</v>
      </c>
      <c r="J36" s="182">
        <v>2</v>
      </c>
      <c r="K36" s="182">
        <v>1</v>
      </c>
      <c r="L36" s="182">
        <v>0</v>
      </c>
      <c r="M36" s="182">
        <v>1</v>
      </c>
      <c r="N36" s="182">
        <v>1</v>
      </c>
      <c r="O36" s="182">
        <f t="shared" si="1"/>
        <v>5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</row>
    <row r="37" spans="1:60" ht="9.75" customHeight="1" x14ac:dyDescent="0.2">
      <c r="A37" s="15"/>
      <c r="B37" s="15"/>
      <c r="C37" s="15"/>
      <c r="D37" s="15"/>
      <c r="E37" s="15"/>
      <c r="F37" s="15"/>
      <c r="G37" s="182"/>
      <c r="H37" s="182">
        <v>20</v>
      </c>
      <c r="I37" s="182">
        <f t="shared" si="0"/>
        <v>15</v>
      </c>
      <c r="J37" s="182">
        <v>2</v>
      </c>
      <c r="K37" s="182">
        <v>1</v>
      </c>
      <c r="L37" s="182">
        <v>0</v>
      </c>
      <c r="M37" s="182">
        <v>1</v>
      </c>
      <c r="N37" s="182">
        <v>1</v>
      </c>
      <c r="O37" s="182">
        <f t="shared" si="1"/>
        <v>5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</row>
    <row r="38" spans="1:60" ht="9.75" customHeight="1" x14ac:dyDescent="0.2">
      <c r="A38" s="15"/>
      <c r="B38" s="15"/>
      <c r="C38" s="15"/>
      <c r="D38" s="15"/>
      <c r="E38" s="15"/>
      <c r="F38" s="15"/>
      <c r="G38" s="182"/>
      <c r="H38" s="182">
        <v>21</v>
      </c>
      <c r="I38" s="182">
        <f t="shared" si="0"/>
        <v>15</v>
      </c>
      <c r="J38" s="182">
        <v>2</v>
      </c>
      <c r="K38" s="182">
        <v>1</v>
      </c>
      <c r="L38" s="182">
        <v>0</v>
      </c>
      <c r="M38" s="182">
        <v>1</v>
      </c>
      <c r="N38" s="182">
        <v>1</v>
      </c>
      <c r="O38" s="182">
        <f t="shared" si="1"/>
        <v>5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</row>
    <row r="39" spans="1:60" ht="9.75" customHeight="1" x14ac:dyDescent="0.2">
      <c r="A39" s="15"/>
      <c r="B39" s="15"/>
      <c r="C39" s="15"/>
      <c r="D39" s="15"/>
      <c r="E39" s="15"/>
      <c r="F39" s="15"/>
      <c r="G39" s="182"/>
      <c r="H39" s="182">
        <v>22</v>
      </c>
      <c r="I39" s="182">
        <f t="shared" si="0"/>
        <v>15</v>
      </c>
      <c r="J39" s="182">
        <v>2</v>
      </c>
      <c r="K39" s="182">
        <v>1</v>
      </c>
      <c r="L39" s="182">
        <v>0</v>
      </c>
      <c r="M39" s="182">
        <v>1</v>
      </c>
      <c r="N39" s="182">
        <v>1</v>
      </c>
      <c r="O39" s="182">
        <f t="shared" si="1"/>
        <v>5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</row>
    <row r="40" spans="1:60" ht="9.75" customHeight="1" x14ac:dyDescent="0.2">
      <c r="A40" s="15"/>
      <c r="B40" s="15"/>
      <c r="C40" s="15"/>
      <c r="D40" s="15"/>
      <c r="E40" s="15"/>
      <c r="F40" s="15"/>
      <c r="G40" s="182"/>
      <c r="H40" s="182">
        <v>23</v>
      </c>
      <c r="I40" s="182">
        <f t="shared" si="0"/>
        <v>15</v>
      </c>
      <c r="J40" s="182">
        <v>2</v>
      </c>
      <c r="K40" s="182">
        <v>1</v>
      </c>
      <c r="L40" s="182">
        <v>0</v>
      </c>
      <c r="M40" s="182">
        <v>1</v>
      </c>
      <c r="N40" s="182">
        <v>1</v>
      </c>
      <c r="O40" s="182">
        <f t="shared" si="1"/>
        <v>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</row>
    <row r="41" spans="1:60" ht="9.75" customHeight="1" x14ac:dyDescent="0.2">
      <c r="A41" s="15"/>
      <c r="B41" s="15"/>
      <c r="C41" s="15"/>
      <c r="D41" s="15"/>
      <c r="E41" s="15"/>
      <c r="F41" s="15"/>
      <c r="G41" s="182"/>
      <c r="H41" s="182">
        <v>24</v>
      </c>
      <c r="I41" s="182">
        <f t="shared" si="0"/>
        <v>15</v>
      </c>
      <c r="J41" s="182">
        <v>2</v>
      </c>
      <c r="K41" s="182">
        <v>1</v>
      </c>
      <c r="L41" s="182">
        <v>0</v>
      </c>
      <c r="M41" s="182">
        <v>1</v>
      </c>
      <c r="N41" s="182">
        <v>1</v>
      </c>
      <c r="O41" s="182">
        <f t="shared" si="1"/>
        <v>5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</row>
    <row r="42" spans="1:60" ht="9.75" customHeight="1" x14ac:dyDescent="0.2">
      <c r="A42" s="15"/>
      <c r="B42" s="15"/>
      <c r="C42" s="15"/>
      <c r="D42" s="15"/>
      <c r="E42" s="15"/>
      <c r="F42" s="15"/>
      <c r="G42" s="182"/>
      <c r="H42" s="182">
        <v>25</v>
      </c>
      <c r="I42" s="182">
        <f t="shared" si="0"/>
        <v>14</v>
      </c>
      <c r="J42" s="182">
        <v>2</v>
      </c>
      <c r="K42" s="182">
        <v>1</v>
      </c>
      <c r="L42" s="182">
        <v>1</v>
      </c>
      <c r="M42" s="182">
        <v>1</v>
      </c>
      <c r="N42" s="182">
        <v>1</v>
      </c>
      <c r="O42" s="182">
        <f t="shared" si="1"/>
        <v>6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X42" s="179"/>
      <c r="AY42" s="179"/>
      <c r="AZ42" s="179"/>
      <c r="BA42" s="179"/>
      <c r="BB42" s="179"/>
      <c r="BC42" s="179"/>
      <c r="BD42" s="179"/>
      <c r="BE42" s="179"/>
      <c r="BF42" s="179"/>
      <c r="BG42" s="179"/>
      <c r="BH42" s="179"/>
    </row>
    <row r="43" spans="1:60" ht="9.75" customHeight="1" x14ac:dyDescent="0.2">
      <c r="A43" s="15"/>
      <c r="B43" s="15"/>
      <c r="C43" s="15"/>
      <c r="D43" s="15"/>
      <c r="E43" s="15"/>
      <c r="F43" s="15"/>
      <c r="G43" s="182"/>
      <c r="H43" s="182">
        <v>26</v>
      </c>
      <c r="I43" s="182">
        <f t="shared" si="0"/>
        <v>14</v>
      </c>
      <c r="J43" s="182">
        <v>2</v>
      </c>
      <c r="K43" s="182">
        <v>1</v>
      </c>
      <c r="L43" s="182">
        <v>1</v>
      </c>
      <c r="M43" s="182">
        <v>1</v>
      </c>
      <c r="N43" s="182">
        <v>1</v>
      </c>
      <c r="O43" s="182">
        <f t="shared" si="1"/>
        <v>6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X43" s="179"/>
      <c r="AY43" s="179"/>
      <c r="AZ43" s="179"/>
      <c r="BA43" s="179"/>
      <c r="BB43" s="179"/>
      <c r="BC43" s="179"/>
      <c r="BD43" s="179"/>
      <c r="BE43" s="179"/>
      <c r="BF43" s="179"/>
      <c r="BG43" s="179"/>
      <c r="BH43" s="179"/>
    </row>
    <row r="44" spans="1:60" ht="9.75" customHeight="1" x14ac:dyDescent="0.2">
      <c r="A44" s="15"/>
      <c r="B44" s="15"/>
      <c r="C44" s="15"/>
      <c r="D44" s="15"/>
      <c r="E44" s="15"/>
      <c r="F44" s="15"/>
      <c r="G44" s="182"/>
      <c r="H44" s="182">
        <v>27</v>
      </c>
      <c r="I44" s="182">
        <f t="shared" si="0"/>
        <v>14</v>
      </c>
      <c r="J44" s="182">
        <v>2</v>
      </c>
      <c r="K44" s="182">
        <v>1</v>
      </c>
      <c r="L44" s="182">
        <v>1</v>
      </c>
      <c r="M44" s="182">
        <v>1</v>
      </c>
      <c r="N44" s="182">
        <v>1</v>
      </c>
      <c r="O44" s="182">
        <f t="shared" si="1"/>
        <v>6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</row>
    <row r="45" spans="1:60" ht="9.75" customHeight="1" x14ac:dyDescent="0.2">
      <c r="A45" s="15"/>
      <c r="B45" s="15"/>
      <c r="C45" s="15"/>
      <c r="D45" s="15"/>
      <c r="E45" s="15"/>
      <c r="F45" s="15"/>
      <c r="G45" s="182" t="s">
        <v>111</v>
      </c>
      <c r="H45" s="182">
        <v>28</v>
      </c>
      <c r="I45" s="182">
        <f t="shared" si="0"/>
        <v>13</v>
      </c>
      <c r="J45" s="182">
        <v>3</v>
      </c>
      <c r="K45" s="182">
        <v>1</v>
      </c>
      <c r="L45" s="182">
        <v>1</v>
      </c>
      <c r="M45" s="182">
        <v>1</v>
      </c>
      <c r="N45" s="182">
        <v>1</v>
      </c>
      <c r="O45" s="182">
        <f t="shared" si="1"/>
        <v>7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X45" s="179"/>
      <c r="AY45" s="179"/>
      <c r="AZ45" s="179"/>
      <c r="BA45" s="179"/>
      <c r="BB45" s="179"/>
      <c r="BC45" s="179"/>
      <c r="BD45" s="179"/>
      <c r="BE45" s="179"/>
      <c r="BF45" s="179"/>
      <c r="BG45" s="179"/>
      <c r="BH45" s="179"/>
    </row>
    <row r="46" spans="1:60" ht="9.75" customHeight="1" x14ac:dyDescent="0.2">
      <c r="A46" s="15"/>
      <c r="B46" s="15"/>
      <c r="C46" s="15"/>
      <c r="D46" s="15"/>
      <c r="E46" s="15"/>
      <c r="F46" s="15"/>
      <c r="G46" s="182"/>
      <c r="H46" s="182">
        <v>29</v>
      </c>
      <c r="I46" s="182">
        <f t="shared" si="0"/>
        <v>13</v>
      </c>
      <c r="J46" s="182">
        <v>3</v>
      </c>
      <c r="K46" s="182">
        <v>1</v>
      </c>
      <c r="L46" s="182">
        <v>1</v>
      </c>
      <c r="M46" s="182">
        <v>1</v>
      </c>
      <c r="N46" s="182">
        <v>1</v>
      </c>
      <c r="O46" s="182">
        <f t="shared" si="1"/>
        <v>7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X46" s="179"/>
      <c r="AY46" s="179"/>
      <c r="AZ46" s="179"/>
      <c r="BA46" s="179"/>
      <c r="BB46" s="179"/>
      <c r="BC46" s="179"/>
      <c r="BD46" s="179"/>
      <c r="BE46" s="179"/>
      <c r="BF46" s="179"/>
      <c r="BG46" s="179"/>
      <c r="BH46" s="179"/>
    </row>
    <row r="47" spans="1:60" ht="9.75" customHeight="1" x14ac:dyDescent="0.2">
      <c r="A47" s="15"/>
      <c r="B47" s="15"/>
      <c r="C47" s="15"/>
      <c r="D47" s="15"/>
      <c r="E47" s="15"/>
      <c r="F47" s="15"/>
      <c r="G47" s="182"/>
      <c r="H47" s="182">
        <v>30</v>
      </c>
      <c r="I47" s="182">
        <f t="shared" si="0"/>
        <v>12</v>
      </c>
      <c r="J47" s="182">
        <v>4</v>
      </c>
      <c r="K47" s="182">
        <v>1</v>
      </c>
      <c r="L47" s="182">
        <v>1</v>
      </c>
      <c r="M47" s="182">
        <v>1</v>
      </c>
      <c r="N47" s="182">
        <v>1</v>
      </c>
      <c r="O47" s="182">
        <f t="shared" si="1"/>
        <v>8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X47" s="179"/>
      <c r="AY47" s="179"/>
      <c r="AZ47" s="179"/>
      <c r="BA47" s="179"/>
      <c r="BB47" s="179"/>
      <c r="BC47" s="179"/>
      <c r="BD47" s="179"/>
      <c r="BE47" s="179"/>
      <c r="BF47" s="179"/>
      <c r="BG47" s="179"/>
      <c r="BH47" s="179"/>
    </row>
    <row r="48" spans="1:60" ht="9.75" customHeight="1" x14ac:dyDescent="0.2">
      <c r="A48" s="15"/>
      <c r="B48" s="15"/>
      <c r="C48" s="15"/>
      <c r="D48" s="15"/>
      <c r="E48" s="15"/>
      <c r="F48" s="15"/>
      <c r="G48" s="182"/>
      <c r="H48" s="182">
        <v>31</v>
      </c>
      <c r="I48" s="182">
        <f t="shared" si="0"/>
        <v>12</v>
      </c>
      <c r="J48" s="182">
        <v>4</v>
      </c>
      <c r="K48" s="182">
        <v>1</v>
      </c>
      <c r="L48" s="182">
        <v>1</v>
      </c>
      <c r="M48" s="182">
        <v>1</v>
      </c>
      <c r="N48" s="182">
        <v>1</v>
      </c>
      <c r="O48" s="182">
        <f t="shared" si="1"/>
        <v>8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</row>
    <row r="49" spans="1:60" ht="9.75" customHeight="1" x14ac:dyDescent="0.2">
      <c r="A49" s="15"/>
      <c r="B49" s="15"/>
      <c r="C49" s="15"/>
      <c r="D49" s="15"/>
      <c r="E49" s="15"/>
      <c r="F49" s="15"/>
      <c r="G49" s="182"/>
      <c r="H49" s="182">
        <v>32</v>
      </c>
      <c r="I49" s="182">
        <f t="shared" si="0"/>
        <v>12</v>
      </c>
      <c r="J49" s="182">
        <v>4</v>
      </c>
      <c r="K49" s="182">
        <v>1</v>
      </c>
      <c r="L49" s="182">
        <v>1</v>
      </c>
      <c r="M49" s="182">
        <v>1</v>
      </c>
      <c r="N49" s="182">
        <v>1</v>
      </c>
      <c r="O49" s="182">
        <f t="shared" si="1"/>
        <v>8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</row>
    <row r="50" spans="1:60" ht="9.75" customHeight="1" x14ac:dyDescent="0.2">
      <c r="A50" s="15"/>
      <c r="B50" s="15"/>
      <c r="C50" s="15"/>
      <c r="D50" s="15"/>
      <c r="E50" s="15"/>
      <c r="F50" s="15"/>
      <c r="G50" s="182"/>
      <c r="H50" s="182">
        <v>33</v>
      </c>
      <c r="I50" s="182">
        <f t="shared" si="0"/>
        <v>12</v>
      </c>
      <c r="J50" s="182">
        <v>4</v>
      </c>
      <c r="K50" s="182">
        <v>1</v>
      </c>
      <c r="L50" s="182">
        <v>1</v>
      </c>
      <c r="M50" s="182">
        <v>1</v>
      </c>
      <c r="N50" s="182">
        <v>1</v>
      </c>
      <c r="O50" s="182">
        <f t="shared" si="1"/>
        <v>8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</row>
    <row r="51" spans="1:60" ht="9.75" customHeight="1" x14ac:dyDescent="0.2">
      <c r="A51" s="15"/>
      <c r="B51" s="15"/>
      <c r="C51" s="15"/>
      <c r="D51" s="15"/>
      <c r="E51" s="15"/>
      <c r="F51" s="15"/>
      <c r="G51" s="182"/>
      <c r="H51" s="182">
        <v>34</v>
      </c>
      <c r="I51" s="182">
        <f t="shared" si="0"/>
        <v>12</v>
      </c>
      <c r="J51" s="182">
        <v>4</v>
      </c>
      <c r="K51" s="182">
        <v>1</v>
      </c>
      <c r="L51" s="182">
        <v>1</v>
      </c>
      <c r="M51" s="182">
        <v>1</v>
      </c>
      <c r="N51" s="182">
        <v>1</v>
      </c>
      <c r="O51" s="182">
        <f t="shared" si="1"/>
        <v>8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</row>
    <row r="52" spans="1:60" ht="9.75" customHeight="1" x14ac:dyDescent="0.2">
      <c r="A52" s="15"/>
      <c r="B52" s="15"/>
      <c r="C52" s="15"/>
      <c r="D52" s="15"/>
      <c r="E52" s="15"/>
      <c r="F52" s="15"/>
      <c r="G52" s="182"/>
      <c r="H52" s="182">
        <v>35</v>
      </c>
      <c r="I52" s="182">
        <f t="shared" si="0"/>
        <v>12</v>
      </c>
      <c r="J52" s="182">
        <v>4</v>
      </c>
      <c r="K52" s="182">
        <v>1</v>
      </c>
      <c r="L52" s="182">
        <v>1</v>
      </c>
      <c r="M52" s="182">
        <v>1</v>
      </c>
      <c r="N52" s="182">
        <v>1</v>
      </c>
      <c r="O52" s="182">
        <f t="shared" si="1"/>
        <v>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</row>
    <row r="53" spans="1:60" ht="9.75" customHeight="1" x14ac:dyDescent="0.2">
      <c r="A53" s="15"/>
      <c r="B53" s="15"/>
      <c r="C53" s="15"/>
      <c r="D53" s="15"/>
      <c r="E53" s="15"/>
      <c r="F53" s="15"/>
      <c r="G53" s="182"/>
      <c r="H53" s="182">
        <v>36</v>
      </c>
      <c r="I53" s="182">
        <f t="shared" si="0"/>
        <v>12</v>
      </c>
      <c r="J53" s="182">
        <v>4</v>
      </c>
      <c r="K53" s="182">
        <v>1</v>
      </c>
      <c r="L53" s="182">
        <v>1</v>
      </c>
      <c r="M53" s="182">
        <v>1</v>
      </c>
      <c r="N53" s="182">
        <v>1</v>
      </c>
      <c r="O53" s="182">
        <f t="shared" si="1"/>
        <v>8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X53" s="179"/>
      <c r="AY53" s="179"/>
      <c r="AZ53" s="179"/>
      <c r="BA53" s="179"/>
      <c r="BB53" s="179"/>
      <c r="BC53" s="179"/>
      <c r="BD53" s="179"/>
      <c r="BE53" s="179"/>
      <c r="BF53" s="179"/>
      <c r="BG53" s="179"/>
      <c r="BH53" s="179"/>
    </row>
    <row r="54" spans="1:60" ht="9.75" customHeight="1" x14ac:dyDescent="0.2">
      <c r="A54" s="15"/>
      <c r="B54" s="15"/>
      <c r="C54" s="15"/>
      <c r="D54" s="15"/>
      <c r="E54" s="15"/>
      <c r="F54" s="15"/>
      <c r="G54" s="182"/>
      <c r="H54" s="182">
        <v>37</v>
      </c>
      <c r="I54" s="182">
        <f t="shared" si="0"/>
        <v>11</v>
      </c>
      <c r="J54" s="182">
        <v>5</v>
      </c>
      <c r="K54" s="182">
        <v>1</v>
      </c>
      <c r="L54" s="182">
        <v>1</v>
      </c>
      <c r="M54" s="182">
        <v>1</v>
      </c>
      <c r="N54" s="182">
        <v>1</v>
      </c>
      <c r="O54" s="182">
        <f t="shared" si="1"/>
        <v>9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</row>
    <row r="55" spans="1:60" ht="9.75" customHeight="1" x14ac:dyDescent="0.2">
      <c r="A55" s="15"/>
      <c r="B55" s="15"/>
      <c r="C55" s="15"/>
      <c r="D55" s="15"/>
      <c r="E55" s="15"/>
      <c r="F55" s="15"/>
      <c r="G55" s="182"/>
      <c r="H55" s="182">
        <v>38</v>
      </c>
      <c r="I55" s="182">
        <f t="shared" si="0"/>
        <v>10</v>
      </c>
      <c r="J55" s="182">
        <v>6</v>
      </c>
      <c r="K55" s="182">
        <v>1</v>
      </c>
      <c r="L55" s="182">
        <v>1</v>
      </c>
      <c r="M55" s="182">
        <v>1</v>
      </c>
      <c r="N55" s="182">
        <v>1</v>
      </c>
      <c r="O55" s="182">
        <f t="shared" si="1"/>
        <v>10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X55" s="179"/>
      <c r="AY55" s="179"/>
      <c r="AZ55" s="179"/>
      <c r="BA55" s="179"/>
      <c r="BB55" s="179"/>
      <c r="BC55" s="179"/>
      <c r="BD55" s="179"/>
      <c r="BE55" s="179"/>
      <c r="BF55" s="179"/>
      <c r="BG55" s="179"/>
      <c r="BH55" s="179"/>
    </row>
    <row r="56" spans="1:60" ht="9.75" customHeight="1" x14ac:dyDescent="0.2">
      <c r="A56" s="15"/>
      <c r="B56" s="15"/>
      <c r="C56" s="15"/>
      <c r="D56" s="15"/>
      <c r="E56" s="15"/>
      <c r="F56" s="15"/>
      <c r="G56" s="182"/>
      <c r="H56" s="182">
        <v>39</v>
      </c>
      <c r="I56" s="182">
        <f t="shared" si="0"/>
        <v>9</v>
      </c>
      <c r="J56" s="182">
        <v>7</v>
      </c>
      <c r="K56" s="182">
        <v>1</v>
      </c>
      <c r="L56" s="182">
        <v>1</v>
      </c>
      <c r="M56" s="182">
        <v>1</v>
      </c>
      <c r="N56" s="182">
        <v>1</v>
      </c>
      <c r="O56" s="182">
        <f t="shared" si="1"/>
        <v>11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X56" s="179"/>
      <c r="AY56" s="179"/>
      <c r="AZ56" s="179"/>
      <c r="BA56" s="179"/>
      <c r="BB56" s="179"/>
      <c r="BC56" s="179"/>
      <c r="BD56" s="179"/>
      <c r="BE56" s="179"/>
      <c r="BF56" s="179"/>
      <c r="BG56" s="179"/>
      <c r="BH56" s="179"/>
    </row>
    <row r="57" spans="1:60" ht="9.75" customHeight="1" x14ac:dyDescent="0.2">
      <c r="A57" s="15"/>
      <c r="B57" s="15"/>
      <c r="C57" s="15"/>
      <c r="D57" s="15"/>
      <c r="E57" s="15"/>
      <c r="F57" s="15"/>
      <c r="G57" s="182"/>
      <c r="H57" s="182">
        <v>40</v>
      </c>
      <c r="I57" s="182">
        <f t="shared" si="0"/>
        <v>8</v>
      </c>
      <c r="J57" s="182">
        <v>8</v>
      </c>
      <c r="K57" s="182">
        <v>1</v>
      </c>
      <c r="L57" s="182">
        <v>1</v>
      </c>
      <c r="M57" s="182">
        <v>1</v>
      </c>
      <c r="N57" s="182">
        <v>1</v>
      </c>
      <c r="O57" s="182">
        <f t="shared" si="1"/>
        <v>12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X57" s="179"/>
      <c r="AY57" s="179"/>
      <c r="AZ57" s="179"/>
      <c r="BA57" s="179"/>
      <c r="BB57" s="179"/>
      <c r="BC57" s="179"/>
      <c r="BD57" s="179"/>
      <c r="BE57" s="179"/>
      <c r="BF57" s="179"/>
      <c r="BG57" s="179"/>
      <c r="BH57" s="179"/>
    </row>
    <row r="58" spans="1:60" ht="9.75" customHeight="1" x14ac:dyDescent="0.2">
      <c r="A58" s="15"/>
      <c r="B58" s="15"/>
      <c r="C58" s="15"/>
      <c r="D58" s="15"/>
      <c r="E58" s="15"/>
      <c r="F58" s="15"/>
      <c r="G58" s="182"/>
      <c r="H58" s="182">
        <v>41</v>
      </c>
      <c r="I58" s="182">
        <f t="shared" si="0"/>
        <v>8</v>
      </c>
      <c r="J58" s="182">
        <v>8</v>
      </c>
      <c r="K58" s="182">
        <v>1</v>
      </c>
      <c r="L58" s="182">
        <v>1</v>
      </c>
      <c r="M58" s="182">
        <v>1</v>
      </c>
      <c r="N58" s="182">
        <v>1</v>
      </c>
      <c r="O58" s="182">
        <f t="shared" si="1"/>
        <v>12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X58" s="179"/>
      <c r="AY58" s="179"/>
      <c r="AZ58" s="179"/>
      <c r="BA58" s="179"/>
      <c r="BB58" s="179"/>
      <c r="BC58" s="179"/>
      <c r="BD58" s="179"/>
      <c r="BE58" s="179"/>
      <c r="BF58" s="179"/>
      <c r="BG58" s="179"/>
      <c r="BH58" s="179"/>
    </row>
    <row r="59" spans="1:60" ht="9.75" customHeight="1" x14ac:dyDescent="0.2">
      <c r="A59" s="15"/>
      <c r="B59" s="15"/>
      <c r="C59" s="15"/>
      <c r="D59" s="15"/>
      <c r="E59" s="15"/>
      <c r="F59" s="15"/>
      <c r="G59" s="182"/>
      <c r="H59" s="182">
        <v>42</v>
      </c>
      <c r="I59" s="182">
        <f t="shared" si="0"/>
        <v>8</v>
      </c>
      <c r="J59" s="182">
        <v>8</v>
      </c>
      <c r="K59" s="182">
        <v>1</v>
      </c>
      <c r="L59" s="182">
        <v>1</v>
      </c>
      <c r="M59" s="182">
        <v>1</v>
      </c>
      <c r="N59" s="182">
        <v>1</v>
      </c>
      <c r="O59" s="182">
        <f t="shared" si="1"/>
        <v>12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</row>
    <row r="60" spans="1:60" ht="9.75" customHeight="1" x14ac:dyDescent="0.2">
      <c r="A60" s="15"/>
      <c r="B60" s="15"/>
      <c r="C60" s="15"/>
      <c r="D60" s="15"/>
      <c r="E60" s="15"/>
      <c r="F60" s="15"/>
      <c r="G60" s="182"/>
      <c r="H60" s="182">
        <v>43</v>
      </c>
      <c r="I60" s="182">
        <f t="shared" si="0"/>
        <v>8</v>
      </c>
      <c r="J60" s="182">
        <v>8</v>
      </c>
      <c r="K60" s="182">
        <v>1</v>
      </c>
      <c r="L60" s="182">
        <v>1</v>
      </c>
      <c r="M60" s="182">
        <v>1</v>
      </c>
      <c r="N60" s="182">
        <v>1</v>
      </c>
      <c r="O60" s="182">
        <f t="shared" si="1"/>
        <v>12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X60" s="179"/>
      <c r="AY60" s="179"/>
      <c r="AZ60" s="179"/>
      <c r="BA60" s="179"/>
      <c r="BB60" s="179"/>
      <c r="BC60" s="179"/>
      <c r="BD60" s="179"/>
      <c r="BE60" s="179"/>
      <c r="BF60" s="179"/>
      <c r="BG60" s="179"/>
      <c r="BH60" s="179"/>
    </row>
    <row r="61" spans="1:60" ht="9.75" customHeight="1" x14ac:dyDescent="0.2">
      <c r="A61" s="15"/>
      <c r="B61" s="15"/>
      <c r="C61" s="15"/>
      <c r="D61" s="15"/>
      <c r="E61" s="15"/>
      <c r="F61" s="15"/>
      <c r="G61" s="182"/>
      <c r="H61" s="182">
        <v>44</v>
      </c>
      <c r="I61" s="182">
        <f t="shared" si="0"/>
        <v>7</v>
      </c>
      <c r="J61" s="182">
        <v>9</v>
      </c>
      <c r="K61" s="182">
        <v>1</v>
      </c>
      <c r="L61" s="182">
        <v>1</v>
      </c>
      <c r="M61" s="182">
        <v>1</v>
      </c>
      <c r="N61" s="182">
        <v>1</v>
      </c>
      <c r="O61" s="182">
        <f t="shared" si="1"/>
        <v>13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X61" s="179"/>
      <c r="AY61" s="179"/>
      <c r="AZ61" s="179"/>
      <c r="BA61" s="179"/>
      <c r="BB61" s="179"/>
      <c r="BC61" s="179"/>
      <c r="BD61" s="179"/>
      <c r="BE61" s="179"/>
      <c r="BF61" s="179"/>
      <c r="BG61" s="179"/>
      <c r="BH61" s="179"/>
    </row>
    <row r="62" spans="1:60" ht="9.75" customHeight="1" x14ac:dyDescent="0.2">
      <c r="A62" s="15"/>
      <c r="B62" s="176" t="str">
        <f>G84</f>
        <v>SPRINT 1</v>
      </c>
      <c r="C62" s="177">
        <f>P85</f>
        <v>6</v>
      </c>
      <c r="D62" s="178">
        <f>I84</f>
        <v>63</v>
      </c>
      <c r="E62" s="178">
        <f>P86</f>
        <v>25</v>
      </c>
      <c r="F62" s="15"/>
      <c r="G62" s="182"/>
      <c r="H62" s="182">
        <v>45</v>
      </c>
      <c r="I62" s="182">
        <f t="shared" si="0"/>
        <v>7</v>
      </c>
      <c r="J62" s="182">
        <v>9</v>
      </c>
      <c r="K62" s="182">
        <v>1</v>
      </c>
      <c r="L62" s="182">
        <v>1</v>
      </c>
      <c r="M62" s="182">
        <v>1</v>
      </c>
      <c r="N62" s="182">
        <v>1</v>
      </c>
      <c r="O62" s="182">
        <f t="shared" si="1"/>
        <v>13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X62" s="179"/>
      <c r="AY62" s="179"/>
      <c r="AZ62" s="179"/>
      <c r="BA62" s="179"/>
      <c r="BB62" s="179"/>
      <c r="BC62" s="179"/>
      <c r="BD62" s="179"/>
      <c r="BE62" s="179"/>
      <c r="BF62" s="179"/>
      <c r="BG62" s="179"/>
      <c r="BH62" s="179"/>
    </row>
    <row r="63" spans="1:60" ht="9.75" customHeight="1" x14ac:dyDescent="0.2">
      <c r="A63" s="15"/>
      <c r="B63" s="176" t="str">
        <f>G103</f>
        <v>SPRINT 2</v>
      </c>
      <c r="C63" s="177">
        <f>P104</f>
        <v>7</v>
      </c>
      <c r="D63" s="178">
        <f>I103</f>
        <v>17</v>
      </c>
      <c r="E63" s="178">
        <f>P105</f>
        <v>17</v>
      </c>
      <c r="F63" s="15"/>
      <c r="G63" s="182"/>
      <c r="H63" s="182">
        <v>46</v>
      </c>
      <c r="I63" s="182">
        <f t="shared" si="0"/>
        <v>7</v>
      </c>
      <c r="J63" s="182">
        <v>9</v>
      </c>
      <c r="K63" s="182">
        <v>1</v>
      </c>
      <c r="L63" s="182">
        <v>1</v>
      </c>
      <c r="M63" s="182">
        <v>1</v>
      </c>
      <c r="N63" s="182">
        <v>1</v>
      </c>
      <c r="O63" s="182">
        <f t="shared" si="1"/>
        <v>13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X63" s="179"/>
      <c r="AY63" s="179"/>
      <c r="AZ63" s="179"/>
      <c r="BA63" s="179"/>
      <c r="BB63" s="179"/>
      <c r="BC63" s="179"/>
      <c r="BD63" s="179"/>
      <c r="BE63" s="179"/>
      <c r="BF63" s="179"/>
      <c r="BG63" s="179"/>
      <c r="BH63" s="179"/>
    </row>
    <row r="64" spans="1:60" ht="9.75" customHeight="1" x14ac:dyDescent="0.2">
      <c r="A64" s="15"/>
      <c r="B64" s="176" t="str">
        <f>G123</f>
        <v>SPRINT 3</v>
      </c>
      <c r="C64" s="177">
        <f>P124</f>
        <v>7</v>
      </c>
      <c r="D64" s="178">
        <f>I123</f>
        <v>20</v>
      </c>
      <c r="E64" s="178">
        <f>P125</f>
        <v>10</v>
      </c>
      <c r="F64" s="15"/>
      <c r="G64" s="182" t="s">
        <v>118</v>
      </c>
      <c r="H64" s="182">
        <v>47</v>
      </c>
      <c r="I64" s="182">
        <f t="shared" si="0"/>
        <v>7</v>
      </c>
      <c r="J64" s="182">
        <v>9</v>
      </c>
      <c r="K64" s="182">
        <v>1</v>
      </c>
      <c r="L64" s="182">
        <v>1</v>
      </c>
      <c r="M64" s="182">
        <v>1</v>
      </c>
      <c r="N64" s="182">
        <v>1</v>
      </c>
      <c r="O64" s="182">
        <f t="shared" si="1"/>
        <v>13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X64" s="179"/>
      <c r="AY64" s="179"/>
      <c r="AZ64" s="179"/>
      <c r="BA64" s="179"/>
      <c r="BB64" s="179"/>
      <c r="BC64" s="179"/>
      <c r="BD64" s="179"/>
      <c r="BE64" s="179"/>
      <c r="BF64" s="179"/>
      <c r="BG64" s="179"/>
      <c r="BH64" s="179"/>
    </row>
    <row r="65" spans="1:60" ht="9.75" customHeight="1" x14ac:dyDescent="0.2">
      <c r="A65" s="15"/>
      <c r="B65" s="15"/>
      <c r="C65" s="15"/>
      <c r="D65" s="15"/>
      <c r="E65" s="15"/>
      <c r="F65" s="15"/>
      <c r="G65" s="182"/>
      <c r="H65" s="182">
        <v>48</v>
      </c>
      <c r="I65" s="182">
        <f t="shared" si="0"/>
        <v>7</v>
      </c>
      <c r="J65" s="182">
        <v>9</v>
      </c>
      <c r="K65" s="182">
        <v>1</v>
      </c>
      <c r="L65" s="182">
        <v>1</v>
      </c>
      <c r="M65" s="182">
        <v>1</v>
      </c>
      <c r="N65" s="182">
        <v>1</v>
      </c>
      <c r="O65" s="182">
        <f t="shared" si="1"/>
        <v>13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X65" s="179"/>
      <c r="AY65" s="179"/>
      <c r="AZ65" s="179"/>
      <c r="BA65" s="179"/>
      <c r="BB65" s="179"/>
      <c r="BC65" s="179"/>
      <c r="BD65" s="179"/>
      <c r="BE65" s="179"/>
      <c r="BF65" s="179"/>
      <c r="BG65" s="179"/>
      <c r="BH65" s="179"/>
    </row>
    <row r="66" spans="1:60" ht="9.75" customHeight="1" x14ac:dyDescent="0.2">
      <c r="A66" s="15"/>
      <c r="B66" s="15"/>
      <c r="C66" s="15"/>
      <c r="D66" s="15"/>
      <c r="E66" s="15"/>
      <c r="F66" s="15"/>
      <c r="G66" s="182"/>
      <c r="H66" s="182">
        <v>49</v>
      </c>
      <c r="I66" s="182">
        <f t="shared" si="0"/>
        <v>6</v>
      </c>
      <c r="J66" s="182">
        <v>10</v>
      </c>
      <c r="K66" s="182">
        <v>1</v>
      </c>
      <c r="L66" s="182">
        <v>1</v>
      </c>
      <c r="M66" s="182">
        <v>1</v>
      </c>
      <c r="N66" s="182">
        <v>1</v>
      </c>
      <c r="O66" s="182">
        <f t="shared" si="1"/>
        <v>14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X66" s="179"/>
      <c r="AY66" s="179"/>
      <c r="AZ66" s="179"/>
      <c r="BA66" s="179"/>
      <c r="BB66" s="179"/>
      <c r="BC66" s="179"/>
      <c r="BD66" s="179"/>
      <c r="BE66" s="179"/>
      <c r="BF66" s="179"/>
      <c r="BG66" s="179"/>
      <c r="BH66" s="179"/>
    </row>
    <row r="67" spans="1:60" ht="9.75" customHeight="1" x14ac:dyDescent="0.2">
      <c r="A67" s="15"/>
      <c r="B67" s="15"/>
      <c r="C67" s="15"/>
      <c r="D67" s="15"/>
      <c r="E67" s="15"/>
      <c r="F67" s="15"/>
      <c r="G67" s="182"/>
      <c r="H67" s="182">
        <v>50</v>
      </c>
      <c r="I67" s="182">
        <f t="shared" si="0"/>
        <v>5</v>
      </c>
      <c r="J67" s="182">
        <v>11</v>
      </c>
      <c r="K67" s="182">
        <v>1</v>
      </c>
      <c r="L67" s="182">
        <v>1</v>
      </c>
      <c r="M67" s="182">
        <v>1</v>
      </c>
      <c r="N67" s="182">
        <v>1</v>
      </c>
      <c r="O67" s="182">
        <f t="shared" si="1"/>
        <v>15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X67" s="179"/>
      <c r="AY67" s="179"/>
      <c r="AZ67" s="179"/>
      <c r="BA67" s="179"/>
      <c r="BB67" s="179"/>
      <c r="BC67" s="179"/>
      <c r="BD67" s="179"/>
      <c r="BE67" s="179"/>
      <c r="BF67" s="179"/>
      <c r="BG67" s="179"/>
      <c r="BH67" s="179"/>
    </row>
    <row r="68" spans="1:60" ht="9.75" customHeight="1" x14ac:dyDescent="0.2">
      <c r="A68" s="15"/>
      <c r="B68" s="15"/>
      <c r="C68" s="15"/>
      <c r="D68" s="15"/>
      <c r="E68" s="15"/>
      <c r="F68" s="15"/>
      <c r="G68" s="182"/>
      <c r="H68" s="182">
        <v>51</v>
      </c>
      <c r="I68" s="182">
        <f t="shared" si="0"/>
        <v>4</v>
      </c>
      <c r="J68" s="182">
        <v>11</v>
      </c>
      <c r="K68" s="182">
        <v>2</v>
      </c>
      <c r="L68" s="182">
        <v>1</v>
      </c>
      <c r="M68" s="182">
        <v>1</v>
      </c>
      <c r="N68" s="182">
        <v>1</v>
      </c>
      <c r="O68" s="182">
        <f t="shared" si="1"/>
        <v>16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X68" s="179"/>
      <c r="AY68" s="179"/>
      <c r="AZ68" s="179"/>
      <c r="BA68" s="179"/>
      <c r="BB68" s="179"/>
      <c r="BC68" s="180"/>
      <c r="BD68" s="179"/>
      <c r="BE68" s="179"/>
      <c r="BF68" s="179"/>
      <c r="BG68" s="179"/>
      <c r="BH68" s="179"/>
    </row>
    <row r="69" spans="1:60" ht="9.75" customHeight="1" x14ac:dyDescent="0.2">
      <c r="A69" s="15"/>
      <c r="B69" s="15"/>
      <c r="C69" s="15"/>
      <c r="D69" s="15"/>
      <c r="E69" s="15"/>
      <c r="F69" s="15"/>
      <c r="G69" s="182"/>
      <c r="H69" s="182">
        <v>52</v>
      </c>
      <c r="I69" s="182">
        <f t="shared" si="0"/>
        <v>4</v>
      </c>
      <c r="J69" s="182">
        <v>11</v>
      </c>
      <c r="K69" s="182">
        <v>2</v>
      </c>
      <c r="L69" s="182">
        <v>1</v>
      </c>
      <c r="M69" s="182">
        <v>1</v>
      </c>
      <c r="N69" s="182">
        <v>1</v>
      </c>
      <c r="O69" s="182">
        <f t="shared" si="1"/>
        <v>16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X69" s="179"/>
      <c r="AY69" s="179"/>
      <c r="AZ69" s="179"/>
      <c r="BA69" s="179"/>
      <c r="BB69" s="179"/>
      <c r="BC69" s="180"/>
      <c r="BD69" s="179"/>
      <c r="BE69" s="179"/>
      <c r="BF69" s="179"/>
      <c r="BG69" s="179"/>
      <c r="BH69" s="179"/>
    </row>
    <row r="70" spans="1:60" ht="9.75" customHeight="1" x14ac:dyDescent="0.2">
      <c r="A70" s="15"/>
      <c r="B70" s="15"/>
      <c r="C70" s="15"/>
      <c r="D70" s="15"/>
      <c r="E70" s="15"/>
      <c r="F70" s="15"/>
      <c r="G70" s="182"/>
      <c r="H70" s="182">
        <v>53</v>
      </c>
      <c r="I70" s="182">
        <f t="shared" si="0"/>
        <v>4</v>
      </c>
      <c r="J70" s="182">
        <v>11</v>
      </c>
      <c r="K70" s="182">
        <v>2</v>
      </c>
      <c r="L70" s="182">
        <v>1</v>
      </c>
      <c r="M70" s="182">
        <v>1</v>
      </c>
      <c r="N70" s="182">
        <v>1</v>
      </c>
      <c r="O70" s="182">
        <f t="shared" si="1"/>
        <v>16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X70" s="179"/>
      <c r="AY70" s="179"/>
      <c r="AZ70" s="179"/>
      <c r="BA70" s="179"/>
      <c r="BB70" s="179"/>
      <c r="BC70" s="180"/>
      <c r="BD70" s="179"/>
      <c r="BE70" s="179"/>
      <c r="BF70" s="179"/>
      <c r="BG70" s="179"/>
      <c r="BH70" s="179"/>
    </row>
    <row r="71" spans="1:60" ht="9.75" customHeight="1" x14ac:dyDescent="0.2">
      <c r="A71" s="15"/>
      <c r="B71" s="15"/>
      <c r="C71" s="15"/>
      <c r="D71" s="15"/>
      <c r="E71" s="15"/>
      <c r="F71" s="15"/>
      <c r="G71" s="182"/>
      <c r="H71" s="182">
        <v>54</v>
      </c>
      <c r="I71" s="182">
        <f t="shared" si="0"/>
        <v>3</v>
      </c>
      <c r="J71" s="182">
        <v>12</v>
      </c>
      <c r="K71" s="182">
        <v>2</v>
      </c>
      <c r="L71" s="182">
        <v>1</v>
      </c>
      <c r="M71" s="182">
        <v>1</v>
      </c>
      <c r="N71" s="182">
        <v>1</v>
      </c>
      <c r="O71" s="182">
        <f t="shared" si="1"/>
        <v>17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</row>
    <row r="72" spans="1:60" ht="11.25" customHeight="1" x14ac:dyDescent="0.2">
      <c r="A72" s="15"/>
      <c r="B72" s="15"/>
      <c r="C72" s="15"/>
      <c r="D72" s="15"/>
      <c r="E72" s="15"/>
      <c r="F72" s="15"/>
      <c r="G72" s="182"/>
      <c r="H72" s="182">
        <v>55</v>
      </c>
      <c r="I72" s="182">
        <f t="shared" si="0"/>
        <v>2</v>
      </c>
      <c r="J72" s="182">
        <v>13</v>
      </c>
      <c r="K72" s="182">
        <v>2</v>
      </c>
      <c r="L72" s="182">
        <v>1</v>
      </c>
      <c r="M72" s="182">
        <v>1</v>
      </c>
      <c r="N72" s="182">
        <v>1</v>
      </c>
      <c r="O72" s="182">
        <f t="shared" si="1"/>
        <v>18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60" ht="11.25" customHeight="1" x14ac:dyDescent="0.2">
      <c r="A73" s="15"/>
      <c r="B73" s="15"/>
      <c r="C73" s="15"/>
      <c r="D73" s="15"/>
      <c r="E73" s="15"/>
      <c r="F73" s="15"/>
      <c r="G73" s="182"/>
      <c r="H73" s="182">
        <v>56</v>
      </c>
      <c r="I73" s="182">
        <f t="shared" si="0"/>
        <v>0</v>
      </c>
      <c r="J73" s="183">
        <v>14</v>
      </c>
      <c r="K73" s="182">
        <v>3</v>
      </c>
      <c r="L73" s="182">
        <v>1</v>
      </c>
      <c r="M73" s="182">
        <v>1</v>
      </c>
      <c r="N73" s="182">
        <v>1</v>
      </c>
      <c r="O73" s="182">
        <f t="shared" si="1"/>
        <v>20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</row>
    <row r="74" spans="1:60" ht="11.25" customHeight="1" x14ac:dyDescent="0.2">
      <c r="A74" s="15"/>
      <c r="B74" s="15"/>
      <c r="C74" s="15"/>
      <c r="D74" s="15"/>
      <c r="E74" s="15"/>
      <c r="F74" s="15"/>
      <c r="G74" s="182"/>
      <c r="H74" s="182">
        <v>57</v>
      </c>
      <c r="I74" s="182">
        <f t="shared" si="0"/>
        <v>0</v>
      </c>
      <c r="J74" s="183">
        <v>14</v>
      </c>
      <c r="K74" s="182">
        <v>3</v>
      </c>
      <c r="L74" s="182">
        <v>1</v>
      </c>
      <c r="M74" s="182">
        <v>1</v>
      </c>
      <c r="N74" s="182">
        <v>1</v>
      </c>
      <c r="O74" s="182">
        <f t="shared" si="1"/>
        <v>20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60" ht="11.25" customHeight="1" x14ac:dyDescent="0.2">
      <c r="A75" s="15"/>
      <c r="B75" s="15"/>
      <c r="C75" s="15"/>
      <c r="D75" s="15"/>
      <c r="E75" s="15"/>
      <c r="F75" s="15"/>
      <c r="G75" s="182"/>
      <c r="H75" s="182">
        <v>58</v>
      </c>
      <c r="I75" s="182">
        <f t="shared" si="0"/>
        <v>0</v>
      </c>
      <c r="J75" s="183">
        <v>14</v>
      </c>
      <c r="K75" s="182">
        <v>3</v>
      </c>
      <c r="L75" s="182">
        <v>1</v>
      </c>
      <c r="M75" s="182">
        <v>1</v>
      </c>
      <c r="N75" s="182">
        <v>1</v>
      </c>
      <c r="O75" s="182">
        <f t="shared" si="1"/>
        <v>20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</row>
    <row r="76" spans="1:60" ht="11.25" customHeight="1" x14ac:dyDescent="0.2">
      <c r="A76" s="15"/>
      <c r="B76" s="15"/>
      <c r="C76" s="15"/>
      <c r="D76" s="15"/>
      <c r="E76" s="15"/>
      <c r="F76" s="181"/>
      <c r="G76" s="183"/>
      <c r="H76" s="184"/>
      <c r="I76" s="182"/>
      <c r="J76" s="182"/>
      <c r="K76" s="182"/>
      <c r="L76" s="182"/>
      <c r="M76" s="182"/>
      <c r="N76" s="182"/>
      <c r="O76" s="182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</row>
    <row r="77" spans="1:60" ht="11.25" customHeight="1" x14ac:dyDescent="0.2">
      <c r="A77" s="15"/>
      <c r="B77" s="15"/>
      <c r="C77" s="15"/>
      <c r="D77" s="15"/>
      <c r="E77" s="15"/>
      <c r="F77" s="181"/>
      <c r="G77" s="182"/>
      <c r="H77" s="182"/>
      <c r="I77" s="182"/>
      <c r="J77" s="182"/>
      <c r="K77" s="182"/>
      <c r="L77" s="182"/>
      <c r="M77" s="182"/>
      <c r="N77" s="182"/>
      <c r="O77" s="182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</row>
    <row r="78" spans="1:60" x14ac:dyDescent="0.2">
      <c r="A78" s="15"/>
      <c r="B78" s="15"/>
      <c r="C78" s="15"/>
      <c r="D78" s="15"/>
      <c r="E78" s="15"/>
      <c r="F78" s="181"/>
      <c r="G78" s="182"/>
      <c r="H78" s="182"/>
      <c r="I78" s="182"/>
      <c r="J78" s="182"/>
      <c r="K78" s="182"/>
      <c r="L78" s="182"/>
      <c r="M78" s="182"/>
      <c r="N78" s="182"/>
      <c r="O78" s="182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60" x14ac:dyDescent="0.2">
      <c r="A79" s="15"/>
      <c r="B79" s="15"/>
      <c r="C79" s="15"/>
      <c r="D79" s="15"/>
      <c r="E79" s="15"/>
      <c r="F79" s="181"/>
      <c r="G79" s="182"/>
      <c r="H79" s="182"/>
      <c r="I79" s="182"/>
      <c r="J79" s="182"/>
      <c r="K79" s="182"/>
      <c r="L79" s="182"/>
      <c r="M79" s="182"/>
      <c r="N79" s="182"/>
      <c r="O79" s="182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60" ht="13.5" thickBot="1" x14ac:dyDescent="0.25">
      <c r="A80" s="15"/>
      <c r="B80" s="15"/>
      <c r="C80" s="15"/>
      <c r="D80" s="15"/>
      <c r="E80" s="15"/>
      <c r="F80" s="181"/>
      <c r="G80" s="181"/>
      <c r="H80" s="181"/>
      <c r="I80" s="181"/>
      <c r="J80" s="181"/>
      <c r="K80" s="181"/>
      <c r="L80" s="181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ht="30" x14ac:dyDescent="0.2">
      <c r="A81" s="15"/>
      <c r="B81" s="118" t="s">
        <v>120</v>
      </c>
      <c r="C81" s="15"/>
      <c r="D81" s="15"/>
      <c r="E81" s="15"/>
      <c r="F81" s="181"/>
      <c r="G81" s="181"/>
      <c r="H81" s="181"/>
      <c r="I81" s="181"/>
      <c r="J81" s="181"/>
      <c r="K81" s="181"/>
      <c r="L81" s="181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</row>
    <row r="82" spans="1:48" ht="37.5" customHeight="1" x14ac:dyDescent="0.2">
      <c r="A82" s="15"/>
      <c r="B82" s="103">
        <v>1</v>
      </c>
      <c r="C82" s="15"/>
      <c r="D82" s="89" t="s">
        <v>121</v>
      </c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1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</row>
    <row r="83" spans="1:48" ht="17.25" customHeight="1" x14ac:dyDescent="0.2">
      <c r="A83" s="15"/>
      <c r="B83" s="10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ht="34.5" thickBot="1" x14ac:dyDescent="0.55000000000000004">
      <c r="A84" s="15"/>
      <c r="B84" s="103">
        <v>2</v>
      </c>
      <c r="C84" s="15"/>
      <c r="D84" s="60"/>
      <c r="E84" s="59"/>
      <c r="F84" s="59"/>
      <c r="G84" s="167" t="s">
        <v>108</v>
      </c>
      <c r="H84" s="169" t="s">
        <v>145</v>
      </c>
      <c r="I84" s="168">
        <f>SUM(J86:J91)</f>
        <v>63</v>
      </c>
      <c r="J84" s="59"/>
      <c r="K84" s="59"/>
      <c r="L84" s="59"/>
      <c r="M84" s="59"/>
      <c r="N84" s="59"/>
      <c r="O84" s="66"/>
      <c r="P84" s="67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ht="59.25" customHeight="1" thickTop="1" x14ac:dyDescent="0.2">
      <c r="A85" s="15"/>
      <c r="B85" s="104"/>
      <c r="C85" s="15"/>
      <c r="D85" s="40" t="s">
        <v>109</v>
      </c>
      <c r="E85" s="40" t="s">
        <v>0</v>
      </c>
      <c r="F85" s="8" t="s">
        <v>2</v>
      </c>
      <c r="G85" s="9" t="s">
        <v>99</v>
      </c>
      <c r="H85" s="40" t="s">
        <v>3</v>
      </c>
      <c r="I85" s="40" t="s">
        <v>5</v>
      </c>
      <c r="J85" s="40" t="str">
        <f>CONCATENATE("Charge : ", CHAR(10),SUM(J86:J91), " jours")</f>
        <v>Charge : 
63 jours</v>
      </c>
      <c r="K85" s="41" t="s">
        <v>110</v>
      </c>
      <c r="L85" s="41" t="s">
        <v>50</v>
      </c>
      <c r="M85" s="42" t="str">
        <f>CONCATENATE("Coût : ", CHAR(10), SUM(M86:M91), " €")</f>
        <v>Coût : 
31150 €</v>
      </c>
      <c r="N85" s="62" t="str">
        <f>CONCATENATE("Coût", CHAR(10),  "(total) : ", CHAR(10), ROUND(SUM(N86:N91)*100, 1), " %")</f>
        <v>Coût
(total) : 
61,1 %</v>
      </c>
      <c r="O85" s="68" t="s">
        <v>117</v>
      </c>
      <c r="P85" s="69">
        <f>COUNT(D86:D91)</f>
        <v>6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</row>
    <row r="86" spans="1:48" ht="51" x14ac:dyDescent="0.2">
      <c r="A86" s="15"/>
      <c r="B86" s="105"/>
      <c r="C86" s="15"/>
      <c r="D86" s="58">
        <v>1</v>
      </c>
      <c r="E86" s="38" t="str" cm="1">
        <f t="array" ref="E86">INDEX(Backlog!B:B, MATCH(TRUE, Backlog!A:A=D86, 0))</f>
        <v>Connexion via une adresse mail</v>
      </c>
      <c r="F86" s="55" t="str" cm="1">
        <f t="array" ref="F86">INDEX(Backlog!B:B, MATCH(TRUE, Backlog!A:A=D86, 0))</f>
        <v>Connexion via une adresse mail</v>
      </c>
      <c r="G86" s="56" t="str" cm="1">
        <f t="array" ref="G86">INDEX(Backlog!E:E, MATCH(TRUE, Backlog!A:A=D86, 0))</f>
        <v>- Voir les informations me concernant (infos personnelles, photos prises, articles recommandés, etc
- Pouvoir passer commande</v>
      </c>
      <c r="H86" s="5" cm="1">
        <f t="array" ref="H86">INDEX(Backlog!F:F, MATCH(TRUE, Backlog!A:A=D86, 0))</f>
        <v>13</v>
      </c>
      <c r="I86" s="6" t="str" cm="1">
        <f t="array" ref="I86">INDEX(Backlog!H:H, MATCH(TRUE, Backlog!A:A=D86, 0))</f>
        <v>Must have</v>
      </c>
      <c r="J86" s="57" cm="1">
        <f t="array" ref="J86">INDEX(Backlog!I:I, MATCH(TRUE, Backlog!A:A=D86, 0))</f>
        <v>3</v>
      </c>
      <c r="K86" s="31">
        <f>J86/SUM($J$86:$J$91)</f>
        <v>4.7619047619047616E-2</v>
      </c>
      <c r="L86" s="23" t="str" cm="1">
        <f t="array" ref="L86">INDEX(Backlog!L:L, MATCH(TRUE, Backlog!A:A=D86, 0))</f>
        <v>Développeur</v>
      </c>
      <c r="M86" s="33" cm="1">
        <f t="array" ref="M86">INDEX(Backlog!M:M, MATCH(TRUE, Backlog!A:A=D86, 0))</f>
        <v>900</v>
      </c>
      <c r="N86" s="63" cm="1">
        <f t="array" ref="N86">INDEX(Backlog!N:N, MATCH(TRUE, Backlog!A:A=D86, 0))</f>
        <v>1.7664376840039256E-2</v>
      </c>
      <c r="O86" s="65" t="s">
        <v>119</v>
      </c>
      <c r="P86" s="70">
        <f>J89</f>
        <v>25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48" ht="25.5" x14ac:dyDescent="0.2">
      <c r="A87" s="15"/>
      <c r="B87" s="105"/>
      <c r="C87" s="15"/>
      <c r="D87" s="58">
        <v>2</v>
      </c>
      <c r="E87" s="38" t="str" cm="1">
        <f t="array" ref="E87">INDEX(Backlog!B:B, MATCH(TRUE, Backlog!A:A=D87, 0))</f>
        <v>Constitution d'une bibliothèque de photo</v>
      </c>
      <c r="F87" s="55" t="str" cm="1">
        <f t="array" ref="F87">INDEX(Backlog!B:B, MATCH(TRUE, Backlog!A:A=D87, 0))</f>
        <v>Constitution d'une bibliothèque de photo</v>
      </c>
      <c r="G87" s="56" t="str" cm="1">
        <f t="array" ref="G87">INDEX(Backlog!E:E, MATCH(TRUE, Backlog!A:A=D87, 0))</f>
        <v>Me prendre en photo, qui sera enregistrée dans une bibliothèque dédiée.</v>
      </c>
      <c r="H87" s="5" cm="1">
        <f t="array" ref="H87">INDEX(Backlog!F:F, MATCH(TRUE, Backlog!A:A=D87, 0))</f>
        <v>5</v>
      </c>
      <c r="I87" s="6" t="str" cm="1">
        <f t="array" ref="I87">INDEX(Backlog!H:H, MATCH(TRUE, Backlog!A:A=D87, 0))</f>
        <v>Must have</v>
      </c>
      <c r="J87" s="57" cm="1">
        <f t="array" ref="J87">INDEX(Backlog!I:I, MATCH(TRUE, Backlog!A:A=D87, 0))</f>
        <v>5</v>
      </c>
      <c r="K87" s="31">
        <f t="shared" ref="K87:K91" si="2">J87/SUM($J$86:$J$91)</f>
        <v>7.9365079365079361E-2</v>
      </c>
      <c r="L87" s="23" t="str" cm="1">
        <f t="array" ref="L87">INDEX(Backlog!L:L, MATCH(TRUE, Backlog!A:A=D87, 0))</f>
        <v>Développeur</v>
      </c>
      <c r="M87" s="33" cm="1">
        <f t="array" ref="M87">INDEX(Backlog!M:M, MATCH(TRUE, Backlog!A:A=D87, 0))</f>
        <v>1500</v>
      </c>
      <c r="N87" s="63" cm="1">
        <f t="array" ref="N87">INDEX(Backlog!N:N, MATCH(TRUE, Backlog!A:A=D87, 0))</f>
        <v>2.9440628066732092E-2</v>
      </c>
      <c r="O87" s="64" t="s">
        <v>112</v>
      </c>
      <c r="P87" s="71">
        <f>J86+J87</f>
        <v>8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</row>
    <row r="88" spans="1:48" ht="25.5" x14ac:dyDescent="0.2">
      <c r="A88" s="15"/>
      <c r="B88" s="105"/>
      <c r="C88" s="15"/>
      <c r="D88" s="58">
        <v>3</v>
      </c>
      <c r="E88" s="38" t="str" cm="1">
        <f t="array" ref="E88">INDEX(Backlog!B:B, MATCH(TRUE, Backlog!A:A=D88, 0))</f>
        <v>Recommandation produit</v>
      </c>
      <c r="F88" s="55" t="str" cm="1">
        <f t="array" ref="F88">INDEX(Backlog!B:B, MATCH(TRUE, Backlog!A:A=D88, 0))</f>
        <v>Recommandation produit</v>
      </c>
      <c r="G88" s="56" t="str" cm="1">
        <f t="array" ref="G88">INDEX(Backlog!E:E, MATCH(TRUE, Backlog!A:A=D88, 0))</f>
        <v>Recommander des vêtements qui pourraient correspondre aux goûts de l'utilisateur.</v>
      </c>
      <c r="H88" s="5" cm="1">
        <f t="array" ref="H88">INDEX(Backlog!F:F, MATCH(TRUE, Backlog!A:A=D88, 0))</f>
        <v>50</v>
      </c>
      <c r="I88" s="6" t="str" cm="1">
        <f t="array" ref="I88">INDEX(Backlog!H:H, MATCH(TRUE, Backlog!A:A=D88, 0))</f>
        <v>Must have</v>
      </c>
      <c r="J88" s="57" cm="1">
        <f t="array" ref="J88">INDEX(Backlog!I:I, MATCH(TRUE, Backlog!A:A=D88, 0))</f>
        <v>15</v>
      </c>
      <c r="K88" s="31">
        <f t="shared" si="2"/>
        <v>0.23809523809523808</v>
      </c>
      <c r="L88" s="23" t="str" cm="1">
        <f t="array" ref="L88">INDEX(Backlog!L:L, MATCH(TRUE, Backlog!A:A=D88, 0))</f>
        <v>Data Scientist</v>
      </c>
      <c r="M88" s="33" cm="1">
        <f t="array" ref="M88">INDEX(Backlog!M:M, MATCH(TRUE, Backlog!A:A=D88, 0))</f>
        <v>5250</v>
      </c>
      <c r="N88" s="63" cm="1">
        <f t="array" ref="N88">INDEX(Backlog!N:N, MATCH(TRUE, Backlog!A:A=D88, 0))</f>
        <v>0.10304219823356231</v>
      </c>
      <c r="O88" s="64" t="s">
        <v>113</v>
      </c>
      <c r="P88" s="71">
        <f>J88</f>
        <v>15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 spans="1:48" ht="25.5" x14ac:dyDescent="0.2">
      <c r="A89" s="15"/>
      <c r="B89" s="105"/>
      <c r="C89" s="15"/>
      <c r="D89" s="58">
        <v>4</v>
      </c>
      <c r="E89" s="38" t="str" cm="1">
        <f t="array" ref="E89">INDEX(Backlog!B:B, MATCH(TRUE, Backlog!A:A=D89, 0))</f>
        <v>Mise en situation du produit recommandé</v>
      </c>
      <c r="F89" s="55" t="str" cm="1">
        <f t="array" ref="F89">INDEX(Backlog!B:B, MATCH(TRUE, Backlog!A:A=D89, 0))</f>
        <v>Mise en situation du produit recommandé</v>
      </c>
      <c r="G89" s="56" t="str" cm="1">
        <f t="array" ref="G89">INDEX(Backlog!E:E, MATCH(TRUE, Backlog!A:A=D89, 0))</f>
        <v>Aider l'utilisateur à choisir parmi les vêtements recommandés comme s'il les essayait en boutique.</v>
      </c>
      <c r="H89" s="5" cm="1">
        <f t="array" ref="H89">INDEX(Backlog!F:F, MATCH(TRUE, Backlog!A:A=D89, 0))</f>
        <v>100</v>
      </c>
      <c r="I89" s="6" t="str" cm="1">
        <f t="array" ref="I89">INDEX(Backlog!H:H, MATCH(TRUE, Backlog!A:A=D89, 0))</f>
        <v>Must have</v>
      </c>
      <c r="J89" s="57" cm="1">
        <f t="array" ref="J89">INDEX(Backlog!I:I, MATCH(TRUE, Backlog!A:A=D89, 0))</f>
        <v>25</v>
      </c>
      <c r="K89" s="31">
        <f t="shared" si="2"/>
        <v>0.3968253968253968</v>
      </c>
      <c r="L89" s="23" t="str" cm="1">
        <f t="array" ref="L89">INDEX(Backlog!L:L, MATCH(TRUE, Backlog!A:A=D89, 0))</f>
        <v>Presta IA</v>
      </c>
      <c r="M89" s="33" cm="1">
        <f t="array" ref="M89">INDEX(Backlog!M:M, MATCH(TRUE, Backlog!A:A=D89, 0))</f>
        <v>20000</v>
      </c>
      <c r="N89" s="63" cm="1">
        <f t="array" ref="N89">INDEX(Backlog!N:N, MATCH(TRUE, Backlog!A:A=D89, 0))</f>
        <v>0.39254170755642787</v>
      </c>
      <c r="O89" s="64" t="s">
        <v>114</v>
      </c>
      <c r="P89" s="71">
        <f>J89</f>
        <v>25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</row>
    <row r="90" spans="1:48" ht="25.5" x14ac:dyDescent="0.2">
      <c r="A90" s="15"/>
      <c r="B90" s="105"/>
      <c r="C90" s="15"/>
      <c r="D90" s="58">
        <v>5</v>
      </c>
      <c r="E90" s="38" t="str" cm="1">
        <f t="array" ref="E90">INDEX(Backlog!B:B, MATCH(TRUE, Backlog!A:A=D90, 0))</f>
        <v>Interface utilisateur</v>
      </c>
      <c r="F90" s="55" t="str" cm="1">
        <f t="array" ref="F90">INDEX(Backlog!B:B, MATCH(TRUE, Backlog!A:A=D90, 0))</f>
        <v>Interface utilisateur</v>
      </c>
      <c r="G90" s="56" t="str" cm="1">
        <f t="array" ref="G90">INDEX(Backlog!E:E, MATCH(TRUE, Backlog!A:A=D90, 0))</f>
        <v>Permettre à l'utilisateur d'interagir avec les différents outils.</v>
      </c>
      <c r="H90" s="5" cm="1">
        <f t="array" ref="H90">INDEX(Backlog!F:F, MATCH(TRUE, Backlog!A:A=D90, 0))</f>
        <v>13</v>
      </c>
      <c r="I90" s="6" t="str" cm="1">
        <f t="array" ref="I90">INDEX(Backlog!H:H, MATCH(TRUE, Backlog!A:A=D90, 0))</f>
        <v>Must have</v>
      </c>
      <c r="J90" s="57" cm="1">
        <f t="array" ref="J90">INDEX(Backlog!I:I, MATCH(TRUE, Backlog!A:A=D90, 0))</f>
        <v>10</v>
      </c>
      <c r="K90" s="31">
        <f t="shared" si="2"/>
        <v>0.15873015873015872</v>
      </c>
      <c r="L90" s="23" t="str" cm="1">
        <f t="array" ref="L90">INDEX(Backlog!L:L, MATCH(TRUE, Backlog!A:A=D90, 0))</f>
        <v>UX Designer</v>
      </c>
      <c r="M90" s="33" cm="1">
        <f t="array" ref="M90">INDEX(Backlog!M:M, MATCH(TRUE, Backlog!A:A=D90, 0))</f>
        <v>2500</v>
      </c>
      <c r="N90" s="63" cm="1">
        <f t="array" ref="N90">INDEX(Backlog!N:N, MATCH(TRUE, Backlog!A:A=D90, 0))</f>
        <v>4.9067713444553483E-2</v>
      </c>
      <c r="O90" s="64" t="s">
        <v>115</v>
      </c>
      <c r="P90" s="71">
        <f>J90</f>
        <v>10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 ht="26.25" thickBot="1" x14ac:dyDescent="0.25">
      <c r="A91" s="15"/>
      <c r="B91" s="105"/>
      <c r="C91" s="15"/>
      <c r="D91" s="58">
        <v>6</v>
      </c>
      <c r="E91" s="38" t="str" cm="1">
        <f t="array" ref="E91">INDEX(Backlog!B:B, MATCH(TRUE, Backlog!A:A=D91, 0))</f>
        <v>Design graphique</v>
      </c>
      <c r="F91" s="55" t="str" cm="1">
        <f t="array" ref="F91">INDEX(Backlog!B:B, MATCH(TRUE, Backlog!A:A=D91, 0))</f>
        <v>Design graphique</v>
      </c>
      <c r="G91" s="56" t="str" cm="1">
        <f t="array" ref="G91">INDEX(Backlog!E:E, MATCH(TRUE, Backlog!A:A=D91, 0))</f>
        <v>Rendre l'application plus conviviale et plus identifiable par l'utilisateur.</v>
      </c>
      <c r="H91" s="5" cm="1">
        <f t="array" ref="H91">INDEX(Backlog!F:F, MATCH(TRUE, Backlog!A:A=D91, 0))</f>
        <v>5</v>
      </c>
      <c r="I91" s="6" t="str" cm="1">
        <f t="array" ref="I91">INDEX(Backlog!H:H, MATCH(TRUE, Backlog!A:A=D91, 0))</f>
        <v>Must have</v>
      </c>
      <c r="J91" s="57" cm="1">
        <f t="array" ref="J91">INDEX(Backlog!I:I, MATCH(TRUE, Backlog!A:A=D91, 0))</f>
        <v>5</v>
      </c>
      <c r="K91" s="31">
        <f t="shared" si="2"/>
        <v>7.9365079365079361E-2</v>
      </c>
      <c r="L91" s="23" t="str" cm="1">
        <f t="array" ref="L91">INDEX(Backlog!L:L, MATCH(TRUE, Backlog!A:A=D91, 0))</f>
        <v>Graphiste</v>
      </c>
      <c r="M91" s="33" cm="1">
        <f t="array" ref="M91">INDEX(Backlog!M:M, MATCH(TRUE, Backlog!A:A=D91, 0))</f>
        <v>1000</v>
      </c>
      <c r="N91" s="63" cm="1">
        <f t="array" ref="N91">INDEX(Backlog!N:N, MATCH(TRUE, Backlog!A:A=D91, 0))</f>
        <v>1.9627085377821395E-2</v>
      </c>
      <c r="O91" s="72" t="s">
        <v>116</v>
      </c>
      <c r="P91" s="73">
        <f>J91</f>
        <v>5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</row>
    <row r="92" spans="1:48" ht="14.25" thickTop="1" thickBot="1" x14ac:dyDescent="0.25">
      <c r="A92" s="15"/>
      <c r="B92" s="10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</row>
    <row r="93" spans="1:48" ht="32.25" customHeight="1" thickBot="1" x14ac:dyDescent="0.25">
      <c r="A93" s="15"/>
      <c r="B93" s="105"/>
      <c r="C93" s="15"/>
      <c r="D93" s="15"/>
      <c r="E93" s="80"/>
      <c r="F93" s="88" t="s">
        <v>125</v>
      </c>
      <c r="G93" s="119"/>
      <c r="H93" s="121"/>
      <c r="I93" s="81"/>
      <c r="J93" s="61"/>
      <c r="K93" s="8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</row>
    <row r="94" spans="1:48" ht="32.25" customHeight="1" thickBot="1" x14ac:dyDescent="0.25">
      <c r="A94" s="15"/>
      <c r="B94" s="105"/>
      <c r="C94" s="15"/>
      <c r="D94" s="15"/>
      <c r="E94" s="80"/>
      <c r="F94" s="88" t="s">
        <v>126</v>
      </c>
      <c r="G94" s="119"/>
      <c r="H94" s="121"/>
      <c r="I94" s="81"/>
      <c r="J94" s="61"/>
      <c r="K94" s="8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</row>
    <row r="95" spans="1:48" ht="32.25" customHeight="1" thickBot="1" x14ac:dyDescent="0.25">
      <c r="A95" s="15"/>
      <c r="B95" s="105"/>
      <c r="C95" s="15"/>
      <c r="D95" s="15"/>
      <c r="E95" s="15"/>
      <c r="F95" s="86" t="s">
        <v>127</v>
      </c>
      <c r="G95" s="120"/>
      <c r="H95" s="122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</row>
    <row r="96" spans="1:48" x14ac:dyDescent="0.2">
      <c r="A96" s="15"/>
      <c r="B96" s="10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 ht="37.5" customHeight="1" x14ac:dyDescent="0.2">
      <c r="A97" s="15"/>
      <c r="B97" s="113">
        <v>27</v>
      </c>
      <c r="C97" s="15"/>
      <c r="D97" s="89" t="s">
        <v>131</v>
      </c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1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</row>
    <row r="98" spans="1:48" ht="30" x14ac:dyDescent="0.2">
      <c r="A98" s="15"/>
      <c r="B98" s="7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</row>
    <row r="99" spans="1:48" ht="13.5" customHeight="1" x14ac:dyDescent="0.2">
      <c r="A99" s="15"/>
      <c r="B99" s="110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 ht="30" x14ac:dyDescent="0.2">
      <c r="A100" s="15"/>
      <c r="B100" s="7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</row>
    <row r="101" spans="1:48" ht="37.5" customHeight="1" x14ac:dyDescent="0.2">
      <c r="A101" s="15"/>
      <c r="B101" s="114">
        <v>28</v>
      </c>
      <c r="C101" s="15"/>
      <c r="D101" s="83" t="s">
        <v>122</v>
      </c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</row>
    <row r="102" spans="1:48" ht="19.5" customHeight="1" x14ac:dyDescent="0.2">
      <c r="A102" s="15"/>
      <c r="B102" s="107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</row>
    <row r="103" spans="1:48" ht="34.5" thickBot="1" x14ac:dyDescent="0.55000000000000004">
      <c r="A103" s="15"/>
      <c r="B103" s="106">
        <v>29</v>
      </c>
      <c r="C103" s="15"/>
      <c r="D103" s="92"/>
      <c r="E103" s="93"/>
      <c r="F103" s="93"/>
      <c r="G103" s="170" t="s">
        <v>111</v>
      </c>
      <c r="H103" s="171" t="s">
        <v>145</v>
      </c>
      <c r="I103" s="172">
        <f>SUM(J105:J111)</f>
        <v>17</v>
      </c>
      <c r="J103" s="93"/>
      <c r="K103" s="93"/>
      <c r="L103" s="93"/>
      <c r="M103" s="93"/>
      <c r="N103" s="93"/>
      <c r="O103" s="94"/>
      <c r="P103" s="9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</row>
    <row r="104" spans="1:48" ht="54.75" thickTop="1" x14ac:dyDescent="0.2">
      <c r="A104" s="15"/>
      <c r="B104" s="107"/>
      <c r="C104" s="15"/>
      <c r="D104" s="40" t="s">
        <v>109</v>
      </c>
      <c r="E104" s="40" t="s">
        <v>0</v>
      </c>
      <c r="F104" s="8" t="s">
        <v>2</v>
      </c>
      <c r="G104" s="9" t="s">
        <v>99</v>
      </c>
      <c r="H104" s="40" t="s">
        <v>3</v>
      </c>
      <c r="I104" s="40" t="s">
        <v>5</v>
      </c>
      <c r="J104" s="40" t="str">
        <f>CONCATENATE("Charge : ", CHAR(10),SUM(J105:J111), " jours")</f>
        <v>Charge : 
17 jours</v>
      </c>
      <c r="K104" s="41" t="s">
        <v>110</v>
      </c>
      <c r="L104" s="41" t="s">
        <v>50</v>
      </c>
      <c r="M104" s="42" t="str">
        <f>CONCATENATE("Coût : ", CHAR(10), SUM(M105:M111), " €")</f>
        <v>Coût : 
5100 €</v>
      </c>
      <c r="N104" s="43" t="str">
        <f>CONCATENATE("Coût", CHAR(10),  "(total) : ", CHAR(10), ROUND(SUM(N105:N111)*100, 1), " %")</f>
        <v>Coût
(total) : 
10 %</v>
      </c>
      <c r="O104" s="68" t="s">
        <v>117</v>
      </c>
      <c r="P104" s="69">
        <f>COUNT(D105:D111)</f>
        <v>7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</row>
    <row r="105" spans="1:48" ht="26.25" x14ac:dyDescent="0.2">
      <c r="A105" s="15"/>
      <c r="B105" s="107"/>
      <c r="C105" s="15"/>
      <c r="D105" s="58">
        <v>15</v>
      </c>
      <c r="E105" s="38" t="str" cm="1">
        <f t="array" ref="E105">INDEX(Backlog!B:B, MATCH(TRUE, Backlog!A:A=D105, 0))</f>
        <v>Mettre le produit recommandé dans le panier</v>
      </c>
      <c r="F105" s="55" t="str" cm="1">
        <f t="array" ref="F105">INDEX(Backlog!B:B, MATCH(TRUE, Backlog!A:A=D105, 0))</f>
        <v>Mettre le produit recommandé dans le panier</v>
      </c>
      <c r="G105" s="56" t="str" cm="1">
        <f t="array" ref="G105">INDEX(Backlog!E:E, MATCH(TRUE, Backlog!A:A=D105, 0))</f>
        <v>Ajouter successivement plusieurs produits au panier avant de finaliser mon éventuel achat.</v>
      </c>
      <c r="H105" s="5" cm="1">
        <f t="array" ref="H105">INDEX(Backlog!F:F, MATCH(TRUE, Backlog!A:A=D105, 0))</f>
        <v>5</v>
      </c>
      <c r="I105" s="6" t="str" cm="1">
        <f t="array" ref="I105">INDEX(Backlog!H:H, MATCH(TRUE, Backlog!A:A=D105, 0))</f>
        <v>Must have</v>
      </c>
      <c r="J105" s="57" cm="1">
        <f t="array" ref="J105">INDEX(Backlog!I:I, MATCH(TRUE, Backlog!A:A=D105, 0))</f>
        <v>1</v>
      </c>
      <c r="K105" s="31">
        <f>J105/SUM($J$86:$J$91)</f>
        <v>1.5873015873015872E-2</v>
      </c>
      <c r="L105" s="23" t="str" cm="1">
        <f t="array" ref="L105">INDEX(Backlog!L:L, MATCH(TRUE, Backlog!A:A=D105, 0))</f>
        <v>Développeur</v>
      </c>
      <c r="M105" s="33" cm="1">
        <f t="array" ref="M105">INDEX(Backlog!M:M, MATCH(TRUE, Backlog!A:A=D105, 0))</f>
        <v>300</v>
      </c>
      <c r="N105" s="34" cm="1">
        <f t="array" ref="N105">INDEX(Backlog!N:N, MATCH(TRUE, Backlog!A:A=D105, 0))</f>
        <v>5.8881256133464181E-3</v>
      </c>
      <c r="O105" s="65" t="s">
        <v>119</v>
      </c>
      <c r="P105" s="70">
        <f>SUM(J105:J111)</f>
        <v>17</v>
      </c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</row>
    <row r="106" spans="1:48" ht="25.5" x14ac:dyDescent="0.2">
      <c r="A106" s="15"/>
      <c r="B106" s="107"/>
      <c r="C106" s="15"/>
      <c r="D106" s="58">
        <v>16</v>
      </c>
      <c r="E106" s="38" t="str" cm="1">
        <f t="array" ref="E106">INDEX(Backlog!B:B, MATCH(TRUE, Backlog!A:A=D106, 0))</f>
        <v>Valider la commande et indiquer les infos</v>
      </c>
      <c r="F106" s="55" t="str" cm="1">
        <f t="array" ref="F106">INDEX(Backlog!B:B, MATCH(TRUE, Backlog!A:A=D106, 0))</f>
        <v>Valider la commande et indiquer les infos</v>
      </c>
      <c r="G106" s="56" t="str" cm="1">
        <f t="array" ref="G106">INDEX(Backlog!E:E, MATCH(TRUE, Backlog!A:A=D106, 0))</f>
        <v>Connaître les options et tarifs de livraison.</v>
      </c>
      <c r="H106" s="5" cm="1">
        <f t="array" ref="H106">INDEX(Backlog!F:F, MATCH(TRUE, Backlog!A:A=D106, 0))</f>
        <v>5</v>
      </c>
      <c r="I106" s="6" t="str" cm="1">
        <f t="array" ref="I106">INDEX(Backlog!H:H, MATCH(TRUE, Backlog!A:A=D106, 0))</f>
        <v>Must have</v>
      </c>
      <c r="J106" s="57" cm="1">
        <f t="array" ref="J106">INDEX(Backlog!I:I, MATCH(TRUE, Backlog!A:A=D106, 0))</f>
        <v>2</v>
      </c>
      <c r="K106" s="31">
        <f t="shared" ref="K106:K111" si="3">J106/SUM($J$86:$J$91)</f>
        <v>3.1746031746031744E-2</v>
      </c>
      <c r="L106" s="23" t="str" cm="1">
        <f t="array" ref="L106">INDEX(Backlog!L:L, MATCH(TRUE, Backlog!A:A=D106, 0))</f>
        <v>Développeur</v>
      </c>
      <c r="M106" s="33" cm="1">
        <f t="array" ref="M106">INDEX(Backlog!M:M, MATCH(TRUE, Backlog!A:A=D106, 0))</f>
        <v>600</v>
      </c>
      <c r="N106" s="34" cm="1">
        <f t="array" ref="N106">INDEX(Backlog!N:N, MATCH(TRUE, Backlog!A:A=D106, 0))</f>
        <v>1.1776251226692836E-2</v>
      </c>
      <c r="O106" s="64" t="s">
        <v>112</v>
      </c>
      <c r="P106" s="74">
        <f>SUM(J105:J111)</f>
        <v>17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</row>
    <row r="107" spans="1:48" ht="23.25" x14ac:dyDescent="0.2">
      <c r="A107" s="15"/>
      <c r="B107" s="107"/>
      <c r="C107" s="15"/>
      <c r="D107" s="58">
        <v>17</v>
      </c>
      <c r="E107" s="38" t="str" cm="1">
        <f t="array" ref="E107">INDEX(Backlog!B:B, MATCH(TRUE, Backlog!A:A=D107, 0))</f>
        <v>Finaliser et payer la commande</v>
      </c>
      <c r="F107" s="55" t="str" cm="1">
        <f t="array" ref="F107">INDEX(Backlog!B:B, MATCH(TRUE, Backlog!A:A=D107, 0))</f>
        <v>Finaliser et payer la commande</v>
      </c>
      <c r="G107" s="56" t="str" cm="1">
        <f t="array" ref="G107">INDEX(Backlog!E:E, MATCH(TRUE, Backlog!A:A=D107, 0))</f>
        <v>Réaliser mon achat.</v>
      </c>
      <c r="H107" s="5" cm="1">
        <f t="array" ref="H107">INDEX(Backlog!F:F, MATCH(TRUE, Backlog!A:A=D107, 0))</f>
        <v>50</v>
      </c>
      <c r="I107" s="6" t="str" cm="1">
        <f t="array" ref="I107">INDEX(Backlog!H:H, MATCH(TRUE, Backlog!A:A=D107, 0))</f>
        <v>Must have</v>
      </c>
      <c r="J107" s="57" cm="1">
        <f t="array" ref="J107">INDEX(Backlog!I:I, MATCH(TRUE, Backlog!A:A=D107, 0))</f>
        <v>7</v>
      </c>
      <c r="K107" s="31">
        <f t="shared" si="3"/>
        <v>0.1111111111111111</v>
      </c>
      <c r="L107" s="23" t="str" cm="1">
        <f t="array" ref="L107">INDEX(Backlog!L:L, MATCH(TRUE, Backlog!A:A=D107, 0))</f>
        <v>Développeur</v>
      </c>
      <c r="M107" s="33" cm="1">
        <f t="array" ref="M107">INDEX(Backlog!M:M, MATCH(TRUE, Backlog!A:A=D107, 0))</f>
        <v>2100</v>
      </c>
      <c r="N107" s="34" cm="1">
        <f t="array" ref="N107">INDEX(Backlog!N:N, MATCH(TRUE, Backlog!A:A=D107, 0))</f>
        <v>4.1216879293424928E-2</v>
      </c>
      <c r="O107" s="64" t="s">
        <v>113</v>
      </c>
      <c r="P107" s="7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</row>
    <row r="108" spans="1:48" ht="38.25" x14ac:dyDescent="0.2">
      <c r="A108" s="15"/>
      <c r="B108" s="107"/>
      <c r="C108" s="15"/>
      <c r="D108" s="58">
        <v>19</v>
      </c>
      <c r="E108" s="38" t="str" cm="1">
        <f t="array" ref="E108">INDEX(Backlog!B:B, MATCH(TRUE, Backlog!A:A=D108, 0))</f>
        <v>Accéder à la modifications et suppression des données personnelles hors compte/commandes</v>
      </c>
      <c r="F108" s="55" t="str" cm="1">
        <f t="array" ref="F108">INDEX(Backlog!B:B, MATCH(TRUE, Backlog!A:A=D108, 0))</f>
        <v>Accéder à la modifications et suppression des données personnelles hors compte/commandes</v>
      </c>
      <c r="G108" s="56" t="str" cm="1">
        <f t="array" ref="G108">INDEX(Backlog!E:E, MATCH(TRUE, Backlog!A:A=D108, 0))</f>
        <v>Pouvoir modifier/supprimer les données qui contiennent des informations concernant mes goûts et les photos sur lesquelles j'apparais.</v>
      </c>
      <c r="H108" s="5" cm="1">
        <f t="array" ref="H108">INDEX(Backlog!F:F, MATCH(TRUE, Backlog!A:A=D108, 0))</f>
        <v>1</v>
      </c>
      <c r="I108" s="6" t="str" cm="1">
        <f t="array" ref="I108">INDEX(Backlog!H:H, MATCH(TRUE, Backlog!A:A=D108, 0))</f>
        <v>Must have</v>
      </c>
      <c r="J108" s="57" cm="1">
        <f t="array" ref="J108">INDEX(Backlog!I:I, MATCH(TRUE, Backlog!A:A=D108, 0))</f>
        <v>1</v>
      </c>
      <c r="K108" s="31">
        <f t="shared" si="3"/>
        <v>1.5873015873015872E-2</v>
      </c>
      <c r="L108" s="23" t="str" cm="1">
        <f t="array" ref="L108">INDEX(Backlog!L:L, MATCH(TRUE, Backlog!A:A=D108, 0))</f>
        <v>Développeur</v>
      </c>
      <c r="M108" s="33" cm="1">
        <f t="array" ref="M108">INDEX(Backlog!M:M, MATCH(TRUE, Backlog!A:A=D108, 0))</f>
        <v>300</v>
      </c>
      <c r="N108" s="34" cm="1">
        <f t="array" ref="N108">INDEX(Backlog!N:N, MATCH(TRUE, Backlog!A:A=D108, 0))</f>
        <v>5.8881256133464181E-3</v>
      </c>
      <c r="O108" s="64" t="s">
        <v>114</v>
      </c>
      <c r="P108" s="7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</row>
    <row r="109" spans="1:48" ht="63.75" x14ac:dyDescent="0.2">
      <c r="A109" s="15"/>
      <c r="B109" s="107"/>
      <c r="C109" s="15"/>
      <c r="D109" s="58">
        <v>20</v>
      </c>
      <c r="E109" s="38" t="str" cm="1">
        <f t="array" ref="E109">INDEX(Backlog!B:B, MATCH(TRUE, Backlog!A:A=D109, 0))</f>
        <v>Accéder à la modifications et suppression des données personnelles du compte/commandes</v>
      </c>
      <c r="F109" s="55" t="str" cm="1">
        <f t="array" ref="F109">INDEX(Backlog!B:B, MATCH(TRUE, Backlog!A:A=D109, 0))</f>
        <v>Accéder à la modifications et suppression des données personnelles du compte/commandes</v>
      </c>
      <c r="G109" s="56" t="str" cm="1">
        <f t="array" ref="G109">INDEX(Backlog!E:E, MATCH(TRUE, Backlog!A:A=D109, 0))</f>
        <v>- Me faire livrer à une adresse différente
- Changer mes informations de contact
- Ne plus faire apparaître des commandes à caractère sensible
- Supprimer toutes données me concernant</v>
      </c>
      <c r="H109" s="5" cm="1">
        <f t="array" ref="H109">INDEX(Backlog!F:F, MATCH(TRUE, Backlog!A:A=D109, 0))</f>
        <v>1</v>
      </c>
      <c r="I109" s="6" t="str" cm="1">
        <f t="array" ref="I109">INDEX(Backlog!H:H, MATCH(TRUE, Backlog!A:A=D109, 0))</f>
        <v>Must have</v>
      </c>
      <c r="J109" s="57" cm="1">
        <f t="array" ref="J109">INDEX(Backlog!I:I, MATCH(TRUE, Backlog!A:A=D109, 0))</f>
        <v>1</v>
      </c>
      <c r="K109" s="31">
        <f t="shared" si="3"/>
        <v>1.5873015873015872E-2</v>
      </c>
      <c r="L109" s="23" t="str" cm="1">
        <f t="array" ref="L109">INDEX(Backlog!L:L, MATCH(TRUE, Backlog!A:A=D109, 0))</f>
        <v>Développeur</v>
      </c>
      <c r="M109" s="33" cm="1">
        <f t="array" ref="M109">INDEX(Backlog!M:M, MATCH(TRUE, Backlog!A:A=D109, 0))</f>
        <v>300</v>
      </c>
      <c r="N109" s="34" cm="1">
        <f t="array" ref="N109">INDEX(Backlog!N:N, MATCH(TRUE, Backlog!A:A=D109, 0))</f>
        <v>5.8881256133464181E-3</v>
      </c>
      <c r="O109" s="64" t="s">
        <v>115</v>
      </c>
      <c r="P109" s="7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</row>
    <row r="110" spans="1:48" ht="39" thickBot="1" x14ac:dyDescent="0.25">
      <c r="A110" s="15"/>
      <c r="B110" s="107"/>
      <c r="C110" s="15"/>
      <c r="D110" s="58">
        <v>21</v>
      </c>
      <c r="E110" s="38" t="str" cm="1">
        <f t="array" ref="E110">INDEX(Backlog!B:B, MATCH(TRUE, Backlog!A:A=D110, 0))</f>
        <v>Gérer la durée de conservation de ses données personnelles</v>
      </c>
      <c r="F110" s="55" t="str" cm="1">
        <f t="array" ref="F110">INDEX(Backlog!B:B, MATCH(TRUE, Backlog!A:A=D110, 0))</f>
        <v>Gérer la durée de conservation de ses données personnelles</v>
      </c>
      <c r="G110" s="56" t="str" cm="1">
        <f t="array" ref="G110">INDEX(Backlog!E:E, MATCH(TRUE, Backlog!A:A=D110, 0))</f>
        <v>Afin que ces données potentiellement sensibles soient supprimées automatiquement en cas d'oubli de suppression manuelle.</v>
      </c>
      <c r="H110" s="5" cm="1">
        <f t="array" ref="H110">INDEX(Backlog!F:F, MATCH(TRUE, Backlog!A:A=D110, 0))</f>
        <v>1</v>
      </c>
      <c r="I110" s="6" t="str" cm="1">
        <f t="array" ref="I110">INDEX(Backlog!H:H, MATCH(TRUE, Backlog!A:A=D110, 0))</f>
        <v>Must have</v>
      </c>
      <c r="J110" s="57" cm="1">
        <f t="array" ref="J110">INDEX(Backlog!I:I, MATCH(TRUE, Backlog!A:A=D110, 0))</f>
        <v>1</v>
      </c>
      <c r="K110" s="31">
        <f t="shared" si="3"/>
        <v>1.5873015873015872E-2</v>
      </c>
      <c r="L110" s="23" t="str" cm="1">
        <f t="array" ref="L110">INDEX(Backlog!L:L, MATCH(TRUE, Backlog!A:A=D110, 0))</f>
        <v>Développeur</v>
      </c>
      <c r="M110" s="33" cm="1">
        <f t="array" ref="M110">INDEX(Backlog!M:M, MATCH(TRUE, Backlog!A:A=D110, 0))</f>
        <v>300</v>
      </c>
      <c r="N110" s="34" cm="1">
        <f t="array" ref="N110">INDEX(Backlog!N:N, MATCH(TRUE, Backlog!A:A=D110, 0))</f>
        <v>5.8881256133464181E-3</v>
      </c>
      <c r="O110" s="72" t="s">
        <v>116</v>
      </c>
      <c r="P110" s="76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</row>
    <row r="111" spans="1:48" ht="39" thickTop="1" x14ac:dyDescent="0.2">
      <c r="A111" s="15"/>
      <c r="B111" s="107"/>
      <c r="C111" s="15"/>
      <c r="D111" s="58">
        <v>22</v>
      </c>
      <c r="E111" s="38" t="str" cm="1">
        <f t="array" ref="E111">INDEX(Backlog!B:B, MATCH(TRUE, Backlog!A:A=D111, 0))</f>
        <v>Purge automatique des données
en cas d'inactivité de l’utilisateur</v>
      </c>
      <c r="F111" s="55" t="str" cm="1">
        <f t="array" ref="F111">INDEX(Backlog!B:B, MATCH(TRUE, Backlog!A:A=D111, 0))</f>
        <v>Purge automatique des données
en cas d'inactivité de l’utilisateur</v>
      </c>
      <c r="G111" s="56" t="str" cm="1">
        <f t="array" ref="G111">INDEX(Backlog!E:E, MATCH(TRUE, Backlog!A:A=D111, 0))</f>
        <v>Afin que des données personnelles de l'utilisateur ne soient pas conservées à son insu suite à l'oubli/arrêt de l'utilisation de l'application.</v>
      </c>
      <c r="H111" s="5" cm="1">
        <f t="array" ref="H111">INDEX(Backlog!F:F, MATCH(TRUE, Backlog!A:A=D111, 0))</f>
        <v>8</v>
      </c>
      <c r="I111" s="6" t="str" cm="1">
        <f t="array" ref="I111">INDEX(Backlog!H:H, MATCH(TRUE, Backlog!A:A=D111, 0))</f>
        <v>Must have</v>
      </c>
      <c r="J111" s="57" cm="1">
        <f t="array" ref="J111">INDEX(Backlog!I:I, MATCH(TRUE, Backlog!A:A=D111, 0))</f>
        <v>4</v>
      </c>
      <c r="K111" s="31">
        <f t="shared" si="3"/>
        <v>6.3492063492063489E-2</v>
      </c>
      <c r="L111" s="23" t="str" cm="1">
        <f t="array" ref="L111">INDEX(Backlog!L:L, MATCH(TRUE, Backlog!A:A=D111, 0))</f>
        <v>Développeur</v>
      </c>
      <c r="M111" s="33" cm="1">
        <f t="array" ref="M111">INDEX(Backlog!M:M, MATCH(TRUE, Backlog!A:A=D111, 0))</f>
        <v>1200</v>
      </c>
      <c r="N111" s="34" cm="1">
        <f t="array" ref="N111">INDEX(Backlog!N:N, MATCH(TRUE, Backlog!A:A=D111, 0))</f>
        <v>2.3552502453385672E-2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</row>
    <row r="112" spans="1:48" ht="13.5" thickBot="1" x14ac:dyDescent="0.25">
      <c r="A112" s="15"/>
      <c r="B112" s="107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</row>
    <row r="113" spans="1:48" ht="32.25" customHeight="1" thickBot="1" x14ac:dyDescent="0.25">
      <c r="A113" s="15"/>
      <c r="B113" s="107"/>
      <c r="C113" s="15"/>
      <c r="D113" s="15"/>
      <c r="E113" s="15"/>
      <c r="F113" s="87" t="s">
        <v>128</v>
      </c>
      <c r="G113" s="119"/>
      <c r="H113" s="122"/>
      <c r="I113" s="82"/>
      <c r="J113" s="61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</row>
    <row r="114" spans="1:48" ht="32.25" customHeight="1" thickBot="1" x14ac:dyDescent="0.25">
      <c r="A114" s="15"/>
      <c r="B114" s="107"/>
      <c r="C114" s="15"/>
      <c r="D114" s="15"/>
      <c r="E114" s="15"/>
      <c r="F114" s="88" t="s">
        <v>126</v>
      </c>
      <c r="G114" s="119"/>
      <c r="H114" s="121"/>
      <c r="I114" s="82"/>
      <c r="J114" s="61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ht="32.25" customHeight="1" thickBot="1" x14ac:dyDescent="0.25">
      <c r="A115" s="15"/>
      <c r="B115" s="107"/>
      <c r="C115" s="15"/>
      <c r="D115" s="15"/>
      <c r="E115" s="15"/>
      <c r="F115" s="86" t="s">
        <v>127</v>
      </c>
      <c r="G115" s="120"/>
      <c r="H115" s="122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</row>
    <row r="116" spans="1:48" x14ac:dyDescent="0.2">
      <c r="A116" s="15"/>
      <c r="B116" s="107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</row>
    <row r="117" spans="1:48" ht="37.5" customHeight="1" x14ac:dyDescent="0.2">
      <c r="A117" s="15"/>
      <c r="B117" s="115">
        <v>46</v>
      </c>
      <c r="C117" s="15"/>
      <c r="D117" s="83" t="s">
        <v>132</v>
      </c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ht="30" x14ac:dyDescent="0.2">
      <c r="A118" s="15"/>
      <c r="B118" s="7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</row>
    <row r="119" spans="1:48" ht="13.5" customHeight="1" x14ac:dyDescent="0.2">
      <c r="A119" s="15"/>
      <c r="B119" s="110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2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</row>
    <row r="120" spans="1:48" ht="30" x14ac:dyDescent="0.2">
      <c r="A120" s="15"/>
      <c r="B120" s="7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</row>
    <row r="121" spans="1:48" ht="37.5" customHeight="1" x14ac:dyDescent="0.2">
      <c r="A121" s="15"/>
      <c r="B121" s="116">
        <v>47</v>
      </c>
      <c r="C121" s="15"/>
      <c r="D121" s="96" t="s">
        <v>123</v>
      </c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8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</row>
    <row r="122" spans="1:48" ht="21" customHeight="1" x14ac:dyDescent="0.2">
      <c r="A122" s="15"/>
      <c r="B122" s="10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</row>
    <row r="123" spans="1:48" ht="34.5" thickBot="1" x14ac:dyDescent="0.55000000000000004">
      <c r="A123" s="15"/>
      <c r="B123" s="108">
        <v>48</v>
      </c>
      <c r="C123" s="15"/>
      <c r="D123" s="99"/>
      <c r="E123" s="100"/>
      <c r="F123" s="100"/>
      <c r="G123" s="173" t="s">
        <v>118</v>
      </c>
      <c r="H123" s="174" t="s">
        <v>145</v>
      </c>
      <c r="I123" s="175">
        <f>SUM(J125:J131)</f>
        <v>20</v>
      </c>
      <c r="J123" s="100"/>
      <c r="K123" s="100"/>
      <c r="L123" s="100"/>
      <c r="M123" s="100"/>
      <c r="N123" s="100"/>
      <c r="O123" s="101"/>
      <c r="P123" s="102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</row>
    <row r="124" spans="1:48" ht="54.75" thickTop="1" x14ac:dyDescent="0.2">
      <c r="A124" s="15"/>
      <c r="B124" s="109"/>
      <c r="C124" s="15"/>
      <c r="D124" s="40" t="s">
        <v>109</v>
      </c>
      <c r="E124" s="40" t="s">
        <v>0</v>
      </c>
      <c r="F124" s="8" t="s">
        <v>2</v>
      </c>
      <c r="G124" s="9" t="s">
        <v>99</v>
      </c>
      <c r="H124" s="40" t="s">
        <v>3</v>
      </c>
      <c r="I124" s="40" t="s">
        <v>5</v>
      </c>
      <c r="J124" s="40" t="str">
        <f>CONCATENATE("Charge : ", CHAR(10),SUM(J125:J131), " jours")</f>
        <v>Charge : 
20 jours</v>
      </c>
      <c r="K124" s="41" t="s">
        <v>110</v>
      </c>
      <c r="L124" s="41" t="s">
        <v>50</v>
      </c>
      <c r="M124" s="42" t="str">
        <f>CONCATENATE("Coût : ", CHAR(10), SUM(M125:M131), " €")</f>
        <v>Coût : 
6500 €</v>
      </c>
      <c r="N124" s="43" t="str">
        <f>CONCATENATE("Coût", CHAR(10),  "(total) : ", CHAR(10), ROUND(SUM(N125:N131)*100, 1), " %")</f>
        <v>Coût
(total) : 
12,8 %</v>
      </c>
      <c r="O124" s="68" t="s">
        <v>117</v>
      </c>
      <c r="P124" s="69">
        <f>COUNT(D125:D131)</f>
        <v>7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</row>
    <row r="125" spans="1:48" ht="26.25" x14ac:dyDescent="0.2">
      <c r="A125" s="15"/>
      <c r="B125" s="109"/>
      <c r="C125" s="15"/>
      <c r="D125" s="58">
        <v>13</v>
      </c>
      <c r="E125" s="38" t="str" cm="1">
        <f t="array" ref="E125">INDEX(Backlog!B:B, MATCH(TRUE, Backlog!A:A=D125, 0))</f>
        <v>Noter les recommandations de l'application</v>
      </c>
      <c r="F125" s="55" t="str" cm="1">
        <f t="array" ref="F125">INDEX(Backlog!B:B, MATCH(TRUE, Backlog!A:A=D125, 0))</f>
        <v>Noter les recommandations de l'application</v>
      </c>
      <c r="G125" s="56" t="str" cm="1">
        <f t="array" ref="G125">INDEX(Backlog!E:E, MATCH(TRUE, Backlog!A:A=D125, 0))</f>
        <v>Affiner la pertinence des futures recommandation.</v>
      </c>
      <c r="H125" s="5" cm="1">
        <f t="array" ref="H125">INDEX(Backlog!F:F, MATCH(TRUE, Backlog!A:A=D125, 0))</f>
        <v>13</v>
      </c>
      <c r="I125" s="6" t="str" cm="1">
        <f t="array" ref="I125">INDEX(Backlog!H:H, MATCH(TRUE, Backlog!A:A=D125, 0))</f>
        <v>Should have</v>
      </c>
      <c r="J125" s="57" cm="1">
        <f t="array" ref="J125">INDEX(Backlog!I:I, MATCH(TRUE, Backlog!A:A=D125, 0))</f>
        <v>3</v>
      </c>
      <c r="K125" s="31">
        <f>J125/SUM($J$86:$J$91)</f>
        <v>4.7619047619047616E-2</v>
      </c>
      <c r="L125" s="23" t="str" cm="1">
        <f t="array" ref="L125">INDEX(Backlog!L:L, MATCH(TRUE, Backlog!A:A=D125, 0))</f>
        <v>Développeur</v>
      </c>
      <c r="M125" s="33" cm="1">
        <f t="array" ref="M125">INDEX(Backlog!M:M, MATCH(TRUE, Backlog!A:A=D125, 0))</f>
        <v>900</v>
      </c>
      <c r="N125" s="34" cm="1">
        <f t="array" ref="N125">INDEX(Backlog!N:N, MATCH(TRUE, Backlog!A:A=D125, 0))</f>
        <v>1.7664376840039256E-2</v>
      </c>
      <c r="O125" s="65" t="s">
        <v>119</v>
      </c>
      <c r="P125" s="70">
        <v>10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</row>
    <row r="126" spans="1:48" ht="38.25" x14ac:dyDescent="0.2">
      <c r="A126" s="15"/>
      <c r="B126" s="109"/>
      <c r="C126" s="15"/>
      <c r="D126" s="58">
        <v>14</v>
      </c>
      <c r="E126" s="38" t="str" cm="1">
        <f t="array" ref="E126">INDEX(Backlog!B:B, MATCH(TRUE, Backlog!A:A=D126, 0))</f>
        <v>Appliquer une pondération aux recommandations</v>
      </c>
      <c r="F126" s="55" t="str" cm="1">
        <f t="array" ref="F126">INDEX(Backlog!B:B, MATCH(TRUE, Backlog!A:A=D126, 0))</f>
        <v>Appliquer une pondération aux recommandations</v>
      </c>
      <c r="G126" s="56" t="str" cm="1">
        <f t="array" ref="G126">INDEX(Backlog!E:E, MATCH(TRUE, Backlog!A:A=D126, 0))</f>
        <v>Ne plus ou moins recommander des produits de styles ou de marques qui ont été négativement notés par l'utilisateur.</v>
      </c>
      <c r="H126" s="5" cm="1">
        <f t="array" ref="H126">INDEX(Backlog!F:F, MATCH(TRUE, Backlog!A:A=D126, 0))</f>
        <v>20</v>
      </c>
      <c r="I126" s="6" t="str" cm="1">
        <f t="array" ref="I126">INDEX(Backlog!H:H, MATCH(TRUE, Backlog!A:A=D126, 0))</f>
        <v>Should have</v>
      </c>
      <c r="J126" s="57" cm="1">
        <f t="array" ref="J126">INDEX(Backlog!I:I, MATCH(TRUE, Backlog!A:A=D126, 0))</f>
        <v>5</v>
      </c>
      <c r="K126" s="31">
        <f t="shared" ref="K126:K131" si="4">J126/SUM($J$86:$J$91)</f>
        <v>7.9365079365079361E-2</v>
      </c>
      <c r="L126" s="23" t="str" cm="1">
        <f t="array" ref="L126">INDEX(Backlog!L:L, MATCH(TRUE, Backlog!A:A=D126, 0))</f>
        <v>Data Scientist</v>
      </c>
      <c r="M126" s="33" cm="1">
        <f t="array" ref="M126">INDEX(Backlog!M:M, MATCH(TRUE, Backlog!A:A=D126, 0))</f>
        <v>1750</v>
      </c>
      <c r="N126" s="34" cm="1">
        <f t="array" ref="N126">INDEX(Backlog!N:N, MATCH(TRUE, Backlog!A:A=D126, 0))</f>
        <v>3.4347399411187439E-2</v>
      </c>
      <c r="O126" s="64" t="s">
        <v>112</v>
      </c>
      <c r="P126" s="74">
        <f>J125+J127+J128+J129+J130</f>
        <v>10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</row>
    <row r="127" spans="1:48" ht="25.5" x14ac:dyDescent="0.2">
      <c r="A127" s="15"/>
      <c r="B127" s="109"/>
      <c r="C127" s="15"/>
      <c r="D127" s="58">
        <v>18</v>
      </c>
      <c r="E127" s="38" t="str" cm="1">
        <f t="array" ref="E127">INDEX(Backlog!B:B, MATCH(TRUE, Backlog!A:A=D127, 0))</f>
        <v>Gérer la désinscription au service de recommandation</v>
      </c>
      <c r="F127" s="55" t="str" cm="1">
        <f t="array" ref="F127">INDEX(Backlog!B:B, MATCH(TRUE, Backlog!A:A=D127, 0))</f>
        <v>Gérer la désinscription au service de recommandation</v>
      </c>
      <c r="G127" s="56" t="str" cm="1">
        <f t="array" ref="G127">INDEX(Backlog!E:E, MATCH(TRUE, Backlog!A:A=D127, 0))</f>
        <v>Choisir si la recommandation doit être ponctuelle et faire suite à une action de ma part.</v>
      </c>
      <c r="H127" s="5" cm="1">
        <f t="array" ref="H127">INDEX(Backlog!F:F, MATCH(TRUE, Backlog!A:A=D127, 0))</f>
        <v>1</v>
      </c>
      <c r="I127" s="6" t="str" cm="1">
        <f t="array" ref="I127">INDEX(Backlog!H:H, MATCH(TRUE, Backlog!A:A=D127, 0))</f>
        <v>Should have</v>
      </c>
      <c r="J127" s="57" cm="1">
        <f t="array" ref="J127">INDEX(Backlog!I:I, MATCH(TRUE, Backlog!A:A=D127, 0))</f>
        <v>1</v>
      </c>
      <c r="K127" s="31">
        <f t="shared" si="4"/>
        <v>1.5873015873015872E-2</v>
      </c>
      <c r="L127" s="23" t="str" cm="1">
        <f t="array" ref="L127">INDEX(Backlog!L:L, MATCH(TRUE, Backlog!A:A=D127, 0))</f>
        <v>Développeur</v>
      </c>
      <c r="M127" s="33" cm="1">
        <f t="array" ref="M127">INDEX(Backlog!M:M, MATCH(TRUE, Backlog!A:A=D127, 0))</f>
        <v>300</v>
      </c>
      <c r="N127" s="34" cm="1">
        <f t="array" ref="N127">INDEX(Backlog!N:N, MATCH(TRUE, Backlog!A:A=D127, 0))</f>
        <v>5.8881256133464181E-3</v>
      </c>
      <c r="O127" s="64" t="s">
        <v>113</v>
      </c>
      <c r="P127" s="74">
        <f>J126+J131</f>
        <v>10</v>
      </c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</row>
    <row r="128" spans="1:48" ht="23.25" x14ac:dyDescent="0.2">
      <c r="A128" s="15"/>
      <c r="B128" s="109"/>
      <c r="C128" s="15"/>
      <c r="D128" s="58">
        <v>7</v>
      </c>
      <c r="E128" s="38" t="str" cm="1">
        <f t="array" ref="E128">INDEX(Backlog!B:B, MATCH(TRUE, Backlog!A:A=D128, 0))</f>
        <v>Affiner le style du produit recommandé</v>
      </c>
      <c r="F128" s="55" t="str" cm="1">
        <f t="array" ref="F128">INDEX(Backlog!B:B, MATCH(TRUE, Backlog!A:A=D128, 0))</f>
        <v>Affiner le style du produit recommandé</v>
      </c>
      <c r="G128" s="56" t="str" cm="1">
        <f t="array" ref="G128">INDEX(Backlog!E:E, MATCH(TRUE, Backlog!A:A=D128, 0))</f>
        <v>Tester différentes variantes du produit recommandé.</v>
      </c>
      <c r="H128" s="5" cm="1">
        <f t="array" ref="H128">INDEX(Backlog!F:F, MATCH(TRUE, Backlog!A:A=D128, 0))</f>
        <v>20</v>
      </c>
      <c r="I128" s="6" t="str" cm="1">
        <f t="array" ref="I128">INDEX(Backlog!H:H, MATCH(TRUE, Backlog!A:A=D128, 0))</f>
        <v>Could have</v>
      </c>
      <c r="J128" s="57" cm="1">
        <f t="array" ref="J128">INDEX(Backlog!I:I, MATCH(TRUE, Backlog!A:A=D128, 0))</f>
        <v>4</v>
      </c>
      <c r="K128" s="31">
        <f t="shared" si="4"/>
        <v>6.3492063492063489E-2</v>
      </c>
      <c r="L128" s="23" t="str" cm="1">
        <f t="array" ref="L128">INDEX(Backlog!L:L, MATCH(TRUE, Backlog!A:A=D128, 0))</f>
        <v>Développeur</v>
      </c>
      <c r="M128" s="33" cm="1">
        <f t="array" ref="M128">INDEX(Backlog!M:M, MATCH(TRUE, Backlog!A:A=D128, 0))</f>
        <v>1200</v>
      </c>
      <c r="N128" s="34" cm="1">
        <f t="array" ref="N128">INDEX(Backlog!N:N, MATCH(TRUE, Backlog!A:A=D128, 0))</f>
        <v>2.3552502453385672E-2</v>
      </c>
      <c r="O128" s="64" t="s">
        <v>114</v>
      </c>
      <c r="P128" s="77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</row>
    <row r="129" spans="1:48" ht="25.5" x14ac:dyDescent="0.2">
      <c r="A129" s="15"/>
      <c r="B129" s="109"/>
      <c r="C129" s="15"/>
      <c r="D129" s="58">
        <v>8</v>
      </c>
      <c r="E129" s="38" t="str" cm="1">
        <f t="array" ref="E129">INDEX(Backlog!B:B, MATCH(TRUE, Backlog!A:A=D129, 0))</f>
        <v>Indiquer ses styles préférés</v>
      </c>
      <c r="F129" s="55" t="str" cm="1">
        <f t="array" ref="F129">INDEX(Backlog!B:B, MATCH(TRUE, Backlog!A:A=D129, 0))</f>
        <v>Indiquer ses styles préférés</v>
      </c>
      <c r="G129" s="56" t="str" cm="1">
        <f t="array" ref="G129">INDEX(Backlog!E:E, MATCH(TRUE, Backlog!A:A=D129, 0))</f>
        <v>Obtenir des recommandations en adéquation avec mes préférences de style.</v>
      </c>
      <c r="H129" s="5" cm="1">
        <f t="array" ref="H129">INDEX(Backlog!F:F, MATCH(TRUE, Backlog!A:A=D129, 0))</f>
        <v>1</v>
      </c>
      <c r="I129" s="6" t="str" cm="1">
        <f t="array" ref="I129">INDEX(Backlog!H:H, MATCH(TRUE, Backlog!A:A=D129, 0))</f>
        <v>Could have</v>
      </c>
      <c r="J129" s="57" cm="1">
        <f t="array" ref="J129">INDEX(Backlog!I:I, MATCH(TRUE, Backlog!A:A=D129, 0))</f>
        <v>1</v>
      </c>
      <c r="K129" s="31">
        <f t="shared" si="4"/>
        <v>1.5873015873015872E-2</v>
      </c>
      <c r="L129" s="23" t="str" cm="1">
        <f t="array" ref="L129">INDEX(Backlog!L:L, MATCH(TRUE, Backlog!A:A=D129, 0))</f>
        <v>Développeur</v>
      </c>
      <c r="M129" s="33" cm="1">
        <f t="array" ref="M129">INDEX(Backlog!M:M, MATCH(TRUE, Backlog!A:A=D129, 0))</f>
        <v>300</v>
      </c>
      <c r="N129" s="34" cm="1">
        <f t="array" ref="N129">INDEX(Backlog!N:N, MATCH(TRUE, Backlog!A:A=D129, 0))</f>
        <v>5.8881256133464181E-3</v>
      </c>
      <c r="O129" s="64" t="s">
        <v>115</v>
      </c>
      <c r="P129" s="77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</row>
    <row r="130" spans="1:48" ht="24" thickBot="1" x14ac:dyDescent="0.25">
      <c r="A130" s="15"/>
      <c r="B130" s="109"/>
      <c r="C130" s="15"/>
      <c r="D130" s="58">
        <v>9</v>
      </c>
      <c r="E130" s="38" t="str" cm="1">
        <f t="array" ref="E130">INDEX(Backlog!B:B, MATCH(TRUE, Backlog!A:A=D130, 0))</f>
        <v>Indiquer ses marques préférées</v>
      </c>
      <c r="F130" s="55" t="str" cm="1">
        <f t="array" ref="F130">INDEX(Backlog!B:B, MATCH(TRUE, Backlog!A:A=D130, 0))</f>
        <v>Indiquer ses marques préférées</v>
      </c>
      <c r="G130" s="56" t="str" cm="1">
        <f t="array" ref="G130">INDEX(Backlog!E:E, MATCH(TRUE, Backlog!A:A=D130, 0))</f>
        <v>Rester fidèle à mes marques préférées.</v>
      </c>
      <c r="H130" s="5" cm="1">
        <f t="array" ref="H130">INDEX(Backlog!F:F, MATCH(TRUE, Backlog!A:A=D130, 0))</f>
        <v>1</v>
      </c>
      <c r="I130" s="6" t="str" cm="1">
        <f t="array" ref="I130">INDEX(Backlog!H:H, MATCH(TRUE, Backlog!A:A=D130, 0))</f>
        <v>Could have</v>
      </c>
      <c r="J130" s="57" cm="1">
        <f t="array" ref="J130">INDEX(Backlog!I:I, MATCH(TRUE, Backlog!A:A=D130, 0))</f>
        <v>1</v>
      </c>
      <c r="K130" s="31">
        <f t="shared" si="4"/>
        <v>1.5873015873015872E-2</v>
      </c>
      <c r="L130" s="23" t="str" cm="1">
        <f t="array" ref="L130">INDEX(Backlog!L:L, MATCH(TRUE, Backlog!A:A=D130, 0))</f>
        <v>Développeur</v>
      </c>
      <c r="M130" s="33" cm="1">
        <f t="array" ref="M130">INDEX(Backlog!M:M, MATCH(TRUE, Backlog!A:A=D130, 0))</f>
        <v>300</v>
      </c>
      <c r="N130" s="34" cm="1">
        <f t="array" ref="N130">INDEX(Backlog!N:N, MATCH(TRUE, Backlog!A:A=D130, 0))</f>
        <v>5.8881256133464181E-3</v>
      </c>
      <c r="O130" s="72" t="s">
        <v>116</v>
      </c>
      <c r="P130" s="78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</row>
    <row r="131" spans="1:48" ht="26.25" thickTop="1" x14ac:dyDescent="0.2">
      <c r="A131" s="15"/>
      <c r="B131" s="109"/>
      <c r="C131" s="15"/>
      <c r="D131" s="58">
        <v>11</v>
      </c>
      <c r="E131" s="38" t="str" cm="1">
        <f t="array" ref="E131">INDEX(Backlog!B:B, MATCH(TRUE, Backlog!A:A=D131, 0))</f>
        <v>Recommander en fonction des préférences de styles et de marques</v>
      </c>
      <c r="F131" s="55" t="str" cm="1">
        <f t="array" ref="F131">INDEX(Backlog!B:B, MATCH(TRUE, Backlog!A:A=D131, 0))</f>
        <v>Recommander en fonction des préférences de styles et de marques</v>
      </c>
      <c r="G131" s="56" t="str" cm="1">
        <f t="array" ref="G131">INDEX(Backlog!E:E, MATCH(TRUE, Backlog!A:A=D131, 0))</f>
        <v>Recommander des produits correspondants aux attentes indiquées par l'utilisateur.</v>
      </c>
      <c r="H131" s="5" cm="1">
        <f t="array" ref="H131">INDEX(Backlog!F:F, MATCH(TRUE, Backlog!A:A=D131, 0))</f>
        <v>20</v>
      </c>
      <c r="I131" s="6" t="str" cm="1">
        <f t="array" ref="I131">INDEX(Backlog!H:H, MATCH(TRUE, Backlog!A:A=D131, 0))</f>
        <v>Could have</v>
      </c>
      <c r="J131" s="57" cm="1">
        <f t="array" ref="J131">INDEX(Backlog!I:I, MATCH(TRUE, Backlog!A:A=D131, 0))</f>
        <v>5</v>
      </c>
      <c r="K131" s="31">
        <f t="shared" si="4"/>
        <v>7.9365079365079361E-2</v>
      </c>
      <c r="L131" s="23" t="str" cm="1">
        <f t="array" ref="L131">INDEX(Backlog!L:L, MATCH(TRUE, Backlog!A:A=D131, 0))</f>
        <v>Data Scientist</v>
      </c>
      <c r="M131" s="33" cm="1">
        <f t="array" ref="M131">INDEX(Backlog!M:M, MATCH(TRUE, Backlog!A:A=D131, 0))</f>
        <v>1750</v>
      </c>
      <c r="N131" s="34" cm="1">
        <f t="array" ref="N131">INDEX(Backlog!N:N, MATCH(TRUE, Backlog!A:A=D131, 0))</f>
        <v>3.4347399411187439E-2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</row>
    <row r="132" spans="1:48" ht="13.5" thickBot="1" x14ac:dyDescent="0.25">
      <c r="A132" s="15"/>
      <c r="B132" s="10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</row>
    <row r="133" spans="1:48" ht="32.25" customHeight="1" thickBot="1" x14ac:dyDescent="0.25">
      <c r="A133" s="15"/>
      <c r="B133" s="109"/>
      <c r="C133" s="15"/>
      <c r="D133" s="15"/>
      <c r="E133" s="15"/>
      <c r="F133" s="88" t="s">
        <v>129</v>
      </c>
      <c r="G133" s="119"/>
      <c r="H133" s="122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</row>
    <row r="134" spans="1:48" ht="32.25" customHeight="1" thickBot="1" x14ac:dyDescent="0.25">
      <c r="A134" s="15"/>
      <c r="B134" s="109"/>
      <c r="C134" s="15"/>
      <c r="D134" s="15"/>
      <c r="E134" s="15"/>
      <c r="F134" s="88" t="s">
        <v>126</v>
      </c>
      <c r="G134" s="119"/>
      <c r="H134" s="121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</row>
    <row r="135" spans="1:48" ht="32.25" customHeight="1" thickBot="1" x14ac:dyDescent="0.25">
      <c r="A135" s="15"/>
      <c r="B135" s="109"/>
      <c r="C135" s="15"/>
      <c r="D135" s="15"/>
      <c r="E135" s="15"/>
      <c r="F135" s="86" t="s">
        <v>127</v>
      </c>
      <c r="G135" s="120"/>
      <c r="H135" s="122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</row>
    <row r="136" spans="1:48" x14ac:dyDescent="0.2">
      <c r="A136" s="15"/>
      <c r="B136" s="10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</row>
    <row r="137" spans="1:48" ht="37.5" customHeight="1" thickBot="1" x14ac:dyDescent="0.25">
      <c r="A137" s="15"/>
      <c r="B137" s="117">
        <v>58</v>
      </c>
      <c r="C137" s="15"/>
      <c r="D137" s="96" t="s">
        <v>124</v>
      </c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8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</row>
    <row r="138" spans="1:48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</row>
    <row r="139" spans="1:48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</row>
    <row r="140" spans="1:48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</row>
    <row r="141" spans="1:48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</row>
    <row r="142" spans="1:48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8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</row>
    <row r="144" spans="1:48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</row>
    <row r="145" spans="1:48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</row>
    <row r="146" spans="1:48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</row>
    <row r="147" spans="1:48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</row>
    <row r="148" spans="1:48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</row>
    <row r="149" spans="1:48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</row>
    <row r="150" spans="1:48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</row>
    <row r="151" spans="1:48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</row>
    <row r="152" spans="1:48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</row>
    <row r="154" spans="1:48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</row>
    <row r="155" spans="1:48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</row>
    <row r="156" spans="1:48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</row>
    <row r="158" spans="1:48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</row>
    <row r="159" spans="1:48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</row>
    <row r="160" spans="1:48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</row>
    <row r="161" spans="1:48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</row>
    <row r="162" spans="1:48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</row>
    <row r="163" spans="1:48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</row>
    <row r="164" spans="1:48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</row>
    <row r="165" spans="1:48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</row>
    <row r="166" spans="1:48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</row>
    <row r="167" spans="1:48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</row>
    <row r="168" spans="1:48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</row>
    <row r="169" spans="1:48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</row>
    <row r="170" spans="1:48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spans="1:48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</row>
    <row r="172" spans="1:48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</row>
    <row r="174" spans="1:48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</row>
    <row r="175" spans="1:48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</row>
    <row r="176" spans="1:48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</row>
    <row r="177" spans="1:48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</row>
    <row r="178" spans="1:48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</row>
    <row r="179" spans="1:48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</row>
    <row r="180" spans="1:48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</row>
    <row r="181" spans="1:48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</row>
    <row r="182" spans="1:48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</row>
    <row r="183" spans="1:48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</row>
    <row r="184" spans="1:48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</row>
    <row r="185" spans="1:48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</row>
    <row r="186" spans="1:48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</row>
    <row r="187" spans="1:48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</row>
    <row r="188" spans="1:48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</row>
    <row r="189" spans="1:48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</row>
    <row r="190" spans="1:48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</row>
    <row r="191" spans="1:48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</row>
    <row r="192" spans="1:48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</row>
    <row r="193" spans="1:48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</row>
    <row r="194" spans="1:48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</row>
    <row r="195" spans="1:48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</row>
    <row r="196" spans="1:48" x14ac:dyDescent="0.2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</row>
  </sheetData>
  <mergeCells count="6">
    <mergeCell ref="G4:G5"/>
    <mergeCell ref="M4:M5"/>
    <mergeCell ref="F7:L8"/>
    <mergeCell ref="E4:E5"/>
    <mergeCell ref="J4:J5"/>
    <mergeCell ref="K4:L5"/>
  </mergeCells>
  <conditionalFormatting sqref="E86:N91">
    <cfRule type="expression" dxfId="100" priority="124">
      <formula>$J$84="Won’t have"</formula>
    </cfRule>
  </conditionalFormatting>
  <conditionalFormatting sqref="E105:N111">
    <cfRule type="expression" dxfId="99" priority="64">
      <formula>$J$84="Won’t have"</formula>
    </cfRule>
  </conditionalFormatting>
  <conditionalFormatting sqref="E125:N131">
    <cfRule type="expression" dxfId="98" priority="2">
      <formula>$J$84="Won’t have"</formula>
    </cfRule>
  </conditionalFormatting>
  <conditionalFormatting sqref="H85">
    <cfRule type="colorScale" priority="180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86:H91">
    <cfRule type="colorScale" priority="143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104">
    <cfRule type="colorScale" priority="120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105:H111">
    <cfRule type="colorScale" priority="83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124">
    <cfRule type="colorScale" priority="58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H125:H131">
    <cfRule type="colorScale" priority="21">
      <colorScale>
        <cfvo type="min"/>
        <cfvo type="percentile" val="20"/>
        <cfvo type="max"/>
        <color rgb="FF63BE7B"/>
        <color rgb="FFFFEB84"/>
        <color rgb="FFF8696B"/>
      </colorScale>
    </cfRule>
  </conditionalFormatting>
  <conditionalFormatting sqref="I86:I91">
    <cfRule type="cellIs" dxfId="97" priority="139" operator="equal">
      <formula>"Could have"</formula>
    </cfRule>
    <cfRule type="cellIs" dxfId="96" priority="140" operator="equal">
      <formula>"Should have"</formula>
    </cfRule>
    <cfRule type="cellIs" dxfId="95" priority="141" operator="equal">
      <formula>"Must have"</formula>
    </cfRule>
  </conditionalFormatting>
  <conditionalFormatting sqref="I105:I111">
    <cfRule type="cellIs" dxfId="94" priority="79" operator="equal">
      <formula>"Could have"</formula>
    </cfRule>
    <cfRule type="cellIs" dxfId="93" priority="80" operator="equal">
      <formula>"Should have"</formula>
    </cfRule>
    <cfRule type="cellIs" dxfId="92" priority="81" operator="equal">
      <formula>"Must have"</formula>
    </cfRule>
  </conditionalFormatting>
  <conditionalFormatting sqref="I125:I131">
    <cfRule type="cellIs" dxfId="91" priority="17" operator="equal">
      <formula>"Could have"</formula>
    </cfRule>
    <cfRule type="cellIs" dxfId="90" priority="18" operator="equal">
      <formula>"Should have"</formula>
    </cfRule>
    <cfRule type="cellIs" dxfId="89" priority="19" operator="equal">
      <formula>"Must have"</formula>
    </cfRule>
  </conditionalFormatting>
  <conditionalFormatting sqref="I85:J85">
    <cfRule type="cellIs" dxfId="88" priority="176" operator="equal">
      <formula>"Could have"</formula>
    </cfRule>
    <cfRule type="cellIs" dxfId="87" priority="177" operator="equal">
      <formula>"Should have"</formula>
    </cfRule>
    <cfRule type="cellIs" dxfId="86" priority="178" operator="equal">
      <formula>"Must have"</formula>
    </cfRule>
  </conditionalFormatting>
  <conditionalFormatting sqref="I104:J104">
    <cfRule type="cellIs" dxfId="85" priority="116" operator="equal">
      <formula>"Could have"</formula>
    </cfRule>
    <cfRule type="cellIs" dxfId="84" priority="117" operator="equal">
      <formula>"Should have"</formula>
    </cfRule>
    <cfRule type="cellIs" dxfId="83" priority="118" operator="equal">
      <formula>"Must have"</formula>
    </cfRule>
  </conditionalFormatting>
  <conditionalFormatting sqref="I124:J124">
    <cfRule type="cellIs" dxfId="82" priority="54" operator="equal">
      <formula>"Could have"</formula>
    </cfRule>
    <cfRule type="cellIs" dxfId="81" priority="55" operator="equal">
      <formula>"Should have"</formula>
    </cfRule>
    <cfRule type="cellIs" dxfId="80" priority="56" operator="equal">
      <formula>"Must have"</formula>
    </cfRule>
  </conditionalFormatting>
  <conditionalFormatting sqref="J8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79" priority="179" operator="equal">
      <formula>"Won’t have"</formula>
    </cfRule>
  </conditionalFormatting>
  <conditionalFormatting sqref="J86:J91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78" priority="119" operator="equal">
      <formula>"Won’t have"</formula>
    </cfRule>
  </conditionalFormatting>
  <conditionalFormatting sqref="J105:J11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77" priority="57" operator="equal">
      <formula>"Won’t have"</formula>
    </cfRule>
  </conditionalFormatting>
  <conditionalFormatting sqref="J125:J1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5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76" priority="171" operator="equal">
      <formula>"Could have"</formula>
    </cfRule>
    <cfRule type="cellIs" dxfId="75" priority="172" operator="equal">
      <formula>"Should have"</formula>
    </cfRule>
    <cfRule type="cellIs" dxfId="74" priority="173" operator="equal">
      <formula>"Must have"</formula>
    </cfRule>
    <cfRule type="cellIs" dxfId="73" priority="174" operator="equal">
      <formula>"Won’t have"</formula>
    </cfRule>
  </conditionalFormatting>
  <conditionalFormatting sqref="K86:K91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4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72" priority="111" operator="equal">
      <formula>"Could have"</formula>
    </cfRule>
    <cfRule type="cellIs" dxfId="71" priority="112" operator="equal">
      <formula>"Should have"</formula>
    </cfRule>
    <cfRule type="cellIs" dxfId="70" priority="113" operator="equal">
      <formula>"Must have"</formula>
    </cfRule>
    <cfRule type="cellIs" dxfId="69" priority="114" operator="equal">
      <formula>"Won’t have"</formula>
    </cfRule>
  </conditionalFormatting>
  <conditionalFormatting sqref="K105:K11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4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68" priority="49" operator="equal">
      <formula>"Could have"</formula>
    </cfRule>
    <cfRule type="cellIs" dxfId="67" priority="50" operator="equal">
      <formula>"Should have"</formula>
    </cfRule>
    <cfRule type="cellIs" dxfId="66" priority="51" operator="equal">
      <formula>"Must have"</formula>
    </cfRule>
    <cfRule type="cellIs" dxfId="65" priority="52" operator="equal">
      <formula>"Won’t have"</formula>
    </cfRule>
  </conditionalFormatting>
  <conditionalFormatting sqref="K125:K1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5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64" priority="166" operator="equal">
      <formula>"Could have"</formula>
    </cfRule>
    <cfRule type="cellIs" dxfId="63" priority="167" operator="equal">
      <formula>"Should have"</formula>
    </cfRule>
    <cfRule type="cellIs" dxfId="62" priority="168" operator="equal">
      <formula>"Must have"</formula>
    </cfRule>
    <cfRule type="cellIs" dxfId="61" priority="169" operator="equal">
      <formula>"Won’t have"</formula>
    </cfRule>
  </conditionalFormatting>
  <conditionalFormatting sqref="L86:L91">
    <cfRule type="cellIs" dxfId="60" priority="129" operator="equal">
      <formula>"Graphiste"</formula>
    </cfRule>
    <cfRule type="cellIs" dxfId="59" priority="130" operator="equal">
      <formula>"Presta IA"</formula>
    </cfRule>
    <cfRule type="cellIs" dxfId="58" priority="131" operator="equal">
      <formula>"Data Scientist"</formula>
    </cfRule>
    <cfRule type="cellIs" dxfId="57" priority="132" operator="equal">
      <formula>"UX Designer"</formula>
    </cfRule>
    <cfRule type="cellIs" dxfId="56" priority="133" operator="equal">
      <formula>"Développeur"</formula>
    </cfRule>
  </conditionalFormatting>
  <conditionalFormatting sqref="L104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55" priority="106" operator="equal">
      <formula>"Could have"</formula>
    </cfRule>
    <cfRule type="cellIs" dxfId="54" priority="107" operator="equal">
      <formula>"Should have"</formula>
    </cfRule>
    <cfRule type="cellIs" dxfId="53" priority="108" operator="equal">
      <formula>"Must have"</formula>
    </cfRule>
    <cfRule type="cellIs" dxfId="52" priority="109" operator="equal">
      <formula>"Won’t have"</formula>
    </cfRule>
  </conditionalFormatting>
  <conditionalFormatting sqref="L105:L111">
    <cfRule type="cellIs" dxfId="51" priority="69" operator="equal">
      <formula>"Graphiste"</formula>
    </cfRule>
    <cfRule type="cellIs" dxfId="50" priority="70" operator="equal">
      <formula>"Presta IA"</formula>
    </cfRule>
    <cfRule type="cellIs" dxfId="49" priority="71" operator="equal">
      <formula>"Data Scientist"</formula>
    </cfRule>
    <cfRule type="cellIs" dxfId="48" priority="72" operator="equal">
      <formula>"UX Designer"</formula>
    </cfRule>
    <cfRule type="cellIs" dxfId="47" priority="73" operator="equal">
      <formula>"Développeur"</formula>
    </cfRule>
  </conditionalFormatting>
  <conditionalFormatting sqref="L12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46" priority="44" operator="equal">
      <formula>"Could have"</formula>
    </cfRule>
    <cfRule type="cellIs" dxfId="45" priority="45" operator="equal">
      <formula>"Should have"</formula>
    </cfRule>
    <cfRule type="cellIs" dxfId="44" priority="46" operator="equal">
      <formula>"Must have"</formula>
    </cfRule>
    <cfRule type="cellIs" dxfId="43" priority="47" operator="equal">
      <formula>"Won’t have"</formula>
    </cfRule>
  </conditionalFormatting>
  <conditionalFormatting sqref="L125:L131">
    <cfRule type="cellIs" dxfId="42" priority="7" operator="equal">
      <formula>"Graphiste"</formula>
    </cfRule>
    <cfRule type="cellIs" dxfId="41" priority="8" operator="equal">
      <formula>"Presta IA"</formula>
    </cfRule>
    <cfRule type="cellIs" dxfId="40" priority="9" operator="equal">
      <formula>"Data Scientist"</formula>
    </cfRule>
    <cfRule type="cellIs" dxfId="39" priority="10" operator="equal">
      <formula>"UX Designer"</formula>
    </cfRule>
    <cfRule type="cellIs" dxfId="38" priority="11" operator="equal">
      <formula>"Développeur"</formula>
    </cfRule>
  </conditionalFormatting>
  <conditionalFormatting sqref="L85:N85">
    <cfRule type="cellIs" dxfId="37" priority="150" operator="equal">
      <formula>"Graphiste"</formula>
    </cfRule>
    <cfRule type="cellIs" dxfId="36" priority="151" operator="equal">
      <formula>"Presta IA"</formula>
    </cfRule>
    <cfRule type="cellIs" dxfId="35" priority="152" operator="equal">
      <formula>"Data Scientist"</formula>
    </cfRule>
    <cfRule type="cellIs" dxfId="34" priority="153" operator="equal">
      <formula>"UX Designer"</formula>
    </cfRule>
    <cfRule type="cellIs" dxfId="33" priority="154" operator="equal">
      <formula>"Développeur"</formula>
    </cfRule>
  </conditionalFormatting>
  <conditionalFormatting sqref="L104:N104">
    <cfRule type="cellIs" dxfId="32" priority="90" operator="equal">
      <formula>"Graphiste"</formula>
    </cfRule>
    <cfRule type="cellIs" dxfId="31" priority="91" operator="equal">
      <formula>"Presta IA"</formula>
    </cfRule>
    <cfRule type="cellIs" dxfId="30" priority="92" operator="equal">
      <formula>"Data Scientist"</formula>
    </cfRule>
    <cfRule type="cellIs" dxfId="29" priority="93" operator="equal">
      <formula>"UX Designer"</formula>
    </cfRule>
    <cfRule type="cellIs" dxfId="28" priority="94" operator="equal">
      <formula>"Développeur"</formula>
    </cfRule>
  </conditionalFormatting>
  <conditionalFormatting sqref="L124:N124">
    <cfRule type="cellIs" dxfId="27" priority="28" operator="equal">
      <formula>"Graphiste"</formula>
    </cfRule>
    <cfRule type="cellIs" dxfId="26" priority="29" operator="equal">
      <formula>"Presta IA"</formula>
    </cfRule>
    <cfRule type="cellIs" dxfId="25" priority="30" operator="equal">
      <formula>"Data Scientist"</formula>
    </cfRule>
    <cfRule type="cellIs" dxfId="24" priority="31" operator="equal">
      <formula>"UX Designer"</formula>
    </cfRule>
    <cfRule type="cellIs" dxfId="23" priority="32" operator="equal">
      <formula>"Développeur"</formula>
    </cfRule>
  </conditionalFormatting>
  <conditionalFormatting sqref="M85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6:M9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5:M11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5:M1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:N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2" priority="156" operator="equal">
      <formula>"Could have"</formula>
    </cfRule>
    <cfRule type="cellIs" dxfId="21" priority="157" operator="equal">
      <formula>"Should have"</formula>
    </cfRule>
    <cfRule type="cellIs" dxfId="20" priority="158" operator="equal">
      <formula>"Must have"</formula>
    </cfRule>
    <cfRule type="cellIs" dxfId="19" priority="159" operator="equal">
      <formula>"Won’t have"</formula>
    </cfRule>
  </conditionalFormatting>
  <conditionalFormatting sqref="M104:N104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8" priority="96" operator="equal">
      <formula>"Could have"</formula>
    </cfRule>
    <cfRule type="cellIs" dxfId="17" priority="97" operator="equal">
      <formula>"Should have"</formula>
    </cfRule>
    <cfRule type="cellIs" dxfId="16" priority="98" operator="equal">
      <formula>"Must have"</formula>
    </cfRule>
    <cfRule type="cellIs" dxfId="15" priority="99" operator="equal">
      <formula>"Won’t have"</formula>
    </cfRule>
  </conditionalFormatting>
  <conditionalFormatting sqref="M124:N12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4" priority="34" operator="equal">
      <formula>"Could have"</formula>
    </cfRule>
    <cfRule type="cellIs" dxfId="13" priority="35" operator="equal">
      <formula>"Should have"</formula>
    </cfRule>
    <cfRule type="cellIs" dxfId="12" priority="36" operator="equal">
      <formula>"Must have"</formula>
    </cfRule>
    <cfRule type="cellIs" dxfId="11" priority="37" operator="equal">
      <formula>"Won’t have"</formula>
    </cfRule>
  </conditionalFormatting>
  <conditionalFormatting sqref="N8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6:N9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5:N11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5:N1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7:P9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C62:C64" formula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AC97AB-6F77-46E9-A327-3F7C5F0C8507}">
          <x14:formula1>
            <xm:f>Backlog!$A$2:$A$23</xm:f>
          </x14:formula1>
          <xm:sqref>D86:D91 D105:D111 D125:D131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D2C-C076-4528-8EB8-497952783EFC}">
  <sheetPr>
    <tabColor theme="6" tint="0.59999389629810485"/>
  </sheetPr>
  <dimension ref="A1:AR180"/>
  <sheetViews>
    <sheetView workbookViewId="0"/>
  </sheetViews>
  <sheetFormatPr baseColWidth="10" defaultRowHeight="12.75" x14ac:dyDescent="0.2"/>
  <cols>
    <col min="1" max="1" width="19.42578125" customWidth="1"/>
    <col min="2" max="2" width="28.140625" customWidth="1"/>
  </cols>
  <sheetData>
    <row r="1" spans="1:44" ht="20.25" x14ac:dyDescent="0.2">
      <c r="A1" s="28" t="s">
        <v>58</v>
      </c>
      <c r="B1" s="28" t="s">
        <v>57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x14ac:dyDescent="0.2">
      <c r="A2" s="26" t="s">
        <v>52</v>
      </c>
      <c r="B2" s="27">
        <v>300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18" x14ac:dyDescent="0.2">
      <c r="A3" s="26" t="s">
        <v>53</v>
      </c>
      <c r="B3" s="27">
        <v>350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8" x14ac:dyDescent="0.2">
      <c r="A4" s="26" t="s">
        <v>54</v>
      </c>
      <c r="B4" s="27">
        <v>800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18" x14ac:dyDescent="0.2">
      <c r="A5" s="26" t="s">
        <v>51</v>
      </c>
      <c r="B5" s="27">
        <v>250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8" x14ac:dyDescent="0.2">
      <c r="A6" s="26" t="s">
        <v>56</v>
      </c>
      <c r="B6" s="27">
        <v>200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4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44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44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44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1:44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1:44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 spans="1:44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 spans="1:44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</row>
    <row r="77" spans="1:44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1:44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1:44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1:44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1:44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 spans="1:44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1:44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1:44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1:44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 spans="1:44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1:44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1:44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1:44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1:44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1:44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1:44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1:44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1:44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1:44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1:44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1:44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1:44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1:44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1:44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1:44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1:44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1:44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1:44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 spans="1:44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1:44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1:44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1:44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</row>
    <row r="116" spans="1:44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</row>
    <row r="117" spans="1:44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1:44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44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 spans="1:44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</row>
    <row r="121" spans="1:44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</row>
    <row r="122" spans="1:44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 spans="1:44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44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1:44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 spans="1:44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</row>
    <row r="127" spans="1:44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</row>
    <row r="128" spans="1:44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</row>
    <row r="129" spans="1:44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</row>
    <row r="130" spans="1:44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 spans="1:44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</row>
    <row r="132" spans="1:44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</row>
    <row r="133" spans="1:44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 spans="1:44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1:44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1:44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</row>
    <row r="137" spans="1:44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</row>
    <row r="138" spans="1:44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 spans="1:44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1:44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 spans="1:44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 spans="1:44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</row>
    <row r="143" spans="1:44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</row>
    <row r="144" spans="1:44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 spans="1:44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 spans="1:44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1:44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1:44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</row>
    <row r="155" spans="1:44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1:44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1:44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1:44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 spans="1:44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</row>
    <row r="160" spans="1:44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1:44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1:44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 spans="1:44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</row>
    <row r="174" spans="1:44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</row>
    <row r="175" spans="1:44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</row>
    <row r="176" spans="1:44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1:44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</row>
  </sheetData>
  <conditionalFormatting sqref="A2:A6">
    <cfRule type="cellIs" dxfId="4" priority="1" operator="equal">
      <formula>"Graphiste"</formula>
    </cfRule>
    <cfRule type="cellIs" dxfId="3" priority="2" operator="equal">
      <formula>"Presta IA"</formula>
    </cfRule>
    <cfRule type="cellIs" dxfId="2" priority="3" operator="equal">
      <formula>"Data Scientist"</formula>
    </cfRule>
    <cfRule type="cellIs" dxfId="1" priority="4" operator="equal">
      <formula>"UX Designer"</formula>
    </cfRule>
    <cfRule type="cellIs" dxfId="0" priority="5" operator="equal">
      <formula>"Développeur"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Sprints</vt:lpstr>
      <vt:lpstr>Coûts journaliers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Science</cp:lastModifiedBy>
  <dcterms:modified xsi:type="dcterms:W3CDTF">2024-02-23T12:05:08Z</dcterms:modified>
</cp:coreProperties>
</file>