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Data Science\Desktop\OpenClassrooms\Projets\09 - Réalisez le cadrage d’un projet IA\Projet 09 - Fichiers\"/>
    </mc:Choice>
  </mc:AlternateContent>
  <xr:revisionPtr revIDLastSave="0" documentId="13_ncr:1_{CA3CF68C-9264-4C4D-8E68-EE2EF00FC9F6}" xr6:coauthVersionLast="47" xr6:coauthVersionMax="47" xr10:uidLastSave="{00000000-0000-0000-0000-000000000000}"/>
  <bookViews>
    <workbookView xWindow="-120" yWindow="-120" windowWidth="38640" windowHeight="21150" xr2:uid="{00000000-000D-0000-FFFF-FFFF00000000}"/>
  </bookViews>
  <sheets>
    <sheet name="Dimensionnement " sheetId="1" r:id="rId1"/>
    <sheet name="Registre des traitements CNIL" sheetId="2" r:id="rId2"/>
    <sheet name="Risqu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1" i="3" l="1"/>
  <c r="J57" i="3"/>
  <c r="J56" i="3"/>
  <c r="J53" i="3"/>
  <c r="J55" i="3"/>
  <c r="J54" i="3"/>
  <c r="J52" i="3"/>
  <c r="J50" i="3"/>
  <c r="J49" i="3"/>
  <c r="J48" i="3"/>
  <c r="B157" i="2"/>
  <c r="B105" i="2" l="1"/>
  <c r="B53" i="2" l="1"/>
  <c r="B1" i="2"/>
  <c r="F8" i="1" l="1"/>
  <c r="G8" i="1" s="1"/>
  <c r="D105" i="1"/>
  <c r="D106" i="1" s="1"/>
  <c r="D107" i="1" s="1"/>
  <c r="D108" i="1" s="1"/>
  <c r="D109" i="1" s="1"/>
  <c r="D110" i="1" s="1"/>
  <c r="D111" i="1" s="1"/>
  <c r="D112" i="1" s="1"/>
  <c r="D113" i="1" s="1"/>
  <c r="D114" i="1" s="1"/>
  <c r="D115" i="1" s="1"/>
  <c r="D116" i="1" s="1"/>
  <c r="D117" i="1" s="1"/>
  <c r="D118" i="1" s="1"/>
  <c r="D119" i="1" s="1"/>
  <c r="D120" i="1" s="1"/>
  <c r="D121" i="1" s="1"/>
  <c r="D122" i="1" s="1"/>
  <c r="D123" i="1" s="1"/>
  <c r="D124" i="1" s="1"/>
  <c r="D125" i="1" s="1"/>
  <c r="D126" i="1" s="1"/>
  <c r="D127" i="1" s="1"/>
  <c r="F31" i="1" s="1"/>
  <c r="F64" i="1"/>
  <c r="F63" i="1"/>
  <c r="F62" i="1"/>
  <c r="F44" i="1"/>
  <c r="F43" i="1"/>
  <c r="F42" i="1"/>
  <c r="F41" i="1"/>
  <c r="F40" i="1"/>
  <c r="E41" i="1"/>
  <c r="E42" i="1"/>
  <c r="E43" i="1"/>
  <c r="E44" i="1"/>
  <c r="E40" i="1"/>
  <c r="D45" i="1"/>
  <c r="F25" i="1" l="1"/>
  <c r="F23" i="1"/>
  <c r="F30" i="1"/>
  <c r="F22" i="1"/>
  <c r="F14" i="1"/>
  <c r="F26" i="1"/>
  <c r="F10" i="1"/>
  <c r="F17" i="1"/>
  <c r="F16" i="1"/>
  <c r="F15" i="1"/>
  <c r="F29" i="1"/>
  <c r="F21" i="1"/>
  <c r="F13" i="1"/>
  <c r="F18" i="1"/>
  <c r="F9" i="1"/>
  <c r="F24" i="1"/>
  <c r="F28" i="1"/>
  <c r="F20" i="1"/>
  <c r="F12" i="1"/>
  <c r="F27" i="1"/>
  <c r="F19" i="1"/>
  <c r="F11" i="1"/>
  <c r="F67" i="1"/>
  <c r="F68" i="1" s="1"/>
  <c r="F65" i="1"/>
  <c r="F66" i="1" s="1"/>
  <c r="D78" i="1" s="1"/>
  <c r="G40" i="1"/>
  <c r="G42" i="1"/>
  <c r="G41" i="1"/>
  <c r="G43" i="1"/>
  <c r="G44" i="1"/>
  <c r="F45" i="1"/>
  <c r="D77" i="1" l="1"/>
  <c r="G11" i="1"/>
  <c r="G19" i="1"/>
  <c r="G27" i="1"/>
  <c r="G12" i="1"/>
  <c r="G20" i="1"/>
  <c r="G28" i="1"/>
  <c r="G17" i="1"/>
  <c r="G10" i="1"/>
  <c r="G26" i="1"/>
  <c r="G13" i="1"/>
  <c r="G21" i="1"/>
  <c r="G29" i="1"/>
  <c r="G15" i="1"/>
  <c r="G23" i="1"/>
  <c r="G24" i="1"/>
  <c r="G9" i="1"/>
  <c r="G25" i="1"/>
  <c r="G18" i="1"/>
  <c r="G14" i="1"/>
  <c r="G22" i="1"/>
  <c r="G30" i="1"/>
  <c r="G31" i="1"/>
  <c r="G16" i="1"/>
  <c r="D79" i="1"/>
  <c r="D80" i="1" s="1"/>
  <c r="D13" i="1" s="1"/>
  <c r="D25" i="1" l="1"/>
  <c r="D28" i="1"/>
  <c r="D18" i="1"/>
  <c r="D20" i="1"/>
  <c r="D10" i="1"/>
  <c r="D23" i="1"/>
  <c r="D15" i="1"/>
  <c r="D30" i="1"/>
  <c r="D8" i="1"/>
  <c r="D22" i="1"/>
  <c r="D27" i="1"/>
  <c r="D14" i="1"/>
  <c r="D11" i="1"/>
  <c r="D16" i="1"/>
  <c r="D21" i="1"/>
  <c r="D29" i="1"/>
  <c r="D17" i="1"/>
  <c r="D9" i="1"/>
  <c r="D19" i="1"/>
  <c r="D24" i="1"/>
  <c r="D12" i="1"/>
  <c r="D26" i="1"/>
  <c r="D31" i="1"/>
  <c r="E24" i="1" l="1"/>
  <c r="H24" i="1" s="1"/>
  <c r="E19" i="1"/>
  <c r="H19" i="1" s="1"/>
  <c r="E20" i="1"/>
  <c r="H20" i="1" s="1"/>
  <c r="E28" i="1"/>
  <c r="H28" i="1" s="1"/>
  <c r="E27" i="1"/>
  <c r="H27" i="1" s="1"/>
  <c r="E11" i="1"/>
  <c r="H11" i="1" s="1"/>
  <c r="E12" i="1"/>
  <c r="H12" i="1" s="1"/>
  <c r="E13" i="1"/>
  <c r="H13" i="1" s="1"/>
  <c r="E21" i="1"/>
  <c r="H21" i="1" s="1"/>
  <c r="E29" i="1"/>
  <c r="H29" i="1" s="1"/>
  <c r="E14" i="1"/>
  <c r="H14" i="1" s="1"/>
  <c r="E22" i="1"/>
  <c r="H22" i="1" s="1"/>
  <c r="E30" i="1"/>
  <c r="H30" i="1" s="1"/>
  <c r="E15" i="1"/>
  <c r="H15" i="1" s="1"/>
  <c r="E23" i="1"/>
  <c r="H23" i="1" s="1"/>
  <c r="E31" i="1"/>
  <c r="H31" i="1" s="1"/>
  <c r="H33" i="1" s="1"/>
  <c r="E16" i="1"/>
  <c r="H16" i="1" s="1"/>
  <c r="E8" i="1"/>
  <c r="H8" i="1" s="1"/>
  <c r="E9" i="1"/>
  <c r="H9" i="1" s="1"/>
  <c r="E17" i="1"/>
  <c r="H17" i="1" s="1"/>
  <c r="E25" i="1"/>
  <c r="H25" i="1" s="1"/>
  <c r="E10" i="1"/>
  <c r="H10" i="1" s="1"/>
  <c r="E18" i="1"/>
  <c r="H18" i="1" s="1"/>
  <c r="E26" i="1"/>
  <c r="H26" i="1" s="1"/>
  <c r="E33" i="1" l="1" a="1"/>
  <c r="E33" i="1" s="1"/>
  <c r="F3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1F7214C8-80EB-4C6D-BDA7-92E55297E79F}">
      <text>
        <r>
          <rPr>
            <sz val="11"/>
            <color rgb="FF000000"/>
            <rFont val="Calibri"/>
            <family val="2"/>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9" authorId="0" shapeId="0" xr:uid="{4249193F-39A3-4ABC-A236-DF62645C6074}">
      <text>
        <r>
          <rPr>
            <sz val="11"/>
            <color rgb="FF000000"/>
            <rFont val="Calibri"/>
            <family val="2"/>
          </rPr>
          <t>Si le responsable du traitement est situé hors UE, il doit indiquer en plus le nom de son représentant sur le territoire de l'UE</t>
        </r>
      </text>
    </comment>
    <comment ref="A10" authorId="0" shapeId="0" xr:uid="{08D111E2-FC67-4729-AF79-C99D7E258E6C}">
      <text>
        <r>
          <rPr>
            <sz val="11"/>
            <color rgb="FF000000"/>
            <rFont val="Calibri"/>
            <family val="2"/>
          </rPr>
          <t xml:space="preserve">Responsable du traitement : la personne physique ou morale, l'autorité publique, le service ou un autre organisme qui, seul ou conjointement avec d'autres, détermine les finalités et les moyens du traitement.
</t>
        </r>
      </text>
    </comment>
    <comment ref="A14" authorId="0" shapeId="0" xr:uid="{4C1CCDD7-86B2-44FC-BADC-7B8E9B5FA3B8}">
      <text>
        <r>
          <rPr>
            <sz val="11"/>
            <color rgb="FF000000"/>
            <rFont val="Calibri"/>
            <family val="2"/>
          </rPr>
          <t>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19" authorId="0" shapeId="0" xr:uid="{B368C00E-3483-45B9-8446-3A74F0A76211}">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25" authorId="0" shapeId="0" xr:uid="{DE2D91E3-4A2D-47E8-A67C-BDED81BCE68A}">
      <text>
        <r>
          <rPr>
            <sz val="11"/>
            <color rgb="FF000000"/>
            <rFont val="Calibri"/>
            <family val="2"/>
          </rPr>
          <t>Cf. article 87 du règlement qui prévoit des règles nationales spécifiques pour cette donnée.  
Numéro INSEE ou numéro de Sécurité Sociale.</t>
        </r>
      </text>
    </comment>
    <comment ref="A27" authorId="0" shapeId="0" xr:uid="{6D9BE381-64FF-43F8-8F6F-A4674B175626}">
      <text>
        <r>
          <rPr>
            <sz val="11"/>
            <color rgb="FF000000"/>
            <rFont val="Calibri"/>
            <family val="2"/>
          </rPr>
          <t>Lorsque vous traitez certains types de données à risque :
Sont notamment concernées les données dites "sensibles" :
- révélant l'origine prétendument raciale ou ethnique ;
- portant sur les opinions politiques, philosophiques ou religieuses ;
- relatives à l'appartenance syndicale :
- concernant la santé ou l'orientation sexuelle ;
- génétiques ou biométriques.
Les données d'infraction ou de condamnation pénale font également l'objet de règles particulières. Ces données ne peuvent être utilisées que sous certaines conditions strictement encadrées par la loi Informatique et Libertés et par le RGPD.</t>
        </r>
      </text>
    </comment>
    <comment ref="E27" authorId="0" shapeId="0" xr:uid="{6CB29DF5-B4B7-43EE-A4F3-11E02EC2A9CB}">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38" authorId="0" shapeId="0" xr:uid="{95C9D073-D661-4D90-9C95-B7448F4843AC}">
      <text>
        <r>
          <rPr>
            <sz val="11"/>
            <color rgb="FF000000"/>
            <rFont val="Calibri"/>
            <family val="2"/>
          </rPr>
          <t>Lister tous les types de personnes faisant l'objet du traitement de données.
Exemple : salariés, clients, patients, prospects …</t>
        </r>
      </text>
    </comment>
    <comment ref="A42" authorId="0" shapeId="0" xr:uid="{34970C89-4C12-4110-B791-BA2A2D1B668C}">
      <text>
        <r>
          <rPr>
            <sz val="11"/>
            <color rgb="FF000000"/>
            <rFont val="Calibri"/>
            <family val="2"/>
          </rPr>
          <t xml:space="preserve">Lister l'ensemble des personnes qui ont accès aux données ; par exemple : service chargé du recrutement, service informatique, direction, prestataires, partenaires, hébergeurs, etc.
</t>
        </r>
      </text>
    </comment>
    <comment ref="A46" authorId="0" shapeId="0" xr:uid="{605C9467-1B77-4AE1-9FFB-8F6D25DC1A08}">
      <text>
        <r>
          <rPr>
            <sz val="11"/>
            <color rgb="FF000000"/>
            <rFont val="Calibri"/>
            <family val="2"/>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 ref="A55" authorId="0" shapeId="0" xr:uid="{F86A031C-4A27-42F7-9514-F73C886BE2D0}">
      <text>
        <r>
          <rPr>
            <sz val="11"/>
            <color rgb="FF000000"/>
            <rFont val="Calibri"/>
            <family val="2"/>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61" authorId="0" shapeId="0" xr:uid="{6C1F0805-1DE2-480F-83D5-CB54EE672BEB}">
      <text>
        <r>
          <rPr>
            <sz val="11"/>
            <color rgb="FF000000"/>
            <rFont val="Calibri"/>
            <family val="2"/>
          </rPr>
          <t>Si le responsable du traitement est situé hors UE, il doit indiquer en plus le nom de son représentant sur le territoire de l'UE</t>
        </r>
      </text>
    </comment>
    <comment ref="A62" authorId="0" shapeId="0" xr:uid="{68250FA5-A4E3-46C8-BBFC-D38F3EFD539F}">
      <text>
        <r>
          <rPr>
            <sz val="11"/>
            <color rgb="FF000000"/>
            <rFont val="Calibri"/>
            <family val="2"/>
          </rPr>
          <t xml:space="preserve">Responsable du traitement : la personne physique ou morale, l'autorité publique, le service ou un autre organisme qui, seul ou conjointement avec d'autres, détermine les finalités et les moyens du traitement.
</t>
        </r>
      </text>
    </comment>
    <comment ref="A66" authorId="0" shapeId="0" xr:uid="{CC1F5953-42C4-49C1-994E-8243B8FAC741}">
      <text>
        <r>
          <rPr>
            <sz val="11"/>
            <color rgb="FF000000"/>
            <rFont val="Calibri"/>
            <family val="2"/>
          </rPr>
          <t>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71" authorId="0" shapeId="0" xr:uid="{8DB040DA-3743-4736-8354-A67D17A6B048}">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77" authorId="0" shapeId="0" xr:uid="{881347ED-2E47-43A4-8212-921C8C76A4AA}">
      <text>
        <r>
          <rPr>
            <sz val="11"/>
            <color rgb="FF000000"/>
            <rFont val="Calibri"/>
            <family val="2"/>
          </rPr>
          <t>Cf. article 87 du règlement qui prévoit des règles nationales spécifiques pour cette donnée.  
Numéro INSEE ou numéro de Sécurité Sociale.</t>
        </r>
      </text>
    </comment>
    <comment ref="A79" authorId="0" shapeId="0" xr:uid="{2FE6B355-C9B5-4A95-A7EB-34A908925ADB}">
      <text>
        <r>
          <rPr>
            <sz val="11"/>
            <color rgb="FF000000"/>
            <rFont val="Calibri"/>
            <family val="2"/>
          </rPr>
          <t>Lorsque vous traitez certains types de données à risque :
Sont notamment concernées les données dites "sensibles" :
- révélant l'origine prétendument raciale ou ethnique ;
- portant sur les opinions politiques, philosophiques ou religieuses ;
- relatives à l'appartenance syndicale :
- concernant la santé ou l'orientation sexuelle ;
- génétiques ou biométriques.
Les données d'infraction ou de condamnation pénale font également l'objet de règles particulières. Ces données ne peuvent être utilisées que sous certaines conditions strictement encadrées par la loi Informatique et Libertés et par le RGPD.</t>
        </r>
      </text>
    </comment>
    <comment ref="E79" authorId="0" shapeId="0" xr:uid="{F259CB6B-5A78-4E4D-8064-2F7484252B6C}">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90" authorId="0" shapeId="0" xr:uid="{09879F39-83E3-4622-830D-348AE5AF3C63}">
      <text>
        <r>
          <rPr>
            <sz val="11"/>
            <color rgb="FF000000"/>
            <rFont val="Calibri"/>
            <family val="2"/>
          </rPr>
          <t>Lister tous les types de personnes faisant l'objet du traitement de données.
Exemple : salariés, clients, patients, prospects …</t>
        </r>
      </text>
    </comment>
    <comment ref="A94" authorId="0" shapeId="0" xr:uid="{9B24A7E5-5960-416A-AB75-93BC5E892789}">
      <text>
        <r>
          <rPr>
            <sz val="11"/>
            <color rgb="FF000000"/>
            <rFont val="Calibri"/>
            <family val="2"/>
          </rPr>
          <t xml:space="preserve">Lister l'ensemble des personnes qui ont accès aux données ; par exemple : service chargé du recrutement, service informatique, direction, prestataires, partenaires, hébergeurs, etc.
</t>
        </r>
      </text>
    </comment>
    <comment ref="A98" authorId="0" shapeId="0" xr:uid="{822ED1AF-BAC7-42EF-A9AD-6607FCD26E58}">
      <text>
        <r>
          <rPr>
            <sz val="11"/>
            <color rgb="FF000000"/>
            <rFont val="Calibri"/>
            <family val="2"/>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 ref="A107" authorId="0" shapeId="0" xr:uid="{843CF302-1C42-4B8E-8681-11ECE80B8E0A}">
      <text>
        <r>
          <rPr>
            <sz val="11"/>
            <color rgb="FF000000"/>
            <rFont val="Calibri"/>
            <family val="2"/>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113" authorId="0" shapeId="0" xr:uid="{A7DC309D-5F94-4829-8F73-EC41DA811C4E}">
      <text>
        <r>
          <rPr>
            <sz val="11"/>
            <color rgb="FF000000"/>
            <rFont val="Calibri"/>
            <family val="2"/>
          </rPr>
          <t>Si le responsable du traitement est situé hors UE, il doit indiquer en plus le nom de son représentant sur le territoire de l'UE</t>
        </r>
      </text>
    </comment>
    <comment ref="A114" authorId="0" shapeId="0" xr:uid="{B7FD1E5E-8F76-448A-8F18-C9D568B7212E}">
      <text>
        <r>
          <rPr>
            <sz val="11"/>
            <color rgb="FF000000"/>
            <rFont val="Calibri"/>
            <family val="2"/>
          </rPr>
          <t xml:space="preserve">Responsable du traitement : la personne physique ou morale, l'autorité publique, le service ou un autre organisme qui, seul ou conjointement avec d'autres, détermine les finalités et les moyens du traitement.
</t>
        </r>
      </text>
    </comment>
    <comment ref="A118" authorId="0" shapeId="0" xr:uid="{903E0288-9A9B-4772-B908-B07EC29FE65F}">
      <text>
        <r>
          <rPr>
            <sz val="11"/>
            <color rgb="FF000000"/>
            <rFont val="Calibri"/>
            <family val="2"/>
          </rPr>
          <t>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123" authorId="0" shapeId="0" xr:uid="{5A834CE0-49E5-41CC-BF1F-73411BD3544C}">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129" authorId="0" shapeId="0" xr:uid="{84A14325-CABA-406C-8C48-F9CAD4E1CE5E}">
      <text>
        <r>
          <rPr>
            <sz val="11"/>
            <color rgb="FF000000"/>
            <rFont val="Calibri"/>
            <family val="2"/>
          </rPr>
          <t>Cf. article 87 du règlement qui prévoit des règles nationales spécifiques pour cette donnée.  
Numéro INSEE ou numéro de Sécurité Sociale.</t>
        </r>
      </text>
    </comment>
    <comment ref="A131" authorId="0" shapeId="0" xr:uid="{AE37A659-62DB-4461-ACFF-6DB85F12C723}">
      <text>
        <r>
          <rPr>
            <sz val="11"/>
            <color rgb="FF000000"/>
            <rFont val="Calibri"/>
            <family val="2"/>
          </rPr>
          <t>Lorsque vous traitez certains types de données à risque :
Sont notamment concernées les données dites "sensibles" :
- révélant l'origine prétendument raciale ou ethnique ;
- portant sur les opinions politiques, philosophiques ou religieuses ;
- relatives à l'appartenance syndicale :
- concernant la santé ou l'orientation sexuelle ;
- génétiques ou biométriques.
Les données d'infraction ou de condamnation pénale font également l'objet de règles particulières. Ces données ne peuvent être utilisées que sous certaines conditions strictement encadrées par la loi Informatique et Libertés et par le RGPD.</t>
        </r>
      </text>
    </comment>
    <comment ref="E131" authorId="0" shapeId="0" xr:uid="{70DA9212-EF5C-4C9A-88AF-EDF0D65BE7E6}">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142" authorId="0" shapeId="0" xr:uid="{48DF0DD3-F357-4B64-AB49-76FD2AF8D3F6}">
      <text>
        <r>
          <rPr>
            <sz val="11"/>
            <color rgb="FF000000"/>
            <rFont val="Calibri"/>
            <family val="2"/>
          </rPr>
          <t>Lister tous les types de personnes faisant l'objet du traitement de données.
Exemple : salariés, clients, patients, prospects …</t>
        </r>
      </text>
    </comment>
    <comment ref="A146" authorId="0" shapeId="0" xr:uid="{DD2FAB4B-797B-4EA3-8625-89F74C5AA6F6}">
      <text>
        <r>
          <rPr>
            <sz val="11"/>
            <color rgb="FF000000"/>
            <rFont val="Calibri"/>
            <family val="2"/>
          </rPr>
          <t xml:space="preserve">Lister l'ensemble des personnes qui ont accès aux données ; par exemple : service chargé du recrutement, service informatique, direction, prestataires, partenaires, hébergeurs, etc.
</t>
        </r>
      </text>
    </comment>
    <comment ref="A150" authorId="0" shapeId="0" xr:uid="{1495750F-A34E-4043-A7C7-7863D7D99887}">
      <text>
        <r>
          <rPr>
            <sz val="11"/>
            <color rgb="FF000000"/>
            <rFont val="Calibri"/>
            <family val="2"/>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 ref="A159" authorId="0" shapeId="0" xr:uid="{1E500117-4206-48B4-98C3-22D50BC02888}">
      <text>
        <r>
          <rPr>
            <sz val="11"/>
            <color rgb="FF000000"/>
            <rFont val="Calibri"/>
            <family val="2"/>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165" authorId="0" shapeId="0" xr:uid="{7FA04CD9-7155-448E-8773-D33E404C9CFB}">
      <text>
        <r>
          <rPr>
            <sz val="11"/>
            <color rgb="FF000000"/>
            <rFont val="Calibri"/>
            <family val="2"/>
          </rPr>
          <t>Si le responsable du traitement est situé hors UE, il doit indiquer en plus le nom de son représentant sur le territoire de l'UE</t>
        </r>
      </text>
    </comment>
    <comment ref="A166" authorId="0" shapeId="0" xr:uid="{93A06B87-3E8B-4E50-B52C-641405607D4C}">
      <text>
        <r>
          <rPr>
            <sz val="11"/>
            <color rgb="FF000000"/>
            <rFont val="Calibri"/>
            <family val="2"/>
          </rPr>
          <t xml:space="preserve">Responsable du traitement : la personne physique ou morale, l'autorité publique, le service ou un autre organisme qui, seul ou conjointement avec d'autres, détermine les finalités et les moyens du traitement.
</t>
        </r>
      </text>
    </comment>
    <comment ref="A170" authorId="0" shapeId="0" xr:uid="{4E0B5765-1937-4847-9A8D-616791E99A3F}">
      <text>
        <r>
          <rPr>
            <sz val="11"/>
            <color rgb="FF000000"/>
            <rFont val="Calibri"/>
            <family val="2"/>
          </rPr>
          <t>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175" authorId="0" shapeId="0" xr:uid="{A726BF4C-78D5-40D2-A819-6E9C0C54D292}">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181" authorId="0" shapeId="0" xr:uid="{5CE3FF76-CAD3-4227-AF37-6DAFCED65895}">
      <text>
        <r>
          <rPr>
            <sz val="11"/>
            <color rgb="FF000000"/>
            <rFont val="Calibri"/>
            <family val="2"/>
          </rPr>
          <t>Cf. article 87 du règlement qui prévoit des règles nationales spécifiques pour cette donnée.  
Numéro INSEE ou numéro de Sécurité Sociale.</t>
        </r>
      </text>
    </comment>
    <comment ref="A183" authorId="0" shapeId="0" xr:uid="{D6450C1C-4425-4EAF-89E6-38F8566B3CF4}">
      <text>
        <r>
          <rPr>
            <sz val="11"/>
            <color rgb="FF000000"/>
            <rFont val="Calibri"/>
            <family val="2"/>
          </rPr>
          <t>Lorsque vous traitez certains types de données à risque :
Sont notamment concernées les données dites "sensibles" :
- révélant l'origine prétendument raciale ou ethnique ;
- portant sur les opinions politiques, philosophiques ou religieuses ;
- relatives à l'appartenance syndicale :
- concernant la santé ou l'orientation sexuelle ;
- génétiques ou biométriques.
Les données d'infraction ou de condamnation pénale font également l'objet de règles particulières. Ces données ne peuvent être utilisées que sous certaines conditions strictement encadrées par la loi Informatique et Libertés et par le RGPD.</t>
        </r>
      </text>
    </comment>
    <comment ref="E183" authorId="0" shapeId="0" xr:uid="{6E7B326F-EB7E-4E79-AC74-0BCCEA013019}">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194" authorId="0" shapeId="0" xr:uid="{07448E4E-9944-4002-91B3-9E715F02C51E}">
      <text>
        <r>
          <rPr>
            <sz val="11"/>
            <color rgb="FF000000"/>
            <rFont val="Calibri"/>
            <family val="2"/>
          </rPr>
          <t>Lister tous les types de personnes faisant l'objet du traitement de données.
Exemple : salariés, clients, patients, prospects …</t>
        </r>
      </text>
    </comment>
    <comment ref="A198" authorId="0" shapeId="0" xr:uid="{BFC60313-E5C3-4AF5-AB49-49DD6A0145BC}">
      <text>
        <r>
          <rPr>
            <sz val="11"/>
            <color rgb="FF000000"/>
            <rFont val="Calibri"/>
            <family val="2"/>
          </rPr>
          <t xml:space="preserve">Lister l'ensemble des personnes qui ont accès aux données ; par exemple : service chargé du recrutement, service informatique, direction, prestataires, partenaires, hébergeurs, etc.
</t>
        </r>
      </text>
    </comment>
    <comment ref="A202" authorId="0" shapeId="0" xr:uid="{FB78DB55-0250-43CF-AC81-A2A609EAC3F0}">
      <text>
        <r>
          <rPr>
            <sz val="11"/>
            <color rgb="FF000000"/>
            <rFont val="Calibri"/>
            <family val="2"/>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<sst xmlns="http://schemas.openxmlformats.org/spreadsheetml/2006/main" count="654" uniqueCount="275">
  <si>
    <t>Développeur</t>
  </si>
  <si>
    <t>Data Scientist</t>
  </si>
  <si>
    <t>Presta IA</t>
  </si>
  <si>
    <t>UX Designer</t>
  </si>
  <si>
    <t>Graphiste</t>
  </si>
  <si>
    <t>Coût (€)</t>
  </si>
  <si>
    <t>Coût (%)</t>
  </si>
  <si>
    <t>Charge (jours)</t>
  </si>
  <si>
    <t>Charge (%)</t>
  </si>
  <si>
    <t>DIMENSIONNEMENT</t>
  </si>
  <si>
    <t>Azure AI Custom vision</t>
  </si>
  <si>
    <t>Transactions de chargement et de prédiction</t>
  </si>
  <si>
    <t>Quantité</t>
  </si>
  <si>
    <t>Coût unitaire</t>
  </si>
  <si>
    <t>Total</t>
  </si>
  <si>
    <t>Formation</t>
  </si>
  <si>
    <t>Stockage des images</t>
  </si>
  <si>
    <t xml:space="preserve">Total initial (€) : </t>
  </si>
  <si>
    <t xml:space="preserve">Total initial ($) : </t>
  </si>
  <si>
    <t xml:space="preserve">Total mensuel ($) : </t>
  </si>
  <si>
    <t xml:space="preserve">Total mensuel (€) : </t>
  </si>
  <si>
    <t>Taux de change $/€ :</t>
  </si>
  <si>
    <t>Coût de développement initial</t>
  </si>
  <si>
    <t>User stories</t>
  </si>
  <si>
    <t>Infrastructure Azure</t>
  </si>
  <si>
    <t>% du coût initial :</t>
  </si>
  <si>
    <t>Mois 1</t>
  </si>
  <si>
    <t>Mois 2</t>
  </si>
  <si>
    <t>Mois 3</t>
  </si>
  <si>
    <t>Mois 4</t>
  </si>
  <si>
    <t>Mois 5</t>
  </si>
  <si>
    <t>Mois 6</t>
  </si>
  <si>
    <t>Mois 7</t>
  </si>
  <si>
    <t>Mois 8</t>
  </si>
  <si>
    <t>Mois 9</t>
  </si>
  <si>
    <t>Mois 10</t>
  </si>
  <si>
    <t>Mois 11</t>
  </si>
  <si>
    <t>Mois 12</t>
  </si>
  <si>
    <t xml:space="preserve">Croissance mensuelle première année : </t>
  </si>
  <si>
    <t xml:space="preserve">Campagne lancement produit : </t>
  </si>
  <si>
    <t xml:space="preserve">Campagne mensuelle : </t>
  </si>
  <si>
    <t xml:space="preserve">Croissance mensuelle années suivantes : </t>
  </si>
  <si>
    <t>Mois 13</t>
  </si>
  <si>
    <t>Mois 14</t>
  </si>
  <si>
    <t>Mois 15</t>
  </si>
  <si>
    <t>Mois 16</t>
  </si>
  <si>
    <t>Mois 17</t>
  </si>
  <si>
    <t>Mois 18</t>
  </si>
  <si>
    <t>Mois 19</t>
  </si>
  <si>
    <t>Mois 20</t>
  </si>
  <si>
    <t>Mois 21</t>
  </si>
  <si>
    <t>Mois 22</t>
  </si>
  <si>
    <t>Mois 23</t>
  </si>
  <si>
    <t>Mois 24</t>
  </si>
  <si>
    <t>Coûts</t>
  </si>
  <si>
    <t>Gains ventes</t>
  </si>
  <si>
    <t>Coûts cumulés</t>
  </si>
  <si>
    <t>Gains cumulés</t>
  </si>
  <si>
    <t>Gains net</t>
  </si>
  <si>
    <t>Mois</t>
  </si>
  <si>
    <t>Remarques</t>
  </si>
  <si>
    <t>- Les user stories "Won't have" n'ont pas été prises en compte ici.
- Les plus gros coûts proviennent du Presta IA : considérer une formation complémentaire pour le Data Scientist afin de réduire ce type de coût à l'avenir.</t>
  </si>
  <si>
    <t>Rentabilité atteinte au mois</t>
  </si>
  <si>
    <t>RENTABILITÉ</t>
  </si>
  <si>
    <t>USER STORIES</t>
  </si>
  <si>
    <t>INFRASTRUCTURE AZURE</t>
  </si>
  <si>
    <t>COÛTS ANNUELS DE MAINTENANCE</t>
  </si>
  <si>
    <t>COÛTS MARKETING</t>
  </si>
  <si>
    <t>ESTIMATION DES GAINS GÉNÉRÉS PAR L’AUGMENTATION DES VENTES</t>
  </si>
  <si>
    <t xml:space="preserve">- Budget de lancement : display + influenceurs		
- Budget mensuel après lancement : display uniquement		</t>
  </si>
  <si>
    <t>Gain sur 2 ans :</t>
  </si>
  <si>
    <t>- Les coûts annuels de maintenance sont évalués à 15% du coût initial.
- À réévaluer à la fin de la première année.</t>
  </si>
  <si>
    <t>- Gain du premier mois estimé à 10 000 € avec la campagne de lancement
- Baisse de croissance à prévoir la deuxième année car la plus grosse partie de notre cible aura été atteinte</t>
  </si>
  <si>
    <t xml:space="preserve">Description  du traitement  </t>
  </si>
  <si>
    <t>Nom du traitement</t>
  </si>
  <si>
    <t>N° / RÉF</t>
  </si>
  <si>
    <t>Date de création du traitement</t>
  </si>
  <si>
    <t>Mise à jour du traitement</t>
  </si>
  <si>
    <t>Acteurs</t>
  </si>
  <si>
    <t>Nom</t>
  </si>
  <si>
    <t>Adresse</t>
  </si>
  <si>
    <t>Code Postal</t>
  </si>
  <si>
    <t>Ville</t>
  </si>
  <si>
    <t>Pays</t>
  </si>
  <si>
    <t>Téléphone</t>
  </si>
  <si>
    <t>Adresse mél</t>
  </si>
  <si>
    <t>Responsable du traitement</t>
  </si>
  <si>
    <t>Délégué à la protection des données</t>
  </si>
  <si>
    <t>Société du DPO (si celui-ci est externe)</t>
  </si>
  <si>
    <t>Finalité(s) du traitement effectué</t>
  </si>
  <si>
    <t>Finalité principale</t>
  </si>
  <si>
    <t>Sous-finalité 1</t>
  </si>
  <si>
    <t>Sous-finalité 2</t>
  </si>
  <si>
    <t>Catégories de données personnelles concernées</t>
  </si>
  <si>
    <t>Description</t>
  </si>
  <si>
    <t>Durée de conservation</t>
  </si>
  <si>
    <t>État civil, identité, données d'identification, images…</t>
  </si>
  <si>
    <t>Vie personnelle (habitudes de vie, situation familiale, etc.)</t>
  </si>
  <si>
    <t>Informations d'ordre économique et financier (revenus, situation financière, situation fiscale, etc.)</t>
  </si>
  <si>
    <t>Données de connexion (adress IP, logs, etc.)</t>
  </si>
  <si>
    <t>Données de localisation (déplacements, données GPS, GSM, etc.)</t>
  </si>
  <si>
    <t>Numéro de Sécurité Sociale (ou NIR)</t>
  </si>
  <si>
    <t>Données sensibles</t>
  </si>
  <si>
    <t>Données révélant l'origine raciale ou ethnique</t>
  </si>
  <si>
    <t>Données révélant les opinions politiques</t>
  </si>
  <si>
    <t>Données révélant les convictions religieuses ou philosophiques </t>
  </si>
  <si>
    <t>Données révélant l'appartenance syndicale</t>
  </si>
  <si>
    <t>Données génétiques</t>
  </si>
  <si>
    <t>Données biométriques aux fins d'identifier une personne physique de manière unique</t>
  </si>
  <si>
    <t>Données concernant la santé</t>
  </si>
  <si>
    <t>Données concernant la vie sexuelle ou l'orientation sexuelle</t>
  </si>
  <si>
    <t>Données relatives à des condamnations pénales ou  infractions</t>
  </si>
  <si>
    <t>Catégories de personnes concernées</t>
  </si>
  <si>
    <t>Précisions</t>
  </si>
  <si>
    <t>Catégorie de personnes 1</t>
  </si>
  <si>
    <t>Catégorie de personnes 2</t>
  </si>
  <si>
    <t>Destinataires</t>
  </si>
  <si>
    <t>Type de destinataire</t>
  </si>
  <si>
    <t>Destinataire 1</t>
  </si>
  <si>
    <t>Destinataire 2</t>
  </si>
  <si>
    <t>Mesures de sécurité</t>
  </si>
  <si>
    <t>Type de mesure de sécurité</t>
  </si>
  <si>
    <t>Mesure de sécurité 1</t>
  </si>
  <si>
    <t>Mesure de sécurité 2</t>
  </si>
  <si>
    <t>Mesure de sécurité 3</t>
  </si>
  <si>
    <t>Traitement :</t>
  </si>
  <si>
    <t>Pierre Dupont</t>
  </si>
  <si>
    <t>1 Rue de la Mode</t>
  </si>
  <si>
    <t>69004</t>
  </si>
  <si>
    <t>LYON</t>
  </si>
  <si>
    <t>France</t>
  </si>
  <si>
    <t>06 01 02 03 04</t>
  </si>
  <si>
    <t>pierre@fashion-insta.fr</t>
  </si>
  <si>
    <t>Louise Doney</t>
  </si>
  <si>
    <t>06 04 03 02 01</t>
  </si>
  <si>
    <t>louise@fashion-insta.fr</t>
  </si>
  <si>
    <t>N/A</t>
  </si>
  <si>
    <t>Identification des vêtements porté par l'utilisateur sur la photo.</t>
  </si>
  <si>
    <t>Photo de l'utilisateur, pouvant faire apparaître son visage et son lieu de vie.</t>
  </si>
  <si>
    <t>1 jour</t>
  </si>
  <si>
    <t>Clients</t>
  </si>
  <si>
    <t>Prospects</t>
  </si>
  <si>
    <t>Les prospects ne disposeront pas d'ID utilisateur.</t>
  </si>
  <si>
    <t>Service interne qui traite les données</t>
  </si>
  <si>
    <t>Modèle informatique de prédiction automatique en production dans un service cloud Microsoft Azure localisé en Europe.</t>
  </si>
  <si>
    <t>Contrôle d'accès des utilisateurs</t>
  </si>
  <si>
    <t>Seuls les techniciens habilités à gérer le modèle en production peuvent accéder aux photos.</t>
  </si>
  <si>
    <t>Mesures de traçabilité</t>
  </si>
  <si>
    <t>Autres mesures (à préciser)</t>
  </si>
  <si>
    <t>Effacement automatique des photos et toutes données associées au bout d'un jour maximum (purge quotienne).</t>
  </si>
  <si>
    <t>Techniciens habilités</t>
  </si>
  <si>
    <t>Les techniciens habilités à gérer le modèle en production peuvent accéder aux photos, mais ceci n'est pas nécessaire au traitement prévu.</t>
  </si>
  <si>
    <t>app-fashinst-001</t>
  </si>
  <si>
    <t>app-fashinst-002</t>
  </si>
  <si>
    <t>Identification des différentes parties du corps de l'utilisateur sur la photo.</t>
  </si>
  <si>
    <t>Afficher le produit recommandé (vêtement) sur l'utilisateur présent sur la photo.</t>
  </si>
  <si>
    <t>Essayage virtuel du produit (vêtement)</t>
  </si>
  <si>
    <t>Proposer une recommandation produit (vêtement) en fonction des vêtements identifiés.</t>
  </si>
  <si>
    <t>Analyse de photo d'utilisateur afin d'identifier les différentes parties de son corps dans le but de représenter en situation le produit recommandé (essayage virtuel du vêtement).</t>
  </si>
  <si>
    <t>L'adresse IP de la personne envoyant la photo est identifiée, ainsi que son ID client si existant.</t>
  </si>
  <si>
    <t>Analyse photo utilisateur et recommandation produit (vêtement)</t>
  </si>
  <si>
    <t>Analyse de photo d'utilisateur afin d'identifier le type de vêtements portés et de proposer une recommandation produit similaire (vêtement).</t>
  </si>
  <si>
    <t>Adresse IP et ID utilisateur (si existant) afin de limiter les risques d'abus ou de détournement.</t>
  </si>
  <si>
    <t>Certaines interprétations peuvent être possible à l'observation de la photo.
Ces données ne sont pas utilisées dans le cadre du traitement, leur présence est liée au support photographique.</t>
  </si>
  <si>
    <t>Visage pouvant apparaître sur la photo.
Ces données ne sont pas utilisées dans le cadre du traitement, leur présence est liée au support photographique.</t>
  </si>
  <si>
    <t>Certaines pathologies/handicaps peuvent être visibles sur la photo.
Ces données ne sont pas utilisées dans le cadre du traitement, leur présence est liée au support photographique.</t>
  </si>
  <si>
    <t xml:space="preserve">Établissement pénitentiaire visible en arrière plan, dispositif de type bracelet électronique, ou autre élément qui pourraient permettre une interprétation sur ce sujet.
Utilisateur en train de commettre un délit/crime.
Ces données ne sont pas utilisées dans le cadre du traitement, leur présence est liée au support photographique.
</t>
  </si>
  <si>
    <t>app-fashinst-003</t>
  </si>
  <si>
    <t>Production de recommandation produits (vêtements) en fonction des préférences indiquées par l'utilisateur</t>
  </si>
  <si>
    <t>Un algorithme produits des recommandations de produits (vêtements) basées sur des préférences volontairement et activement indiquées par l'utilisateur.</t>
  </si>
  <si>
    <t>Agrégation des différentes préférences indiquées par l'utilisateur. Ces préférences constituent une description des vêtements souhaités (marques, couleurs, type de vêtement, type de coupe, composition, etc.).</t>
  </si>
  <si>
    <t>Proposer une recommandation produit (vêtement) en fonction des préférences indiquées par l'utilisateur.</t>
  </si>
  <si>
    <t>Habitudes vestimentaires.</t>
  </si>
  <si>
    <t>Habitudes vestimentaires, genre ou expression de genre, religion.</t>
  </si>
  <si>
    <t>1 an en cas d'inactivité de l'utilisateur, sinon pendant toute la durée d'utilisation.</t>
  </si>
  <si>
    <t>Certaines déductions sont possibles à partir des préférences indiquées, mais ces déductions ne font pas partie des traitements réalisés.</t>
  </si>
  <si>
    <t>L'indication de ces préférences n'est possible que pour les utilisateurs disposant d'un compte client.</t>
  </si>
  <si>
    <t>Ces préférences sont liées au compte client de l'utilisateur.</t>
  </si>
  <si>
    <t>Ces données sont automatiquement effacées en cas d'inactivité du client pendant 1 an.</t>
  </si>
  <si>
    <t>app-fashinst-004</t>
  </si>
  <si>
    <t>Affinage des propositions de produits apportées par le traitement app-fashinst-001 grâce à une notation des précédentes recommandations par l'utilisateur.</t>
  </si>
  <si>
    <t>L'algoritme de proposition de produits (vêtements) utilisé pour le traitement app-fashinst-001 prend en considération les retours (notations) de l'utilisateur sur de précédentes propositions afin de proposer des produits (vêtements) plus pertinents.</t>
  </si>
  <si>
    <t>Affiner les propositions de produits (vêtements) réalisées par le traitement app-fashinst-001.</t>
  </si>
  <si>
    <t>Goûts vestimentaires, genre ou expression de genre, religion.</t>
  </si>
  <si>
    <t>Types et marques des vêtements portés, niveau de vie.</t>
  </si>
  <si>
    <t>Types et marques des vêtements portés, niveau de vie, lieu de vie.</t>
  </si>
  <si>
    <t>Certaines déductions sont possibles à partir des notes de l'utilisateur, mais ces déductions ne font pas partie des traitements réalisés.</t>
  </si>
  <si>
    <t>La notation des propositions produits n'est possible que pour les utilisateurs disposant d'un compte client.</t>
  </si>
  <si>
    <t>Les données de préférences sont stockées de manière chiffrées, les employés de l'entreprise n'y ont pas accès.</t>
  </si>
  <si>
    <t>Les données de notations sont stockées de manière chiffrées, les employés de l'entreprise n'y ont pas accès.</t>
  </si>
  <si>
    <t>Ces notations sont liées au compte client de l'utilisateur.</t>
  </si>
  <si>
    <t>Facteurs de risque</t>
  </si>
  <si>
    <t>Risque
(événement redouté)</t>
  </si>
  <si>
    <t>Conséquence</t>
  </si>
  <si>
    <t>Impact</t>
  </si>
  <si>
    <t>Probabilité
(0 à 3)</t>
  </si>
  <si>
    <t>Si …</t>
  </si>
  <si>
    <t>Alors …</t>
  </si>
  <si>
    <t>Étant donné que …</t>
  </si>
  <si>
    <t>Nécessité de faire de nouveau appel au prestataire pour répondre à ces questions.</t>
  </si>
  <si>
    <t>Le Data Scientist est junior, il s’appuie sur les compétences d’un sous-traitant pour réaliser les
modèles.</t>
  </si>
  <si>
    <t>Impact
(0 à 3)</t>
  </si>
  <si>
    <t>Anticiper ce sujet avec le prestataire et préparation d'un support de communication en amont de la mise à disposition publique du service.</t>
  </si>
  <si>
    <t>Création en urgence d'un support de communication visant à éteindre la polémique.</t>
  </si>
  <si>
    <t>Bad buzz, polémique, diminution du nombre d'utilisateur, mauvaise réputation de l'entreprise, baisse du chiffre d'affaire.</t>
  </si>
  <si>
    <t>Augmentation du délai nécessaire pour l'établissement d'un communiqué permettant de diminuer les inquiétudes des utilisateurs.</t>
  </si>
  <si>
    <t>- Application en urgence des correctifs au modèle.
- Création en urgence d'un support de communication visant à éteindre la polémique.</t>
  </si>
  <si>
    <r>
      <t xml:space="preserve">Criticité
</t>
    </r>
    <r>
      <rPr>
        <b/>
        <sz val="12"/>
        <color theme="0"/>
        <rFont val="Calibri"/>
        <family val="2"/>
        <scheme val="minor"/>
      </rPr>
      <t>(impact × prob)</t>
    </r>
  </si>
  <si>
    <t>Le concurrent sort son application avant nous.</t>
  </si>
  <si>
    <t>- Nécessité de démontrer la plus-value de notre Application par rapport à la concurrence.
- Augmentation du budget marketing pour compenser la perte de visibilité.</t>
  </si>
  <si>
    <t>- Nous perdons l'effet de nouveauté et notre image d'entreprise innovante.
- Augmentation des dépenses marketing.
- Perte de prospects.</t>
  </si>
  <si>
    <t>- Allongement de la durée nécessaire pour atteindre la rentabilité.
- Baisse du chiffre d'affaire.</t>
  </si>
  <si>
    <t>- Augmentation conséquente du budget marketing pour rendre notre application plus visible dans ce contexte concurrenciel.
- Développement de nouvelles fonctionnalités afin de se démarquer de la concurrence.</t>
  </si>
  <si>
    <t>Fuite de données, mise à disposition publique de ces photos privées.</t>
  </si>
  <si>
    <t>- Changer en urgence le mode de stockage des données.
- Faire appel à un nouveau prestataire de stockage.</t>
  </si>
  <si>
    <t>- Bad buzz, polémique, diminution du nombre d'utilisateur, mauvaise réputation de l'entreprise, baisse du chiffre d'affaire.
- Procès, condamnation, amendes.</t>
  </si>
  <si>
    <t>- Stockage long terme des photos uniquement sur l'appareil de l'utilisateur.
- Les photos de l'utilisateur sont transmises de manières chiffrées au modèle en production.
- Les photos sont stockées uniquement temporairement lors des prédictions du modèle (purges quotidiennes).</t>
  </si>
  <si>
    <t>- Changer le lieu de stockage et de traitement des données.</t>
  </si>
  <si>
    <t>RGPD : localisation des données et traitement.</t>
  </si>
  <si>
    <t>- Interruption du service le temps de faire la migration.
- Adaptation des outils en cas de changement de prestataire.</t>
  </si>
  <si>
    <t>- Migration du service sur le territoire Européen.
- Règlement des amendes.
- Communication auprès du publique pour le rassurer.
- Adaptation des outils en cas de changement de prestataire.</t>
  </si>
  <si>
    <t>- Contrôle des autorités.
- Révélation publique par des journalistes.</t>
  </si>
  <si>
    <t>RGPD : manquement aux obligations.</t>
  </si>
  <si>
    <t>- Service inaccessible le temps des changements.
- Procès, condamnation, amendes.
- Mauvaise réputation de l'entreprise.</t>
  </si>
  <si>
    <t>Interrompre le service si nécessaire le temps de faire les corrections.</t>
  </si>
  <si>
    <t>Faire valider tous les points relatifs au RGPD par le DPO avant la mise à disposition de l'outil au publique.</t>
  </si>
  <si>
    <t>- Déclaration/correction des déclarations auprès de la CNIL.
- Corrections, ajustements nécessaire en lien avec les manquements.</t>
  </si>
  <si>
    <t>Fuite de données.</t>
  </si>
  <si>
    <t>Stockage de données sensibles : photos des utilisateurs</t>
  </si>
  <si>
    <t>Stockage de données sensibles : préférences utilisateurs, notes de prédictions.</t>
  </si>
  <si>
    <t>- Interruption du service afin de mettre en place les actions permettant de stopper la fuite de données.
- Délai nécessaire pour l'établissement d'un communiqué permettant de diminuer les inquiétudes des utilisateurs.</t>
  </si>
  <si>
    <t>- Nécessité de disposer d'un compte client.
- Stockage sécurisé et chiffré de ces données dans le compte client.</t>
  </si>
  <si>
    <t>Nécessité d'effectuer les ajustements sur le modèle.</t>
  </si>
  <si>
    <t>- Bad buzz, polémique, diminution du nombre d'utilisateur, mauvaise réputation de l'entreprise, baisse du chiffre d'affaire.
- Coûts engendrés par la mise en place des correctifs, notamment en cas de nécessité de réentraînement du modèle.</t>
  </si>
  <si>
    <t>L'outil peut être utilisé par des personnes malveillantes.</t>
  </si>
  <si>
    <t>Détournement de l'outil à d'autres fins que celles prévues initialement.</t>
  </si>
  <si>
    <t>Nécessité de corriger l'application pour empêcher ou au moins limiter ces utilisations détournées.</t>
  </si>
  <si>
    <t>- Interruption du service afin de mettre en place les correctifs.
- Développement de correctifs par les développeurs.</t>
  </si>
  <si>
    <t>- Envoi des images et réception des réponses uniquement via l’application.
- Analyse adresse IP pour éviter requêtes de masse.
- Limiter le nombre de requêtes pour les personnes ne disposant pas de compte, et blocage du compte en cas d’abus.
- Les photos doivent être prises uniquement avec l’application (donc la personne est consciente qu’elle est prise en photo, pas possible d’importer une photo d’une autre personne sans son consentement.)</t>
  </si>
  <si>
    <t>L’application fait des propositions en fonction des vêtements actuellement possédés par l’utilisateur ou selon ses préférences renseignées.</t>
  </si>
  <si>
    <t>Pas d’effet de nouveauté, pas de découverte, l’utilisateur se lasse, ne comprend pas l'intérêt de l'application et l’achat est plus difficilement déclenché.</t>
  </si>
  <si>
    <t>- Interruption du service afin de mettre en place les correctifs.</t>
  </si>
  <si>
    <t>- Perte d'utilisateurs.
- Chiffre d'affaire inférieures aux prédictions.
- Allongement de la durée nécessaire pour atteindre la rentabilité.</t>
  </si>
  <si>
    <t>Inclure une part de nouveauté dans les propositions de produits.</t>
  </si>
  <si>
    <t>Les délais sont très courts car un concurrent planifie le même type d’application, il faut être les premiers à proposer ces services.</t>
  </si>
  <si>
    <t>Les développeurs de l’application mobile travaillent en parallèle sur une autre application urgente.</t>
  </si>
  <si>
    <t>S'assurer en amont de la pleine disponibilité du/des développeur(s) sur le projet.</t>
  </si>
  <si>
    <t>- S'assurer en amont de la pleine disponibilité des intervenants sur le projet.
- Consulter les intervenants du projets afin d'identifier de nouveaux risques qui n'auraient pas encore été envisagés.</t>
  </si>
  <si>
    <t>Titre</t>
  </si>
  <si>
    <t xml:space="preserve"> Data Scientist junior</t>
  </si>
  <si>
    <t>Délais courts</t>
  </si>
  <si>
    <t>Staff dispersé</t>
  </si>
  <si>
    <t>Biais du modèle</t>
  </si>
  <si>
    <t>Usage détourné</t>
  </si>
  <si>
    <t>Découverte réduite</t>
  </si>
  <si>
    <t>RISQUES</t>
  </si>
  <si>
    <t>Manquements RGPD</t>
  </si>
  <si>
    <r>
      <t xml:space="preserve">Conséquences
</t>
    </r>
    <r>
      <rPr>
        <b/>
        <sz val="12"/>
        <color theme="0"/>
        <rFont val="Calibri"/>
        <family val="2"/>
        <scheme val="minor"/>
      </rPr>
      <t>(en coût, délai, qualité, satisfaction client)</t>
    </r>
  </si>
  <si>
    <r>
      <t xml:space="preserve">Actions de prévention
</t>
    </r>
    <r>
      <rPr>
        <b/>
        <sz val="12"/>
        <color theme="0"/>
        <rFont val="Calibri"/>
        <family val="2"/>
        <scheme val="minor"/>
      </rPr>
      <t>(pour éviter l'événement redouté)</t>
    </r>
  </si>
  <si>
    <r>
      <t xml:space="preserve">Action de correction
</t>
    </r>
    <r>
      <rPr>
        <b/>
        <sz val="12"/>
        <color theme="0"/>
        <rFont val="Calibri"/>
        <family val="2"/>
        <scheme val="minor"/>
      </rPr>
      <t>(si événement redouté arrive)</t>
    </r>
  </si>
  <si>
    <t>Localisation du service</t>
  </si>
  <si>
    <t>Photos utilisateurs</t>
  </si>
  <si>
    <t>Préférences et notes</t>
  </si>
  <si>
    <t>- Localiser tous les services en Europe.
- Tout revalider avec le DPO avant la mise à disposition de l'outil au public.</t>
  </si>
  <si>
    <t>- Mise en place des corrections nécessaires.
- Règlement des amendes.
- Communication auprès du public pour le rassurer.</t>
  </si>
  <si>
    <t>- Effectuer les ajustements sur le modèle.
- Communication auprès du public pour l'informer de la mise à jour.</t>
  </si>
  <si>
    <t>Des interrogations se posent dans le débat public quand à l'explicabilité du modèle.</t>
  </si>
  <si>
    <t>- Interruption temporaire ou définitive du service.
- Mise en œuvre d'un plan de communication afin de restaurer la réputation de l'entreprise.
- Règlement des amendes.</t>
  </si>
  <si>
    <t>- Interruption du service afin de mettre en place les actions permettant de stopper la fuite de données.
- Mise en œuvre d'un plan de communication afin de restaurer la réputation de l'entreprise.
- Règlement des amendes.</t>
  </si>
  <si>
    <t>- Développement en urgence d'un correctif.
- Communication auprès du public pour le rassurer.
- Règlement des amendes.</t>
  </si>
  <si>
    <t>Biais du modèle entraînant des prédictions sujettes à polémiques. Le public interprète ces prédictions comme discriminatoires.</t>
  </si>
  <si>
    <t>- Interruption du service afin de mettre en place les correctifs.
- Réetraînement partiel ou total du modèle.
- Les délais sont augmentés du fait de la nécessité de repasser par le prestataire.</t>
  </si>
  <si>
    <t xml:space="preserve"> - S’assurer de la bonne qualité et diversité des données d’entraînement (corpulences, tailles, genres, ethnies, port de voile, etc.).
- Bien tester en amont avec des nouvelles données variées.
- Éventuelle phase de betatest fermée avant de mettre en production à grande échelle.
- Anticiper ce sujet avec le prestataire, définir les actions à mettre en place en cas de survenue du problème.
- Établir avec le prestataire un contrat de maintenance avec des délais d'actions courts garantis.
- Définir un plan de communication rapidement actionnable pour pouvoir rassurer au plus vite le public.</t>
  </si>
  <si>
    <t>- Identification d'un biais par les utilisateurs.
- Amplification de l'information via les réseaux sociaux ou des journalistes.
- La polémique enfle rapidement.</t>
  </si>
  <si>
    <t>- Des modifications quant aux prédictions effectuées par le modèle doivent être réalisées en urgence suite à l'identification et la révélation du biais du modèle.
- Nécessité de faire de nouveau appel au prestataire pour effectuer les ajustements.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</si>
</sst>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 &quot;€&quot;"/>
    <numFmt numFmtId="165" formatCode="0.0%"/>
    <numFmt numFmtId="166" formatCode="#,##0\ &quot;€&quot;"/>
    <numFmt numFmtId="167" formatCode="[$$-409]#,##0.00"/>
    <numFmt numFmtId="168" formatCode="[$$-409]#,##0.000"/>
    <numFmt numFmtId="169" formatCode="[$$-409]#,##0.0000"/>
    <numFmt numFmtId="170" formatCode="#&quot; &quot;##&quot; &quot;##&quot; &quot;##&quot; &quot;#0"/>
  </numFmts>
  <fonts count="28" x14ac:knownFonts="1">
    <font>
      <sz val="11"/>
      <color theme="1"/>
      <name val="Calibri"/>
      <family val="2"/>
      <scheme val="minor"/>
    </font>
    <font>
      <b/>
      <sz val="14"/>
      <color rgb="FF000000"/>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22"/>
      <color theme="1"/>
      <name val="Calibri"/>
      <family val="2"/>
      <scheme val="minor"/>
    </font>
    <font>
      <b/>
      <sz val="24"/>
      <color theme="1"/>
      <name val="Calibri"/>
      <family val="2"/>
      <scheme val="minor"/>
    </font>
    <font>
      <b/>
      <sz val="48"/>
      <color theme="1"/>
      <name val="Calibri"/>
      <family val="2"/>
      <scheme val="minor"/>
    </font>
    <font>
      <sz val="14"/>
      <color theme="1"/>
      <name val="Calibri"/>
      <family val="2"/>
      <scheme val="minor"/>
    </font>
    <font>
      <sz val="8"/>
      <name val="Calibri"/>
      <family val="2"/>
      <scheme val="minor"/>
    </font>
    <font>
      <b/>
      <sz val="1"/>
      <color theme="0"/>
      <name val="Calibri"/>
      <family val="2"/>
      <scheme val="minor"/>
    </font>
    <font>
      <sz val="14"/>
      <color theme="0" tint="-4.9989318521683403E-2"/>
      <name val="Calibri"/>
      <family val="2"/>
      <scheme val="minor"/>
    </font>
    <font>
      <sz val="11"/>
      <color rgb="FF000000"/>
      <name val="Calibri"/>
      <family val="2"/>
    </font>
    <font>
      <sz val="11"/>
      <color rgb="FFFFFFFF"/>
      <name val="Calibri"/>
      <family val="2"/>
      <scheme val="minor"/>
    </font>
    <font>
      <b/>
      <sz val="11"/>
      <color rgb="FF1F4E78"/>
      <name val="Calibri"/>
      <family val="2"/>
      <scheme val="minor"/>
    </font>
    <font>
      <b/>
      <sz val="11"/>
      <color rgb="FFFFFFFF"/>
      <name val="Calibri"/>
      <family val="2"/>
      <scheme val="minor"/>
    </font>
    <font>
      <sz val="11"/>
      <color rgb="FF000000"/>
      <name val="Calibri"/>
      <family val="2"/>
      <scheme val="minor"/>
    </font>
    <font>
      <sz val="11"/>
      <color rgb="FF1F4E78"/>
      <name val="Calibri"/>
      <family val="2"/>
      <scheme val="minor"/>
    </font>
    <font>
      <u/>
      <sz val="11"/>
      <color theme="10"/>
      <name val="Calibri"/>
      <family val="2"/>
      <scheme val="minor"/>
    </font>
    <font>
      <b/>
      <sz val="11"/>
      <name val="Calibri"/>
      <family val="2"/>
      <scheme val="minor"/>
    </font>
    <font>
      <b/>
      <u/>
      <sz val="11"/>
      <name val="Calibri"/>
      <family val="2"/>
      <scheme val="minor"/>
    </font>
    <font>
      <b/>
      <sz val="24"/>
      <color rgb="FFFFFFFF"/>
      <name val="Calibri"/>
      <family val="2"/>
      <scheme val="minor"/>
    </font>
    <font>
      <sz val="24"/>
      <color rgb="FFFFFFFF"/>
      <name val="Calibri"/>
      <family val="2"/>
      <scheme val="minor"/>
    </font>
    <font>
      <b/>
      <sz val="11"/>
      <color theme="0"/>
      <name val="Calibri"/>
      <family val="2"/>
      <scheme val="minor"/>
    </font>
    <font>
      <b/>
      <sz val="24"/>
      <color theme="0"/>
      <name val="Calibri"/>
      <family val="2"/>
      <scheme val="minor"/>
    </font>
    <font>
      <b/>
      <sz val="12"/>
      <color theme="0"/>
      <name val="Calibri"/>
      <family val="2"/>
      <scheme val="minor"/>
    </font>
    <font>
      <b/>
      <sz val="14"/>
      <color theme="0"/>
      <name val="Calibri"/>
      <family val="2"/>
      <scheme val="minor"/>
    </font>
    <font>
      <b/>
      <sz val="18"/>
      <color theme="1"/>
      <name val="Calibri"/>
      <family val="2"/>
      <scheme val="minor"/>
    </font>
  </fonts>
  <fills count="22">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rgb="FFFFE7E7"/>
        <bgColor indexed="64"/>
      </patternFill>
    </fill>
    <fill>
      <patternFill patternType="solid">
        <fgColor rgb="FF3B96EC"/>
        <bgColor rgb="FF3B96EC"/>
      </patternFill>
    </fill>
    <fill>
      <patternFill patternType="solid">
        <fgColor rgb="FF004A99"/>
        <bgColor rgb="FF004A99"/>
      </patternFill>
    </fill>
    <fill>
      <patternFill patternType="solid">
        <fgColor rgb="FF5B9BD5"/>
        <bgColor rgb="FF5B9BD5"/>
      </patternFill>
    </fill>
    <fill>
      <patternFill patternType="solid">
        <fgColor rgb="FFDDEBF7"/>
        <bgColor rgb="FFDDEBF7"/>
      </patternFill>
    </fill>
    <fill>
      <patternFill patternType="solid">
        <fgColor rgb="FF9BC2E6"/>
        <bgColor rgb="FF9BC2E6"/>
      </patternFill>
    </fill>
    <fill>
      <patternFill patternType="solid">
        <fgColor rgb="FFFFFFFF"/>
        <bgColor rgb="FFFFFFFF"/>
      </patternFill>
    </fill>
    <fill>
      <patternFill patternType="lightUp">
        <fgColor theme="1"/>
      </patternFill>
    </fill>
    <fill>
      <patternFill patternType="solid">
        <fgColor theme="1" tint="0.34998626667073579"/>
        <bgColor indexed="64"/>
      </patternFill>
    </fill>
    <fill>
      <patternFill patternType="solid">
        <fgColor theme="1" tint="0.249977111117893"/>
        <bgColor indexed="64"/>
      </patternFill>
    </fill>
    <fill>
      <patternFill patternType="solid">
        <fgColor theme="5" tint="0.59999389629810485"/>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style="thick">
        <color auto="1"/>
      </right>
      <top style="thick">
        <color auto="1"/>
      </top>
      <bottom style="thick">
        <color auto="1"/>
      </bottom>
      <diagonal/>
    </border>
    <border>
      <left style="thin">
        <color auto="1"/>
      </left>
      <right style="thin">
        <color auto="1"/>
      </right>
      <top/>
      <bottom/>
      <diagonal/>
    </border>
    <border>
      <left/>
      <right/>
      <top style="thin">
        <color auto="1"/>
      </top>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ck">
        <color auto="1"/>
      </left>
      <right style="thick">
        <color auto="1"/>
      </right>
      <top/>
      <bottom style="thick">
        <color auto="1"/>
      </bottom>
      <diagonal/>
    </border>
    <border>
      <left style="medium">
        <color auto="1"/>
      </left>
      <right/>
      <top style="thin">
        <color auto="1"/>
      </top>
      <bottom style="medium">
        <color auto="1"/>
      </bottom>
      <diagonal/>
    </border>
    <border>
      <left/>
      <right style="thin">
        <color auto="1"/>
      </right>
      <top style="medium">
        <color auto="1"/>
      </top>
      <bottom style="thin">
        <color auto="1"/>
      </bottom>
      <diagonal/>
    </border>
    <border>
      <left style="medium">
        <color auto="1"/>
      </left>
      <right/>
      <top/>
      <bottom style="thin">
        <color theme="1"/>
      </bottom>
      <diagonal/>
    </border>
    <border>
      <left style="thin">
        <color auto="1"/>
      </left>
      <right style="medium">
        <color auto="1"/>
      </right>
      <top/>
      <bottom/>
      <diagonal/>
    </border>
    <border>
      <left style="medium">
        <color auto="1"/>
      </left>
      <right style="medium">
        <color auto="1"/>
      </right>
      <top/>
      <bottom style="thick">
        <color auto="1"/>
      </bottom>
      <diagonal/>
    </border>
    <border>
      <left style="medium">
        <color auto="1"/>
      </left>
      <right style="medium">
        <color auto="1"/>
      </right>
      <top style="thin">
        <color auto="1"/>
      </top>
      <bottom style="thick">
        <color auto="1"/>
      </bottom>
      <diagonal/>
    </border>
    <border>
      <left/>
      <right style="thin">
        <color auto="1"/>
      </right>
      <top/>
      <bottom/>
      <diagonal/>
    </border>
    <border>
      <left style="medium">
        <color auto="1"/>
      </left>
      <right style="medium">
        <color auto="1"/>
      </right>
      <top style="medium">
        <color auto="1"/>
      </top>
      <bottom style="thick">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rgb="FFFFFFFF"/>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8" fillId="0" borderId="0" applyNumberFormat="0" applyFill="0" applyBorder="0" applyAlignment="0" applyProtection="0"/>
  </cellStyleXfs>
  <cellXfs count="224">
    <xf numFmtId="0" fontId="0" fillId="0" borderId="0" xfId="0"/>
    <xf numFmtId="0" fontId="3" fillId="0" borderId="1" xfId="0" applyFont="1" applyBorder="1" applyAlignment="1">
      <alignment horizontal="center" vertical="center"/>
    </xf>
    <xf numFmtId="165" fontId="3" fillId="0" borderId="1" xfId="0" applyNumberFormat="1" applyFont="1" applyBorder="1" applyAlignment="1">
      <alignment horizontal="center" vertical="center"/>
    </xf>
    <xf numFmtId="0" fontId="0" fillId="9" borderId="5" xfId="0" applyFill="1" applyBorder="1"/>
    <xf numFmtId="0" fontId="0" fillId="9" borderId="7" xfId="0" applyFill="1" applyBorder="1"/>
    <xf numFmtId="0" fontId="0" fillId="9" borderId="0" xfId="0" applyFill="1"/>
    <xf numFmtId="0" fontId="0" fillId="9" borderId="6" xfId="0" applyFill="1" applyBorder="1"/>
    <xf numFmtId="0" fontId="0" fillId="9" borderId="9" xfId="0" applyFill="1" applyBorder="1"/>
    <xf numFmtId="165" fontId="0" fillId="9" borderId="0" xfId="0" applyNumberFormat="1" applyFill="1"/>
    <xf numFmtId="0" fontId="0" fillId="9" borderId="8" xfId="0" applyFill="1" applyBorder="1"/>
    <xf numFmtId="0" fontId="0" fillId="9" borderId="0" xfId="0" applyFill="1" applyAlignment="1">
      <alignment horizontal="center" vertical="center"/>
    </xf>
    <xf numFmtId="166" fontId="3" fillId="0" borderId="1" xfId="0" applyNumberFormat="1" applyFont="1" applyBorder="1" applyAlignment="1">
      <alignment horizontal="center" vertical="center"/>
    </xf>
    <xf numFmtId="0" fontId="0" fillId="9" borderId="2" xfId="0" applyFill="1" applyBorder="1"/>
    <xf numFmtId="0" fontId="0" fillId="9" borderId="3" xfId="0" applyFill="1" applyBorder="1"/>
    <xf numFmtId="0" fontId="0" fillId="9" borderId="4" xfId="0" applyFill="1" applyBorder="1"/>
    <xf numFmtId="164" fontId="6" fillId="0" borderId="17" xfId="0" applyNumberFormat="1" applyFont="1" applyBorder="1" applyAlignment="1">
      <alignment horizontal="center" vertical="center"/>
    </xf>
    <xf numFmtId="3" fontId="3" fillId="0" borderId="1" xfId="0" applyNumberFormat="1" applyFont="1" applyBorder="1" applyAlignment="1">
      <alignment horizontal="center" vertical="center"/>
    </xf>
    <xf numFmtId="168" fontId="3" fillId="0" borderId="1" xfId="0" applyNumberFormat="1" applyFont="1" applyBorder="1" applyAlignment="1">
      <alignment horizontal="center" vertical="center"/>
    </xf>
    <xf numFmtId="167" fontId="3" fillId="0" borderId="1" xfId="0" applyNumberFormat="1" applyFont="1" applyBorder="1" applyAlignment="1">
      <alignment horizontal="center" vertical="center"/>
    </xf>
    <xf numFmtId="0" fontId="3" fillId="4" borderId="18" xfId="0" applyFont="1" applyFill="1" applyBorder="1" applyAlignment="1">
      <alignment horizontal="center" vertical="center" wrapText="1"/>
    </xf>
    <xf numFmtId="0" fontId="0" fillId="9" borderId="0" xfId="0" applyFill="1" applyAlignment="1">
      <alignment wrapText="1"/>
    </xf>
    <xf numFmtId="3" fontId="3" fillId="9" borderId="0" xfId="0" applyNumberFormat="1" applyFont="1" applyFill="1" applyAlignment="1">
      <alignment horizontal="center" vertical="center"/>
    </xf>
    <xf numFmtId="169" fontId="3" fillId="9" borderId="0" xfId="0" applyNumberFormat="1" applyFont="1" applyFill="1" applyAlignment="1">
      <alignment horizontal="right" vertical="center"/>
    </xf>
    <xf numFmtId="164" fontId="6" fillId="9" borderId="0" xfId="0" applyNumberFormat="1" applyFont="1" applyFill="1" applyAlignment="1">
      <alignment horizontal="center" vertical="center"/>
    </xf>
    <xf numFmtId="0" fontId="0" fillId="9" borderId="8" xfId="0" applyFill="1" applyBorder="1" applyAlignment="1">
      <alignment wrapText="1"/>
    </xf>
    <xf numFmtId="3" fontId="3" fillId="9" borderId="8" xfId="0" applyNumberFormat="1" applyFont="1" applyFill="1" applyBorder="1" applyAlignment="1">
      <alignment horizontal="center" vertical="center"/>
    </xf>
    <xf numFmtId="169" fontId="3" fillId="9" borderId="8" xfId="0" applyNumberFormat="1" applyFont="1" applyFill="1" applyBorder="1" applyAlignment="1">
      <alignment horizontal="right" vertical="center"/>
    </xf>
    <xf numFmtId="164" fontId="6" fillId="9" borderId="8" xfId="0" applyNumberFormat="1" applyFont="1" applyFill="1" applyBorder="1" applyAlignment="1">
      <alignment horizontal="center" vertical="center"/>
    </xf>
    <xf numFmtId="10" fontId="3" fillId="9" borderId="0" xfId="0" applyNumberFormat="1" applyFont="1" applyFill="1" applyAlignment="1">
      <alignment horizontal="left"/>
    </xf>
    <xf numFmtId="166" fontId="3" fillId="0" borderId="26" xfId="0" applyNumberFormat="1" applyFont="1" applyBorder="1" applyAlignment="1">
      <alignment horizontal="center" vertical="center"/>
    </xf>
    <xf numFmtId="166" fontId="3" fillId="0" borderId="22" xfId="0" applyNumberFormat="1" applyFont="1" applyBorder="1" applyAlignment="1">
      <alignment horizontal="center" vertical="center"/>
    </xf>
    <xf numFmtId="166" fontId="3" fillId="0" borderId="24" xfId="0" applyNumberFormat="1" applyFont="1" applyBorder="1" applyAlignment="1">
      <alignment horizontal="center" vertical="center"/>
    </xf>
    <xf numFmtId="0" fontId="3" fillId="6" borderId="25" xfId="0" applyFont="1" applyFill="1" applyBorder="1" applyAlignment="1">
      <alignment horizontal="center" vertical="center"/>
    </xf>
    <xf numFmtId="0" fontId="3" fillId="6" borderId="21" xfId="0" applyFont="1" applyFill="1" applyBorder="1" applyAlignment="1">
      <alignment horizontal="center" vertical="center"/>
    </xf>
    <xf numFmtId="0" fontId="3" fillId="8" borderId="21" xfId="0" applyFont="1" applyFill="1" applyBorder="1" applyAlignment="1">
      <alignment horizontal="center" vertical="center"/>
    </xf>
    <xf numFmtId="0" fontId="3" fillId="8" borderId="23" xfId="0" applyFont="1" applyFill="1" applyBorder="1" applyAlignment="1">
      <alignment horizontal="center" vertical="center"/>
    </xf>
    <xf numFmtId="0" fontId="0" fillId="9" borderId="8" xfId="0" applyFill="1" applyBorder="1" applyAlignment="1">
      <alignment horizontal="right"/>
    </xf>
    <xf numFmtId="166" fontId="10" fillId="9" borderId="0" xfId="0" applyNumberFormat="1" applyFont="1" applyFill="1"/>
    <xf numFmtId="166" fontId="8" fillId="0" borderId="1" xfId="0" applyNumberFormat="1" applyFont="1" applyBorder="1" applyAlignment="1">
      <alignment horizontal="center" vertical="center"/>
    </xf>
    <xf numFmtId="0" fontId="0" fillId="2" borderId="0" xfId="0" applyFill="1"/>
    <xf numFmtId="0" fontId="7" fillId="2" borderId="0" xfId="0" applyFont="1" applyFill="1" applyAlignment="1">
      <alignment horizontal="centerContinuous"/>
    </xf>
    <xf numFmtId="0" fontId="0" fillId="2" borderId="0" xfId="0" applyFill="1" applyAlignment="1">
      <alignment horizontal="centerContinuous"/>
    </xf>
    <xf numFmtId="0" fontId="0" fillId="2" borderId="0" xfId="0" applyFill="1" applyAlignment="1">
      <alignment wrapText="1"/>
    </xf>
    <xf numFmtId="3" fontId="3" fillId="2" borderId="0" xfId="0" applyNumberFormat="1" applyFont="1" applyFill="1" applyAlignment="1">
      <alignment horizontal="center" vertical="center"/>
    </xf>
    <xf numFmtId="169" fontId="3" fillId="2" borderId="0" xfId="0" applyNumberFormat="1" applyFont="1" applyFill="1" applyAlignment="1">
      <alignment horizontal="right" vertical="center"/>
    </xf>
    <xf numFmtId="164" fontId="6" fillId="2" borderId="0" xfId="0" applyNumberFormat="1" applyFont="1" applyFill="1" applyAlignment="1">
      <alignment horizontal="center" vertical="center"/>
    </xf>
    <xf numFmtId="0" fontId="0" fillId="2" borderId="0" xfId="0" applyFill="1" applyAlignment="1">
      <alignment horizontal="right"/>
    </xf>
    <xf numFmtId="0" fontId="3" fillId="4" borderId="25" xfId="0" applyFont="1" applyFill="1" applyBorder="1" applyAlignment="1">
      <alignment horizontal="center" vertical="center"/>
    </xf>
    <xf numFmtId="0" fontId="3" fillId="4" borderId="27" xfId="0" applyFont="1" applyFill="1" applyBorder="1" applyAlignment="1">
      <alignment horizontal="center" vertical="center"/>
    </xf>
    <xf numFmtId="0" fontId="3" fillId="4" borderId="26" xfId="0" applyFont="1" applyFill="1" applyBorder="1" applyAlignment="1">
      <alignment horizontal="center" vertical="center"/>
    </xf>
    <xf numFmtId="0" fontId="6" fillId="0" borderId="32" xfId="0" applyFont="1" applyBorder="1" applyAlignment="1">
      <alignment horizontal="center" vertical="center"/>
    </xf>
    <xf numFmtId="166" fontId="6" fillId="0" borderId="32" xfId="0" applyNumberFormat="1" applyFont="1" applyBorder="1" applyAlignment="1">
      <alignment horizontal="center" vertical="center" wrapText="1"/>
    </xf>
    <xf numFmtId="0" fontId="3" fillId="4" borderId="27" xfId="0" applyFont="1" applyFill="1" applyBorder="1" applyAlignment="1">
      <alignment horizontal="center" vertical="center" wrapText="1"/>
    </xf>
    <xf numFmtId="165" fontId="3" fillId="0" borderId="22" xfId="0" applyNumberFormat="1" applyFont="1" applyBorder="1" applyAlignment="1">
      <alignment horizontal="center" vertical="center"/>
    </xf>
    <xf numFmtId="0" fontId="1" fillId="5" borderId="20" xfId="0" applyFont="1" applyFill="1" applyBorder="1" applyAlignment="1">
      <alignment horizontal="center" vertical="center"/>
    </xf>
    <xf numFmtId="0" fontId="1" fillId="6" borderId="20" xfId="0" applyFont="1" applyFill="1" applyBorder="1" applyAlignment="1">
      <alignment horizontal="center" vertical="center"/>
    </xf>
    <xf numFmtId="0" fontId="1" fillId="7" borderId="20" xfId="0" applyFont="1" applyFill="1" applyBorder="1" applyAlignment="1">
      <alignment horizontal="center" vertical="center"/>
    </xf>
    <xf numFmtId="0" fontId="1" fillId="8" borderId="33" xfId="0" applyFont="1" applyFill="1" applyBorder="1" applyAlignment="1">
      <alignment horizontal="center" vertical="center"/>
    </xf>
    <xf numFmtId="0" fontId="3" fillId="0" borderId="28" xfId="0" applyFont="1" applyBorder="1" applyAlignment="1">
      <alignment horizontal="center" vertical="center"/>
    </xf>
    <xf numFmtId="165" fontId="3" fillId="0" borderId="28" xfId="0" applyNumberFormat="1" applyFont="1" applyBorder="1" applyAlignment="1">
      <alignment horizontal="center" vertical="center"/>
    </xf>
    <xf numFmtId="166" fontId="3" fillId="0" borderId="28" xfId="0" applyNumberFormat="1" applyFont="1" applyBorder="1" applyAlignment="1">
      <alignment horizontal="center" vertical="center"/>
    </xf>
    <xf numFmtId="165" fontId="3" fillId="0" borderId="24" xfId="0" applyNumberFormat="1" applyFont="1" applyBorder="1" applyAlignment="1">
      <alignment horizontal="center" vertical="center"/>
    </xf>
    <xf numFmtId="0" fontId="3" fillId="4" borderId="34" xfId="0" applyFont="1" applyFill="1" applyBorder="1" applyAlignment="1">
      <alignment horizontal="center" vertical="center" wrapText="1"/>
    </xf>
    <xf numFmtId="0" fontId="1" fillId="3" borderId="35" xfId="0" applyFont="1" applyFill="1" applyBorder="1" applyAlignment="1">
      <alignment horizontal="center" vertical="center"/>
    </xf>
    <xf numFmtId="0" fontId="3" fillId="4" borderId="12" xfId="0" applyFont="1" applyFill="1" applyBorder="1" applyAlignment="1">
      <alignment horizontal="centerContinuous"/>
    </xf>
    <xf numFmtId="0" fontId="3" fillId="4" borderId="13" xfId="0" applyFont="1" applyFill="1" applyBorder="1" applyAlignment="1">
      <alignment horizontal="centerContinuous"/>
    </xf>
    <xf numFmtId="0" fontId="3" fillId="4" borderId="36" xfId="0" applyFont="1" applyFill="1" applyBorder="1" applyAlignment="1">
      <alignment horizontal="center" vertical="center" wrapText="1"/>
    </xf>
    <xf numFmtId="167" fontId="3" fillId="0" borderId="22" xfId="0" applyNumberFormat="1" applyFont="1" applyBorder="1" applyAlignment="1">
      <alignment horizontal="center" vertical="center"/>
    </xf>
    <xf numFmtId="0" fontId="1" fillId="5" borderId="21" xfId="0" applyFont="1" applyFill="1" applyBorder="1" applyAlignment="1">
      <alignment horizontal="center" vertical="center" wrapText="1"/>
    </xf>
    <xf numFmtId="0" fontId="1" fillId="6" borderId="23" xfId="0" applyFont="1" applyFill="1" applyBorder="1" applyAlignment="1">
      <alignment horizontal="center" vertical="center" wrapText="1"/>
    </xf>
    <xf numFmtId="3" fontId="3" fillId="0" borderId="28" xfId="0" applyNumberFormat="1" applyFont="1" applyBorder="1" applyAlignment="1">
      <alignment horizontal="center" vertical="center"/>
    </xf>
    <xf numFmtId="169" fontId="3" fillId="0" borderId="28" xfId="0" applyNumberFormat="1" applyFont="1" applyBorder="1" applyAlignment="1">
      <alignment horizontal="center" vertical="center"/>
    </xf>
    <xf numFmtId="167" fontId="3" fillId="0" borderId="24" xfId="0" applyNumberFormat="1" applyFont="1" applyBorder="1" applyAlignment="1">
      <alignment horizontal="center" vertical="center"/>
    </xf>
    <xf numFmtId="167" fontId="3" fillId="0" borderId="37" xfId="0" applyNumberFormat="1" applyFont="1" applyBorder="1" applyAlignment="1">
      <alignment horizontal="center" vertical="center"/>
    </xf>
    <xf numFmtId="167" fontId="3" fillId="0" borderId="38" xfId="0" applyNumberFormat="1" applyFont="1" applyBorder="1" applyAlignment="1">
      <alignment horizontal="center" vertical="center"/>
    </xf>
    <xf numFmtId="0" fontId="3" fillId="4" borderId="39" xfId="0" applyFont="1" applyFill="1" applyBorder="1" applyAlignment="1">
      <alignment horizontal="center" vertical="center" wrapText="1"/>
    </xf>
    <xf numFmtId="0" fontId="1" fillId="3" borderId="29" xfId="0" applyFont="1" applyFill="1" applyBorder="1" applyAlignment="1">
      <alignment horizontal="center" vertical="center" wrapText="1"/>
    </xf>
    <xf numFmtId="0" fontId="3" fillId="4" borderId="11" xfId="0" applyFont="1" applyFill="1" applyBorder="1" applyAlignment="1">
      <alignment horizontal="centerContinuous" vertical="center"/>
    </xf>
    <xf numFmtId="0" fontId="1" fillId="3" borderId="20" xfId="0" applyFont="1" applyFill="1" applyBorder="1" applyAlignment="1">
      <alignment horizontal="center" vertical="center" wrapText="1"/>
    </xf>
    <xf numFmtId="0" fontId="1" fillId="5" borderId="33" xfId="0" applyFont="1" applyFill="1" applyBorder="1" applyAlignment="1">
      <alignment horizontal="center" vertical="center" wrapText="1"/>
    </xf>
    <xf numFmtId="164" fontId="3" fillId="0" borderId="24" xfId="0" applyNumberFormat="1" applyFont="1" applyBorder="1" applyAlignment="1">
      <alignment horizontal="center" vertical="center"/>
    </xf>
    <xf numFmtId="166" fontId="3" fillId="0" borderId="40" xfId="0" applyNumberFormat="1" applyFont="1" applyBorder="1" applyAlignment="1">
      <alignment horizontal="center" vertical="center"/>
    </xf>
    <xf numFmtId="9" fontId="3" fillId="6" borderId="10" xfId="0" applyNumberFormat="1" applyFont="1" applyFill="1" applyBorder="1" applyAlignment="1">
      <alignment horizontal="center"/>
    </xf>
    <xf numFmtId="9" fontId="3" fillId="8" borderId="41" xfId="0" applyNumberFormat="1" applyFont="1" applyFill="1" applyBorder="1" applyAlignment="1">
      <alignment horizontal="center"/>
    </xf>
    <xf numFmtId="0" fontId="3" fillId="8" borderId="29" xfId="0" applyFont="1" applyFill="1" applyBorder="1" applyAlignment="1">
      <alignment horizontal="center" vertical="center"/>
    </xf>
    <xf numFmtId="166" fontId="8" fillId="0" borderId="30" xfId="0" applyNumberFormat="1" applyFont="1" applyBorder="1" applyAlignment="1">
      <alignment horizontal="center" vertical="center"/>
    </xf>
    <xf numFmtId="166" fontId="4" fillId="0" borderId="22" xfId="0" applyNumberFormat="1" applyFont="1" applyBorder="1" applyAlignment="1">
      <alignment horizontal="center" vertical="center"/>
    </xf>
    <xf numFmtId="166" fontId="4" fillId="0" borderId="31" xfId="0" applyNumberFormat="1" applyFont="1" applyBorder="1" applyAlignment="1">
      <alignment horizontal="center" vertical="center"/>
    </xf>
    <xf numFmtId="0" fontId="3" fillId="4" borderId="11" xfId="0" applyFont="1" applyFill="1" applyBorder="1" applyAlignment="1">
      <alignment horizontal="centerContinuous"/>
    </xf>
    <xf numFmtId="0" fontId="0" fillId="4" borderId="12" xfId="0" applyFill="1" applyBorder="1" applyAlignment="1">
      <alignment horizontal="centerContinuous"/>
    </xf>
    <xf numFmtId="0" fontId="0" fillId="4" borderId="13" xfId="0" applyFill="1" applyBorder="1" applyAlignment="1">
      <alignment horizontal="centerContinuous"/>
    </xf>
    <xf numFmtId="0" fontId="7" fillId="10" borderId="14" xfId="0" applyFont="1" applyFill="1" applyBorder="1" applyAlignment="1">
      <alignment horizontal="centerContinuous"/>
    </xf>
    <xf numFmtId="0" fontId="0" fillId="10" borderId="15" xfId="0" applyFill="1" applyBorder="1" applyAlignment="1">
      <alignment horizontal="centerContinuous"/>
    </xf>
    <xf numFmtId="0" fontId="0" fillId="10" borderId="16" xfId="0" applyFill="1" applyBorder="1" applyAlignment="1">
      <alignment horizontal="centerContinuous"/>
    </xf>
    <xf numFmtId="0" fontId="5" fillId="10" borderId="14" xfId="0" applyFont="1" applyFill="1" applyBorder="1" applyAlignment="1">
      <alignment horizontal="centerContinuous" vertical="center"/>
    </xf>
    <xf numFmtId="0" fontId="5" fillId="10" borderId="15" xfId="0" applyFont="1" applyFill="1" applyBorder="1" applyAlignment="1">
      <alignment horizontal="centerContinuous" vertical="center"/>
    </xf>
    <xf numFmtId="0" fontId="6" fillId="10" borderId="14" xfId="0" applyFont="1" applyFill="1" applyBorder="1" applyAlignment="1">
      <alignment horizontal="centerContinuous"/>
    </xf>
    <xf numFmtId="166" fontId="3" fillId="0" borderId="31" xfId="0" applyNumberFormat="1" applyFont="1" applyBorder="1" applyAlignment="1">
      <alignment horizontal="center" vertical="center"/>
    </xf>
    <xf numFmtId="166" fontId="4" fillId="11" borderId="22" xfId="0" applyNumberFormat="1" applyFont="1" applyFill="1" applyBorder="1" applyAlignment="1">
      <alignment horizontal="center" vertical="center"/>
    </xf>
    <xf numFmtId="0" fontId="3" fillId="6" borderId="44" xfId="0" applyFont="1" applyFill="1" applyBorder="1" applyAlignment="1">
      <alignment horizontal="center" vertical="center"/>
    </xf>
    <xf numFmtId="166" fontId="8" fillId="0" borderId="45" xfId="0" applyNumberFormat="1" applyFont="1" applyBorder="1" applyAlignment="1">
      <alignment horizontal="center" vertical="center"/>
    </xf>
    <xf numFmtId="166" fontId="4" fillId="11" borderId="46" xfId="0" applyNumberFormat="1" applyFont="1" applyFill="1" applyBorder="1" applyAlignment="1">
      <alignment horizontal="center" vertical="center"/>
    </xf>
    <xf numFmtId="0" fontId="3" fillId="8" borderId="44" xfId="0" applyFont="1" applyFill="1" applyBorder="1" applyAlignment="1">
      <alignment horizontal="center" vertical="center"/>
    </xf>
    <xf numFmtId="166" fontId="4" fillId="0" borderId="46" xfId="0" applyNumberFormat="1" applyFont="1" applyBorder="1" applyAlignment="1">
      <alignment horizontal="center" vertical="center"/>
    </xf>
    <xf numFmtId="0" fontId="3" fillId="9" borderId="3" xfId="0" applyFont="1" applyFill="1" applyBorder="1" applyAlignment="1">
      <alignment horizontal="center" vertical="center"/>
    </xf>
    <xf numFmtId="166" fontId="8" fillId="9" borderId="3" xfId="0" applyNumberFormat="1" applyFont="1" applyFill="1" applyBorder="1" applyAlignment="1">
      <alignment horizontal="center" vertical="center"/>
    </xf>
    <xf numFmtId="166" fontId="4" fillId="9" borderId="3" xfId="0" applyNumberFormat="1" applyFont="1" applyFill="1" applyBorder="1" applyAlignment="1">
      <alignment horizontal="center" vertical="center"/>
    </xf>
    <xf numFmtId="1" fontId="11" fillId="9" borderId="0" xfId="0" applyNumberFormat="1" applyFont="1" applyFill="1" applyAlignment="1">
      <alignment horizontal="center" vertical="center"/>
    </xf>
    <xf numFmtId="0" fontId="4" fillId="2" borderId="14" xfId="0" applyFont="1" applyFill="1" applyBorder="1" applyAlignment="1">
      <alignment horizontal="center" vertical="center"/>
    </xf>
    <xf numFmtId="166" fontId="4" fillId="2" borderId="15" xfId="0" applyNumberFormat="1" applyFont="1" applyFill="1" applyBorder="1" applyAlignment="1">
      <alignment horizontal="right" vertical="center"/>
    </xf>
    <xf numFmtId="3" fontId="4" fillId="2" borderId="16" xfId="0" applyNumberFormat="1" applyFont="1" applyFill="1" applyBorder="1" applyAlignment="1">
      <alignment horizontal="left" vertical="center"/>
    </xf>
    <xf numFmtId="166" fontId="3" fillId="9" borderId="3" xfId="0" applyNumberFormat="1" applyFont="1" applyFill="1" applyBorder="1" applyAlignment="1">
      <alignment horizontal="center" vertical="center"/>
    </xf>
    <xf numFmtId="0" fontId="3" fillId="4" borderId="14" xfId="0" applyFont="1" applyFill="1" applyBorder="1" applyAlignment="1">
      <alignment horizontal="centerContinuous"/>
    </xf>
    <xf numFmtId="0" fontId="0" fillId="4" borderId="15" xfId="0" applyFill="1" applyBorder="1" applyAlignment="1">
      <alignment horizontal="centerContinuous"/>
    </xf>
    <xf numFmtId="0" fontId="0" fillId="4" borderId="16" xfId="0" applyFill="1" applyBorder="1" applyAlignment="1">
      <alignment horizontal="centerContinuous"/>
    </xf>
    <xf numFmtId="166" fontId="4" fillId="2" borderId="14" xfId="0" applyNumberFormat="1" applyFont="1" applyFill="1" applyBorder="1" applyAlignment="1">
      <alignment horizontal="right" vertical="center"/>
    </xf>
    <xf numFmtId="166" fontId="4" fillId="2" borderId="16" xfId="0" applyNumberFormat="1" applyFont="1" applyFill="1" applyBorder="1" applyAlignment="1">
      <alignment horizontal="left" vertical="center"/>
    </xf>
    <xf numFmtId="3" fontId="3" fillId="2" borderId="14" xfId="0" applyNumberFormat="1" applyFont="1" applyFill="1" applyBorder="1" applyAlignment="1">
      <alignment horizontal="center" vertical="center"/>
    </xf>
    <xf numFmtId="169" fontId="3" fillId="2" borderId="15" xfId="0" applyNumberFormat="1" applyFont="1" applyFill="1" applyBorder="1" applyAlignment="1">
      <alignment horizontal="right" vertical="center"/>
    </xf>
    <xf numFmtId="0" fontId="3" fillId="2" borderId="16" xfId="0" applyFont="1" applyFill="1" applyBorder="1" applyAlignment="1">
      <alignment horizontal="left" vertical="center"/>
    </xf>
    <xf numFmtId="169" fontId="3" fillId="2" borderId="14" xfId="0" applyNumberFormat="1" applyFont="1" applyFill="1" applyBorder="1" applyAlignment="1">
      <alignment horizontal="right" vertical="center"/>
    </xf>
    <xf numFmtId="10" fontId="3" fillId="2" borderId="16" xfId="0" applyNumberFormat="1" applyFont="1" applyFill="1" applyBorder="1" applyAlignment="1">
      <alignment horizontal="left"/>
    </xf>
    <xf numFmtId="166" fontId="3" fillId="0" borderId="13" xfId="0" applyNumberFormat="1" applyFont="1" applyBorder="1" applyAlignment="1">
      <alignment horizontal="center" vertical="center"/>
    </xf>
    <xf numFmtId="166" fontId="3" fillId="0" borderId="47" xfId="0" applyNumberFormat="1" applyFont="1" applyBorder="1" applyAlignment="1">
      <alignment horizontal="center" vertical="center"/>
    </xf>
    <xf numFmtId="0" fontId="0" fillId="2" borderId="11" xfId="0" applyFill="1" applyBorder="1"/>
    <xf numFmtId="169" fontId="3" fillId="2" borderId="34" xfId="0" applyNumberFormat="1" applyFont="1" applyFill="1" applyBorder="1" applyAlignment="1">
      <alignment horizontal="right" vertical="center"/>
    </xf>
    <xf numFmtId="0" fontId="0" fillId="2" borderId="33" xfId="0" applyFill="1" applyBorder="1"/>
    <xf numFmtId="169" fontId="3" fillId="2" borderId="48" xfId="0" applyNumberFormat="1" applyFont="1" applyFill="1" applyBorder="1" applyAlignment="1">
      <alignment horizontal="right" vertical="center"/>
    </xf>
    <xf numFmtId="0" fontId="2" fillId="2" borderId="11" xfId="0" applyFont="1" applyFill="1" applyBorder="1"/>
    <xf numFmtId="0" fontId="3" fillId="2" borderId="13" xfId="0" applyFont="1" applyFill="1" applyBorder="1" applyAlignment="1">
      <alignment horizontal="right"/>
    </xf>
    <xf numFmtId="0" fontId="2" fillId="2" borderId="33" xfId="0" applyFont="1" applyFill="1" applyBorder="1"/>
    <xf numFmtId="0" fontId="3" fillId="2" borderId="47" xfId="0" applyFont="1" applyFill="1" applyBorder="1" applyAlignment="1">
      <alignment horizontal="right"/>
    </xf>
    <xf numFmtId="0" fontId="15" fillId="17" borderId="0" xfId="0" applyFont="1" applyFill="1" applyAlignment="1">
      <alignment horizontal="right" vertical="center" wrapText="1"/>
    </xf>
    <xf numFmtId="49" fontId="16" fillId="17" borderId="0" xfId="0" applyNumberFormat="1" applyFont="1" applyFill="1" applyAlignment="1">
      <alignment vertical="top"/>
    </xf>
    <xf numFmtId="0" fontId="0" fillId="18" borderId="50" xfId="0" applyFill="1" applyBorder="1"/>
    <xf numFmtId="0" fontId="0" fillId="18" borderId="51" xfId="0" applyFill="1" applyBorder="1"/>
    <xf numFmtId="0" fontId="0" fillId="18" borderId="52" xfId="0" applyFill="1" applyBorder="1"/>
    <xf numFmtId="0" fontId="15" fillId="2" borderId="0" xfId="0" applyFont="1" applyFill="1" applyAlignment="1">
      <alignment horizontal="right" vertical="center" wrapText="1"/>
    </xf>
    <xf numFmtId="0" fontId="16" fillId="2" borderId="0" xfId="0" applyFont="1" applyFill="1" applyAlignment="1">
      <alignment horizontal="right" vertical="center" wrapText="1"/>
    </xf>
    <xf numFmtId="0" fontId="16" fillId="2" borderId="0" xfId="0" applyFont="1" applyFill="1" applyAlignment="1">
      <alignment vertical="top"/>
    </xf>
    <xf numFmtId="0" fontId="16" fillId="2" borderId="0" xfId="0" applyFont="1" applyFill="1" applyAlignment="1">
      <alignment horizontal="right" vertical="center"/>
    </xf>
    <xf numFmtId="0" fontId="21" fillId="12" borderId="50" xfId="0" applyFont="1" applyFill="1" applyBorder="1" applyAlignment="1">
      <alignment horizontal="right" vertical="center" wrapText="1"/>
    </xf>
    <xf numFmtId="49" fontId="21" fillId="12" borderId="51" xfId="0" applyNumberFormat="1" applyFont="1" applyFill="1" applyBorder="1" applyAlignment="1">
      <alignment horizontal="left" vertical="center"/>
    </xf>
    <xf numFmtId="0" fontId="22" fillId="12" borderId="51" xfId="0" applyFont="1" applyFill="1" applyBorder="1" applyAlignment="1">
      <alignment vertical="top"/>
    </xf>
    <xf numFmtId="0" fontId="21" fillId="12" borderId="51" xfId="0" applyFont="1" applyFill="1" applyBorder="1" applyAlignment="1">
      <alignment vertical="top"/>
    </xf>
    <xf numFmtId="49" fontId="21" fillId="12" borderId="52" xfId="0" applyNumberFormat="1" applyFont="1" applyFill="1" applyBorder="1" applyAlignment="1">
      <alignment vertical="center"/>
    </xf>
    <xf numFmtId="0" fontId="15" fillId="13" borderId="1" xfId="0" applyFont="1" applyFill="1" applyBorder="1" applyAlignment="1">
      <alignment horizontal="right" vertical="center" wrapText="1"/>
    </xf>
    <xf numFmtId="0" fontId="15" fillId="13" borderId="1" xfId="0" applyFont="1" applyFill="1" applyBorder="1" applyAlignment="1">
      <alignment horizontal="center" vertical="center"/>
    </xf>
    <xf numFmtId="0" fontId="15" fillId="14" borderId="1" xfId="0" applyFont="1" applyFill="1" applyBorder="1" applyAlignment="1">
      <alignment horizontal="right" vertical="center" wrapText="1"/>
    </xf>
    <xf numFmtId="14" fontId="19" fillId="15" borderId="1" xfId="0" applyNumberFormat="1" applyFont="1" applyFill="1" applyBorder="1" applyAlignment="1">
      <alignment horizontal="left" vertical="center"/>
    </xf>
    <xf numFmtId="49" fontId="19" fillId="15" borderId="1" xfId="0" applyNumberFormat="1" applyFont="1" applyFill="1" applyBorder="1" applyAlignment="1">
      <alignment vertical="center"/>
    </xf>
    <xf numFmtId="49" fontId="20" fillId="15" borderId="1" xfId="1" applyNumberFormat="1" applyFont="1" applyFill="1" applyBorder="1" applyAlignment="1">
      <alignment vertical="center"/>
    </xf>
    <xf numFmtId="49" fontId="19" fillId="16" borderId="1" xfId="0" applyNumberFormat="1" applyFont="1" applyFill="1" applyBorder="1" applyAlignment="1">
      <alignment horizontal="left" vertical="center" shrinkToFit="1"/>
    </xf>
    <xf numFmtId="49" fontId="19" fillId="16" borderId="1" xfId="0" applyNumberFormat="1" applyFont="1" applyFill="1" applyBorder="1" applyAlignment="1">
      <alignment horizontal="left" vertical="center"/>
    </xf>
    <xf numFmtId="170" fontId="20" fillId="16" borderId="1" xfId="1" applyNumberFormat="1" applyFont="1" applyFill="1" applyBorder="1" applyAlignment="1">
      <alignment horizontal="left" vertical="center"/>
    </xf>
    <xf numFmtId="14" fontId="19" fillId="15" borderId="1" xfId="0" applyNumberFormat="1" applyFont="1" applyFill="1" applyBorder="1" applyAlignment="1">
      <alignment horizontal="left" vertical="center" shrinkToFit="1"/>
    </xf>
    <xf numFmtId="49" fontId="17" fillId="2" borderId="49" xfId="0" applyNumberFormat="1" applyFont="1" applyFill="1" applyBorder="1" applyAlignment="1">
      <alignment horizontal="left" vertical="top" wrapText="1"/>
    </xf>
    <xf numFmtId="49" fontId="17" fillId="2" borderId="0" xfId="0" applyNumberFormat="1" applyFont="1" applyFill="1" applyAlignment="1">
      <alignment horizontal="left" vertical="top" wrapText="1"/>
    </xf>
    <xf numFmtId="49" fontId="16" fillId="2" borderId="0" xfId="0" applyNumberFormat="1" applyFont="1" applyFill="1" applyAlignment="1">
      <alignment horizontal="center" vertical="top"/>
    </xf>
    <xf numFmtId="49" fontId="15" fillId="13" borderId="50" xfId="0" applyNumberFormat="1" applyFont="1" applyFill="1" applyBorder="1" applyAlignment="1">
      <alignment horizontal="left" vertical="top"/>
    </xf>
    <xf numFmtId="49" fontId="13" fillId="13" borderId="51" xfId="0" applyNumberFormat="1" applyFont="1" applyFill="1" applyBorder="1" applyAlignment="1">
      <alignment horizontal="center" vertical="top"/>
    </xf>
    <xf numFmtId="49" fontId="13" fillId="13" borderId="52" xfId="0" applyNumberFormat="1" applyFont="1" applyFill="1" applyBorder="1" applyAlignment="1">
      <alignment horizontal="center" vertical="top"/>
    </xf>
    <xf numFmtId="49" fontId="16" fillId="13" borderId="50" xfId="0" applyNumberFormat="1" applyFont="1" applyFill="1" applyBorder="1" applyAlignment="1">
      <alignment vertical="top"/>
    </xf>
    <xf numFmtId="49" fontId="16" fillId="13" borderId="51" xfId="0" applyNumberFormat="1" applyFont="1" applyFill="1" applyBorder="1" applyAlignment="1">
      <alignment vertical="top"/>
    </xf>
    <xf numFmtId="49" fontId="16" fillId="13" borderId="52" xfId="0" applyNumberFormat="1" applyFont="1" applyFill="1" applyBorder="1" applyAlignment="1">
      <alignment vertical="top"/>
    </xf>
    <xf numFmtId="0" fontId="24" fillId="12" borderId="50" xfId="0" applyFont="1" applyFill="1" applyBorder="1" applyAlignment="1">
      <alignment horizontal="right" vertical="center" wrapText="1"/>
    </xf>
    <xf numFmtId="0" fontId="26" fillId="19" borderId="1" xfId="0" applyFont="1" applyFill="1" applyBorder="1" applyAlignment="1">
      <alignment horizontal="center" vertical="center" wrapText="1"/>
    </xf>
    <xf numFmtId="0" fontId="23" fillId="20" borderId="1" xfId="0" applyFont="1" applyFill="1" applyBorder="1" applyAlignment="1">
      <alignment horizontal="center" vertical="top" wrapText="1"/>
    </xf>
    <xf numFmtId="49" fontId="0" fillId="0" borderId="1" xfId="0" applyNumberFormat="1" applyBorder="1" applyAlignment="1">
      <alignment horizontal="left" vertical="center" wrapText="1"/>
    </xf>
    <xf numFmtId="49" fontId="0" fillId="0" borderId="1" xfId="0" applyNumberFormat="1" applyBorder="1" applyAlignment="1">
      <alignment vertical="center" wrapText="1"/>
    </xf>
    <xf numFmtId="0" fontId="27" fillId="0" borderId="1" xfId="0" applyFont="1" applyBorder="1" applyAlignment="1">
      <alignment horizontal="center" vertical="center" wrapText="1"/>
    </xf>
    <xf numFmtId="0" fontId="27" fillId="0" borderId="1" xfId="0" applyFont="1" applyBorder="1" applyAlignment="1">
      <alignment horizontal="center" vertical="center"/>
    </xf>
    <xf numFmtId="0" fontId="0" fillId="4" borderId="1" xfId="0" applyFill="1" applyBorder="1" applyAlignment="1">
      <alignment horizontal="left" vertical="center"/>
    </xf>
    <xf numFmtId="0" fontId="0" fillId="21" borderId="15" xfId="0" applyFill="1" applyBorder="1" applyAlignment="1">
      <alignment horizontal="centerContinuous"/>
    </xf>
    <xf numFmtId="0" fontId="0" fillId="21" borderId="16" xfId="0" applyFill="1" applyBorder="1" applyAlignment="1">
      <alignment horizontal="centerContinuous"/>
    </xf>
    <xf numFmtId="0" fontId="7" fillId="21" borderId="14" xfId="0" applyFont="1" applyFill="1" applyBorder="1" applyAlignment="1">
      <alignment horizontal="centerContinuous" vertical="center"/>
    </xf>
    <xf numFmtId="49" fontId="0" fillId="2" borderId="0" xfId="0" applyNumberFormat="1" applyFill="1" applyAlignment="1">
      <alignment horizontal="left" vertical="center" wrapText="1"/>
    </xf>
    <xf numFmtId="0" fontId="27" fillId="2" borderId="0" xfId="0" applyFont="1" applyFill="1" applyAlignment="1">
      <alignment horizontal="center" vertical="center"/>
    </xf>
    <xf numFmtId="0" fontId="7" fillId="21" borderId="15" xfId="0" applyFont="1" applyFill="1" applyBorder="1" applyAlignment="1">
      <alignment horizontal="centerContinuous"/>
    </xf>
    <xf numFmtId="49" fontId="3" fillId="2" borderId="42" xfId="0" applyNumberFormat="1" applyFont="1" applyFill="1" applyBorder="1" applyAlignment="1">
      <alignment horizontal="left" vertical="center" wrapText="1"/>
    </xf>
    <xf numFmtId="49" fontId="3" fillId="0" borderId="19" xfId="0" applyNumberFormat="1" applyFont="1" applyBorder="1" applyAlignment="1">
      <alignment horizontal="left" vertical="center"/>
    </xf>
    <xf numFmtId="49" fontId="3" fillId="0" borderId="43" xfId="0"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0" xfId="0" applyNumberFormat="1" applyFont="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pplyAlignment="1">
      <alignment horizontal="left" vertical="center"/>
    </xf>
    <xf numFmtId="49" fontId="3" fillId="0" borderId="8" xfId="0" applyNumberFormat="1" applyFont="1" applyBorder="1" applyAlignment="1">
      <alignment horizontal="left" vertical="center"/>
    </xf>
    <xf numFmtId="49" fontId="3" fillId="0" borderId="9" xfId="0" applyNumberFormat="1" applyFont="1" applyBorder="1" applyAlignment="1">
      <alignment horizontal="left" vertical="center"/>
    </xf>
    <xf numFmtId="49" fontId="3" fillId="2" borderId="2" xfId="0" applyNumberFormat="1" applyFont="1" applyFill="1" applyBorder="1" applyAlignment="1">
      <alignment horizontal="left" vertical="center" wrapText="1"/>
    </xf>
    <xf numFmtId="49" fontId="0" fillId="2" borderId="3" xfId="0" applyNumberFormat="1" applyFill="1" applyBorder="1" applyAlignment="1">
      <alignment horizontal="left" vertical="center"/>
    </xf>
    <xf numFmtId="49" fontId="0" fillId="2" borderId="4" xfId="0" applyNumberFormat="1" applyFill="1" applyBorder="1" applyAlignment="1">
      <alignment horizontal="left" vertical="center"/>
    </xf>
    <xf numFmtId="49" fontId="0" fillId="2" borderId="7" xfId="0" applyNumberFormat="1" applyFill="1" applyBorder="1" applyAlignment="1">
      <alignment horizontal="left" vertical="center"/>
    </xf>
    <xf numFmtId="49" fontId="0" fillId="2" borderId="8" xfId="0" applyNumberFormat="1" applyFill="1" applyBorder="1" applyAlignment="1">
      <alignment horizontal="left" vertical="center"/>
    </xf>
    <xf numFmtId="49" fontId="0" fillId="2" borderId="9" xfId="0" applyNumberFormat="1" applyFill="1" applyBorder="1" applyAlignment="1">
      <alignment horizontal="left" vertical="center"/>
    </xf>
    <xf numFmtId="0" fontId="0" fillId="0" borderId="3" xfId="0" applyBorder="1"/>
    <xf numFmtId="0" fontId="0" fillId="0" borderId="4" xfId="0" applyBorder="1"/>
    <xf numFmtId="0" fontId="0" fillId="0" borderId="7" xfId="0" applyBorder="1"/>
    <xf numFmtId="0" fontId="0" fillId="0" borderId="8" xfId="0" applyBorder="1"/>
    <xf numFmtId="0" fontId="0" fillId="0" borderId="9" xfId="0" applyBorder="1"/>
    <xf numFmtId="49" fontId="19" fillId="16" borderId="1" xfId="0" applyNumberFormat="1" applyFont="1" applyFill="1" applyBorder="1" applyAlignment="1">
      <alignment horizontal="left" vertical="center" wrapText="1"/>
    </xf>
    <xf numFmtId="0" fontId="19" fillId="16" borderId="1" xfId="0" applyFont="1" applyFill="1" applyBorder="1" applyAlignment="1">
      <alignment wrapText="1"/>
    </xf>
    <xf numFmtId="49" fontId="19" fillId="15" borderId="1" xfId="0" applyNumberFormat="1" applyFont="1" applyFill="1" applyBorder="1" applyAlignment="1">
      <alignment horizontal="left" vertical="center"/>
    </xf>
    <xf numFmtId="0" fontId="19" fillId="15" borderId="1" xfId="0" applyFont="1" applyFill="1" applyBorder="1" applyAlignment="1">
      <alignment wrapText="1"/>
    </xf>
    <xf numFmtId="0" fontId="19" fillId="16" borderId="1" xfId="0" applyFont="1" applyFill="1" applyBorder="1"/>
    <xf numFmtId="0" fontId="15" fillId="13" borderId="1" xfId="0" applyFont="1" applyFill="1" applyBorder="1" applyAlignment="1">
      <alignment horizontal="center" vertical="center"/>
    </xf>
    <xf numFmtId="0" fontId="19" fillId="15" borderId="1" xfId="0" applyFont="1" applyFill="1" applyBorder="1"/>
    <xf numFmtId="0" fontId="19" fillId="15" borderId="1" xfId="0" applyFont="1" applyFill="1" applyBorder="1" applyAlignment="1">
      <alignment vertical="center"/>
    </xf>
    <xf numFmtId="0" fontId="19" fillId="16" borderId="1" xfId="0" applyFont="1" applyFill="1" applyBorder="1" applyAlignment="1">
      <alignment vertical="top" wrapText="1"/>
    </xf>
    <xf numFmtId="0" fontId="19" fillId="16" borderId="1" xfId="0" applyFont="1" applyFill="1" applyBorder="1" applyAlignment="1">
      <alignment vertical="center"/>
    </xf>
    <xf numFmtId="0" fontId="19" fillId="15" borderId="1" xfId="0" applyFont="1" applyFill="1" applyBorder="1" applyAlignment="1">
      <alignment vertical="top" wrapText="1"/>
    </xf>
    <xf numFmtId="0" fontId="19" fillId="15" borderId="1" xfId="0" applyFont="1" applyFill="1" applyBorder="1" applyAlignment="1">
      <alignment vertical="top"/>
    </xf>
    <xf numFmtId="0" fontId="19" fillId="16" borderId="1" xfId="0" applyFont="1" applyFill="1" applyBorder="1" applyAlignment="1">
      <alignment vertical="top"/>
    </xf>
    <xf numFmtId="0" fontId="19" fillId="15" borderId="1" xfId="0" applyFont="1" applyFill="1" applyBorder="1" applyAlignment="1">
      <alignment vertical="center" wrapText="1"/>
    </xf>
    <xf numFmtId="0" fontId="19" fillId="16" borderId="50" xfId="0" applyFont="1" applyFill="1" applyBorder="1" applyAlignment="1">
      <alignment vertical="center"/>
    </xf>
    <xf numFmtId="0" fontId="19" fillId="16" borderId="51" xfId="0" applyFont="1" applyFill="1" applyBorder="1" applyAlignment="1">
      <alignment vertical="center"/>
    </xf>
    <xf numFmtId="0" fontId="19" fillId="16" borderId="52" xfId="0" applyFont="1" applyFill="1" applyBorder="1" applyAlignment="1">
      <alignment vertical="center"/>
    </xf>
    <xf numFmtId="0" fontId="19" fillId="15" borderId="50" xfId="0" applyFont="1" applyFill="1" applyBorder="1" applyAlignment="1">
      <alignment wrapText="1"/>
    </xf>
    <xf numFmtId="0" fontId="19" fillId="15" borderId="51" xfId="0" applyFont="1" applyFill="1" applyBorder="1" applyAlignment="1">
      <alignment wrapText="1"/>
    </xf>
    <xf numFmtId="0" fontId="19" fillId="15" borderId="52" xfId="0" applyFont="1" applyFill="1" applyBorder="1" applyAlignment="1">
      <alignment wrapText="1"/>
    </xf>
    <xf numFmtId="0" fontId="14" fillId="0" borderId="0" xfId="0" applyFont="1" applyAlignment="1">
      <alignment horizontal="left" vertical="center" wrapText="1"/>
    </xf>
    <xf numFmtId="49" fontId="19" fillId="16" borderId="1" xfId="0" applyNumberFormat="1" applyFont="1" applyFill="1" applyBorder="1" applyAlignment="1">
      <alignment horizontal="left" vertical="center"/>
    </xf>
    <xf numFmtId="14" fontId="19" fillId="15" borderId="1" xfId="0" applyNumberFormat="1" applyFont="1" applyFill="1" applyBorder="1" applyAlignment="1">
      <alignment horizontal="left"/>
    </xf>
    <xf numFmtId="0" fontId="19" fillId="15" borderId="1" xfId="0" applyFont="1" applyFill="1" applyBorder="1" applyAlignment="1">
      <alignment horizontal="left"/>
    </xf>
    <xf numFmtId="0" fontId="0" fillId="4" borderId="1" xfId="0" applyFill="1" applyBorder="1" applyAlignment="1">
      <alignment horizontal="left" vertical="center" wrapText="1"/>
    </xf>
  </cellXfs>
  <cellStyles count="2">
    <cellStyle name="Lien hypertexte" xfId="1" builtinId="8"/>
    <cellStyle name="Normal" xfId="0" builtinId="0"/>
  </cellStyles>
  <dxfs count="2">
    <dxf>
      <font>
        <strike val="0"/>
        <color rgb="FFC00000"/>
      </font>
      <fill>
        <patternFill>
          <bgColor rgb="FFFFE7E7"/>
        </patternFill>
      </fill>
    </dxf>
    <dxf>
      <font>
        <strike val="0"/>
        <color rgb="FF00B050"/>
      </font>
      <fill>
        <patternFill>
          <bgColor rgb="FFE5FFE9"/>
        </patternFill>
      </fill>
    </dxf>
  </dxfs>
  <tableStyles count="0" defaultTableStyle="TableStyleMedium2" defaultPivotStyle="PivotStyleLight16"/>
  <colors>
    <mruColors>
      <color rgb="FFFDB87B"/>
      <color rgb="FFF8696B"/>
      <color rgb="FF63BE7B"/>
      <color rgb="FFB1D47F"/>
      <color rgb="FFFFEB84"/>
      <color rgb="FFE5FFE9"/>
      <color rgb="FFFFE7E7"/>
      <color rgb="FFFFEBEB"/>
      <color rgb="FFFFABAB"/>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a:solidFill>
                  <a:schemeClr val="tx1"/>
                </a:solidFill>
              </a:rPr>
              <a:t>CHARGES PAR PROFIL</a:t>
            </a:r>
          </a:p>
        </c:rich>
      </c:tx>
      <c:overlay val="0"/>
      <c:spPr>
        <a:noFill/>
        <a:ln>
          <a:noFill/>
        </a:ln>
        <a:effectLst/>
      </c:spPr>
    </c:title>
    <c:autoTitleDeleted val="0"/>
    <c:plotArea>
      <c:layout/>
      <c:pieChart>
        <c:varyColors val="1"/>
        <c:ser>
          <c:idx val="1"/>
          <c:order val="0"/>
          <c:spPr>
            <a:ln w="6350">
              <a:solidFill>
                <a:schemeClr val="tx1"/>
              </a:solidFill>
            </a:ln>
          </c:spPr>
          <c:dPt>
            <c:idx val="0"/>
            <c:bubble3D val="0"/>
            <c:spPr>
              <a:solidFill>
                <a:schemeClr val="accent1">
                  <a:lumMod val="20000"/>
                  <a:lumOff val="80000"/>
                </a:schemeClr>
              </a:solidFill>
              <a:ln w="6350">
                <a:solidFill>
                  <a:schemeClr val="tx1"/>
                </a:solidFill>
              </a:ln>
            </c:spPr>
            <c:extLst>
              <c:ext xmlns:c16="http://schemas.microsoft.com/office/drawing/2014/chart" uri="{C3380CC4-5D6E-409C-BE32-E72D297353CC}">
                <c16:uniqueId val="{00000001-0A6A-4DB4-8F5B-5A07F912C36B}"/>
              </c:ext>
            </c:extLst>
          </c:dPt>
          <c:dPt>
            <c:idx val="1"/>
            <c:bubble3D val="0"/>
            <c:spPr>
              <a:solidFill>
                <a:schemeClr val="accent4">
                  <a:lumMod val="20000"/>
                  <a:lumOff val="80000"/>
                </a:schemeClr>
              </a:solidFill>
              <a:ln w="6350">
                <a:solidFill>
                  <a:schemeClr val="tx1"/>
                </a:solidFill>
              </a:ln>
            </c:spPr>
            <c:extLst>
              <c:ext xmlns:c16="http://schemas.microsoft.com/office/drawing/2014/chart" uri="{C3380CC4-5D6E-409C-BE32-E72D297353CC}">
                <c16:uniqueId val="{00000003-0A6A-4DB4-8F5B-5A07F912C36B}"/>
              </c:ext>
            </c:extLst>
          </c:dPt>
          <c:dPt>
            <c:idx val="2"/>
            <c:bubble3D val="0"/>
            <c:spPr>
              <a:solidFill>
                <a:schemeClr val="accent6">
                  <a:lumMod val="20000"/>
                  <a:lumOff val="80000"/>
                </a:schemeClr>
              </a:solidFill>
              <a:ln w="6350">
                <a:solidFill>
                  <a:schemeClr val="tx1"/>
                </a:solidFill>
              </a:ln>
            </c:spPr>
            <c:extLst>
              <c:ext xmlns:c16="http://schemas.microsoft.com/office/drawing/2014/chart" uri="{C3380CC4-5D6E-409C-BE32-E72D297353CC}">
                <c16:uniqueId val="{00000005-0A6A-4DB4-8F5B-5A07F912C36B}"/>
              </c:ext>
            </c:extLst>
          </c:dPt>
          <c:dPt>
            <c:idx val="3"/>
            <c:bubble3D val="0"/>
            <c:spPr>
              <a:solidFill>
                <a:schemeClr val="accent3">
                  <a:lumMod val="20000"/>
                  <a:lumOff val="80000"/>
                </a:schemeClr>
              </a:solidFill>
              <a:ln w="6350">
                <a:solidFill>
                  <a:schemeClr val="tx1"/>
                </a:solidFill>
              </a:ln>
            </c:spPr>
            <c:extLst>
              <c:ext xmlns:c16="http://schemas.microsoft.com/office/drawing/2014/chart" uri="{C3380CC4-5D6E-409C-BE32-E72D297353CC}">
                <c16:uniqueId val="{00000007-0A6A-4DB4-8F5B-5A07F912C36B}"/>
              </c:ext>
            </c:extLst>
          </c:dPt>
          <c:dPt>
            <c:idx val="4"/>
            <c:bubble3D val="0"/>
            <c:spPr>
              <a:solidFill>
                <a:schemeClr val="accent5">
                  <a:lumMod val="20000"/>
                  <a:lumOff val="80000"/>
                </a:schemeClr>
              </a:solidFill>
              <a:ln w="6350">
                <a:solidFill>
                  <a:schemeClr val="tx1"/>
                </a:solidFill>
              </a:ln>
            </c:spPr>
            <c:extLst>
              <c:ext xmlns:c16="http://schemas.microsoft.com/office/drawing/2014/chart" uri="{C3380CC4-5D6E-409C-BE32-E72D297353CC}">
                <c16:uniqueId val="{00000009-0A6A-4DB4-8F5B-5A07F912C36B}"/>
              </c:ext>
            </c:extLst>
          </c:dPt>
          <c:dLbls>
            <c:spPr>
              <a:noFill/>
              <a:ln>
                <a:noFill/>
              </a:ln>
              <a:effectLst/>
            </c:spPr>
            <c:txPr>
              <a:bodyPr wrap="square" lIns="38100" tIns="19050" rIns="38100" bIns="19050" anchor="ctr">
                <a:spAutoFit/>
              </a:bodyPr>
              <a:lstStyle/>
              <a:p>
                <a:pPr>
                  <a:defRPr sz="1200" b="1"/>
                </a:pPr>
                <a:endParaRPr lang="fr-FR"/>
              </a:p>
            </c:tx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'Dimensionnement '!$C$40:$C$44</c:f>
              <c:strCache>
                <c:ptCount val="5"/>
                <c:pt idx="0">
                  <c:v>Développeur</c:v>
                </c:pt>
                <c:pt idx="1">
                  <c:v>Data Scientist</c:v>
                </c:pt>
                <c:pt idx="2">
                  <c:v>Presta IA</c:v>
                </c:pt>
                <c:pt idx="3">
                  <c:v>UX Designer</c:v>
                </c:pt>
                <c:pt idx="4">
                  <c:v>Graphiste</c:v>
                </c:pt>
              </c:strCache>
            </c:strRef>
          </c:cat>
          <c:val>
            <c:numRef>
              <c:f>'Dimensionnement '!$D$40:$D$44</c:f>
              <c:numCache>
                <c:formatCode>General</c:formatCode>
                <c:ptCount val="5"/>
                <c:pt idx="0">
                  <c:v>35</c:v>
                </c:pt>
                <c:pt idx="1">
                  <c:v>25</c:v>
                </c:pt>
                <c:pt idx="2">
                  <c:v>25</c:v>
                </c:pt>
                <c:pt idx="3">
                  <c:v>10</c:v>
                </c:pt>
                <c:pt idx="4">
                  <c:v>5</c:v>
                </c:pt>
              </c:numCache>
            </c:numRef>
          </c:val>
          <c:extLst>
            <c:ext xmlns:c16="http://schemas.microsoft.com/office/drawing/2014/chart" uri="{C3380CC4-5D6E-409C-BE32-E72D297353CC}">
              <c16:uniqueId val="{0000000A-0A6A-4DB4-8F5B-5A07F912C36B}"/>
            </c:ext>
          </c:extLst>
        </c:ser>
        <c:ser>
          <c:idx val="0"/>
          <c:order val="1"/>
          <c:spPr>
            <a:ln w="6350">
              <a:solidFill>
                <a:schemeClr val="tx1"/>
              </a:solidFill>
            </a:ln>
          </c:spPr>
          <c:dPt>
            <c:idx val="0"/>
            <c:bubble3D val="0"/>
            <c:spPr>
              <a:solidFill>
                <a:schemeClr val="accent1">
                  <a:lumMod val="20000"/>
                  <a:lumOff val="80000"/>
                </a:schemeClr>
              </a:solidFill>
              <a:ln w="6350">
                <a:solidFill>
                  <a:schemeClr val="tx1"/>
                </a:solidFill>
              </a:ln>
              <a:effectLst/>
            </c:spPr>
            <c:extLst>
              <c:ext xmlns:c16="http://schemas.microsoft.com/office/drawing/2014/chart" uri="{C3380CC4-5D6E-409C-BE32-E72D297353CC}">
                <c16:uniqueId val="{0000000C-0A6A-4DB4-8F5B-5A07F912C36B}"/>
              </c:ext>
            </c:extLst>
          </c:dPt>
          <c:dPt>
            <c:idx val="1"/>
            <c:bubble3D val="0"/>
            <c:spPr>
              <a:solidFill>
                <a:schemeClr val="accent4">
                  <a:lumMod val="20000"/>
                  <a:lumOff val="80000"/>
                </a:schemeClr>
              </a:solidFill>
              <a:ln w="6350">
                <a:solidFill>
                  <a:schemeClr val="tx1"/>
                </a:solidFill>
              </a:ln>
              <a:effectLst/>
            </c:spPr>
            <c:extLst>
              <c:ext xmlns:c16="http://schemas.microsoft.com/office/drawing/2014/chart" uri="{C3380CC4-5D6E-409C-BE32-E72D297353CC}">
                <c16:uniqueId val="{0000000E-0A6A-4DB4-8F5B-5A07F912C36B}"/>
              </c:ext>
            </c:extLst>
          </c:dPt>
          <c:dPt>
            <c:idx val="2"/>
            <c:bubble3D val="0"/>
            <c:spPr>
              <a:solidFill>
                <a:schemeClr val="accent6">
                  <a:lumMod val="20000"/>
                  <a:lumOff val="80000"/>
                </a:schemeClr>
              </a:solidFill>
              <a:ln w="6350">
                <a:solidFill>
                  <a:schemeClr val="tx1"/>
                </a:solidFill>
              </a:ln>
              <a:effectLst/>
            </c:spPr>
            <c:extLst>
              <c:ext xmlns:c16="http://schemas.microsoft.com/office/drawing/2014/chart" uri="{C3380CC4-5D6E-409C-BE32-E72D297353CC}">
                <c16:uniqueId val="{00000010-0A6A-4DB4-8F5B-5A07F912C36B}"/>
              </c:ext>
            </c:extLst>
          </c:dPt>
          <c:dPt>
            <c:idx val="3"/>
            <c:bubble3D val="0"/>
            <c:spPr>
              <a:solidFill>
                <a:schemeClr val="accent3">
                  <a:lumMod val="20000"/>
                  <a:lumOff val="80000"/>
                </a:schemeClr>
              </a:solidFill>
              <a:ln w="6350">
                <a:solidFill>
                  <a:schemeClr val="tx1"/>
                </a:solidFill>
              </a:ln>
              <a:effectLst/>
            </c:spPr>
            <c:extLst>
              <c:ext xmlns:c16="http://schemas.microsoft.com/office/drawing/2014/chart" uri="{C3380CC4-5D6E-409C-BE32-E72D297353CC}">
                <c16:uniqueId val="{00000012-0A6A-4DB4-8F5B-5A07F912C36B}"/>
              </c:ext>
            </c:extLst>
          </c:dPt>
          <c:dPt>
            <c:idx val="4"/>
            <c:bubble3D val="0"/>
            <c:spPr>
              <a:solidFill>
                <a:schemeClr val="accent5">
                  <a:lumMod val="20000"/>
                  <a:lumOff val="80000"/>
                </a:schemeClr>
              </a:solidFill>
              <a:ln w="6350">
                <a:solidFill>
                  <a:schemeClr val="tx1"/>
                </a:solidFill>
              </a:ln>
              <a:effectLst/>
            </c:spPr>
            <c:extLst>
              <c:ext xmlns:c16="http://schemas.microsoft.com/office/drawing/2014/chart" uri="{C3380CC4-5D6E-409C-BE32-E72D297353CC}">
                <c16:uniqueId val="{00000014-0A6A-4DB4-8F5B-5A07F912C36B}"/>
              </c:ext>
            </c:extLst>
          </c:dPt>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'Dimensionnement '!$C$40:$C$44</c:f>
              <c:strCache>
                <c:ptCount val="5"/>
                <c:pt idx="0">
                  <c:v>Développeur</c:v>
                </c:pt>
                <c:pt idx="1">
                  <c:v>Data Scientist</c:v>
                </c:pt>
                <c:pt idx="2">
                  <c:v>Presta IA</c:v>
                </c:pt>
                <c:pt idx="3">
                  <c:v>UX Designer</c:v>
                </c:pt>
                <c:pt idx="4">
                  <c:v>Graphiste</c:v>
                </c:pt>
              </c:strCache>
            </c:strRef>
          </c:cat>
          <c:val>
            <c:numRef>
              <c:f>'Dimensionnement '!$D$40:$D$44</c:f>
              <c:numCache>
                <c:formatCode>General</c:formatCode>
                <c:ptCount val="5"/>
                <c:pt idx="0">
                  <c:v>35</c:v>
                </c:pt>
                <c:pt idx="1">
                  <c:v>25</c:v>
                </c:pt>
                <c:pt idx="2">
                  <c:v>25</c:v>
                </c:pt>
                <c:pt idx="3">
                  <c:v>10</c:v>
                </c:pt>
                <c:pt idx="4">
                  <c:v>5</c:v>
                </c:pt>
              </c:numCache>
            </c:numRef>
          </c:val>
          <c:extLst>
            <c:ext xmlns:c16="http://schemas.microsoft.com/office/drawing/2014/chart" uri="{C3380CC4-5D6E-409C-BE32-E72D297353CC}">
              <c16:uniqueId val="{00000015-0A6A-4DB4-8F5B-5A07F912C36B}"/>
            </c:ext>
          </c:extLst>
        </c:ser>
        <c:dLbls>
          <c:dLblPos val="outEnd"/>
          <c:showLegendKey val="0"/>
          <c:showVal val="1"/>
          <c:showCatName val="0"/>
          <c:showSerName val="0"/>
          <c:showPercent val="0"/>
          <c:showBubbleSize val="0"/>
          <c:showLeaderLines val="1"/>
        </c:dLbls>
        <c:firstSliceAng val="0"/>
      </c:pieChart>
    </c:plotArea>
    <c:legend>
      <c:legendPos val="b"/>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fr-FR"/>
        </a:p>
      </c:txPr>
    </c:legend>
    <c:plotVisOnly val="1"/>
    <c:dispBlanksAs val="gap"/>
    <c:showDLblsOverMax val="0"/>
    <c:extLst/>
  </c:chart>
  <c:spPr>
    <a:solidFill>
      <a:schemeClr val="bg1"/>
    </a:solidFill>
    <a:ln w="19050" cap="flat" cmpd="sng" algn="ctr">
      <a:solidFill>
        <a:schemeClr val="tx1"/>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a:solidFill>
                  <a:schemeClr val="tx1"/>
                </a:solidFill>
              </a:rPr>
              <a:t>COÛTS PAR PROFIL</a:t>
            </a:r>
          </a:p>
        </c:rich>
      </c:tx>
      <c:overlay val="0"/>
      <c:spPr>
        <a:noFill/>
        <a:ln>
          <a:noFill/>
        </a:ln>
        <a:effectLst/>
      </c:spPr>
    </c:title>
    <c:autoTitleDeleted val="0"/>
    <c:plotArea>
      <c:layout/>
      <c:pieChart>
        <c:varyColors val="1"/>
        <c:ser>
          <c:idx val="0"/>
          <c:order val="0"/>
          <c:spPr>
            <a:ln w="6350">
              <a:solidFill>
                <a:schemeClr val="tx1"/>
              </a:solidFill>
            </a:ln>
          </c:spPr>
          <c:dPt>
            <c:idx val="0"/>
            <c:bubble3D val="0"/>
            <c:spPr>
              <a:solidFill>
                <a:schemeClr val="accent1">
                  <a:lumMod val="20000"/>
                  <a:lumOff val="80000"/>
                </a:schemeClr>
              </a:solidFill>
              <a:ln w="6350">
                <a:solidFill>
                  <a:schemeClr val="tx1"/>
                </a:solidFill>
              </a:ln>
            </c:spPr>
            <c:extLst>
              <c:ext xmlns:c16="http://schemas.microsoft.com/office/drawing/2014/chart" uri="{C3380CC4-5D6E-409C-BE32-E72D297353CC}">
                <c16:uniqueId val="{00000001-D088-413F-BB1C-3FF0FF748E6C}"/>
              </c:ext>
            </c:extLst>
          </c:dPt>
          <c:dPt>
            <c:idx val="1"/>
            <c:bubble3D val="0"/>
            <c:spPr>
              <a:solidFill>
                <a:schemeClr val="accent4">
                  <a:lumMod val="20000"/>
                  <a:lumOff val="80000"/>
                </a:schemeClr>
              </a:solidFill>
              <a:ln w="6350">
                <a:solidFill>
                  <a:schemeClr val="tx1"/>
                </a:solidFill>
              </a:ln>
            </c:spPr>
            <c:extLst>
              <c:ext xmlns:c16="http://schemas.microsoft.com/office/drawing/2014/chart" uri="{C3380CC4-5D6E-409C-BE32-E72D297353CC}">
                <c16:uniqueId val="{00000003-D088-413F-BB1C-3FF0FF748E6C}"/>
              </c:ext>
            </c:extLst>
          </c:dPt>
          <c:dPt>
            <c:idx val="2"/>
            <c:bubble3D val="0"/>
            <c:spPr>
              <a:solidFill>
                <a:schemeClr val="accent6">
                  <a:lumMod val="20000"/>
                  <a:lumOff val="80000"/>
                </a:schemeClr>
              </a:solidFill>
              <a:ln w="6350">
                <a:solidFill>
                  <a:schemeClr val="tx1"/>
                </a:solidFill>
              </a:ln>
            </c:spPr>
            <c:extLst>
              <c:ext xmlns:c16="http://schemas.microsoft.com/office/drawing/2014/chart" uri="{C3380CC4-5D6E-409C-BE32-E72D297353CC}">
                <c16:uniqueId val="{00000005-D088-413F-BB1C-3FF0FF748E6C}"/>
              </c:ext>
            </c:extLst>
          </c:dPt>
          <c:dPt>
            <c:idx val="3"/>
            <c:bubble3D val="0"/>
            <c:spPr>
              <a:solidFill>
                <a:schemeClr val="accent3">
                  <a:lumMod val="20000"/>
                  <a:lumOff val="80000"/>
                </a:schemeClr>
              </a:solidFill>
              <a:ln w="6350">
                <a:solidFill>
                  <a:schemeClr val="tx1"/>
                </a:solidFill>
              </a:ln>
            </c:spPr>
            <c:extLst>
              <c:ext xmlns:c16="http://schemas.microsoft.com/office/drawing/2014/chart" uri="{C3380CC4-5D6E-409C-BE32-E72D297353CC}">
                <c16:uniqueId val="{00000007-D088-413F-BB1C-3FF0FF748E6C}"/>
              </c:ext>
            </c:extLst>
          </c:dPt>
          <c:dPt>
            <c:idx val="4"/>
            <c:bubble3D val="0"/>
            <c:spPr>
              <a:solidFill>
                <a:schemeClr val="accent5">
                  <a:lumMod val="20000"/>
                  <a:lumOff val="80000"/>
                </a:schemeClr>
              </a:solidFill>
              <a:ln w="6350">
                <a:solidFill>
                  <a:schemeClr val="tx1"/>
                </a:solidFill>
              </a:ln>
            </c:spPr>
            <c:extLst>
              <c:ext xmlns:c16="http://schemas.microsoft.com/office/drawing/2014/chart" uri="{C3380CC4-5D6E-409C-BE32-E72D297353CC}">
                <c16:uniqueId val="{00000009-D088-413F-BB1C-3FF0FF748E6C}"/>
              </c:ext>
            </c:extLst>
          </c:dPt>
          <c:dLbls>
            <c:spPr>
              <a:noFill/>
              <a:ln>
                <a:noFill/>
              </a:ln>
              <a:effectLst/>
            </c:spPr>
            <c:txPr>
              <a:bodyPr wrap="square" lIns="38100" tIns="19050" rIns="38100" bIns="19050" anchor="ctr">
                <a:spAutoFit/>
              </a:bodyPr>
              <a:lstStyle/>
              <a:p>
                <a:pPr>
                  <a:defRPr sz="1200" b="1"/>
                </a:pPr>
                <a:endParaRPr lang="fr-FR"/>
              </a:p>
            </c:tx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'Dimensionnement '!$C$40:$C$44</c:f>
              <c:strCache>
                <c:ptCount val="5"/>
                <c:pt idx="0">
                  <c:v>Développeur</c:v>
                </c:pt>
                <c:pt idx="1">
                  <c:v>Data Scientist</c:v>
                </c:pt>
                <c:pt idx="2">
                  <c:v>Presta IA</c:v>
                </c:pt>
                <c:pt idx="3">
                  <c:v>UX Designer</c:v>
                </c:pt>
                <c:pt idx="4">
                  <c:v>Graphiste</c:v>
                </c:pt>
              </c:strCache>
            </c:strRef>
          </c:cat>
          <c:val>
            <c:numRef>
              <c:f>'Dimensionnement '!$F$40:$F$44</c:f>
              <c:numCache>
                <c:formatCode>#\ ##0\ "€"</c:formatCode>
                <c:ptCount val="5"/>
                <c:pt idx="0">
                  <c:v>10500</c:v>
                </c:pt>
                <c:pt idx="1">
                  <c:v>8750</c:v>
                </c:pt>
                <c:pt idx="2">
                  <c:v>20000</c:v>
                </c:pt>
                <c:pt idx="3">
                  <c:v>2500</c:v>
                </c:pt>
                <c:pt idx="4">
                  <c:v>1000</c:v>
                </c:pt>
              </c:numCache>
            </c:numRef>
          </c:val>
          <c:extLst>
            <c:ext xmlns:c16="http://schemas.microsoft.com/office/drawing/2014/chart" uri="{C3380CC4-5D6E-409C-BE32-E72D297353CC}">
              <c16:uniqueId val="{0000000A-D088-413F-BB1C-3FF0FF748E6C}"/>
            </c:ext>
          </c:extLst>
        </c:ser>
        <c:dLbls>
          <c:dLblPos val="outEnd"/>
          <c:showLegendKey val="0"/>
          <c:showVal val="1"/>
          <c:showCatName val="0"/>
          <c:showSerName val="0"/>
          <c:showPercent val="0"/>
          <c:showBubbleSize val="0"/>
          <c:showLeaderLines val="1"/>
        </c:dLbls>
        <c:firstSliceAng val="0"/>
      </c:pieChart>
    </c:plotArea>
    <c:legend>
      <c:legendPos val="b"/>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fr-FR"/>
        </a:p>
      </c:txPr>
    </c:legend>
    <c:plotVisOnly val="1"/>
    <c:dispBlanksAs val="gap"/>
    <c:showDLblsOverMax val="0"/>
    <c:extLst/>
  </c:chart>
  <c:spPr>
    <a:solidFill>
      <a:schemeClr val="bg1"/>
    </a:solidFill>
    <a:ln w="19050" cap="flat" cmpd="sng" algn="ctr">
      <a:solidFill>
        <a:schemeClr val="tx1"/>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a:solidFill>
                  <a:schemeClr val="tx1"/>
                </a:solidFill>
              </a:rPr>
              <a:t>COÛT</a:t>
            </a:r>
            <a:r>
              <a:rPr lang="fr-FR" sz="2000" b="1" baseline="0">
                <a:solidFill>
                  <a:schemeClr val="tx1"/>
                </a:solidFill>
              </a:rPr>
              <a:t> AZURE INITIAL</a:t>
            </a:r>
            <a:endParaRPr lang="fr-FR" sz="2000" b="1">
              <a:solidFill>
                <a:schemeClr val="tx1"/>
              </a:solidFill>
            </a:endParaRPr>
          </a:p>
        </c:rich>
      </c:tx>
      <c:overlay val="0"/>
      <c:spPr>
        <a:noFill/>
        <a:ln>
          <a:noFill/>
        </a:ln>
        <a:effectLst/>
      </c:spPr>
    </c:title>
    <c:autoTitleDeleted val="0"/>
    <c:plotArea>
      <c:layout/>
      <c:pieChart>
        <c:varyColors val="1"/>
        <c:ser>
          <c:idx val="1"/>
          <c:order val="0"/>
          <c:spPr>
            <a:ln w="6350">
              <a:solidFill>
                <a:schemeClr val="tx1"/>
              </a:solidFill>
            </a:ln>
          </c:spPr>
          <c:dPt>
            <c:idx val="0"/>
            <c:bubble3D val="0"/>
            <c:spPr>
              <a:solidFill>
                <a:schemeClr val="accent1">
                  <a:lumMod val="20000"/>
                  <a:lumOff val="80000"/>
                </a:schemeClr>
              </a:solidFill>
              <a:ln w="6350">
                <a:solidFill>
                  <a:schemeClr val="tx1"/>
                </a:solidFill>
              </a:ln>
            </c:spPr>
            <c:extLst>
              <c:ext xmlns:c16="http://schemas.microsoft.com/office/drawing/2014/chart" uri="{C3380CC4-5D6E-409C-BE32-E72D297353CC}">
                <c16:uniqueId val="{00000014-5EF8-4E1B-BE34-196C5B998910}"/>
              </c:ext>
            </c:extLst>
          </c:dPt>
          <c:dPt>
            <c:idx val="1"/>
            <c:bubble3D val="0"/>
            <c:spPr>
              <a:solidFill>
                <a:schemeClr val="accent4">
                  <a:lumMod val="20000"/>
                  <a:lumOff val="80000"/>
                </a:schemeClr>
              </a:solidFill>
              <a:ln w="6350">
                <a:solidFill>
                  <a:schemeClr val="tx1"/>
                </a:solidFill>
              </a:ln>
            </c:spPr>
            <c:extLst>
              <c:ext xmlns:c16="http://schemas.microsoft.com/office/drawing/2014/chart" uri="{C3380CC4-5D6E-409C-BE32-E72D297353CC}">
                <c16:uniqueId val="{00000015-5EF8-4E1B-BE34-196C5B998910}"/>
              </c:ext>
            </c:extLst>
          </c:dPt>
          <c:dPt>
            <c:idx val="2"/>
            <c:bubble3D val="0"/>
            <c:spPr>
              <a:solidFill>
                <a:schemeClr val="accent6">
                  <a:lumMod val="20000"/>
                  <a:lumOff val="80000"/>
                </a:schemeClr>
              </a:solidFill>
              <a:ln w="6350">
                <a:solidFill>
                  <a:schemeClr val="tx1"/>
                </a:solidFill>
              </a:ln>
            </c:spPr>
            <c:extLst>
              <c:ext xmlns:c16="http://schemas.microsoft.com/office/drawing/2014/chart" uri="{C3380CC4-5D6E-409C-BE32-E72D297353CC}">
                <c16:uniqueId val="{00000016-5EF8-4E1B-BE34-196C5B998910}"/>
              </c:ext>
            </c:extLst>
          </c:dPt>
          <c:dLbls>
            <c:spPr>
              <a:noFill/>
              <a:ln>
                <a:noFill/>
              </a:ln>
              <a:effectLst/>
            </c:spPr>
            <c:txPr>
              <a:bodyPr wrap="square" lIns="38100" tIns="19050" rIns="38100" bIns="19050" anchor="ctr">
                <a:spAutoFit/>
              </a:bodyPr>
              <a:lstStyle/>
              <a:p>
                <a:pPr>
                  <a:defRPr sz="1200" b="1"/>
                </a:pPr>
                <a:endParaRPr lang="fr-FR"/>
              </a:p>
            </c:tx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'Dimensionnement '!$C$62:$C$64</c:f>
              <c:strCache>
                <c:ptCount val="3"/>
                <c:pt idx="0">
                  <c:v>Transactions de chargement et de prédiction</c:v>
                </c:pt>
                <c:pt idx="1">
                  <c:v>Formation</c:v>
                </c:pt>
                <c:pt idx="2">
                  <c:v>Stockage des images</c:v>
                </c:pt>
              </c:strCache>
            </c:strRef>
          </c:cat>
          <c:val>
            <c:numRef>
              <c:f>'Dimensionnement '!$F$62:$F$64</c:f>
              <c:numCache>
                <c:formatCode>[$$-409]#\ ##0.00</c:formatCode>
                <c:ptCount val="3"/>
                <c:pt idx="0">
                  <c:v>2000</c:v>
                </c:pt>
                <c:pt idx="1">
                  <c:v>10000</c:v>
                </c:pt>
                <c:pt idx="2">
                  <c:v>70</c:v>
                </c:pt>
              </c:numCache>
            </c:numRef>
          </c:val>
          <c:extLst>
            <c:ext xmlns:c16="http://schemas.microsoft.com/office/drawing/2014/chart" uri="{C3380CC4-5D6E-409C-BE32-E72D297353CC}">
              <c16:uniqueId val="{00000013-5EF8-4E1B-BE34-196C5B998910}"/>
            </c:ext>
          </c:extLst>
        </c:ser>
        <c:ser>
          <c:idx val="0"/>
          <c:order val="1"/>
          <c:spPr>
            <a:ln w="6350">
              <a:solidFill>
                <a:schemeClr val="tx1"/>
              </a:solidFill>
            </a:ln>
          </c:spPr>
          <c:dPt>
            <c:idx val="0"/>
            <c:bubble3D val="0"/>
            <c:spPr>
              <a:solidFill>
                <a:schemeClr val="accent1">
                  <a:lumMod val="20000"/>
                  <a:lumOff val="80000"/>
                </a:schemeClr>
              </a:solidFill>
              <a:ln w="6350">
                <a:solidFill>
                  <a:schemeClr val="tx1"/>
                </a:solidFill>
              </a:ln>
            </c:spPr>
            <c:extLst>
              <c:ext xmlns:c16="http://schemas.microsoft.com/office/drawing/2014/chart" uri="{C3380CC4-5D6E-409C-BE32-E72D297353CC}">
                <c16:uniqueId val="{0000000D-5EF8-4E1B-BE34-196C5B998910}"/>
              </c:ext>
            </c:extLst>
          </c:dPt>
          <c:dPt>
            <c:idx val="1"/>
            <c:bubble3D val="0"/>
            <c:spPr>
              <a:solidFill>
                <a:schemeClr val="accent4">
                  <a:lumMod val="20000"/>
                  <a:lumOff val="80000"/>
                </a:schemeClr>
              </a:solidFill>
              <a:ln w="6350">
                <a:solidFill>
                  <a:schemeClr val="tx1"/>
                </a:solidFill>
              </a:ln>
            </c:spPr>
            <c:extLst>
              <c:ext xmlns:c16="http://schemas.microsoft.com/office/drawing/2014/chart" uri="{C3380CC4-5D6E-409C-BE32-E72D297353CC}">
                <c16:uniqueId val="{0000000F-5EF8-4E1B-BE34-196C5B998910}"/>
              </c:ext>
            </c:extLst>
          </c:dPt>
          <c:dPt>
            <c:idx val="2"/>
            <c:bubble3D val="0"/>
            <c:spPr>
              <a:solidFill>
                <a:schemeClr val="accent6">
                  <a:lumMod val="20000"/>
                  <a:lumOff val="80000"/>
                </a:schemeClr>
              </a:solidFill>
              <a:ln w="6350">
                <a:solidFill>
                  <a:schemeClr val="tx1"/>
                </a:solidFill>
              </a:ln>
            </c:spPr>
            <c:extLst>
              <c:ext xmlns:c16="http://schemas.microsoft.com/office/drawing/2014/chart" uri="{C3380CC4-5D6E-409C-BE32-E72D297353CC}">
                <c16:uniqueId val="{00000011-5EF8-4E1B-BE34-196C5B998910}"/>
              </c:ext>
            </c:extLst>
          </c:dPt>
          <c:dLbls>
            <c:spPr>
              <a:noFill/>
              <a:ln>
                <a:noFill/>
              </a:ln>
              <a:effectLst/>
            </c:spPr>
            <c:txPr>
              <a:bodyPr wrap="square" lIns="38100" tIns="19050" rIns="38100" bIns="19050" anchor="ctr">
                <a:spAutoFit/>
              </a:bodyPr>
              <a:lstStyle/>
              <a:p>
                <a:pPr>
                  <a:defRPr sz="1200" b="1"/>
                </a:pPr>
                <a:endParaRPr lang="fr-FR"/>
              </a:p>
            </c:tx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'Dimensionnement '!$C$62:$C$64</c:f>
              <c:strCache>
                <c:ptCount val="3"/>
                <c:pt idx="0">
                  <c:v>Transactions de chargement et de prédiction</c:v>
                </c:pt>
                <c:pt idx="1">
                  <c:v>Formation</c:v>
                </c:pt>
                <c:pt idx="2">
                  <c:v>Stockage des images</c:v>
                </c:pt>
              </c:strCache>
            </c:strRef>
          </c:cat>
          <c:val>
            <c:numRef>
              <c:f>'Dimensionnement '!$F$62:$F$64</c:f>
              <c:numCache>
                <c:formatCode>[$$-409]#\ ##0.00</c:formatCode>
                <c:ptCount val="3"/>
                <c:pt idx="0">
                  <c:v>2000</c:v>
                </c:pt>
                <c:pt idx="1">
                  <c:v>10000</c:v>
                </c:pt>
                <c:pt idx="2">
                  <c:v>70</c:v>
                </c:pt>
              </c:numCache>
            </c:numRef>
          </c:val>
          <c:extLst>
            <c:ext xmlns:c16="http://schemas.microsoft.com/office/drawing/2014/chart" uri="{C3380CC4-5D6E-409C-BE32-E72D297353CC}">
              <c16:uniqueId val="{00000012-5EF8-4E1B-BE34-196C5B998910}"/>
            </c:ext>
          </c:extLst>
        </c:ser>
        <c:dLbls>
          <c:dLblPos val="outEnd"/>
          <c:showLegendKey val="0"/>
          <c:showVal val="1"/>
          <c:showCatName val="0"/>
          <c:showSerName val="0"/>
          <c:showPercent val="0"/>
          <c:showBubbleSize val="0"/>
          <c:showLeaderLines val="1"/>
        </c:dLbls>
        <c:firstSliceAng val="0"/>
      </c:pieChart>
    </c:plotArea>
    <c:legend>
      <c:legendPos val="b"/>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fr-FR"/>
        </a:p>
      </c:txPr>
    </c:legend>
    <c:plotVisOnly val="1"/>
    <c:dispBlanksAs val="gap"/>
    <c:showDLblsOverMax val="0"/>
    <c:extLst/>
  </c:chart>
  <c:spPr>
    <a:solidFill>
      <a:schemeClr val="bg1"/>
    </a:solidFill>
    <a:ln w="19050" cap="flat" cmpd="sng" algn="ctr">
      <a:solidFill>
        <a:schemeClr val="tx1"/>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a:solidFill>
                  <a:schemeClr val="tx1"/>
                </a:solidFill>
              </a:rPr>
              <a:t>COÛT</a:t>
            </a:r>
            <a:r>
              <a:rPr lang="fr-FR" sz="2000" b="1" baseline="0">
                <a:solidFill>
                  <a:schemeClr val="tx1"/>
                </a:solidFill>
              </a:rPr>
              <a:t> AZURE MENSUEL</a:t>
            </a:r>
            <a:endParaRPr lang="fr-FR" sz="2000" b="1">
              <a:solidFill>
                <a:schemeClr val="tx1"/>
              </a:solidFill>
            </a:endParaRPr>
          </a:p>
        </c:rich>
      </c:tx>
      <c:overlay val="0"/>
      <c:spPr>
        <a:noFill/>
        <a:ln>
          <a:noFill/>
        </a:ln>
        <a:effectLst/>
      </c:spPr>
    </c:title>
    <c:autoTitleDeleted val="0"/>
    <c:plotArea>
      <c:layout/>
      <c:pieChart>
        <c:varyColors val="1"/>
        <c:ser>
          <c:idx val="0"/>
          <c:order val="0"/>
          <c:dPt>
            <c:idx val="0"/>
            <c:bubble3D val="0"/>
            <c:spPr>
              <a:solidFill>
                <a:schemeClr val="accent1">
                  <a:lumMod val="20000"/>
                  <a:lumOff val="80000"/>
                </a:schemeClr>
              </a:solidFill>
              <a:ln w="6350">
                <a:solidFill>
                  <a:schemeClr val="tx1"/>
                </a:solidFill>
              </a:ln>
            </c:spPr>
            <c:extLst>
              <c:ext xmlns:c16="http://schemas.microsoft.com/office/drawing/2014/chart" uri="{C3380CC4-5D6E-409C-BE32-E72D297353CC}">
                <c16:uniqueId val="{00000001-AC67-4347-9E75-AEEA26ED7465}"/>
              </c:ext>
            </c:extLst>
          </c:dPt>
          <c:dPt>
            <c:idx val="1"/>
            <c:bubble3D val="0"/>
            <c:spPr>
              <a:solidFill>
                <a:schemeClr val="accent6">
                  <a:lumMod val="20000"/>
                  <a:lumOff val="80000"/>
                </a:schemeClr>
              </a:solidFill>
              <a:ln w="6350">
                <a:solidFill>
                  <a:schemeClr val="tx1"/>
                </a:solidFill>
              </a:ln>
            </c:spPr>
            <c:extLst>
              <c:ext xmlns:c16="http://schemas.microsoft.com/office/drawing/2014/chart" uri="{C3380CC4-5D6E-409C-BE32-E72D297353CC}">
                <c16:uniqueId val="{00000003-AC67-4347-9E75-AEEA26ED7465}"/>
              </c:ext>
            </c:extLst>
          </c:dPt>
          <c:dLbls>
            <c:spPr>
              <a:noFill/>
              <a:ln>
                <a:noFill/>
              </a:ln>
              <a:effectLst/>
            </c:spPr>
            <c:txPr>
              <a:bodyPr wrap="square" lIns="38100" tIns="19050" rIns="38100" bIns="19050" anchor="ctr">
                <a:spAutoFit/>
              </a:bodyPr>
              <a:lstStyle/>
              <a:p>
                <a:pPr>
                  <a:defRPr sz="1200" b="1"/>
                </a:pPr>
                <a:endParaRPr lang="fr-FR"/>
              </a:p>
            </c:tx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('Dimensionnement '!$C$62,'Dimensionnement '!$C$64)</c:f>
              <c:strCache>
                <c:ptCount val="2"/>
                <c:pt idx="0">
                  <c:v>Transactions de chargement et de prédiction</c:v>
                </c:pt>
                <c:pt idx="1">
                  <c:v>Stockage des images</c:v>
                </c:pt>
              </c:strCache>
            </c:strRef>
          </c:cat>
          <c:val>
            <c:numRef>
              <c:f>('Dimensionnement '!$F$62,'Dimensionnement '!$F$64)</c:f>
              <c:numCache>
                <c:formatCode>[$$-409]#\ ##0.00</c:formatCode>
                <c:ptCount val="2"/>
                <c:pt idx="0">
                  <c:v>2000</c:v>
                </c:pt>
                <c:pt idx="1">
                  <c:v>70</c:v>
                </c:pt>
              </c:numCache>
            </c:numRef>
          </c:val>
          <c:extLst>
            <c:ext xmlns:c16="http://schemas.microsoft.com/office/drawing/2014/chart" uri="{C3380CC4-5D6E-409C-BE32-E72D297353CC}">
              <c16:uniqueId val="{00000013-A934-4A65-B0E8-44ED31E4C59D}"/>
            </c:ext>
          </c:extLst>
        </c:ser>
        <c:dLbls>
          <c:dLblPos val="outEnd"/>
          <c:showLegendKey val="0"/>
          <c:showVal val="1"/>
          <c:showCatName val="0"/>
          <c:showSerName val="0"/>
          <c:showPercent val="0"/>
          <c:showBubbleSize val="0"/>
          <c:showLeaderLines val="1"/>
        </c:dLbls>
        <c:firstSliceAng val="0"/>
      </c:pieChart>
    </c:plotArea>
    <c:legend>
      <c:legendPos val="b"/>
      <c:overlay val="0"/>
      <c:spPr>
        <a:noFill/>
        <a:ln>
          <a:noFill/>
        </a:ln>
        <a:effectLst/>
      </c:spPr>
      <c:txPr>
        <a:bodyPr rot="0" spcFirstLastPara="1" vertOverflow="ellipsis" vert="horz" wrap="square" anchor="ctr" anchorCtr="1"/>
        <a:lstStyle/>
        <a:p>
          <a:pPr rtl="0">
            <a:defRPr sz="1600" b="1" i="0" u="none" strike="noStrike" kern="1200" baseline="0">
              <a:solidFill>
                <a:schemeClr val="tx1"/>
              </a:solidFill>
              <a:latin typeface="+mn-lt"/>
              <a:ea typeface="+mn-ea"/>
              <a:cs typeface="+mn-cs"/>
            </a:defRPr>
          </a:pPr>
          <a:endParaRPr lang="fr-FR"/>
        </a:p>
      </c:txPr>
    </c:legend>
    <c:plotVisOnly val="1"/>
    <c:dispBlanksAs val="gap"/>
    <c:showDLblsOverMax val="0"/>
    <c:extLst/>
  </c:chart>
  <c:spPr>
    <a:solidFill>
      <a:schemeClr val="bg1"/>
    </a:solidFill>
    <a:ln w="19050" cap="flat" cmpd="sng" algn="ctr">
      <a:solidFill>
        <a:schemeClr val="tx1"/>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a:solidFill>
                  <a:schemeClr val="tx1"/>
                </a:solidFill>
              </a:rPr>
              <a:t>COÛTS</a:t>
            </a:r>
            <a:r>
              <a:rPr lang="fr-FR" sz="2000" b="1" baseline="0">
                <a:solidFill>
                  <a:schemeClr val="tx1"/>
                </a:solidFill>
              </a:rPr>
              <a:t> INITIAUX</a:t>
            </a:r>
            <a:endParaRPr lang="fr-FR" sz="2000" b="1">
              <a:solidFill>
                <a:schemeClr val="tx1"/>
              </a:solidFill>
            </a:endParaRPr>
          </a:p>
        </c:rich>
      </c:tx>
      <c:overlay val="0"/>
      <c:spPr>
        <a:noFill/>
        <a:ln>
          <a:noFill/>
        </a:ln>
        <a:effectLst/>
      </c:spPr>
    </c:title>
    <c:autoTitleDeleted val="0"/>
    <c:plotArea>
      <c:layout/>
      <c:pieChart>
        <c:varyColors val="1"/>
        <c:ser>
          <c:idx val="1"/>
          <c:order val="0"/>
          <c:spPr>
            <a:solidFill>
              <a:schemeClr val="accent4">
                <a:lumMod val="20000"/>
                <a:lumOff val="80000"/>
              </a:schemeClr>
            </a:solidFill>
            <a:ln w="6350">
              <a:solidFill>
                <a:schemeClr val="tx1"/>
              </a:solidFill>
            </a:ln>
          </c:spPr>
          <c:dPt>
            <c:idx val="0"/>
            <c:bubble3D val="0"/>
            <c:spPr>
              <a:solidFill>
                <a:schemeClr val="accent1">
                  <a:lumMod val="20000"/>
                  <a:lumOff val="80000"/>
                </a:schemeClr>
              </a:solidFill>
              <a:ln w="6350">
                <a:solidFill>
                  <a:schemeClr val="tx1"/>
                </a:solidFill>
              </a:ln>
            </c:spPr>
            <c:extLst>
              <c:ext xmlns:c16="http://schemas.microsoft.com/office/drawing/2014/chart" uri="{C3380CC4-5D6E-409C-BE32-E72D297353CC}">
                <c16:uniqueId val="{00000001-7BAD-4B25-9233-49BE9152D66C}"/>
              </c:ext>
            </c:extLst>
          </c:dPt>
          <c:dLbls>
            <c:spPr>
              <a:noFill/>
              <a:ln>
                <a:noFill/>
              </a:ln>
              <a:effectLst/>
            </c:spPr>
            <c:txPr>
              <a:bodyPr wrap="square" lIns="38100" tIns="19050" rIns="38100" bIns="19050" anchor="ctr">
                <a:spAutoFit/>
              </a:bodyPr>
              <a:lstStyle/>
              <a:p>
                <a:pPr>
                  <a:defRPr sz="1200" b="1"/>
                </a:pPr>
                <a:endParaRPr lang="fr-FR"/>
              </a:p>
            </c:tx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'Dimensionnement '!$C$77:$C$78</c:f>
              <c:strCache>
                <c:ptCount val="2"/>
                <c:pt idx="0">
                  <c:v>User stories</c:v>
                </c:pt>
                <c:pt idx="1">
                  <c:v>Infrastructure Azure</c:v>
                </c:pt>
              </c:strCache>
            </c:strRef>
          </c:cat>
          <c:val>
            <c:numRef>
              <c:f>'Dimensionnement '!$D$77:$D$78</c:f>
              <c:numCache>
                <c:formatCode>#\ ##0.00\ "€"</c:formatCode>
                <c:ptCount val="2"/>
                <c:pt idx="0" formatCode="#\ ##0\ &quot;€&quot;">
                  <c:v>42750</c:v>
                </c:pt>
                <c:pt idx="1">
                  <c:v>11225.1</c:v>
                </c:pt>
              </c:numCache>
            </c:numRef>
          </c:val>
          <c:extLst>
            <c:ext xmlns:c16="http://schemas.microsoft.com/office/drawing/2014/chart" uri="{C3380CC4-5D6E-409C-BE32-E72D297353CC}">
              <c16:uniqueId val="{00000006-7BAD-4B25-9233-49BE9152D66C}"/>
            </c:ext>
          </c:extLst>
        </c:ser>
        <c:ser>
          <c:idx val="0"/>
          <c:order val="1"/>
          <c:spPr>
            <a:ln w="6350">
              <a:solidFill>
                <a:schemeClr val="tx1"/>
              </a:solidFill>
            </a:ln>
          </c:spPr>
          <c:dPt>
            <c:idx val="0"/>
            <c:bubble3D val="0"/>
            <c:spPr>
              <a:solidFill>
                <a:schemeClr val="accent1">
                  <a:lumMod val="20000"/>
                  <a:lumOff val="80000"/>
                </a:schemeClr>
              </a:solidFill>
              <a:ln w="6350">
                <a:solidFill>
                  <a:schemeClr val="tx1"/>
                </a:solidFill>
              </a:ln>
            </c:spPr>
            <c:extLst>
              <c:ext xmlns:c16="http://schemas.microsoft.com/office/drawing/2014/chart" uri="{C3380CC4-5D6E-409C-BE32-E72D297353CC}">
                <c16:uniqueId val="{00000008-7BAD-4B25-9233-49BE9152D66C}"/>
              </c:ext>
            </c:extLst>
          </c:dPt>
          <c:dPt>
            <c:idx val="1"/>
            <c:bubble3D val="0"/>
            <c:spPr>
              <a:solidFill>
                <a:schemeClr val="accent4">
                  <a:lumMod val="20000"/>
                  <a:lumOff val="80000"/>
                </a:schemeClr>
              </a:solidFill>
              <a:ln w="6350">
                <a:solidFill>
                  <a:schemeClr val="tx1"/>
                </a:solidFill>
              </a:ln>
            </c:spPr>
            <c:extLst>
              <c:ext xmlns:c16="http://schemas.microsoft.com/office/drawing/2014/chart" uri="{C3380CC4-5D6E-409C-BE32-E72D297353CC}">
                <c16:uniqueId val="{0000000A-7BAD-4B25-9233-49BE9152D66C}"/>
              </c:ext>
            </c:extLst>
          </c:dPt>
          <c:dPt>
            <c:idx val="2"/>
            <c:bubble3D val="0"/>
            <c:spPr>
              <a:solidFill>
                <a:schemeClr val="accent6">
                  <a:lumMod val="20000"/>
                  <a:lumOff val="80000"/>
                </a:schemeClr>
              </a:solidFill>
              <a:ln w="6350">
                <a:solidFill>
                  <a:schemeClr val="tx1"/>
                </a:solidFill>
              </a:ln>
            </c:spPr>
            <c:extLst>
              <c:ext xmlns:c16="http://schemas.microsoft.com/office/drawing/2014/chart" uri="{C3380CC4-5D6E-409C-BE32-E72D297353CC}">
                <c16:uniqueId val="{0000000C-7BAD-4B25-9233-49BE9152D66C}"/>
              </c:ext>
            </c:extLst>
          </c:dPt>
          <c:dLbls>
            <c:spPr>
              <a:noFill/>
              <a:ln>
                <a:noFill/>
              </a:ln>
              <a:effectLst/>
            </c:spPr>
            <c:txPr>
              <a:bodyPr wrap="square" lIns="38100" tIns="19050" rIns="38100" bIns="19050" anchor="ctr">
                <a:spAutoFit/>
              </a:bodyPr>
              <a:lstStyle/>
              <a:p>
                <a:pPr>
                  <a:defRPr sz="1200" b="1"/>
                </a:pPr>
                <a:endParaRPr lang="fr-FR"/>
              </a:p>
            </c:tx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'Dimensionnement '!$C$77:$C$78</c:f>
              <c:strCache>
                <c:ptCount val="2"/>
                <c:pt idx="0">
                  <c:v>User stories</c:v>
                </c:pt>
                <c:pt idx="1">
                  <c:v>Infrastructure Azure</c:v>
                </c:pt>
              </c:strCache>
            </c:strRef>
          </c:cat>
          <c:val>
            <c:numRef>
              <c:f>'Dimensionnement '!$F$62:$F$64</c:f>
              <c:numCache>
                <c:formatCode>[$$-409]#\ ##0.00</c:formatCode>
                <c:ptCount val="3"/>
                <c:pt idx="0">
                  <c:v>2000</c:v>
                </c:pt>
                <c:pt idx="1">
                  <c:v>10000</c:v>
                </c:pt>
                <c:pt idx="2">
                  <c:v>70</c:v>
                </c:pt>
              </c:numCache>
            </c:numRef>
          </c:val>
          <c:extLst>
            <c:ext xmlns:c16="http://schemas.microsoft.com/office/drawing/2014/chart" uri="{C3380CC4-5D6E-409C-BE32-E72D297353CC}">
              <c16:uniqueId val="{0000000D-7BAD-4B25-9233-49BE9152D66C}"/>
            </c:ext>
          </c:extLst>
        </c:ser>
        <c:dLbls>
          <c:dLblPos val="outEnd"/>
          <c:showLegendKey val="0"/>
          <c:showVal val="1"/>
          <c:showCatName val="0"/>
          <c:showSerName val="0"/>
          <c:showPercent val="0"/>
          <c:showBubbleSize val="0"/>
          <c:showLeaderLines val="1"/>
        </c:dLbls>
        <c:firstSliceAng val="0"/>
      </c:pieChart>
    </c:plotArea>
    <c:legend>
      <c:legendPos val="b"/>
      <c:legendEntry>
        <c:idx val="2"/>
        <c:delete val="1"/>
      </c:legendEntry>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fr-FR"/>
        </a:p>
      </c:txPr>
    </c:legend>
    <c:plotVisOnly val="1"/>
    <c:dispBlanksAs val="gap"/>
    <c:showDLblsOverMax val="0"/>
    <c:extLst/>
  </c:chart>
  <c:spPr>
    <a:solidFill>
      <a:schemeClr val="bg1"/>
    </a:solidFill>
    <a:ln w="19050" cap="flat" cmpd="sng" algn="ctr">
      <a:solidFill>
        <a:schemeClr val="tx1"/>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400" b="1">
                <a:solidFill>
                  <a:schemeClr val="tx1"/>
                </a:solidFill>
              </a:rPr>
              <a:t>Estimation des gains générés par l’augmentation des ventes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spPr>
            <a:ln w="38100" cap="rnd">
              <a:solidFill>
                <a:schemeClr val="accent4">
                  <a:lumMod val="40000"/>
                  <a:lumOff val="60000"/>
                </a:schemeClr>
              </a:solidFill>
              <a:round/>
            </a:ln>
            <a:effectLst/>
          </c:spPr>
          <c:marker>
            <c:symbol val="circle"/>
            <c:size val="10"/>
            <c:spPr>
              <a:solidFill>
                <a:schemeClr val="accent6">
                  <a:lumMod val="20000"/>
                  <a:lumOff val="80000"/>
                </a:schemeClr>
              </a:solidFill>
              <a:ln w="6350">
                <a:solidFill>
                  <a:schemeClr val="tx1"/>
                </a:solidFill>
              </a:ln>
              <a:effectLst/>
            </c:spPr>
          </c:marker>
          <c:cat>
            <c:strRef>
              <c:f>'Dimensionnement '!$C$104:$C$127</c:f>
              <c:strCache>
                <c:ptCount val="24"/>
                <c:pt idx="0">
                  <c:v>Mois 1</c:v>
                </c:pt>
                <c:pt idx="1">
                  <c:v>Mois 2</c:v>
                </c:pt>
                <c:pt idx="2">
                  <c:v>Mois 3</c:v>
                </c:pt>
                <c:pt idx="3">
                  <c:v>Mois 4</c:v>
                </c:pt>
                <c:pt idx="4">
                  <c:v>Mois 5</c:v>
                </c:pt>
                <c:pt idx="5">
                  <c:v>Mois 6</c:v>
                </c:pt>
                <c:pt idx="6">
                  <c:v>Mois 7</c:v>
                </c:pt>
                <c:pt idx="7">
                  <c:v>Mois 8</c:v>
                </c:pt>
                <c:pt idx="8">
                  <c:v>Mois 9</c:v>
                </c:pt>
                <c:pt idx="9">
                  <c:v>Mois 10</c:v>
                </c:pt>
                <c:pt idx="10">
                  <c:v>Mois 11</c:v>
                </c:pt>
                <c:pt idx="11">
                  <c:v>Mois 12</c:v>
                </c:pt>
                <c:pt idx="12">
                  <c:v>Mois 13</c:v>
                </c:pt>
                <c:pt idx="13">
                  <c:v>Mois 14</c:v>
                </c:pt>
                <c:pt idx="14">
                  <c:v>Mois 15</c:v>
                </c:pt>
                <c:pt idx="15">
                  <c:v>Mois 16</c:v>
                </c:pt>
                <c:pt idx="16">
                  <c:v>Mois 17</c:v>
                </c:pt>
                <c:pt idx="17">
                  <c:v>Mois 18</c:v>
                </c:pt>
                <c:pt idx="18">
                  <c:v>Mois 19</c:v>
                </c:pt>
                <c:pt idx="19">
                  <c:v>Mois 20</c:v>
                </c:pt>
                <c:pt idx="20">
                  <c:v>Mois 21</c:v>
                </c:pt>
                <c:pt idx="21">
                  <c:v>Mois 22</c:v>
                </c:pt>
                <c:pt idx="22">
                  <c:v>Mois 23</c:v>
                </c:pt>
                <c:pt idx="23">
                  <c:v>Mois 24</c:v>
                </c:pt>
              </c:strCache>
            </c:strRef>
          </c:cat>
          <c:val>
            <c:numRef>
              <c:f>'Dimensionnement '!$D$104:$D$127</c:f>
              <c:numCache>
                <c:formatCode>#\ ##0\ "€"</c:formatCode>
                <c:ptCount val="24"/>
                <c:pt idx="0">
                  <c:v>10000</c:v>
                </c:pt>
                <c:pt idx="1">
                  <c:v>11500</c:v>
                </c:pt>
                <c:pt idx="2">
                  <c:v>13225</c:v>
                </c:pt>
                <c:pt idx="3">
                  <c:v>15208.75</c:v>
                </c:pt>
                <c:pt idx="4">
                  <c:v>17490.0625</c:v>
                </c:pt>
                <c:pt idx="5">
                  <c:v>20113.571875000001</c:v>
                </c:pt>
                <c:pt idx="6">
                  <c:v>23130.607656250002</c:v>
                </c:pt>
                <c:pt idx="7">
                  <c:v>26600.198804687501</c:v>
                </c:pt>
                <c:pt idx="8">
                  <c:v>30590.228625390628</c:v>
                </c:pt>
                <c:pt idx="9">
                  <c:v>35178.762919199224</c:v>
                </c:pt>
                <c:pt idx="10">
                  <c:v>40455.577357079106</c:v>
                </c:pt>
                <c:pt idx="11">
                  <c:v>46523.913960640974</c:v>
                </c:pt>
                <c:pt idx="12">
                  <c:v>50245.827077492249</c:v>
                </c:pt>
                <c:pt idx="13">
                  <c:v>54265.493243691628</c:v>
                </c:pt>
                <c:pt idx="14">
                  <c:v>58606.732703186957</c:v>
                </c:pt>
                <c:pt idx="15">
                  <c:v>63295.271319441912</c:v>
                </c:pt>
                <c:pt idx="16">
                  <c:v>68358.893024997262</c:v>
                </c:pt>
                <c:pt idx="17">
                  <c:v>73827.604466997043</c:v>
                </c:pt>
                <c:pt idx="18">
                  <c:v>79733.812824356806</c:v>
                </c:pt>
                <c:pt idx="19">
                  <c:v>86112.517850305347</c:v>
                </c:pt>
                <c:pt idx="20">
                  <c:v>93001.519278329768</c:v>
                </c:pt>
                <c:pt idx="21">
                  <c:v>100441.64082059615</c:v>
                </c:pt>
                <c:pt idx="22">
                  <c:v>108476.97208624384</c:v>
                </c:pt>
                <c:pt idx="23">
                  <c:v>117155.12985314334</c:v>
                </c:pt>
              </c:numCache>
            </c:numRef>
          </c:val>
          <c:smooth val="0"/>
          <c:extLst>
            <c:ext xmlns:c16="http://schemas.microsoft.com/office/drawing/2014/chart" uri="{C3380CC4-5D6E-409C-BE32-E72D297353CC}">
              <c16:uniqueId val="{00000000-DCA5-4DF4-9597-DB6645E5E49D}"/>
            </c:ext>
          </c:extLst>
        </c:ser>
        <c:dLbls>
          <c:showLegendKey val="0"/>
          <c:showVal val="0"/>
          <c:showCatName val="0"/>
          <c:showSerName val="0"/>
          <c:showPercent val="0"/>
          <c:showBubbleSize val="0"/>
        </c:dLbls>
        <c:marker val="1"/>
        <c:smooth val="0"/>
        <c:axId val="1349729855"/>
        <c:axId val="1462241615"/>
      </c:lineChart>
      <c:catAx>
        <c:axId val="134972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eaVert" wrap="square" anchor="ctr" anchorCtr="1"/>
          <a:lstStyle/>
          <a:p>
            <a:pPr>
              <a:defRPr sz="1200" b="1" i="0" u="none" strike="noStrike" kern="1200" baseline="0">
                <a:solidFill>
                  <a:schemeClr val="tx1"/>
                </a:solidFill>
                <a:latin typeface="+mn-lt"/>
                <a:ea typeface="+mn-ea"/>
                <a:cs typeface="+mn-cs"/>
              </a:defRPr>
            </a:pPr>
            <a:endParaRPr lang="fr-FR"/>
          </a:p>
        </c:txPr>
        <c:crossAx val="1462241615"/>
        <c:crosses val="autoZero"/>
        <c:auto val="1"/>
        <c:lblAlgn val="ctr"/>
        <c:lblOffset val="100"/>
        <c:noMultiLvlLbl val="0"/>
      </c:catAx>
      <c:valAx>
        <c:axId val="1462241615"/>
        <c:scaling>
          <c:orientation val="minMax"/>
          <c:max val="120000"/>
        </c:scaling>
        <c:delete val="0"/>
        <c:axPos val="l"/>
        <c:majorGridlines>
          <c:spPr>
            <a:ln w="9525" cap="flat" cmpd="sng" algn="ctr">
              <a:solidFill>
                <a:schemeClr val="tx1">
                  <a:lumMod val="15000"/>
                  <a:lumOff val="85000"/>
                </a:schemeClr>
              </a:solidFill>
              <a:round/>
            </a:ln>
            <a:effectLst/>
          </c:spPr>
        </c:majorGridlines>
        <c:numFmt formatCode="#\ ##0\ &quot;€&quot;"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fr-FR"/>
          </a:p>
        </c:txPr>
        <c:crossAx val="1349729855"/>
        <c:crosses val="autoZero"/>
        <c:crossBetween val="between"/>
        <c:majorUnit val="1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800" b="1">
                <a:solidFill>
                  <a:schemeClr val="tx1"/>
                </a:solidFill>
              </a:rPr>
              <a:t>RENTABILITÉ</a:t>
            </a:r>
            <a:endParaRPr lang="fr-FR"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spPr>
            <a:solidFill>
              <a:srgbClr val="E2F0D9"/>
            </a:solidFill>
            <a:ln w="12700">
              <a:solidFill>
                <a:schemeClr val="tx1"/>
              </a:solidFill>
            </a:ln>
            <a:effectLst/>
          </c:spPr>
          <c:invertIfNegative val="1"/>
          <c:cat>
            <c:strRef>
              <c:f>'Dimensionnement '!$C$8:$C$31</c:f>
              <c:strCache>
                <c:ptCount val="24"/>
                <c:pt idx="0">
                  <c:v>Mois 1</c:v>
                </c:pt>
                <c:pt idx="1">
                  <c:v>Mois 2</c:v>
                </c:pt>
                <c:pt idx="2">
                  <c:v>Mois 3</c:v>
                </c:pt>
                <c:pt idx="3">
                  <c:v>Mois 4</c:v>
                </c:pt>
                <c:pt idx="4">
                  <c:v>Mois 5</c:v>
                </c:pt>
                <c:pt idx="5">
                  <c:v>Mois 6</c:v>
                </c:pt>
                <c:pt idx="6">
                  <c:v>Mois 7</c:v>
                </c:pt>
                <c:pt idx="7">
                  <c:v>Mois 8</c:v>
                </c:pt>
                <c:pt idx="8">
                  <c:v>Mois 9</c:v>
                </c:pt>
                <c:pt idx="9">
                  <c:v>Mois 10</c:v>
                </c:pt>
                <c:pt idx="10">
                  <c:v>Mois 11</c:v>
                </c:pt>
                <c:pt idx="11">
                  <c:v>Mois 12</c:v>
                </c:pt>
                <c:pt idx="12">
                  <c:v>Mois 13</c:v>
                </c:pt>
                <c:pt idx="13">
                  <c:v>Mois 14</c:v>
                </c:pt>
                <c:pt idx="14">
                  <c:v>Mois 15</c:v>
                </c:pt>
                <c:pt idx="15">
                  <c:v>Mois 16</c:v>
                </c:pt>
                <c:pt idx="16">
                  <c:v>Mois 17</c:v>
                </c:pt>
                <c:pt idx="17">
                  <c:v>Mois 18</c:v>
                </c:pt>
                <c:pt idx="18">
                  <c:v>Mois 19</c:v>
                </c:pt>
                <c:pt idx="19">
                  <c:v>Mois 20</c:v>
                </c:pt>
                <c:pt idx="20">
                  <c:v>Mois 21</c:v>
                </c:pt>
                <c:pt idx="21">
                  <c:v>Mois 22</c:v>
                </c:pt>
                <c:pt idx="22">
                  <c:v>Mois 23</c:v>
                </c:pt>
                <c:pt idx="23">
                  <c:v>Mois 24</c:v>
                </c:pt>
              </c:strCache>
            </c:strRef>
          </c:cat>
          <c:val>
            <c:numRef>
              <c:f>'Dimensionnement '!$H$8:$H$31</c:f>
              <c:numCache>
                <c:formatCode>#\ ##0\ "€"</c:formatCode>
                <c:ptCount val="24"/>
                <c:pt idx="0">
                  <c:v>-74649.788750000007</c:v>
                </c:pt>
                <c:pt idx="1">
                  <c:v>-68749.577500000014</c:v>
                </c:pt>
                <c:pt idx="2">
                  <c:v>-61124.366250000021</c:v>
                </c:pt>
                <c:pt idx="3">
                  <c:v>-51515.405000000028</c:v>
                </c:pt>
                <c:pt idx="4">
                  <c:v>-39625.131250000035</c:v>
                </c:pt>
                <c:pt idx="5">
                  <c:v>-25111.348125000048</c:v>
                </c:pt>
                <c:pt idx="6">
                  <c:v>-7580.5292187500454</c:v>
                </c:pt>
                <c:pt idx="7">
                  <c:v>13419.880835937453</c:v>
                </c:pt>
                <c:pt idx="8">
                  <c:v>38410.320711328066</c:v>
                </c:pt>
                <c:pt idx="9">
                  <c:v>67989.294880527275</c:v>
                </c:pt>
                <c:pt idx="10">
                  <c:v>102845.08348760637</c:v>
                </c:pt>
                <c:pt idx="11">
                  <c:v>143769.20869824733</c:v>
                </c:pt>
                <c:pt idx="12">
                  <c:v>188415.24702573958</c:v>
                </c:pt>
                <c:pt idx="13">
                  <c:v>237080.9515194312</c:v>
                </c:pt>
                <c:pt idx="14">
                  <c:v>290087.89547261817</c:v>
                </c:pt>
                <c:pt idx="15">
                  <c:v>347783.37804206007</c:v>
                </c:pt>
                <c:pt idx="16">
                  <c:v>410542.48231705726</c:v>
                </c:pt>
                <c:pt idx="17">
                  <c:v>478770.29803405434</c:v>
                </c:pt>
                <c:pt idx="18">
                  <c:v>552904.32210841123</c:v>
                </c:pt>
                <c:pt idx="19">
                  <c:v>633417.05120871647</c:v>
                </c:pt>
                <c:pt idx="20">
                  <c:v>720818.78173704632</c:v>
                </c:pt>
                <c:pt idx="21">
                  <c:v>815660.63380764239</c:v>
                </c:pt>
                <c:pt idx="22">
                  <c:v>918537.81714388635</c:v>
                </c:pt>
                <c:pt idx="23">
                  <c:v>1030093.1582470296</c:v>
                </c:pt>
              </c:numCache>
            </c:numRef>
          </c:val>
          <c:extLst>
            <c:ext xmlns:c14="http://schemas.microsoft.com/office/drawing/2007/8/2/chart" uri="{6F2FDCE9-48DA-4B69-8628-5D25D57E5C99}">
              <c14:invertSolidFillFmt>
                <c14:spPr xmlns:c14="http://schemas.microsoft.com/office/drawing/2007/8/2/chart">
                  <a:solidFill>
                    <a:srgbClr val="FFABAB"/>
                  </a:solidFill>
                  <a:ln w="12700">
                    <a:solidFill>
                      <a:schemeClr val="tx1"/>
                    </a:solidFill>
                  </a:ln>
                  <a:effectLst/>
                </c14:spPr>
              </c14:invertSolidFillFmt>
            </c:ext>
            <c:ext xmlns:c16="http://schemas.microsoft.com/office/drawing/2014/chart" uri="{C3380CC4-5D6E-409C-BE32-E72D297353CC}">
              <c16:uniqueId val="{00000000-E682-4DEF-94A6-7294BFA29F1C}"/>
            </c:ext>
          </c:extLst>
        </c:ser>
        <c:dLbls>
          <c:showLegendKey val="0"/>
          <c:showVal val="0"/>
          <c:showCatName val="0"/>
          <c:showSerName val="0"/>
          <c:showPercent val="0"/>
          <c:showBubbleSize val="0"/>
        </c:dLbls>
        <c:gapWidth val="28"/>
        <c:axId val="1349736095"/>
        <c:axId val="1249596367"/>
      </c:barChart>
      <c:scatterChart>
        <c:scatterStyle val="lineMarker"/>
        <c:varyColors val="0"/>
        <c:ser>
          <c:idx val="1"/>
          <c:order val="1"/>
          <c:tx>
            <c:v>barre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5"/>
              <c:spPr>
                <a:noFill/>
                <a:ln w="9525">
                  <a:noFill/>
                </a:ln>
                <a:effectLst/>
              </c:spPr>
            </c:marker>
            <c:bubble3D val="0"/>
            <c:extLst>
              <c:ext xmlns:c16="http://schemas.microsoft.com/office/drawing/2014/chart" uri="{C3380CC4-5D6E-409C-BE32-E72D297353CC}">
                <c16:uniqueId val="{00000002-9EC4-4DEF-94AB-5F7895489F69}"/>
              </c:ext>
            </c:extLst>
          </c:dPt>
          <c:errBars>
            <c:errDir val="y"/>
            <c:errBarType val="both"/>
            <c:errValType val="fixedVal"/>
            <c:noEndCap val="1"/>
            <c:val val="1100000"/>
            <c:spPr>
              <a:noFill/>
              <a:ln w="22225" cap="flat" cmpd="sng" algn="ctr">
                <a:solidFill>
                  <a:srgbClr val="00B050"/>
                </a:solidFill>
                <a:prstDash val="dash"/>
                <a:round/>
              </a:ln>
              <a:effectLst/>
            </c:spPr>
          </c:errBars>
          <c:errBars>
            <c:errDir val="x"/>
            <c:errBarType val="both"/>
            <c:errValType val="fixedVal"/>
            <c:noEndCap val="0"/>
            <c:val val="1"/>
            <c:spPr>
              <a:noFill/>
              <a:ln w="9525" cap="flat" cmpd="sng" algn="ctr">
                <a:solidFill>
                  <a:schemeClr val="tx1">
                    <a:lumMod val="65000"/>
                    <a:lumOff val="35000"/>
                  </a:schemeClr>
                </a:solidFill>
                <a:round/>
              </a:ln>
              <a:effectLst/>
            </c:spPr>
          </c:errBars>
          <c:xVal>
            <c:numRef>
              <c:f>'Dimensionnement '!$F$33</c:f>
              <c:numCache>
                <c:formatCode>0</c:formatCode>
                <c:ptCount val="1"/>
                <c:pt idx="0">
                  <c:v>7.5</c:v>
                </c:pt>
              </c:numCache>
            </c:numRef>
          </c:xVal>
          <c:yVal>
            <c:numLit>
              <c:formatCode>General</c:formatCode>
              <c:ptCount val="1"/>
              <c:pt idx="0">
                <c:v>0</c:v>
              </c:pt>
            </c:numLit>
          </c:yVal>
          <c:smooth val="0"/>
          <c:extLst>
            <c:ext xmlns:c16="http://schemas.microsoft.com/office/drawing/2014/chart" uri="{C3380CC4-5D6E-409C-BE32-E72D297353CC}">
              <c16:uniqueId val="{00000001-9EC4-4DEF-94AB-5F7895489F69}"/>
            </c:ext>
          </c:extLst>
        </c:ser>
        <c:dLbls>
          <c:showLegendKey val="0"/>
          <c:showVal val="0"/>
          <c:showCatName val="0"/>
          <c:showSerName val="0"/>
          <c:showPercent val="0"/>
          <c:showBubbleSize val="0"/>
        </c:dLbls>
        <c:axId val="1349736095"/>
        <c:axId val="1249596367"/>
      </c:scatterChart>
      <c:catAx>
        <c:axId val="1349736095"/>
        <c:scaling>
          <c:orientation val="minMax"/>
        </c:scaling>
        <c:delete val="0"/>
        <c:axPos val="b"/>
        <c:numFmt formatCode="General" sourceLinked="1"/>
        <c:majorTickMark val="none"/>
        <c:minorTickMark val="none"/>
        <c:tickLblPos val="low"/>
        <c:spPr>
          <a:noFill/>
          <a:ln w="19050" cap="flat" cmpd="sng" algn="ctr">
            <a:solidFill>
              <a:schemeClr val="tx1"/>
            </a:solidFill>
            <a:prstDash val="dash"/>
            <a:round/>
          </a:ln>
          <a:effectLst/>
        </c:spPr>
        <c:txPr>
          <a:bodyPr rot="0" spcFirstLastPara="1" vertOverflow="ellipsis" vert="eaVert" wrap="square" anchor="ctr" anchorCtr="1"/>
          <a:lstStyle/>
          <a:p>
            <a:pPr>
              <a:defRPr sz="1200" b="1" i="0" u="none" strike="noStrike" kern="1200" baseline="0">
                <a:solidFill>
                  <a:schemeClr val="tx1"/>
                </a:solidFill>
                <a:latin typeface="+mn-lt"/>
                <a:ea typeface="+mn-ea"/>
                <a:cs typeface="+mn-cs"/>
              </a:defRPr>
            </a:pPr>
            <a:endParaRPr lang="fr-FR"/>
          </a:p>
        </c:txPr>
        <c:crossAx val="1249596367"/>
        <c:crosses val="autoZero"/>
        <c:auto val="1"/>
        <c:lblAlgn val="ctr"/>
        <c:lblOffset val="0"/>
        <c:noMultiLvlLbl val="0"/>
      </c:catAx>
      <c:valAx>
        <c:axId val="1249596367"/>
        <c:scaling>
          <c:orientation val="minMax"/>
          <c:max val="1100000"/>
          <c:min val="-100000"/>
        </c:scaling>
        <c:delete val="0"/>
        <c:axPos val="l"/>
        <c:majorGridlines>
          <c:spPr>
            <a:ln w="9525" cap="flat" cmpd="sng" algn="ctr">
              <a:solidFill>
                <a:schemeClr val="tx1">
                  <a:lumMod val="15000"/>
                  <a:lumOff val="85000"/>
                </a:schemeClr>
              </a:solidFill>
              <a:prstDash val="dash"/>
              <a:round/>
            </a:ln>
            <a:effectLst/>
          </c:spPr>
        </c:majorGridlines>
        <c:numFmt formatCode="#\ ##0\ &quot;€&quot;"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fr-FR"/>
          </a:p>
        </c:txPr>
        <c:crossAx val="1349736095"/>
        <c:crosses val="autoZero"/>
        <c:crossBetween val="between"/>
        <c:majorUnit val="1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fr-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800" b="1" i="0" u="none" strike="noStrike" kern="1200" baseline="0">
                <a:solidFill>
                  <a:srgbClr val="000000"/>
                </a:solidFill>
                <a:latin typeface="Tahoma"/>
              </a:rPr>
              <a:t>Profil de risques du projet</a:t>
            </a:r>
          </a:p>
        </c:rich>
      </c:tx>
      <c:layout>
        <c:manualLayout>
          <c:xMode val="edge"/>
          <c:yMode val="edge"/>
          <c:x val="0.31674320468605388"/>
          <c:y val="3.257630197154601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25312785044208419"/>
          <c:y val="0.1255665102277404"/>
          <c:w val="0.49522383628083316"/>
          <c:h val="0.81671097599498477"/>
        </c:manualLayout>
      </c:layout>
      <c:radarChart>
        <c:radarStyle val="marker"/>
        <c:varyColors val="0"/>
        <c:ser>
          <c:idx val="0"/>
          <c:order val="0"/>
          <c:spPr>
            <a:ln w="38100" cap="rnd">
              <a:solidFill>
                <a:srgbClr val="C00000"/>
              </a:solidFill>
              <a:round/>
            </a:ln>
            <a:effectLst/>
          </c:spPr>
          <c:marker>
            <c:symbol val="circle"/>
            <c:size val="12"/>
            <c:spPr>
              <a:solidFill>
                <a:srgbClr val="FFC000"/>
              </a:solidFill>
              <a:ln w="12700">
                <a:solidFill>
                  <a:schemeClr val="tx1"/>
                </a:solidFill>
              </a:ln>
              <a:effectLst/>
            </c:spPr>
          </c:marker>
          <c:cat>
            <c:strRef>
              <c:f>Risques!$B$48:$B$57</c:f>
              <c:strCache>
                <c:ptCount val="10"/>
                <c:pt idx="0">
                  <c:v> Data Scientist junior</c:v>
                </c:pt>
                <c:pt idx="1">
                  <c:v>Biais du modèle</c:v>
                </c:pt>
                <c:pt idx="2">
                  <c:v>Délais courts</c:v>
                </c:pt>
                <c:pt idx="3">
                  <c:v>Staff dispersé</c:v>
                </c:pt>
                <c:pt idx="4">
                  <c:v>Photos utilisateurs</c:v>
                </c:pt>
                <c:pt idx="5">
                  <c:v>Préférences et notes</c:v>
                </c:pt>
                <c:pt idx="6">
                  <c:v>Localisation du service</c:v>
                </c:pt>
                <c:pt idx="7">
                  <c:v>Manquements RGPD</c:v>
                </c:pt>
                <c:pt idx="8">
                  <c:v>Usage détourné</c:v>
                </c:pt>
                <c:pt idx="9">
                  <c:v>Découverte réduite</c:v>
                </c:pt>
              </c:strCache>
            </c:strRef>
          </c:cat>
          <c:val>
            <c:numRef>
              <c:f>Risques!$J$48:$J$57</c:f>
              <c:numCache>
                <c:formatCode>General</c:formatCode>
                <c:ptCount val="10"/>
                <c:pt idx="0">
                  <c:v>4</c:v>
                </c:pt>
                <c:pt idx="1">
                  <c:v>9</c:v>
                </c:pt>
                <c:pt idx="2">
                  <c:v>4</c:v>
                </c:pt>
                <c:pt idx="3">
                  <c:v>4</c:v>
                </c:pt>
                <c:pt idx="4">
                  <c:v>3</c:v>
                </c:pt>
                <c:pt idx="5">
                  <c:v>2</c:v>
                </c:pt>
                <c:pt idx="6">
                  <c:v>4</c:v>
                </c:pt>
                <c:pt idx="7">
                  <c:v>6</c:v>
                </c:pt>
                <c:pt idx="8">
                  <c:v>4</c:v>
                </c:pt>
                <c:pt idx="9">
                  <c:v>6</c:v>
                </c:pt>
              </c:numCache>
            </c:numRef>
          </c:val>
          <c:extLst>
            <c:ext xmlns:c16="http://schemas.microsoft.com/office/drawing/2014/chart" uri="{C3380CC4-5D6E-409C-BE32-E72D297353CC}">
              <c16:uniqueId val="{00000000-646E-4E0C-BE4C-52D2F56D4203}"/>
            </c:ext>
          </c:extLst>
        </c:ser>
        <c:dLbls>
          <c:showLegendKey val="0"/>
          <c:showVal val="0"/>
          <c:showCatName val="0"/>
          <c:showSerName val="0"/>
          <c:showPercent val="0"/>
          <c:showBubbleSize val="0"/>
        </c:dLbls>
        <c:axId val="601581264"/>
        <c:axId val="536827920"/>
      </c:radarChart>
      <c:catAx>
        <c:axId val="60158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fr-FR"/>
          </a:p>
        </c:txPr>
        <c:crossAx val="536827920"/>
        <c:crosses val="autoZero"/>
        <c:auto val="1"/>
        <c:lblAlgn val="ctr"/>
        <c:lblOffset val="100"/>
        <c:noMultiLvlLbl val="0"/>
      </c:catAx>
      <c:valAx>
        <c:axId val="536827920"/>
        <c:scaling>
          <c:orientation val="minMax"/>
        </c:scaling>
        <c:delete val="0"/>
        <c:axPos val="l"/>
        <c:majorGridlines>
          <c:spPr>
            <a:ln w="12700" cap="flat" cmpd="sng" algn="ctr">
              <a:solidFill>
                <a:schemeClr val="tx1"/>
              </a:solidFill>
              <a:round/>
            </a:ln>
            <a:effectLst/>
          </c:spPr>
        </c:majorGridlines>
        <c:numFmt formatCode="General" sourceLinked="0"/>
        <c:majorTickMark val="none"/>
        <c:minorTickMark val="none"/>
        <c:tickLblPos val="nextTo"/>
        <c:spPr>
          <a:noFill/>
          <a:ln w="22225">
            <a:solidFill>
              <a:srgbClr val="FFC000"/>
            </a:solidFill>
            <a:prstDash val="dash"/>
          </a:ln>
          <a:effectLst/>
        </c:spPr>
        <c:txPr>
          <a:bodyPr rot="-60000000" spcFirstLastPara="1" vertOverflow="ellipsis" vert="horz" wrap="square" anchor="ctr" anchorCtr="1"/>
          <a:lstStyle/>
          <a:p>
            <a:pPr>
              <a:defRPr sz="2000" b="1" i="0" u="none" strike="noStrike" kern="1200" baseline="0">
                <a:solidFill>
                  <a:schemeClr val="tx1"/>
                </a:solidFill>
                <a:latin typeface="+mn-lt"/>
                <a:ea typeface="+mn-ea"/>
                <a:cs typeface="+mn-cs"/>
              </a:defRPr>
            </a:pPr>
            <a:endParaRPr lang="fr-FR"/>
          </a:p>
        </c:txPr>
        <c:crossAx val="601581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fr-F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r>
              <a:rPr lang="fr-FR" sz="2800" b="1" i="0" u="none" strike="noStrike" kern="1200" spc="0" baseline="0">
                <a:solidFill>
                  <a:srgbClr val="000000"/>
                </a:solidFill>
                <a:latin typeface="Tahoma"/>
              </a:rPr>
              <a:t>Risques du projet</a:t>
            </a:r>
          </a:p>
        </c:rich>
      </c:tx>
      <c:overlay val="0"/>
      <c:spPr>
        <a:noFill/>
        <a:ln>
          <a:noFill/>
        </a:ln>
        <a:effectLst/>
      </c:spPr>
      <c:txPr>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spPr>
            <a:solidFill>
              <a:srgbClr val="FFC000"/>
            </a:solidFill>
            <a:ln w="15875">
              <a:solidFill>
                <a:schemeClr val="tx1"/>
              </a:solidFill>
            </a:ln>
            <a:effectLst/>
          </c:spPr>
          <c:invertIfNegative val="0"/>
          <c:dPt>
            <c:idx val="0"/>
            <c:invertIfNegative val="0"/>
            <c:bubble3D val="0"/>
            <c:spPr>
              <a:solidFill>
                <a:srgbClr val="FFEB84"/>
              </a:solidFill>
              <a:ln w="15875">
                <a:solidFill>
                  <a:schemeClr val="tx1"/>
                </a:solidFill>
              </a:ln>
              <a:effectLst/>
            </c:spPr>
            <c:extLst>
              <c:ext xmlns:c16="http://schemas.microsoft.com/office/drawing/2014/chart" uri="{C3380CC4-5D6E-409C-BE32-E72D297353CC}">
                <c16:uniqueId val="{00000003-C200-4C6E-BB00-AF31F9BCD81E}"/>
              </c:ext>
            </c:extLst>
          </c:dPt>
          <c:dPt>
            <c:idx val="1"/>
            <c:invertIfNegative val="0"/>
            <c:bubble3D val="0"/>
            <c:spPr>
              <a:solidFill>
                <a:srgbClr val="F8696B"/>
              </a:solidFill>
              <a:ln w="15875">
                <a:solidFill>
                  <a:schemeClr val="tx1"/>
                </a:solidFill>
              </a:ln>
              <a:effectLst/>
            </c:spPr>
            <c:extLst>
              <c:ext xmlns:c16="http://schemas.microsoft.com/office/drawing/2014/chart" uri="{C3380CC4-5D6E-409C-BE32-E72D297353CC}">
                <c16:uniqueId val="{0000000B-C200-4C6E-BB00-AF31F9BCD81E}"/>
              </c:ext>
            </c:extLst>
          </c:dPt>
          <c:dPt>
            <c:idx val="2"/>
            <c:invertIfNegative val="0"/>
            <c:bubble3D val="0"/>
            <c:spPr>
              <a:solidFill>
                <a:srgbClr val="FFEB84"/>
              </a:solidFill>
              <a:ln w="15875">
                <a:solidFill>
                  <a:schemeClr val="tx1"/>
                </a:solidFill>
              </a:ln>
              <a:effectLst/>
            </c:spPr>
            <c:extLst>
              <c:ext xmlns:c16="http://schemas.microsoft.com/office/drawing/2014/chart" uri="{C3380CC4-5D6E-409C-BE32-E72D297353CC}">
                <c16:uniqueId val="{00000002-C200-4C6E-BB00-AF31F9BCD81E}"/>
              </c:ext>
            </c:extLst>
          </c:dPt>
          <c:dPt>
            <c:idx val="3"/>
            <c:invertIfNegative val="0"/>
            <c:bubble3D val="0"/>
            <c:spPr>
              <a:solidFill>
                <a:srgbClr val="FFEB84"/>
              </a:solidFill>
              <a:ln w="15875">
                <a:solidFill>
                  <a:schemeClr val="tx1"/>
                </a:solidFill>
              </a:ln>
              <a:effectLst/>
            </c:spPr>
            <c:extLst>
              <c:ext xmlns:c16="http://schemas.microsoft.com/office/drawing/2014/chart" uri="{C3380CC4-5D6E-409C-BE32-E72D297353CC}">
                <c16:uniqueId val="{00000004-C200-4C6E-BB00-AF31F9BCD81E}"/>
              </c:ext>
            </c:extLst>
          </c:dPt>
          <c:dPt>
            <c:idx val="4"/>
            <c:invertIfNegative val="0"/>
            <c:bubble3D val="0"/>
            <c:spPr>
              <a:solidFill>
                <a:srgbClr val="B1D47F"/>
              </a:solidFill>
              <a:ln w="15875">
                <a:solidFill>
                  <a:schemeClr val="tx1"/>
                </a:solidFill>
              </a:ln>
              <a:effectLst/>
            </c:spPr>
            <c:extLst>
              <c:ext xmlns:c16="http://schemas.microsoft.com/office/drawing/2014/chart" uri="{C3380CC4-5D6E-409C-BE32-E72D297353CC}">
                <c16:uniqueId val="{00000007-C200-4C6E-BB00-AF31F9BCD81E}"/>
              </c:ext>
            </c:extLst>
          </c:dPt>
          <c:dPt>
            <c:idx val="5"/>
            <c:invertIfNegative val="0"/>
            <c:bubble3D val="0"/>
            <c:spPr>
              <a:solidFill>
                <a:srgbClr val="63BE7B"/>
              </a:solidFill>
              <a:ln w="15875">
                <a:solidFill>
                  <a:schemeClr val="tx1"/>
                </a:solidFill>
              </a:ln>
              <a:effectLst/>
            </c:spPr>
            <c:extLst>
              <c:ext xmlns:c16="http://schemas.microsoft.com/office/drawing/2014/chart" uri="{C3380CC4-5D6E-409C-BE32-E72D297353CC}">
                <c16:uniqueId val="{00000008-C200-4C6E-BB00-AF31F9BCD81E}"/>
              </c:ext>
            </c:extLst>
          </c:dPt>
          <c:dPt>
            <c:idx val="6"/>
            <c:invertIfNegative val="0"/>
            <c:bubble3D val="0"/>
            <c:spPr>
              <a:solidFill>
                <a:srgbClr val="FFEB84"/>
              </a:solidFill>
              <a:ln w="15875">
                <a:solidFill>
                  <a:schemeClr val="tx1"/>
                </a:solidFill>
              </a:ln>
              <a:effectLst/>
            </c:spPr>
            <c:extLst>
              <c:ext xmlns:c16="http://schemas.microsoft.com/office/drawing/2014/chart" uri="{C3380CC4-5D6E-409C-BE32-E72D297353CC}">
                <c16:uniqueId val="{00000005-C200-4C6E-BB00-AF31F9BCD81E}"/>
              </c:ext>
            </c:extLst>
          </c:dPt>
          <c:dPt>
            <c:idx val="7"/>
            <c:invertIfNegative val="0"/>
            <c:bubble3D val="0"/>
            <c:spPr>
              <a:solidFill>
                <a:srgbClr val="FDB87B"/>
              </a:solidFill>
              <a:ln w="15875">
                <a:solidFill>
                  <a:schemeClr val="tx1"/>
                </a:solidFill>
              </a:ln>
              <a:effectLst/>
            </c:spPr>
            <c:extLst>
              <c:ext xmlns:c16="http://schemas.microsoft.com/office/drawing/2014/chart" uri="{C3380CC4-5D6E-409C-BE32-E72D297353CC}">
                <c16:uniqueId val="{0000000A-C200-4C6E-BB00-AF31F9BCD81E}"/>
              </c:ext>
            </c:extLst>
          </c:dPt>
          <c:dPt>
            <c:idx val="8"/>
            <c:invertIfNegative val="0"/>
            <c:bubble3D val="0"/>
            <c:spPr>
              <a:solidFill>
                <a:srgbClr val="FFEB84"/>
              </a:solidFill>
              <a:ln w="15875">
                <a:solidFill>
                  <a:schemeClr val="tx1"/>
                </a:solidFill>
              </a:ln>
              <a:effectLst/>
            </c:spPr>
            <c:extLst>
              <c:ext xmlns:c16="http://schemas.microsoft.com/office/drawing/2014/chart" uri="{C3380CC4-5D6E-409C-BE32-E72D297353CC}">
                <c16:uniqueId val="{00000009-C200-4C6E-BB00-AF31F9BCD81E}"/>
              </c:ext>
            </c:extLst>
          </c:dPt>
          <c:dPt>
            <c:idx val="9"/>
            <c:invertIfNegative val="0"/>
            <c:bubble3D val="0"/>
            <c:spPr>
              <a:solidFill>
                <a:srgbClr val="FDB87B"/>
              </a:solidFill>
              <a:ln w="15875">
                <a:solidFill>
                  <a:schemeClr val="tx1"/>
                </a:solidFill>
              </a:ln>
              <a:effectLst/>
            </c:spPr>
            <c:extLst>
              <c:ext xmlns:c16="http://schemas.microsoft.com/office/drawing/2014/chart" uri="{C3380CC4-5D6E-409C-BE32-E72D297353CC}">
                <c16:uniqueId val="{00000006-C200-4C6E-BB00-AF31F9BCD81E}"/>
              </c:ext>
            </c:extLst>
          </c:dPt>
          <c:cat>
            <c:strRef>
              <c:f>Risques!$B$48:$B$57</c:f>
              <c:strCache>
                <c:ptCount val="10"/>
                <c:pt idx="0">
                  <c:v> Data Scientist junior</c:v>
                </c:pt>
                <c:pt idx="1">
                  <c:v>Biais du modèle</c:v>
                </c:pt>
                <c:pt idx="2">
                  <c:v>Délais courts</c:v>
                </c:pt>
                <c:pt idx="3">
                  <c:v>Staff dispersé</c:v>
                </c:pt>
                <c:pt idx="4">
                  <c:v>Photos utilisateurs</c:v>
                </c:pt>
                <c:pt idx="5">
                  <c:v>Préférences et notes</c:v>
                </c:pt>
                <c:pt idx="6">
                  <c:v>Localisation du service</c:v>
                </c:pt>
                <c:pt idx="7">
                  <c:v>Manquements RGPD</c:v>
                </c:pt>
                <c:pt idx="8">
                  <c:v>Usage détourné</c:v>
                </c:pt>
                <c:pt idx="9">
                  <c:v>Découverte réduite</c:v>
                </c:pt>
              </c:strCache>
            </c:strRef>
          </c:cat>
          <c:val>
            <c:numRef>
              <c:f>Risques!$J$48:$J$57</c:f>
              <c:numCache>
                <c:formatCode>General</c:formatCode>
                <c:ptCount val="10"/>
                <c:pt idx="0">
                  <c:v>4</c:v>
                </c:pt>
                <c:pt idx="1">
                  <c:v>9</c:v>
                </c:pt>
                <c:pt idx="2">
                  <c:v>4</c:v>
                </c:pt>
                <c:pt idx="3">
                  <c:v>4</c:v>
                </c:pt>
                <c:pt idx="4">
                  <c:v>3</c:v>
                </c:pt>
                <c:pt idx="5">
                  <c:v>2</c:v>
                </c:pt>
                <c:pt idx="6">
                  <c:v>4</c:v>
                </c:pt>
                <c:pt idx="7">
                  <c:v>6</c:v>
                </c:pt>
                <c:pt idx="8">
                  <c:v>4</c:v>
                </c:pt>
                <c:pt idx="9">
                  <c:v>6</c:v>
                </c:pt>
              </c:numCache>
            </c:numRef>
          </c:val>
          <c:extLst>
            <c:ext xmlns:c16="http://schemas.microsoft.com/office/drawing/2014/chart" uri="{C3380CC4-5D6E-409C-BE32-E72D297353CC}">
              <c16:uniqueId val="{00000000-C200-4C6E-BB00-AF31F9BCD81E}"/>
            </c:ext>
          </c:extLst>
        </c:ser>
        <c:dLbls>
          <c:showLegendKey val="0"/>
          <c:showVal val="0"/>
          <c:showCatName val="0"/>
          <c:showSerName val="0"/>
          <c:showPercent val="0"/>
          <c:showBubbleSize val="0"/>
        </c:dLbls>
        <c:gapWidth val="71"/>
        <c:axId val="602564000"/>
        <c:axId val="468889120"/>
      </c:barChart>
      <c:catAx>
        <c:axId val="602564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fr-FR"/>
          </a:p>
        </c:txPr>
        <c:crossAx val="468889120"/>
        <c:crosses val="autoZero"/>
        <c:auto val="1"/>
        <c:lblAlgn val="ctr"/>
        <c:lblOffset val="100"/>
        <c:noMultiLvlLbl val="0"/>
      </c:catAx>
      <c:valAx>
        <c:axId val="468889120"/>
        <c:scaling>
          <c:orientation val="minMax"/>
        </c:scaling>
        <c:delete val="0"/>
        <c:axPos val="b"/>
        <c:majorGridlines>
          <c:spPr>
            <a:ln w="9525" cap="flat" cmpd="sng" algn="ctr">
              <a:solidFill>
                <a:schemeClr val="bg1">
                  <a:lumMod val="65000"/>
                </a:schemeClr>
              </a:solidFill>
              <a:prstDash val="dash"/>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fr-FR"/>
          </a:p>
        </c:txPr>
        <c:crossAx val="602564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266700</xdr:colOff>
      <xdr:row>38</xdr:row>
      <xdr:rowOff>0</xdr:rowOff>
    </xdr:from>
    <xdr:to>
      <xdr:col>16</xdr:col>
      <xdr:colOff>390525</xdr:colOff>
      <xdr:row>53</xdr:row>
      <xdr:rowOff>163104</xdr:rowOff>
    </xdr:to>
    <xdr:graphicFrame macro="">
      <xdr:nvGraphicFramePr>
        <xdr:cNvPr id="7" name="Graphique 6">
          <a:extLst>
            <a:ext uri="{FF2B5EF4-FFF2-40B4-BE49-F238E27FC236}">
              <a16:creationId xmlns:a16="http://schemas.microsoft.com/office/drawing/2014/main" id="{A90C77D8-F54D-4E41-8CE5-1BCFAEEC79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257175</xdr:colOff>
      <xdr:row>38</xdr:row>
      <xdr:rowOff>0</xdr:rowOff>
    </xdr:from>
    <xdr:to>
      <xdr:col>25</xdr:col>
      <xdr:colOff>361950</xdr:colOff>
      <xdr:row>53</xdr:row>
      <xdr:rowOff>171450</xdr:rowOff>
    </xdr:to>
    <xdr:graphicFrame macro="">
      <xdr:nvGraphicFramePr>
        <xdr:cNvPr id="9" name="Graphique 8">
          <a:extLst>
            <a:ext uri="{FF2B5EF4-FFF2-40B4-BE49-F238E27FC236}">
              <a16:creationId xmlns:a16="http://schemas.microsoft.com/office/drawing/2014/main" id="{1C95DED7-5B22-4827-9476-35B6DEA3AB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238124</xdr:colOff>
      <xdr:row>59</xdr:row>
      <xdr:rowOff>0</xdr:rowOff>
    </xdr:from>
    <xdr:to>
      <xdr:col>16</xdr:col>
      <xdr:colOff>381000</xdr:colOff>
      <xdr:row>70</xdr:row>
      <xdr:rowOff>9525</xdr:rowOff>
    </xdr:to>
    <xdr:graphicFrame macro="">
      <xdr:nvGraphicFramePr>
        <xdr:cNvPr id="11" name="Graphique 10">
          <a:extLst>
            <a:ext uri="{FF2B5EF4-FFF2-40B4-BE49-F238E27FC236}">
              <a16:creationId xmlns:a16="http://schemas.microsoft.com/office/drawing/2014/main" id="{017D430D-6755-4138-A1B6-F3C6B42E9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266700</xdr:colOff>
      <xdr:row>59</xdr:row>
      <xdr:rowOff>0</xdr:rowOff>
    </xdr:from>
    <xdr:to>
      <xdr:col>25</xdr:col>
      <xdr:colOff>333375</xdr:colOff>
      <xdr:row>70</xdr:row>
      <xdr:rowOff>9525</xdr:rowOff>
    </xdr:to>
    <xdr:graphicFrame macro="">
      <xdr:nvGraphicFramePr>
        <xdr:cNvPr id="12" name="Graphique 11">
          <a:extLst>
            <a:ext uri="{FF2B5EF4-FFF2-40B4-BE49-F238E27FC236}">
              <a16:creationId xmlns:a16="http://schemas.microsoft.com/office/drawing/2014/main" id="{6F163E33-B05E-45E5-AD67-6A0553E9B4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209549</xdr:colOff>
      <xdr:row>75</xdr:row>
      <xdr:rowOff>0</xdr:rowOff>
    </xdr:from>
    <xdr:to>
      <xdr:col>16</xdr:col>
      <xdr:colOff>247650</xdr:colOff>
      <xdr:row>89</xdr:row>
      <xdr:rowOff>161925</xdr:rowOff>
    </xdr:to>
    <xdr:graphicFrame macro="">
      <xdr:nvGraphicFramePr>
        <xdr:cNvPr id="13" name="Graphique 12">
          <a:extLst>
            <a:ext uri="{FF2B5EF4-FFF2-40B4-BE49-F238E27FC236}">
              <a16:creationId xmlns:a16="http://schemas.microsoft.com/office/drawing/2014/main" id="{A413D60C-626B-4406-B5F9-C35411B3C4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523876</xdr:colOff>
      <xdr:row>107</xdr:row>
      <xdr:rowOff>0</xdr:rowOff>
    </xdr:from>
    <xdr:to>
      <xdr:col>25</xdr:col>
      <xdr:colOff>352425</xdr:colOff>
      <xdr:row>126</xdr:row>
      <xdr:rowOff>247649</xdr:rowOff>
    </xdr:to>
    <xdr:graphicFrame macro="">
      <xdr:nvGraphicFramePr>
        <xdr:cNvPr id="14" name="Graphique 13">
          <a:extLst>
            <a:ext uri="{FF2B5EF4-FFF2-40B4-BE49-F238E27FC236}">
              <a16:creationId xmlns:a16="http://schemas.microsoft.com/office/drawing/2014/main" id="{629A67E7-A3DE-2553-6E51-348B8EBA9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276225</xdr:colOff>
      <xdr:row>6</xdr:row>
      <xdr:rowOff>0</xdr:rowOff>
    </xdr:from>
    <xdr:to>
      <xdr:col>25</xdr:col>
      <xdr:colOff>381000</xdr:colOff>
      <xdr:row>33</xdr:row>
      <xdr:rowOff>0</xdr:rowOff>
    </xdr:to>
    <xdr:graphicFrame macro="">
      <xdr:nvGraphicFramePr>
        <xdr:cNvPr id="15" name="Graphique 14">
          <a:extLst>
            <a:ext uri="{FF2B5EF4-FFF2-40B4-BE49-F238E27FC236}">
              <a16:creationId xmlns:a16="http://schemas.microsoft.com/office/drawing/2014/main" id="{B5CBF1A1-2445-6490-98DC-09D651E3DA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22945</xdr:rowOff>
    </xdr:from>
    <xdr:to>
      <xdr:col>6</xdr:col>
      <xdr:colOff>1800226</xdr:colOff>
      <xdr:row>44</xdr:row>
      <xdr:rowOff>9524</xdr:rowOff>
    </xdr:to>
    <xdr:graphicFrame macro="">
      <xdr:nvGraphicFramePr>
        <xdr:cNvPr id="3" name="Graphique 2">
          <a:extLst>
            <a:ext uri="{FF2B5EF4-FFF2-40B4-BE49-F238E27FC236}">
              <a16:creationId xmlns:a16="http://schemas.microsoft.com/office/drawing/2014/main" id="{65A4622D-BCBC-B264-55F3-A42DC0F8FA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2066925</xdr:colOff>
      <xdr:row>3</xdr:row>
      <xdr:rowOff>23812</xdr:rowOff>
    </xdr:from>
    <xdr:to>
      <xdr:col>11</xdr:col>
      <xdr:colOff>3438525</xdr:colOff>
      <xdr:row>44</xdr:row>
      <xdr:rowOff>9526</xdr:rowOff>
    </xdr:to>
    <xdr:graphicFrame macro="">
      <xdr:nvGraphicFramePr>
        <xdr:cNvPr id="4" name="Graphique 3">
          <a:extLst>
            <a:ext uri="{FF2B5EF4-FFF2-40B4-BE49-F238E27FC236}">
              <a16:creationId xmlns:a16="http://schemas.microsoft.com/office/drawing/2014/main" id="{6B8151EC-088D-F29C-C896-EC444E1F61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louise@fashion-insta.fr" TargetMode="External"/><Relationship Id="rId3" Type="http://schemas.openxmlformats.org/officeDocument/2006/relationships/hyperlink" Target="mailto:pierre@fashion-insta.fr" TargetMode="External"/><Relationship Id="rId7" Type="http://schemas.openxmlformats.org/officeDocument/2006/relationships/hyperlink" Target="mailto:pierre@fashion-insta.fr" TargetMode="External"/><Relationship Id="rId2" Type="http://schemas.openxmlformats.org/officeDocument/2006/relationships/hyperlink" Target="mailto:louise@fashion-insta.fr" TargetMode="External"/><Relationship Id="rId1" Type="http://schemas.openxmlformats.org/officeDocument/2006/relationships/hyperlink" Target="mailto:pierre@fashion-insta.fr" TargetMode="External"/><Relationship Id="rId6" Type="http://schemas.openxmlformats.org/officeDocument/2006/relationships/hyperlink" Target="mailto:louise@fashion-insta.fr" TargetMode="External"/><Relationship Id="rId5" Type="http://schemas.openxmlformats.org/officeDocument/2006/relationships/hyperlink" Target="mailto:pierre@fashion-insta.fr" TargetMode="External"/><Relationship Id="rId10" Type="http://schemas.openxmlformats.org/officeDocument/2006/relationships/comments" Target="../comments1.xml"/><Relationship Id="rId4" Type="http://schemas.openxmlformats.org/officeDocument/2006/relationships/hyperlink" Target="mailto:louise@fashion-insta.fr" TargetMode="Externa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CE304"/>
  <sheetViews>
    <sheetView tabSelected="1" zoomScaleNormal="100" workbookViewId="0"/>
  </sheetViews>
  <sheetFormatPr baseColWidth="10" defaultColWidth="9.140625" defaultRowHeight="15" x14ac:dyDescent="0.25"/>
  <cols>
    <col min="2" max="2" width="4.28515625" customWidth="1"/>
    <col min="3" max="3" width="21.5703125" customWidth="1"/>
    <col min="4" max="4" width="23" customWidth="1"/>
    <col min="5" max="5" width="17.85546875" customWidth="1"/>
    <col min="6" max="6" width="26.85546875" customWidth="1"/>
    <col min="7" max="7" width="21.140625" customWidth="1"/>
    <col min="8" max="8" width="17" customWidth="1"/>
    <col min="9" max="9" width="14.42578125" bestFit="1" customWidth="1"/>
    <col min="17" max="17" width="6.5703125" customWidth="1"/>
    <col min="29" max="29" width="9.5703125" bestFit="1" customWidth="1"/>
  </cols>
  <sheetData>
    <row r="1" spans="1:83" ht="15.75" thickBot="1" x14ac:dyDescent="0.3">
      <c r="A1" s="39"/>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row>
    <row r="2" spans="1:83" ht="62.25" thickBot="1" x14ac:dyDescent="0.95">
      <c r="A2" s="39"/>
      <c r="B2" s="91" t="s">
        <v>9</v>
      </c>
      <c r="C2" s="92"/>
      <c r="D2" s="92"/>
      <c r="E2" s="92"/>
      <c r="F2" s="92"/>
      <c r="G2" s="92"/>
      <c r="H2" s="92"/>
      <c r="I2" s="92"/>
      <c r="J2" s="92"/>
      <c r="K2" s="92"/>
      <c r="L2" s="92"/>
      <c r="M2" s="92"/>
      <c r="N2" s="92"/>
      <c r="O2" s="92"/>
      <c r="P2" s="92"/>
      <c r="Q2" s="92"/>
      <c r="R2" s="92"/>
      <c r="S2" s="92"/>
      <c r="T2" s="92"/>
      <c r="U2" s="92"/>
      <c r="V2" s="92"/>
      <c r="W2" s="92"/>
      <c r="X2" s="92"/>
      <c r="Y2" s="92"/>
      <c r="Z2" s="93"/>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row>
    <row r="3" spans="1:83" ht="17.25" customHeight="1" x14ac:dyDescent="0.9">
      <c r="A3" s="39"/>
      <c r="B3" s="40"/>
      <c r="C3" s="41"/>
      <c r="D3" s="41"/>
      <c r="E3" s="41"/>
      <c r="F3" s="41"/>
      <c r="G3" s="41"/>
      <c r="H3" s="41"/>
      <c r="I3" s="41"/>
      <c r="J3" s="41"/>
      <c r="K3" s="41"/>
      <c r="L3" s="41"/>
      <c r="M3" s="41"/>
      <c r="N3" s="41"/>
      <c r="O3" s="41"/>
      <c r="P3" s="41"/>
      <c r="Q3" s="41"/>
      <c r="R3" s="41"/>
      <c r="S3" s="41"/>
      <c r="T3" s="41"/>
      <c r="U3" s="41"/>
      <c r="V3" s="41"/>
      <c r="W3" s="41"/>
      <c r="X3" s="41"/>
      <c r="Y3" s="41"/>
      <c r="Z3" s="41"/>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c r="BU3" s="39"/>
      <c r="BV3" s="39"/>
      <c r="BW3" s="39"/>
      <c r="BX3" s="39"/>
      <c r="BY3" s="39"/>
      <c r="BZ3" s="39"/>
      <c r="CA3" s="39"/>
      <c r="CB3" s="39"/>
      <c r="CC3" s="39"/>
      <c r="CD3" s="39"/>
      <c r="CE3" s="39"/>
    </row>
    <row r="4" spans="1:83" ht="15.75" thickBot="1" x14ac:dyDescent="0.3">
      <c r="A4" s="39"/>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c r="BN4" s="39"/>
      <c r="BO4" s="39"/>
      <c r="BP4" s="39"/>
      <c r="BQ4" s="39"/>
      <c r="BR4" s="39"/>
      <c r="BS4" s="39"/>
      <c r="BT4" s="39"/>
      <c r="BU4" s="39"/>
      <c r="BV4" s="39"/>
      <c r="BW4" s="39"/>
      <c r="BX4" s="39"/>
      <c r="BY4" s="39"/>
      <c r="BZ4" s="39"/>
      <c r="CA4" s="39"/>
      <c r="CB4" s="39"/>
      <c r="CC4" s="39"/>
      <c r="CD4" s="39"/>
      <c r="CE4" s="39"/>
    </row>
    <row r="5" spans="1:83" ht="29.25" thickBot="1" x14ac:dyDescent="0.3">
      <c r="A5" s="39"/>
      <c r="B5" s="94" t="s">
        <v>63</v>
      </c>
      <c r="C5" s="95"/>
      <c r="D5" s="95"/>
      <c r="E5" s="95"/>
      <c r="F5" s="95"/>
      <c r="G5" s="95"/>
      <c r="H5" s="95"/>
      <c r="I5" s="92"/>
      <c r="J5" s="92"/>
      <c r="K5" s="92"/>
      <c r="L5" s="92"/>
      <c r="M5" s="92"/>
      <c r="N5" s="92"/>
      <c r="O5" s="92"/>
      <c r="P5" s="92"/>
      <c r="Q5" s="92"/>
      <c r="R5" s="92"/>
      <c r="S5" s="92"/>
      <c r="T5" s="92"/>
      <c r="U5" s="92"/>
      <c r="V5" s="92"/>
      <c r="W5" s="92"/>
      <c r="X5" s="92"/>
      <c r="Y5" s="92"/>
      <c r="Z5" s="93"/>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row>
    <row r="6" spans="1:83" ht="15.75" thickBot="1" x14ac:dyDescent="0.3">
      <c r="A6" s="39"/>
      <c r="B6" s="12"/>
      <c r="C6" s="13"/>
      <c r="D6" s="13"/>
      <c r="E6" s="13"/>
      <c r="F6" s="13"/>
      <c r="G6" s="13"/>
      <c r="H6" s="13"/>
      <c r="I6" s="13"/>
      <c r="J6" s="13"/>
      <c r="K6" s="13"/>
      <c r="L6" s="13"/>
      <c r="M6" s="13"/>
      <c r="N6" s="13"/>
      <c r="O6" s="13"/>
      <c r="P6" s="13"/>
      <c r="Q6" s="13"/>
      <c r="R6" s="13"/>
      <c r="S6" s="13"/>
      <c r="T6" s="13"/>
      <c r="U6" s="13"/>
      <c r="V6" s="13"/>
      <c r="W6" s="13"/>
      <c r="X6" s="13"/>
      <c r="Y6" s="13"/>
      <c r="Z6" s="14"/>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row>
    <row r="7" spans="1:83" ht="18.75" x14ac:dyDescent="0.25">
      <c r="A7" s="39"/>
      <c r="B7" s="3"/>
      <c r="C7" s="47" t="s">
        <v>59</v>
      </c>
      <c r="D7" s="48" t="s">
        <v>54</v>
      </c>
      <c r="E7" s="48" t="s">
        <v>56</v>
      </c>
      <c r="F7" s="48" t="s">
        <v>55</v>
      </c>
      <c r="G7" s="48" t="s">
        <v>57</v>
      </c>
      <c r="H7" s="49" t="s">
        <v>58</v>
      </c>
      <c r="I7" s="5"/>
      <c r="J7" s="5"/>
      <c r="K7" s="5"/>
      <c r="L7" s="5"/>
      <c r="M7" s="5"/>
      <c r="N7" s="5"/>
      <c r="O7" s="5"/>
      <c r="P7" s="5"/>
      <c r="Q7" s="5"/>
      <c r="R7" s="5"/>
      <c r="S7" s="5"/>
      <c r="T7" s="5"/>
      <c r="U7" s="5"/>
      <c r="V7" s="5"/>
      <c r="W7" s="5"/>
      <c r="X7" s="5"/>
      <c r="Y7" s="5"/>
      <c r="Z7" s="6"/>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row>
    <row r="8" spans="1:83" ht="21" x14ac:dyDescent="0.25">
      <c r="A8" s="39"/>
      <c r="B8" s="3"/>
      <c r="C8" s="33" t="s">
        <v>26</v>
      </c>
      <c r="D8" s="38">
        <f>F45+F66+(D80/12)+E96</f>
        <v>84649.788750000007</v>
      </c>
      <c r="E8" s="38">
        <f>SUM($D$8:D8)</f>
        <v>84649.788750000007</v>
      </c>
      <c r="F8" s="38">
        <f t="shared" ref="F8:F31" si="0">D104</f>
        <v>10000</v>
      </c>
      <c r="G8" s="38">
        <f>SUM($F$8:F8)</f>
        <v>10000</v>
      </c>
      <c r="H8" s="98">
        <f>G8-E8</f>
        <v>-74649.788750000007</v>
      </c>
      <c r="I8" s="37"/>
      <c r="J8" s="5"/>
      <c r="K8" s="5"/>
      <c r="L8" s="5"/>
      <c r="M8" s="5"/>
      <c r="N8" s="5"/>
      <c r="O8" s="5"/>
      <c r="P8" s="5"/>
      <c r="Q8" s="5"/>
      <c r="R8" s="5"/>
      <c r="S8" s="5"/>
      <c r="T8" s="5"/>
      <c r="U8" s="5"/>
      <c r="V8" s="5"/>
      <c r="W8" s="5"/>
      <c r="X8" s="5"/>
      <c r="Y8" s="5"/>
      <c r="Z8" s="6"/>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row>
    <row r="9" spans="1:83" ht="21" x14ac:dyDescent="0.25">
      <c r="A9" s="39"/>
      <c r="B9" s="3"/>
      <c r="C9" s="33" t="s">
        <v>27</v>
      </c>
      <c r="D9" s="38">
        <f>$F$68+($D$80/12)+$E$97</f>
        <v>5599.7887499999997</v>
      </c>
      <c r="E9" s="38">
        <f>SUM($D$8:D9)</f>
        <v>90249.577500000014</v>
      </c>
      <c r="F9" s="38">
        <f t="shared" si="0"/>
        <v>11500</v>
      </c>
      <c r="G9" s="38">
        <f>SUM($F$8:F9)</f>
        <v>21500</v>
      </c>
      <c r="H9" s="98">
        <f t="shared" ref="H9:H31" si="1">G9-E9</f>
        <v>-68749.577500000014</v>
      </c>
      <c r="I9" s="37"/>
      <c r="J9" s="5"/>
      <c r="K9" s="5"/>
      <c r="L9" s="5"/>
      <c r="M9" s="5"/>
      <c r="N9" s="5"/>
      <c r="O9" s="5"/>
      <c r="P9" s="5"/>
      <c r="Q9" s="5"/>
      <c r="R9" s="5"/>
      <c r="S9" s="5"/>
      <c r="T9" s="5"/>
      <c r="U9" s="5"/>
      <c r="V9" s="5"/>
      <c r="W9" s="5"/>
      <c r="X9" s="5"/>
      <c r="Y9" s="5"/>
      <c r="Z9" s="6"/>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row>
    <row r="10" spans="1:83" ht="21" x14ac:dyDescent="0.25">
      <c r="A10" s="39"/>
      <c r="B10" s="3"/>
      <c r="C10" s="33" t="s">
        <v>28</v>
      </c>
      <c r="D10" s="38">
        <f t="shared" ref="D10:D31" si="2">$F$68+($D$80/12)+$E$97</f>
        <v>5599.7887499999997</v>
      </c>
      <c r="E10" s="38">
        <f>SUM($D$8:D10)</f>
        <v>95849.366250000021</v>
      </c>
      <c r="F10" s="38">
        <f t="shared" si="0"/>
        <v>13225</v>
      </c>
      <c r="G10" s="38">
        <f>SUM($F$8:F10)</f>
        <v>34725</v>
      </c>
      <c r="H10" s="98">
        <f t="shared" si="1"/>
        <v>-61124.366250000021</v>
      </c>
      <c r="I10" s="37"/>
      <c r="J10" s="5"/>
      <c r="K10" s="5"/>
      <c r="L10" s="5"/>
      <c r="M10" s="5"/>
      <c r="N10" s="5"/>
      <c r="O10" s="5"/>
      <c r="P10" s="5"/>
      <c r="Q10" s="5"/>
      <c r="R10" s="5"/>
      <c r="S10" s="5"/>
      <c r="T10" s="5"/>
      <c r="U10" s="5"/>
      <c r="V10" s="5"/>
      <c r="W10" s="5"/>
      <c r="X10" s="5"/>
      <c r="Y10" s="5"/>
      <c r="Z10" s="6"/>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row>
    <row r="11" spans="1:83" ht="21" x14ac:dyDescent="0.25">
      <c r="A11" s="39"/>
      <c r="B11" s="3"/>
      <c r="C11" s="33" t="s">
        <v>29</v>
      </c>
      <c r="D11" s="38">
        <f t="shared" si="2"/>
        <v>5599.7887499999997</v>
      </c>
      <c r="E11" s="38">
        <f>SUM($D$8:D11)</f>
        <v>101449.15500000003</v>
      </c>
      <c r="F11" s="38">
        <f t="shared" si="0"/>
        <v>15208.75</v>
      </c>
      <c r="G11" s="38">
        <f>SUM($F$8:F11)</f>
        <v>49933.75</v>
      </c>
      <c r="H11" s="98">
        <f t="shared" si="1"/>
        <v>-51515.405000000028</v>
      </c>
      <c r="I11" s="37"/>
      <c r="J11" s="5"/>
      <c r="K11" s="5"/>
      <c r="L11" s="5"/>
      <c r="M11" s="5"/>
      <c r="N11" s="5"/>
      <c r="O11" s="5"/>
      <c r="P11" s="5"/>
      <c r="Q11" s="5"/>
      <c r="R11" s="5"/>
      <c r="S11" s="5"/>
      <c r="T11" s="5"/>
      <c r="U11" s="5"/>
      <c r="V11" s="5"/>
      <c r="W11" s="5"/>
      <c r="X11" s="5"/>
      <c r="Y11" s="5"/>
      <c r="Z11" s="6"/>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row>
    <row r="12" spans="1:83" ht="21" x14ac:dyDescent="0.25">
      <c r="A12" s="39"/>
      <c r="B12" s="3"/>
      <c r="C12" s="33" t="s">
        <v>30</v>
      </c>
      <c r="D12" s="38">
        <f t="shared" si="2"/>
        <v>5599.7887499999997</v>
      </c>
      <c r="E12" s="38">
        <f>SUM($D$8:D12)</f>
        <v>107048.94375000003</v>
      </c>
      <c r="F12" s="38">
        <f t="shared" si="0"/>
        <v>17490.0625</v>
      </c>
      <c r="G12" s="38">
        <f>SUM($F$8:F12)</f>
        <v>67423.8125</v>
      </c>
      <c r="H12" s="98">
        <f t="shared" si="1"/>
        <v>-39625.131250000035</v>
      </c>
      <c r="I12" s="37"/>
      <c r="J12" s="5"/>
      <c r="K12" s="5"/>
      <c r="L12" s="5"/>
      <c r="M12" s="5"/>
      <c r="N12" s="5"/>
      <c r="O12" s="5"/>
      <c r="P12" s="5"/>
      <c r="Q12" s="5"/>
      <c r="R12" s="5"/>
      <c r="S12" s="5"/>
      <c r="T12" s="5"/>
      <c r="U12" s="5"/>
      <c r="V12" s="5"/>
      <c r="W12" s="5"/>
      <c r="X12" s="5"/>
      <c r="Y12" s="5"/>
      <c r="Z12" s="6"/>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row>
    <row r="13" spans="1:83" ht="21" x14ac:dyDescent="0.25">
      <c r="A13" s="39"/>
      <c r="B13" s="3"/>
      <c r="C13" s="33" t="s">
        <v>31</v>
      </c>
      <c r="D13" s="38">
        <f t="shared" si="2"/>
        <v>5599.7887499999997</v>
      </c>
      <c r="E13" s="38">
        <f>SUM($D$8:D13)</f>
        <v>112648.73250000004</v>
      </c>
      <c r="F13" s="38">
        <f t="shared" si="0"/>
        <v>20113.571875000001</v>
      </c>
      <c r="G13" s="38">
        <f>SUM($F$8:F13)</f>
        <v>87537.384374999994</v>
      </c>
      <c r="H13" s="98">
        <f t="shared" si="1"/>
        <v>-25111.348125000048</v>
      </c>
      <c r="I13" s="37"/>
      <c r="J13" s="5"/>
      <c r="K13" s="5"/>
      <c r="L13" s="5"/>
      <c r="M13" s="5"/>
      <c r="N13" s="5"/>
      <c r="O13" s="5"/>
      <c r="P13" s="5"/>
      <c r="Q13" s="5"/>
      <c r="R13" s="5"/>
      <c r="S13" s="5"/>
      <c r="T13" s="5"/>
      <c r="U13" s="5"/>
      <c r="V13" s="5"/>
      <c r="W13" s="5"/>
      <c r="X13" s="5"/>
      <c r="Y13" s="5"/>
      <c r="Z13" s="6"/>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row>
    <row r="14" spans="1:83" ht="21" x14ac:dyDescent="0.25">
      <c r="A14" s="39"/>
      <c r="B14" s="3"/>
      <c r="C14" s="99" t="s">
        <v>32</v>
      </c>
      <c r="D14" s="100">
        <f t="shared" si="2"/>
        <v>5599.7887499999997</v>
      </c>
      <c r="E14" s="100">
        <f>SUM($D$8:D14)</f>
        <v>118248.52125000005</v>
      </c>
      <c r="F14" s="100">
        <f t="shared" si="0"/>
        <v>23130.607656250002</v>
      </c>
      <c r="G14" s="100">
        <f>SUM($F$8:F14)</f>
        <v>110667.99203125</v>
      </c>
      <c r="H14" s="101">
        <f t="shared" si="1"/>
        <v>-7580.5292187500454</v>
      </c>
      <c r="I14" s="37"/>
      <c r="J14" s="5"/>
      <c r="K14" s="5"/>
      <c r="L14" s="5"/>
      <c r="M14" s="5"/>
      <c r="N14" s="5"/>
      <c r="O14" s="5"/>
      <c r="P14" s="5"/>
      <c r="Q14" s="5"/>
      <c r="R14" s="5"/>
      <c r="S14" s="5"/>
      <c r="T14" s="5"/>
      <c r="U14" s="5"/>
      <c r="V14" s="5"/>
      <c r="W14" s="5"/>
      <c r="X14" s="5"/>
      <c r="Y14" s="5"/>
      <c r="Z14" s="6"/>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row>
    <row r="15" spans="1:83" ht="21" x14ac:dyDescent="0.25">
      <c r="A15" s="39"/>
      <c r="B15" s="3"/>
      <c r="C15" s="33" t="s">
        <v>33</v>
      </c>
      <c r="D15" s="38">
        <f t="shared" si="2"/>
        <v>5599.7887499999997</v>
      </c>
      <c r="E15" s="38">
        <f>SUM($D$8:D15)</f>
        <v>123848.31000000006</v>
      </c>
      <c r="F15" s="38">
        <f t="shared" si="0"/>
        <v>26600.198804687501</v>
      </c>
      <c r="G15" s="38">
        <f>SUM($F$8:F15)</f>
        <v>137268.19083593751</v>
      </c>
      <c r="H15" s="86">
        <f t="shared" si="1"/>
        <v>13419.880835937453</v>
      </c>
      <c r="I15" s="37"/>
      <c r="J15" s="5"/>
      <c r="K15" s="5"/>
      <c r="L15" s="5"/>
      <c r="M15" s="5"/>
      <c r="N15" s="5"/>
      <c r="O15" s="5"/>
      <c r="P15" s="5"/>
      <c r="Q15" s="5"/>
      <c r="R15" s="5"/>
      <c r="S15" s="5"/>
      <c r="T15" s="5"/>
      <c r="U15" s="5"/>
      <c r="V15" s="5"/>
      <c r="W15" s="5"/>
      <c r="X15" s="5"/>
      <c r="Y15" s="5"/>
      <c r="Z15" s="6"/>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row>
    <row r="16" spans="1:83" ht="21" x14ac:dyDescent="0.25">
      <c r="A16" s="39"/>
      <c r="B16" s="3"/>
      <c r="C16" s="33" t="s">
        <v>34</v>
      </c>
      <c r="D16" s="38">
        <f t="shared" si="2"/>
        <v>5599.7887499999997</v>
      </c>
      <c r="E16" s="38">
        <f>SUM($D$8:D16)</f>
        <v>129448.09875000006</v>
      </c>
      <c r="F16" s="38">
        <f t="shared" si="0"/>
        <v>30590.228625390628</v>
      </c>
      <c r="G16" s="38">
        <f>SUM($F$8:F16)</f>
        <v>167858.41946132813</v>
      </c>
      <c r="H16" s="86">
        <f t="shared" si="1"/>
        <v>38410.320711328066</v>
      </c>
      <c r="I16" s="37"/>
      <c r="J16" s="5"/>
      <c r="K16" s="5"/>
      <c r="L16" s="5"/>
      <c r="M16" s="5"/>
      <c r="N16" s="5"/>
      <c r="O16" s="5"/>
      <c r="P16" s="5"/>
      <c r="Q16" s="5"/>
      <c r="R16" s="5"/>
      <c r="S16" s="5"/>
      <c r="T16" s="5"/>
      <c r="U16" s="5"/>
      <c r="V16" s="5"/>
      <c r="W16" s="5"/>
      <c r="X16" s="5"/>
      <c r="Y16" s="5"/>
      <c r="Z16" s="6"/>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row>
    <row r="17" spans="1:83" ht="21" x14ac:dyDescent="0.25">
      <c r="A17" s="39"/>
      <c r="B17" s="3"/>
      <c r="C17" s="33" t="s">
        <v>35</v>
      </c>
      <c r="D17" s="38">
        <f t="shared" si="2"/>
        <v>5599.7887499999997</v>
      </c>
      <c r="E17" s="38">
        <f>SUM($D$8:D17)</f>
        <v>135047.88750000007</v>
      </c>
      <c r="F17" s="38">
        <f t="shared" si="0"/>
        <v>35178.762919199224</v>
      </c>
      <c r="G17" s="38">
        <f>SUM($F$8:F17)</f>
        <v>203037.18238052735</v>
      </c>
      <c r="H17" s="86">
        <f t="shared" si="1"/>
        <v>67989.294880527275</v>
      </c>
      <c r="I17" s="37"/>
      <c r="J17" s="5"/>
      <c r="K17" s="5"/>
      <c r="L17" s="5"/>
      <c r="M17" s="5"/>
      <c r="N17" s="5"/>
      <c r="O17" s="5"/>
      <c r="P17" s="5"/>
      <c r="Q17" s="5"/>
      <c r="R17" s="5"/>
      <c r="S17" s="5"/>
      <c r="T17" s="5"/>
      <c r="U17" s="5"/>
      <c r="V17" s="5"/>
      <c r="W17" s="5"/>
      <c r="X17" s="5"/>
      <c r="Y17" s="5"/>
      <c r="Z17" s="6"/>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row>
    <row r="18" spans="1:83" ht="21" x14ac:dyDescent="0.25">
      <c r="A18" s="39"/>
      <c r="B18" s="3"/>
      <c r="C18" s="33" t="s">
        <v>36</v>
      </c>
      <c r="D18" s="38">
        <f t="shared" si="2"/>
        <v>5599.7887499999997</v>
      </c>
      <c r="E18" s="38">
        <f>SUM($D$8:D18)</f>
        <v>140647.67625000008</v>
      </c>
      <c r="F18" s="38">
        <f t="shared" si="0"/>
        <v>40455.577357079106</v>
      </c>
      <c r="G18" s="38">
        <f>SUM($F$8:F18)</f>
        <v>243492.75973760645</v>
      </c>
      <c r="H18" s="86">
        <f t="shared" si="1"/>
        <v>102845.08348760637</v>
      </c>
      <c r="I18" s="37"/>
      <c r="J18" s="5"/>
      <c r="K18" s="5"/>
      <c r="L18" s="5"/>
      <c r="M18" s="5"/>
      <c r="N18" s="5"/>
      <c r="O18" s="5"/>
      <c r="P18" s="5"/>
      <c r="Q18" s="5"/>
      <c r="R18" s="5"/>
      <c r="S18" s="5"/>
      <c r="T18" s="5"/>
      <c r="U18" s="5"/>
      <c r="V18" s="5"/>
      <c r="W18" s="5"/>
      <c r="X18" s="5"/>
      <c r="Y18" s="5"/>
      <c r="Z18" s="6"/>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row>
    <row r="19" spans="1:83" ht="21" x14ac:dyDescent="0.25">
      <c r="A19" s="39"/>
      <c r="B19" s="3"/>
      <c r="C19" s="33" t="s">
        <v>37</v>
      </c>
      <c r="D19" s="38">
        <f t="shared" si="2"/>
        <v>5599.7887499999997</v>
      </c>
      <c r="E19" s="38">
        <f>SUM($D$8:D19)</f>
        <v>146247.46500000008</v>
      </c>
      <c r="F19" s="38">
        <f t="shared" si="0"/>
        <v>46523.913960640974</v>
      </c>
      <c r="G19" s="38">
        <f>SUM($F$8:F19)</f>
        <v>290016.67369824741</v>
      </c>
      <c r="H19" s="86">
        <f t="shared" si="1"/>
        <v>143769.20869824733</v>
      </c>
      <c r="I19" s="37"/>
      <c r="J19" s="5"/>
      <c r="K19" s="5"/>
      <c r="L19" s="5"/>
      <c r="M19" s="5"/>
      <c r="N19" s="5"/>
      <c r="O19" s="5"/>
      <c r="P19" s="5"/>
      <c r="Q19" s="5"/>
      <c r="R19" s="5"/>
      <c r="S19" s="5"/>
      <c r="T19" s="5"/>
      <c r="U19" s="5"/>
      <c r="V19" s="5"/>
      <c r="W19" s="5"/>
      <c r="X19" s="5"/>
      <c r="Y19" s="5"/>
      <c r="Z19" s="6"/>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row>
    <row r="20" spans="1:83" ht="21" x14ac:dyDescent="0.25">
      <c r="A20" s="39"/>
      <c r="B20" s="3"/>
      <c r="C20" s="84" t="s">
        <v>42</v>
      </c>
      <c r="D20" s="85">
        <f t="shared" si="2"/>
        <v>5599.7887499999997</v>
      </c>
      <c r="E20" s="85">
        <f>SUM($D$8:D20)</f>
        <v>151847.25375000009</v>
      </c>
      <c r="F20" s="85">
        <f t="shared" si="0"/>
        <v>50245.827077492249</v>
      </c>
      <c r="G20" s="85">
        <f>SUM($F$8:F20)</f>
        <v>340262.50077573967</v>
      </c>
      <c r="H20" s="87">
        <f t="shared" si="1"/>
        <v>188415.24702573958</v>
      </c>
      <c r="I20" s="37"/>
      <c r="J20" s="5"/>
      <c r="K20" s="5"/>
      <c r="L20" s="5"/>
      <c r="M20" s="5"/>
      <c r="N20" s="5"/>
      <c r="O20" s="5"/>
      <c r="P20" s="5"/>
      <c r="Q20" s="5"/>
      <c r="R20" s="5"/>
      <c r="S20" s="5"/>
      <c r="T20" s="5"/>
      <c r="U20" s="5"/>
      <c r="V20" s="5"/>
      <c r="W20" s="5"/>
      <c r="X20" s="5"/>
      <c r="Y20" s="5"/>
      <c r="Z20" s="6"/>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row>
    <row r="21" spans="1:83" ht="21" x14ac:dyDescent="0.25">
      <c r="A21" s="39"/>
      <c r="B21" s="3"/>
      <c r="C21" s="34" t="s">
        <v>43</v>
      </c>
      <c r="D21" s="38">
        <f t="shared" si="2"/>
        <v>5599.7887499999997</v>
      </c>
      <c r="E21" s="38">
        <f>SUM($D$8:D21)</f>
        <v>157447.0425000001</v>
      </c>
      <c r="F21" s="38">
        <f t="shared" si="0"/>
        <v>54265.493243691628</v>
      </c>
      <c r="G21" s="38">
        <f>SUM($F$8:F21)</f>
        <v>394527.99401943129</v>
      </c>
      <c r="H21" s="86">
        <f t="shared" si="1"/>
        <v>237080.9515194312</v>
      </c>
      <c r="I21" s="37"/>
      <c r="J21" s="5"/>
      <c r="K21" s="5"/>
      <c r="L21" s="5"/>
      <c r="M21" s="5"/>
      <c r="N21" s="5"/>
      <c r="O21" s="5"/>
      <c r="P21" s="5"/>
      <c r="Q21" s="5"/>
      <c r="R21" s="5"/>
      <c r="S21" s="5"/>
      <c r="T21" s="5"/>
      <c r="U21" s="5"/>
      <c r="V21" s="5"/>
      <c r="W21" s="5"/>
      <c r="X21" s="5"/>
      <c r="Y21" s="5"/>
      <c r="Z21" s="6"/>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row>
    <row r="22" spans="1:83" ht="21" x14ac:dyDescent="0.25">
      <c r="A22" s="39"/>
      <c r="B22" s="3"/>
      <c r="C22" s="34" t="s">
        <v>44</v>
      </c>
      <c r="D22" s="38">
        <f t="shared" si="2"/>
        <v>5599.7887499999997</v>
      </c>
      <c r="E22" s="38">
        <f>SUM($D$8:D22)</f>
        <v>163046.8312500001</v>
      </c>
      <c r="F22" s="38">
        <f t="shared" si="0"/>
        <v>58606.732703186957</v>
      </c>
      <c r="G22" s="38">
        <f>SUM($F$8:F22)</f>
        <v>453134.72672261827</v>
      </c>
      <c r="H22" s="86">
        <f t="shared" si="1"/>
        <v>290087.89547261817</v>
      </c>
      <c r="I22" s="37"/>
      <c r="J22" s="5"/>
      <c r="K22" s="5"/>
      <c r="L22" s="5"/>
      <c r="M22" s="5"/>
      <c r="N22" s="5"/>
      <c r="O22" s="5"/>
      <c r="P22" s="5"/>
      <c r="Q22" s="5"/>
      <c r="R22" s="5"/>
      <c r="S22" s="5"/>
      <c r="T22" s="5"/>
      <c r="U22" s="5"/>
      <c r="V22" s="5"/>
      <c r="W22" s="5"/>
      <c r="X22" s="5"/>
      <c r="Y22" s="5"/>
      <c r="Z22" s="6"/>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row>
    <row r="23" spans="1:83" ht="21" x14ac:dyDescent="0.25">
      <c r="A23" s="39"/>
      <c r="B23" s="3"/>
      <c r="C23" s="34" t="s">
        <v>45</v>
      </c>
      <c r="D23" s="38">
        <f t="shared" si="2"/>
        <v>5599.7887499999997</v>
      </c>
      <c r="E23" s="38">
        <f>SUM($D$8:D23)</f>
        <v>168646.62000000011</v>
      </c>
      <c r="F23" s="38">
        <f t="shared" si="0"/>
        <v>63295.271319441912</v>
      </c>
      <c r="G23" s="38">
        <f>SUM($F$8:F23)</f>
        <v>516429.99804206018</v>
      </c>
      <c r="H23" s="86">
        <f t="shared" si="1"/>
        <v>347783.37804206007</v>
      </c>
      <c r="I23" s="37"/>
      <c r="J23" s="5"/>
      <c r="K23" s="5"/>
      <c r="L23" s="5"/>
      <c r="M23" s="5"/>
      <c r="N23" s="5"/>
      <c r="O23" s="5"/>
      <c r="P23" s="5"/>
      <c r="Q23" s="5"/>
      <c r="R23" s="5"/>
      <c r="S23" s="5"/>
      <c r="T23" s="5"/>
      <c r="U23" s="5"/>
      <c r="V23" s="5"/>
      <c r="W23" s="5"/>
      <c r="X23" s="5"/>
      <c r="Y23" s="5"/>
      <c r="Z23" s="6"/>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row>
    <row r="24" spans="1:83" ht="21" x14ac:dyDescent="0.25">
      <c r="A24" s="39"/>
      <c r="B24" s="3"/>
      <c r="C24" s="34" t="s">
        <v>46</v>
      </c>
      <c r="D24" s="38">
        <f t="shared" si="2"/>
        <v>5599.7887499999997</v>
      </c>
      <c r="E24" s="38">
        <f>SUM($D$8:D24)</f>
        <v>174246.40875000012</v>
      </c>
      <c r="F24" s="38">
        <f t="shared" si="0"/>
        <v>68358.893024997262</v>
      </c>
      <c r="G24" s="38">
        <f>SUM($F$8:F24)</f>
        <v>584788.89106705738</v>
      </c>
      <c r="H24" s="86">
        <f t="shared" si="1"/>
        <v>410542.48231705726</v>
      </c>
      <c r="I24" s="37"/>
      <c r="J24" s="5"/>
      <c r="K24" s="5"/>
      <c r="L24" s="5"/>
      <c r="M24" s="5"/>
      <c r="N24" s="5"/>
      <c r="O24" s="5"/>
      <c r="P24" s="5"/>
      <c r="Q24" s="5"/>
      <c r="R24" s="5"/>
      <c r="S24" s="5"/>
      <c r="T24" s="5"/>
      <c r="U24" s="5"/>
      <c r="V24" s="5"/>
      <c r="W24" s="5"/>
      <c r="X24" s="5"/>
      <c r="Y24" s="5"/>
      <c r="Z24" s="6"/>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row>
    <row r="25" spans="1:83" ht="21" x14ac:dyDescent="0.25">
      <c r="A25" s="39"/>
      <c r="B25" s="3"/>
      <c r="C25" s="34" t="s">
        <v>47</v>
      </c>
      <c r="D25" s="38">
        <f t="shared" si="2"/>
        <v>5599.7887499999997</v>
      </c>
      <c r="E25" s="38">
        <f>SUM($D$8:D25)</f>
        <v>179846.19750000013</v>
      </c>
      <c r="F25" s="38">
        <f t="shared" si="0"/>
        <v>73827.604466997043</v>
      </c>
      <c r="G25" s="38">
        <f>SUM($F$8:F25)</f>
        <v>658616.49553405447</v>
      </c>
      <c r="H25" s="86">
        <f t="shared" si="1"/>
        <v>478770.29803405434</v>
      </c>
      <c r="I25" s="37"/>
      <c r="J25" s="5"/>
      <c r="K25" s="5"/>
      <c r="L25" s="5"/>
      <c r="M25" s="5"/>
      <c r="N25" s="5"/>
      <c r="O25" s="5"/>
      <c r="P25" s="5"/>
      <c r="Q25" s="5"/>
      <c r="R25" s="5"/>
      <c r="S25" s="5"/>
      <c r="T25" s="5"/>
      <c r="U25" s="5"/>
      <c r="V25" s="5"/>
      <c r="W25" s="5"/>
      <c r="X25" s="5"/>
      <c r="Y25" s="5"/>
      <c r="Z25" s="6"/>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row>
    <row r="26" spans="1:83" ht="21" x14ac:dyDescent="0.25">
      <c r="A26" s="39"/>
      <c r="B26" s="3"/>
      <c r="C26" s="34" t="s">
        <v>48</v>
      </c>
      <c r="D26" s="38">
        <f t="shared" si="2"/>
        <v>5599.7887499999997</v>
      </c>
      <c r="E26" s="38">
        <f>SUM($D$8:D26)</f>
        <v>185445.98625000013</v>
      </c>
      <c r="F26" s="38">
        <f t="shared" si="0"/>
        <v>79733.812824356806</v>
      </c>
      <c r="G26" s="38">
        <f>SUM($F$8:F26)</f>
        <v>738350.3083584113</v>
      </c>
      <c r="H26" s="86">
        <f t="shared" si="1"/>
        <v>552904.32210841123</v>
      </c>
      <c r="I26" s="37"/>
      <c r="J26" s="5"/>
      <c r="K26" s="5"/>
      <c r="L26" s="5"/>
      <c r="M26" s="5"/>
      <c r="N26" s="5"/>
      <c r="O26" s="5"/>
      <c r="P26" s="5"/>
      <c r="Q26" s="5"/>
      <c r="R26" s="5"/>
      <c r="S26" s="5"/>
      <c r="T26" s="5"/>
      <c r="U26" s="5"/>
      <c r="V26" s="5"/>
      <c r="W26" s="5"/>
      <c r="X26" s="5"/>
      <c r="Y26" s="5"/>
      <c r="Z26" s="6"/>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row>
    <row r="27" spans="1:83" ht="21" x14ac:dyDescent="0.25">
      <c r="A27" s="39"/>
      <c r="B27" s="3"/>
      <c r="C27" s="34" t="s">
        <v>49</v>
      </c>
      <c r="D27" s="38">
        <f t="shared" si="2"/>
        <v>5599.7887499999997</v>
      </c>
      <c r="E27" s="38">
        <f>SUM($D$8:D27)</f>
        <v>191045.77500000014</v>
      </c>
      <c r="F27" s="38">
        <f t="shared" si="0"/>
        <v>86112.517850305347</v>
      </c>
      <c r="G27" s="38">
        <f>SUM($F$8:F27)</f>
        <v>824462.82620871661</v>
      </c>
      <c r="H27" s="86">
        <f t="shared" si="1"/>
        <v>633417.05120871647</v>
      </c>
      <c r="I27" s="37"/>
      <c r="J27" s="5"/>
      <c r="K27" s="5"/>
      <c r="L27" s="5"/>
      <c r="M27" s="5"/>
      <c r="N27" s="5"/>
      <c r="O27" s="5"/>
      <c r="P27" s="5"/>
      <c r="Q27" s="5"/>
      <c r="R27" s="5"/>
      <c r="S27" s="5"/>
      <c r="T27" s="5"/>
      <c r="U27" s="5"/>
      <c r="V27" s="5"/>
      <c r="W27" s="5"/>
      <c r="X27" s="5"/>
      <c r="Y27" s="5"/>
      <c r="Z27" s="6"/>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row>
    <row r="28" spans="1:83" ht="21" x14ac:dyDescent="0.25">
      <c r="A28" s="39"/>
      <c r="B28" s="3"/>
      <c r="C28" s="34" t="s">
        <v>50</v>
      </c>
      <c r="D28" s="38">
        <f t="shared" si="2"/>
        <v>5599.7887499999997</v>
      </c>
      <c r="E28" s="38">
        <f>SUM($D$8:D28)</f>
        <v>196645.56375000015</v>
      </c>
      <c r="F28" s="38">
        <f t="shared" si="0"/>
        <v>93001.519278329768</v>
      </c>
      <c r="G28" s="38">
        <f>SUM($F$8:F28)</f>
        <v>917464.3454870464</v>
      </c>
      <c r="H28" s="86">
        <f t="shared" si="1"/>
        <v>720818.78173704632</v>
      </c>
      <c r="I28" s="37"/>
      <c r="J28" s="5"/>
      <c r="K28" s="5"/>
      <c r="L28" s="5"/>
      <c r="M28" s="5"/>
      <c r="N28" s="5"/>
      <c r="O28" s="5"/>
      <c r="P28" s="5"/>
      <c r="Q28" s="5"/>
      <c r="R28" s="5"/>
      <c r="S28" s="5"/>
      <c r="T28" s="5"/>
      <c r="U28" s="5"/>
      <c r="V28" s="5"/>
      <c r="W28" s="5"/>
      <c r="X28" s="5"/>
      <c r="Y28" s="5"/>
      <c r="Z28" s="6"/>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row>
    <row r="29" spans="1:83" ht="21" x14ac:dyDescent="0.25">
      <c r="A29" s="39"/>
      <c r="B29" s="3"/>
      <c r="C29" s="34" t="s">
        <v>51</v>
      </c>
      <c r="D29" s="38">
        <f t="shared" si="2"/>
        <v>5599.7887499999997</v>
      </c>
      <c r="E29" s="38">
        <f>SUM($D$8:D29)</f>
        <v>202245.35250000015</v>
      </c>
      <c r="F29" s="38">
        <f t="shared" si="0"/>
        <v>100441.64082059615</v>
      </c>
      <c r="G29" s="38">
        <f>SUM($F$8:F29)</f>
        <v>1017905.9863076425</v>
      </c>
      <c r="H29" s="86">
        <f t="shared" si="1"/>
        <v>815660.63380764239</v>
      </c>
      <c r="I29" s="37"/>
      <c r="J29" s="5"/>
      <c r="K29" s="5"/>
      <c r="L29" s="5"/>
      <c r="M29" s="5"/>
      <c r="N29" s="5"/>
      <c r="O29" s="5"/>
      <c r="P29" s="5"/>
      <c r="Q29" s="5"/>
      <c r="R29" s="5"/>
      <c r="S29" s="5"/>
      <c r="T29" s="5"/>
      <c r="U29" s="5"/>
      <c r="V29" s="5"/>
      <c r="W29" s="5"/>
      <c r="X29" s="5"/>
      <c r="Y29" s="5"/>
      <c r="Z29" s="6"/>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row>
    <row r="30" spans="1:83" ht="21" x14ac:dyDescent="0.25">
      <c r="A30" s="39"/>
      <c r="B30" s="3"/>
      <c r="C30" s="34" t="s">
        <v>52</v>
      </c>
      <c r="D30" s="38">
        <f t="shared" si="2"/>
        <v>5599.7887499999997</v>
      </c>
      <c r="E30" s="38">
        <f>SUM($D$8:D30)</f>
        <v>207845.14125000016</v>
      </c>
      <c r="F30" s="38">
        <f t="shared" si="0"/>
        <v>108476.97208624384</v>
      </c>
      <c r="G30" s="38">
        <f>SUM($F$8:F30)</f>
        <v>1126382.9583938865</v>
      </c>
      <c r="H30" s="86">
        <f t="shared" si="1"/>
        <v>918537.81714388635</v>
      </c>
      <c r="I30" s="37"/>
      <c r="J30" s="5"/>
      <c r="K30" s="5"/>
      <c r="L30" s="5"/>
      <c r="M30" s="5"/>
      <c r="N30" s="5"/>
      <c r="O30" s="5"/>
      <c r="P30" s="5"/>
      <c r="Q30" s="5"/>
      <c r="R30" s="5"/>
      <c r="S30" s="5"/>
      <c r="T30" s="5"/>
      <c r="U30" s="5"/>
      <c r="V30" s="5"/>
      <c r="W30" s="5"/>
      <c r="X30" s="5"/>
      <c r="Y30" s="5"/>
      <c r="Z30" s="6"/>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row>
    <row r="31" spans="1:83" ht="21.75" thickBot="1" x14ac:dyDescent="0.3">
      <c r="A31" s="39"/>
      <c r="B31" s="3"/>
      <c r="C31" s="102" t="s">
        <v>53</v>
      </c>
      <c r="D31" s="100">
        <f t="shared" si="2"/>
        <v>5599.7887499999997</v>
      </c>
      <c r="E31" s="100">
        <f>SUM($D$8:D31)</f>
        <v>213444.93000000017</v>
      </c>
      <c r="F31" s="100">
        <f t="shared" si="0"/>
        <v>117155.12985314334</v>
      </c>
      <c r="G31" s="100">
        <f>SUM($F$8:F31)</f>
        <v>1243538.0882470298</v>
      </c>
      <c r="H31" s="103">
        <f t="shared" si="1"/>
        <v>1030093.1582470296</v>
      </c>
      <c r="I31" s="37"/>
      <c r="J31" s="5"/>
      <c r="K31" s="5"/>
      <c r="L31" s="5"/>
      <c r="M31" s="5"/>
      <c r="N31" s="5"/>
      <c r="O31" s="5"/>
      <c r="P31" s="5"/>
      <c r="Q31" s="5"/>
      <c r="R31" s="5"/>
      <c r="S31" s="5"/>
      <c r="T31" s="5"/>
      <c r="U31" s="5"/>
      <c r="V31" s="5"/>
      <c r="W31" s="5"/>
      <c r="X31" s="5"/>
      <c r="Y31" s="5"/>
      <c r="Z31" s="6"/>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row>
    <row r="32" spans="1:83" ht="21.75" thickBot="1" x14ac:dyDescent="0.3">
      <c r="A32" s="39"/>
      <c r="B32" s="3"/>
      <c r="C32" s="104"/>
      <c r="D32" s="105"/>
      <c r="E32" s="105"/>
      <c r="F32" s="105"/>
      <c r="G32" s="105"/>
      <c r="H32" s="106"/>
      <c r="I32" s="37"/>
      <c r="J32" s="5"/>
      <c r="K32" s="5"/>
      <c r="L32" s="5"/>
      <c r="M32" s="5"/>
      <c r="N32" s="5"/>
      <c r="O32" s="5"/>
      <c r="P32" s="5"/>
      <c r="Q32" s="5"/>
      <c r="R32" s="5"/>
      <c r="S32" s="5"/>
      <c r="T32" s="5"/>
      <c r="U32" s="5"/>
      <c r="V32" s="5"/>
      <c r="W32" s="5"/>
      <c r="X32" s="5"/>
      <c r="Y32" s="5"/>
      <c r="Z32" s="6"/>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row>
    <row r="33" spans="1:83" ht="21.75" thickBot="1" x14ac:dyDescent="0.3">
      <c r="A33" s="39"/>
      <c r="B33" s="3"/>
      <c r="C33" s="108"/>
      <c r="D33" s="109" t="s">
        <v>62</v>
      </c>
      <c r="E33" s="110" t="str" cm="1">
        <f t="array" ref="E33">REPLACE(
INDEX(C8:C31, MATCH(TRUE, H8:H31&gt;=0, 0)),
1, 5, "")</f>
        <v>8</v>
      </c>
      <c r="F33" s="107">
        <f>E33-0.5</f>
        <v>7.5</v>
      </c>
      <c r="G33" s="115" t="s">
        <v>70</v>
      </c>
      <c r="H33" s="116">
        <f>H31</f>
        <v>1030093.1582470296</v>
      </c>
      <c r="I33" s="37"/>
      <c r="J33" s="5"/>
      <c r="K33" s="5"/>
      <c r="L33" s="5"/>
      <c r="M33" s="5"/>
      <c r="N33" s="5"/>
      <c r="O33" s="5"/>
      <c r="P33" s="5"/>
      <c r="Q33" s="5"/>
      <c r="R33" s="5"/>
      <c r="S33" s="5"/>
      <c r="T33" s="5"/>
      <c r="U33" s="5"/>
      <c r="V33" s="5"/>
      <c r="W33" s="5"/>
      <c r="X33" s="5"/>
      <c r="Y33" s="5"/>
      <c r="Z33" s="6"/>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row>
    <row r="34" spans="1:83" ht="15.75" thickBot="1" x14ac:dyDescent="0.3">
      <c r="A34" s="39"/>
      <c r="B34" s="4"/>
      <c r="C34" s="9"/>
      <c r="D34" s="9"/>
      <c r="E34" s="9"/>
      <c r="F34" s="9"/>
      <c r="G34" s="9"/>
      <c r="H34" s="9"/>
      <c r="I34" s="9"/>
      <c r="J34" s="9"/>
      <c r="K34" s="9"/>
      <c r="L34" s="9"/>
      <c r="M34" s="9"/>
      <c r="N34" s="9"/>
      <c r="O34" s="9"/>
      <c r="P34" s="9"/>
      <c r="Q34" s="9"/>
      <c r="R34" s="9"/>
      <c r="S34" s="9"/>
      <c r="T34" s="9"/>
      <c r="U34" s="9"/>
      <c r="V34" s="9"/>
      <c r="W34" s="9"/>
      <c r="X34" s="9"/>
      <c r="Y34" s="9"/>
      <c r="Z34" s="7"/>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row>
    <row r="35" spans="1:83" x14ac:dyDescent="0.2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row>
    <row r="36" spans="1:83" ht="15.75" thickBot="1" x14ac:dyDescent="0.3">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row>
    <row r="37" spans="1:83" ht="29.25" thickBot="1" x14ac:dyDescent="0.3">
      <c r="A37" s="39"/>
      <c r="B37" s="94" t="s">
        <v>64</v>
      </c>
      <c r="C37" s="95"/>
      <c r="D37" s="95"/>
      <c r="E37" s="95"/>
      <c r="F37" s="95"/>
      <c r="G37" s="95"/>
      <c r="H37" s="95"/>
      <c r="I37" s="92"/>
      <c r="J37" s="92"/>
      <c r="K37" s="92"/>
      <c r="L37" s="92"/>
      <c r="M37" s="92"/>
      <c r="N37" s="92"/>
      <c r="O37" s="92"/>
      <c r="P37" s="92"/>
      <c r="Q37" s="92"/>
      <c r="R37" s="92"/>
      <c r="S37" s="92"/>
      <c r="T37" s="92"/>
      <c r="U37" s="92"/>
      <c r="V37" s="92"/>
      <c r="W37" s="92"/>
      <c r="X37" s="92"/>
      <c r="Y37" s="92"/>
      <c r="Z37" s="93"/>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row>
    <row r="38" spans="1:83" ht="15.75" thickBot="1" x14ac:dyDescent="0.3">
      <c r="A38" s="39"/>
      <c r="B38" s="12"/>
      <c r="C38" s="13"/>
      <c r="D38" s="13"/>
      <c r="E38" s="13"/>
      <c r="F38" s="13"/>
      <c r="G38" s="13"/>
      <c r="H38" s="13"/>
      <c r="I38" s="13"/>
      <c r="J38" s="13"/>
      <c r="K38" s="13"/>
      <c r="L38" s="13"/>
      <c r="M38" s="13"/>
      <c r="N38" s="13"/>
      <c r="O38" s="13"/>
      <c r="P38" s="13"/>
      <c r="Q38" s="13"/>
      <c r="R38" s="13"/>
      <c r="S38" s="13"/>
      <c r="T38" s="13"/>
      <c r="U38" s="13"/>
      <c r="V38" s="13"/>
      <c r="W38" s="13"/>
      <c r="X38" s="13"/>
      <c r="Y38" s="13"/>
      <c r="Z38" s="14"/>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row>
    <row r="39" spans="1:83" ht="25.5" customHeight="1" thickBot="1" x14ac:dyDescent="0.3">
      <c r="A39" s="39"/>
      <c r="B39" s="3"/>
      <c r="C39" s="7"/>
      <c r="D39" s="62" t="s">
        <v>7</v>
      </c>
      <c r="E39" s="52" t="s">
        <v>8</v>
      </c>
      <c r="F39" s="48" t="s">
        <v>5</v>
      </c>
      <c r="G39" s="49" t="s">
        <v>6</v>
      </c>
      <c r="H39" s="5"/>
      <c r="I39" s="5"/>
      <c r="J39" s="5"/>
      <c r="K39" s="5"/>
      <c r="L39" s="5"/>
      <c r="M39" s="5"/>
      <c r="N39" s="5"/>
      <c r="O39" s="5"/>
      <c r="P39" s="5"/>
      <c r="Q39" s="5"/>
      <c r="R39" s="5"/>
      <c r="S39" s="5"/>
      <c r="T39" s="5"/>
      <c r="U39" s="5"/>
      <c r="V39" s="5"/>
      <c r="W39" s="5"/>
      <c r="X39" s="5"/>
      <c r="Y39" s="5"/>
      <c r="Z39" s="6"/>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row>
    <row r="40" spans="1:83" ht="27.75" customHeight="1" x14ac:dyDescent="0.25">
      <c r="A40" s="39"/>
      <c r="B40" s="3"/>
      <c r="C40" s="63" t="s">
        <v>0</v>
      </c>
      <c r="D40" s="1">
        <v>35</v>
      </c>
      <c r="E40" s="2">
        <f>D40/SUM($D$40:$D$44)</f>
        <v>0.35</v>
      </c>
      <c r="F40" s="11">
        <f>D40*300</f>
        <v>10500</v>
      </c>
      <c r="G40" s="53">
        <f>F40/SUM($F$40:$F$44)</f>
        <v>0.24561403508771928</v>
      </c>
      <c r="H40" s="5"/>
      <c r="I40" s="5"/>
      <c r="J40" s="5"/>
      <c r="K40" s="5"/>
      <c r="L40" s="5"/>
      <c r="M40" s="5"/>
      <c r="N40" s="5"/>
      <c r="O40" s="5"/>
      <c r="P40" s="5"/>
      <c r="Q40" s="5"/>
      <c r="R40" s="5"/>
      <c r="S40" s="5"/>
      <c r="T40" s="5"/>
      <c r="U40" s="5"/>
      <c r="V40" s="5"/>
      <c r="W40" s="5"/>
      <c r="X40" s="5"/>
      <c r="Y40" s="5"/>
      <c r="Z40" s="6"/>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row>
    <row r="41" spans="1:83" ht="27.75" customHeight="1" x14ac:dyDescent="0.25">
      <c r="A41" s="39"/>
      <c r="B41" s="3"/>
      <c r="C41" s="54" t="s">
        <v>1</v>
      </c>
      <c r="D41" s="1">
        <v>25</v>
      </c>
      <c r="E41" s="2">
        <f t="shared" ref="E41:E44" si="3">D41/SUM($D$40:$D$44)</f>
        <v>0.25</v>
      </c>
      <c r="F41" s="11">
        <f>D41*350</f>
        <v>8750</v>
      </c>
      <c r="G41" s="53">
        <f t="shared" ref="G41:G44" si="4">F41/SUM($F$40:$F$44)</f>
        <v>0.2046783625730994</v>
      </c>
      <c r="H41" s="5"/>
      <c r="I41" s="5"/>
      <c r="J41" s="5"/>
      <c r="K41" s="5"/>
      <c r="L41" s="5"/>
      <c r="M41" s="5"/>
      <c r="N41" s="5"/>
      <c r="O41" s="5"/>
      <c r="P41" s="5"/>
      <c r="Q41" s="5"/>
      <c r="R41" s="5"/>
      <c r="S41" s="5"/>
      <c r="T41" s="5"/>
      <c r="U41" s="5"/>
      <c r="V41" s="5"/>
      <c r="W41" s="5"/>
      <c r="X41" s="5"/>
      <c r="Y41" s="5"/>
      <c r="Z41" s="6"/>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row>
    <row r="42" spans="1:83" ht="27.75" customHeight="1" x14ac:dyDescent="0.25">
      <c r="A42" s="39"/>
      <c r="B42" s="3"/>
      <c r="C42" s="55" t="s">
        <v>2</v>
      </c>
      <c r="D42" s="1">
        <v>25</v>
      </c>
      <c r="E42" s="2">
        <f t="shared" si="3"/>
        <v>0.25</v>
      </c>
      <c r="F42" s="11">
        <f>D42*800</f>
        <v>20000</v>
      </c>
      <c r="G42" s="53">
        <f t="shared" si="4"/>
        <v>0.46783625730994149</v>
      </c>
      <c r="H42" s="5"/>
      <c r="I42" s="5"/>
      <c r="J42" s="5"/>
      <c r="K42" s="5"/>
      <c r="L42" s="5"/>
      <c r="M42" s="5"/>
      <c r="N42" s="5"/>
      <c r="O42" s="5"/>
      <c r="P42" s="5"/>
      <c r="Q42" s="5"/>
      <c r="R42" s="5"/>
      <c r="S42" s="5"/>
      <c r="T42" s="5"/>
      <c r="U42" s="5"/>
      <c r="V42" s="5"/>
      <c r="W42" s="5"/>
      <c r="X42" s="5"/>
      <c r="Y42" s="5"/>
      <c r="Z42" s="6"/>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row>
    <row r="43" spans="1:83" ht="27.75" customHeight="1" x14ac:dyDescent="0.25">
      <c r="A43" s="39"/>
      <c r="B43" s="3"/>
      <c r="C43" s="56" t="s">
        <v>3</v>
      </c>
      <c r="D43" s="1">
        <v>10</v>
      </c>
      <c r="E43" s="2">
        <f t="shared" si="3"/>
        <v>0.1</v>
      </c>
      <c r="F43" s="11">
        <f>D43*250</f>
        <v>2500</v>
      </c>
      <c r="G43" s="53">
        <f t="shared" si="4"/>
        <v>5.8479532163742687E-2</v>
      </c>
      <c r="H43" s="5"/>
      <c r="I43" s="5"/>
      <c r="J43" s="5"/>
      <c r="K43" s="5"/>
      <c r="L43" s="5"/>
      <c r="M43" s="5"/>
      <c r="N43" s="5"/>
      <c r="O43" s="5"/>
      <c r="P43" s="5"/>
      <c r="Q43" s="5"/>
      <c r="R43" s="5"/>
      <c r="S43" s="5"/>
      <c r="T43" s="5"/>
      <c r="U43" s="5"/>
      <c r="V43" s="5"/>
      <c r="W43" s="5"/>
      <c r="X43" s="5"/>
      <c r="Y43" s="5"/>
      <c r="Z43" s="6"/>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row>
    <row r="44" spans="1:83" ht="27.75" customHeight="1" thickBot="1" x14ac:dyDescent="0.3">
      <c r="A44" s="39"/>
      <c r="B44" s="3"/>
      <c r="C44" s="57" t="s">
        <v>4</v>
      </c>
      <c r="D44" s="58">
        <v>5</v>
      </c>
      <c r="E44" s="59">
        <f t="shared" si="3"/>
        <v>0.05</v>
      </c>
      <c r="F44" s="60">
        <f>D44*200</f>
        <v>1000</v>
      </c>
      <c r="G44" s="61">
        <f t="shared" si="4"/>
        <v>2.3391812865497075E-2</v>
      </c>
      <c r="H44" s="5"/>
      <c r="I44" s="5"/>
      <c r="J44" s="5"/>
      <c r="K44" s="5"/>
      <c r="L44" s="5"/>
      <c r="M44" s="5"/>
      <c r="N44" s="5"/>
      <c r="O44" s="5"/>
      <c r="P44" s="5"/>
      <c r="Q44" s="5"/>
      <c r="R44" s="5"/>
      <c r="S44" s="5"/>
      <c r="T44" s="5"/>
      <c r="U44" s="5"/>
      <c r="V44" s="5"/>
      <c r="W44" s="5"/>
      <c r="X44" s="5"/>
      <c r="Y44" s="5"/>
      <c r="Z44" s="6"/>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row>
    <row r="45" spans="1:83" ht="31.5" customHeight="1" thickBot="1" x14ac:dyDescent="0.3">
      <c r="A45" s="39"/>
      <c r="B45" s="3"/>
      <c r="C45" s="5"/>
      <c r="D45" s="50">
        <f>SUM(D40:D44)</f>
        <v>100</v>
      </c>
      <c r="E45" s="10"/>
      <c r="F45" s="51">
        <f>SUM(F40:F44)</f>
        <v>42750</v>
      </c>
      <c r="G45" s="8"/>
      <c r="H45" s="5"/>
      <c r="I45" s="5"/>
      <c r="J45" s="5"/>
      <c r="K45" s="5"/>
      <c r="L45" s="5"/>
      <c r="M45" s="5"/>
      <c r="N45" s="5"/>
      <c r="O45" s="5"/>
      <c r="P45" s="5"/>
      <c r="Q45" s="5"/>
      <c r="R45" s="5"/>
      <c r="S45" s="5"/>
      <c r="T45" s="5"/>
      <c r="U45" s="5"/>
      <c r="V45" s="5"/>
      <c r="W45" s="5"/>
      <c r="X45" s="5"/>
      <c r="Y45" s="5"/>
      <c r="Z45" s="6"/>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row>
    <row r="46" spans="1:83" ht="15.75" thickTop="1" x14ac:dyDescent="0.25">
      <c r="A46" s="39"/>
      <c r="B46" s="3"/>
      <c r="C46" s="5"/>
      <c r="D46" s="5"/>
      <c r="E46" s="5"/>
      <c r="F46" s="5"/>
      <c r="G46" s="5"/>
      <c r="H46" s="5"/>
      <c r="I46" s="5"/>
      <c r="J46" s="5"/>
      <c r="K46" s="5"/>
      <c r="L46" s="5"/>
      <c r="M46" s="5"/>
      <c r="N46" s="5"/>
      <c r="O46" s="5"/>
      <c r="P46" s="5"/>
      <c r="Q46" s="5"/>
      <c r="R46" s="5"/>
      <c r="S46" s="5"/>
      <c r="T46" s="5"/>
      <c r="U46" s="5"/>
      <c r="V46" s="5"/>
      <c r="W46" s="5"/>
      <c r="X46" s="5"/>
      <c r="Y46" s="5"/>
      <c r="Z46" s="6"/>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row>
    <row r="47" spans="1:83" ht="15.75" thickBot="1" x14ac:dyDescent="0.3">
      <c r="A47" s="39"/>
      <c r="B47" s="3"/>
      <c r="C47" s="5"/>
      <c r="D47" s="5"/>
      <c r="E47" s="5"/>
      <c r="F47" s="5"/>
      <c r="G47" s="5"/>
      <c r="H47" s="5"/>
      <c r="I47" s="5"/>
      <c r="J47" s="5"/>
      <c r="K47" s="5"/>
      <c r="L47" s="5"/>
      <c r="M47" s="5"/>
      <c r="N47" s="5"/>
      <c r="O47" s="5"/>
      <c r="P47" s="5"/>
      <c r="Q47" s="5"/>
      <c r="R47" s="5"/>
      <c r="S47" s="5"/>
      <c r="T47" s="5"/>
      <c r="U47" s="5"/>
      <c r="V47" s="5"/>
      <c r="W47" s="5"/>
      <c r="X47" s="5"/>
      <c r="Y47" s="5"/>
      <c r="Z47" s="6"/>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row>
    <row r="48" spans="1:83" ht="18.75" x14ac:dyDescent="0.3">
      <c r="A48" s="39"/>
      <c r="B48" s="3"/>
      <c r="C48" s="88" t="s">
        <v>60</v>
      </c>
      <c r="D48" s="89"/>
      <c r="E48" s="89"/>
      <c r="F48" s="89"/>
      <c r="G48" s="90"/>
      <c r="H48" s="5"/>
      <c r="I48" s="5"/>
      <c r="J48" s="5"/>
      <c r="K48" s="5"/>
      <c r="L48" s="5"/>
      <c r="M48" s="5"/>
      <c r="N48" s="5"/>
      <c r="O48" s="5"/>
      <c r="P48" s="5"/>
      <c r="Q48" s="5"/>
      <c r="R48" s="5"/>
      <c r="S48" s="5"/>
      <c r="T48" s="5"/>
      <c r="U48" s="5"/>
      <c r="V48" s="5"/>
      <c r="W48" s="5"/>
      <c r="X48" s="5"/>
      <c r="Y48" s="5"/>
      <c r="Z48" s="6"/>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row>
    <row r="49" spans="1:83" x14ac:dyDescent="0.25">
      <c r="A49" s="39"/>
      <c r="B49" s="3"/>
      <c r="C49" s="179" t="s">
        <v>61</v>
      </c>
      <c r="D49" s="180"/>
      <c r="E49" s="180"/>
      <c r="F49" s="180"/>
      <c r="G49" s="181"/>
      <c r="H49" s="5"/>
      <c r="I49" s="5"/>
      <c r="J49" s="5"/>
      <c r="K49" s="5"/>
      <c r="L49" s="5"/>
      <c r="M49" s="5"/>
      <c r="N49" s="5"/>
      <c r="O49" s="5"/>
      <c r="P49" s="5"/>
      <c r="Q49" s="5"/>
      <c r="R49" s="5"/>
      <c r="S49" s="5"/>
      <c r="T49" s="5"/>
      <c r="U49" s="5"/>
      <c r="V49" s="5"/>
      <c r="W49" s="5"/>
      <c r="X49" s="5"/>
      <c r="Y49" s="5"/>
      <c r="Z49" s="6"/>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row>
    <row r="50" spans="1:83" x14ac:dyDescent="0.25">
      <c r="A50" s="39"/>
      <c r="B50" s="3"/>
      <c r="C50" s="182"/>
      <c r="D50" s="183"/>
      <c r="E50" s="183"/>
      <c r="F50" s="183"/>
      <c r="G50" s="184"/>
      <c r="H50" s="5"/>
      <c r="I50" s="5"/>
      <c r="J50" s="5"/>
      <c r="K50" s="5"/>
      <c r="L50" s="5"/>
      <c r="M50" s="5"/>
      <c r="N50" s="5"/>
      <c r="O50" s="5"/>
      <c r="P50" s="5"/>
      <c r="Q50" s="5"/>
      <c r="R50" s="5"/>
      <c r="S50" s="5"/>
      <c r="T50" s="5"/>
      <c r="U50" s="5"/>
      <c r="V50" s="5"/>
      <c r="W50" s="5"/>
      <c r="X50" s="5"/>
      <c r="Y50" s="5"/>
      <c r="Z50" s="6"/>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row>
    <row r="51" spans="1:83" x14ac:dyDescent="0.25">
      <c r="A51" s="39"/>
      <c r="B51" s="3"/>
      <c r="C51" s="182"/>
      <c r="D51" s="183"/>
      <c r="E51" s="183"/>
      <c r="F51" s="183"/>
      <c r="G51" s="184"/>
      <c r="H51" s="5"/>
      <c r="I51" s="5"/>
      <c r="J51" s="5"/>
      <c r="K51" s="5"/>
      <c r="L51" s="5"/>
      <c r="M51" s="5"/>
      <c r="N51" s="5"/>
      <c r="O51" s="5"/>
      <c r="P51" s="5"/>
      <c r="Q51" s="5"/>
      <c r="R51" s="5"/>
      <c r="S51" s="5"/>
      <c r="T51" s="5"/>
      <c r="U51" s="5"/>
      <c r="V51" s="5"/>
      <c r="W51" s="5"/>
      <c r="X51" s="5"/>
      <c r="Y51" s="5"/>
      <c r="Z51" s="6"/>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row>
    <row r="52" spans="1:83" x14ac:dyDescent="0.25">
      <c r="A52" s="39"/>
      <c r="B52" s="3"/>
      <c r="C52" s="182"/>
      <c r="D52" s="183"/>
      <c r="E52" s="183"/>
      <c r="F52" s="183"/>
      <c r="G52" s="184"/>
      <c r="H52" s="5"/>
      <c r="I52" s="5"/>
      <c r="J52" s="5"/>
      <c r="K52" s="5"/>
      <c r="L52" s="5"/>
      <c r="M52" s="5"/>
      <c r="N52" s="5"/>
      <c r="O52" s="5"/>
      <c r="P52" s="5"/>
      <c r="Q52" s="5"/>
      <c r="R52" s="5"/>
      <c r="S52" s="5"/>
      <c r="T52" s="5"/>
      <c r="U52" s="5"/>
      <c r="V52" s="5"/>
      <c r="W52" s="5"/>
      <c r="X52" s="5"/>
      <c r="Y52" s="5"/>
      <c r="Z52" s="6"/>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row>
    <row r="53" spans="1:83" x14ac:dyDescent="0.25">
      <c r="A53" s="39"/>
      <c r="B53" s="3"/>
      <c r="C53" s="182"/>
      <c r="D53" s="183"/>
      <c r="E53" s="183"/>
      <c r="F53" s="183"/>
      <c r="G53" s="184"/>
      <c r="H53" s="5"/>
      <c r="I53" s="5"/>
      <c r="J53" s="5"/>
      <c r="K53" s="5"/>
      <c r="L53" s="5"/>
      <c r="M53" s="5"/>
      <c r="N53" s="5"/>
      <c r="O53" s="5"/>
      <c r="P53" s="5"/>
      <c r="Q53" s="5"/>
      <c r="R53" s="5"/>
      <c r="S53" s="5"/>
      <c r="T53" s="5"/>
      <c r="U53" s="5"/>
      <c r="V53" s="5"/>
      <c r="W53" s="5"/>
      <c r="X53" s="5"/>
      <c r="Y53" s="5"/>
      <c r="Z53" s="6"/>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row>
    <row r="54" spans="1:83" ht="15.75" thickBot="1" x14ac:dyDescent="0.3">
      <c r="A54" s="39"/>
      <c r="B54" s="3"/>
      <c r="C54" s="185"/>
      <c r="D54" s="186"/>
      <c r="E54" s="186"/>
      <c r="F54" s="186"/>
      <c r="G54" s="187"/>
      <c r="H54" s="5"/>
      <c r="I54" s="5"/>
      <c r="J54" s="5"/>
      <c r="K54" s="5"/>
      <c r="L54" s="5"/>
      <c r="M54" s="5"/>
      <c r="N54" s="5"/>
      <c r="O54" s="5"/>
      <c r="P54" s="5"/>
      <c r="Q54" s="5"/>
      <c r="R54" s="5"/>
      <c r="S54" s="5"/>
      <c r="T54" s="5"/>
      <c r="U54" s="5"/>
      <c r="V54" s="5"/>
      <c r="W54" s="5"/>
      <c r="X54" s="5"/>
      <c r="Y54" s="5"/>
      <c r="Z54" s="6"/>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row>
    <row r="55" spans="1:83" ht="15.75" thickBot="1" x14ac:dyDescent="0.3">
      <c r="A55" s="39"/>
      <c r="B55" s="4"/>
      <c r="C55" s="9"/>
      <c r="D55" s="9"/>
      <c r="E55" s="9"/>
      <c r="F55" s="9"/>
      <c r="G55" s="9"/>
      <c r="H55" s="9"/>
      <c r="I55" s="9"/>
      <c r="J55" s="9"/>
      <c r="K55" s="9"/>
      <c r="L55" s="9"/>
      <c r="M55" s="9"/>
      <c r="N55" s="9"/>
      <c r="O55" s="9"/>
      <c r="P55" s="9"/>
      <c r="Q55" s="9"/>
      <c r="R55" s="9"/>
      <c r="S55" s="9"/>
      <c r="T55" s="9"/>
      <c r="U55" s="9"/>
      <c r="V55" s="9"/>
      <c r="W55" s="9"/>
      <c r="X55" s="9"/>
      <c r="Y55" s="9"/>
      <c r="Z55" s="7"/>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row>
    <row r="56" spans="1:83" x14ac:dyDescent="0.25">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row>
    <row r="57" spans="1:83" ht="15.75" thickBot="1" x14ac:dyDescent="0.3">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row>
    <row r="58" spans="1:83" ht="32.25" thickBot="1" x14ac:dyDescent="0.55000000000000004">
      <c r="A58" s="39"/>
      <c r="B58" s="96" t="s">
        <v>65</v>
      </c>
      <c r="C58" s="92"/>
      <c r="D58" s="92"/>
      <c r="E58" s="92"/>
      <c r="F58" s="92"/>
      <c r="G58" s="92"/>
      <c r="H58" s="92"/>
      <c r="I58" s="92"/>
      <c r="J58" s="92"/>
      <c r="K58" s="92"/>
      <c r="L58" s="92"/>
      <c r="M58" s="92"/>
      <c r="N58" s="92"/>
      <c r="O58" s="92"/>
      <c r="P58" s="92"/>
      <c r="Q58" s="92"/>
      <c r="R58" s="92"/>
      <c r="S58" s="92"/>
      <c r="T58" s="92"/>
      <c r="U58" s="92"/>
      <c r="V58" s="92"/>
      <c r="W58" s="92"/>
      <c r="X58" s="92"/>
      <c r="Y58" s="92"/>
      <c r="Z58" s="93"/>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row>
    <row r="59" spans="1:83" ht="15.75" thickBot="1" x14ac:dyDescent="0.3">
      <c r="A59" s="39"/>
      <c r="B59" s="12"/>
      <c r="C59" s="13"/>
      <c r="D59" s="13"/>
      <c r="E59" s="13"/>
      <c r="F59" s="13"/>
      <c r="G59" s="13"/>
      <c r="H59" s="13"/>
      <c r="I59" s="13"/>
      <c r="J59" s="13"/>
      <c r="K59" s="13"/>
      <c r="L59" s="13"/>
      <c r="M59" s="13"/>
      <c r="N59" s="13"/>
      <c r="O59" s="13"/>
      <c r="P59" s="13"/>
      <c r="Q59" s="13"/>
      <c r="R59" s="13"/>
      <c r="S59" s="13"/>
      <c r="T59" s="13"/>
      <c r="U59" s="13"/>
      <c r="V59" s="13"/>
      <c r="W59" s="13"/>
      <c r="X59" s="13"/>
      <c r="Y59" s="13"/>
      <c r="Z59" s="14"/>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row>
    <row r="60" spans="1:83" ht="18.75" x14ac:dyDescent="0.3">
      <c r="A60" s="39"/>
      <c r="B60" s="3"/>
      <c r="C60" s="6"/>
      <c r="D60" s="64" t="s">
        <v>10</v>
      </c>
      <c r="E60" s="64"/>
      <c r="F60" s="65"/>
      <c r="G60" s="5"/>
      <c r="H60" s="5"/>
      <c r="I60" s="5"/>
      <c r="J60" s="5"/>
      <c r="K60" s="5"/>
      <c r="L60" s="5"/>
      <c r="M60" s="5"/>
      <c r="N60" s="5"/>
      <c r="O60" s="5"/>
      <c r="P60" s="5"/>
      <c r="Q60" s="5"/>
      <c r="R60" s="5"/>
      <c r="S60" s="5"/>
      <c r="T60" s="5"/>
      <c r="U60" s="5"/>
      <c r="V60" s="5"/>
      <c r="W60" s="5"/>
      <c r="X60" s="5"/>
      <c r="Y60" s="5"/>
      <c r="Z60" s="6"/>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row>
    <row r="61" spans="1:83" ht="19.5" thickBot="1" x14ac:dyDescent="0.3">
      <c r="A61" s="39"/>
      <c r="B61" s="3"/>
      <c r="C61" s="7"/>
      <c r="D61" s="75" t="s">
        <v>12</v>
      </c>
      <c r="E61" s="19" t="s">
        <v>13</v>
      </c>
      <c r="F61" s="66" t="s">
        <v>14</v>
      </c>
      <c r="G61" s="5"/>
      <c r="H61" s="5"/>
      <c r="I61" s="5"/>
      <c r="J61" s="5"/>
      <c r="K61" s="5"/>
      <c r="L61" s="5"/>
      <c r="M61" s="5"/>
      <c r="N61" s="5"/>
      <c r="O61" s="5"/>
      <c r="P61" s="5"/>
      <c r="Q61" s="5"/>
      <c r="R61" s="5"/>
      <c r="S61" s="5"/>
      <c r="T61" s="5"/>
      <c r="U61" s="5"/>
      <c r="V61" s="5"/>
      <c r="W61" s="5"/>
      <c r="X61" s="5"/>
      <c r="Y61" s="5"/>
      <c r="Z61" s="6"/>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row>
    <row r="62" spans="1:83" ht="56.25" x14ac:dyDescent="0.25">
      <c r="A62" s="39"/>
      <c r="B62" s="3"/>
      <c r="C62" s="76" t="s">
        <v>11</v>
      </c>
      <c r="D62" s="16">
        <v>1000000</v>
      </c>
      <c r="E62" s="17">
        <v>2E-3</v>
      </c>
      <c r="F62" s="67">
        <f>D62*E62</f>
        <v>2000</v>
      </c>
      <c r="G62" s="5"/>
      <c r="H62" s="5"/>
      <c r="I62" s="5"/>
      <c r="J62" s="5"/>
      <c r="K62" s="5"/>
      <c r="L62" s="5"/>
      <c r="M62" s="5"/>
      <c r="N62" s="5"/>
      <c r="O62" s="5"/>
      <c r="P62" s="5"/>
      <c r="Q62" s="5"/>
      <c r="R62" s="5"/>
      <c r="S62" s="5"/>
      <c r="T62" s="5"/>
      <c r="U62" s="5"/>
      <c r="V62" s="5"/>
      <c r="W62" s="5"/>
      <c r="X62" s="5"/>
      <c r="Y62" s="5"/>
      <c r="Z62" s="6"/>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row>
    <row r="63" spans="1:83" ht="18.75" x14ac:dyDescent="0.25">
      <c r="A63" s="39"/>
      <c r="B63" s="3"/>
      <c r="C63" s="68" t="s">
        <v>15</v>
      </c>
      <c r="D63" s="16">
        <v>1000</v>
      </c>
      <c r="E63" s="18">
        <v>10</v>
      </c>
      <c r="F63" s="67">
        <f>D63*E63</f>
        <v>10000</v>
      </c>
      <c r="G63" s="5"/>
      <c r="H63" s="5"/>
      <c r="I63" s="5"/>
      <c r="J63" s="5"/>
      <c r="K63" s="5"/>
      <c r="L63" s="5"/>
      <c r="M63" s="5"/>
      <c r="N63" s="5"/>
      <c r="O63" s="5"/>
      <c r="P63" s="5"/>
      <c r="Q63" s="5"/>
      <c r="R63" s="5"/>
      <c r="S63" s="5"/>
      <c r="T63" s="5"/>
      <c r="U63" s="5"/>
      <c r="V63" s="5"/>
      <c r="W63" s="5"/>
      <c r="X63" s="5"/>
      <c r="Y63" s="5"/>
      <c r="Z63" s="6"/>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row>
    <row r="64" spans="1:83" ht="38.25" thickBot="1" x14ac:dyDescent="0.3">
      <c r="A64" s="39"/>
      <c r="B64" s="3"/>
      <c r="C64" s="69" t="s">
        <v>16</v>
      </c>
      <c r="D64" s="70">
        <v>100000</v>
      </c>
      <c r="E64" s="71">
        <v>6.9999999999999999E-4</v>
      </c>
      <c r="F64" s="72">
        <f>D64*E64</f>
        <v>70</v>
      </c>
      <c r="G64" s="5"/>
      <c r="H64" s="5"/>
      <c r="I64" s="5"/>
      <c r="J64" s="5"/>
      <c r="K64" s="5"/>
      <c r="L64" s="5"/>
      <c r="M64" s="5"/>
      <c r="N64" s="5"/>
      <c r="O64" s="5"/>
      <c r="P64" s="5"/>
      <c r="Q64" s="5"/>
      <c r="R64" s="5"/>
      <c r="S64" s="5"/>
      <c r="T64" s="5"/>
      <c r="U64" s="5"/>
      <c r="V64" s="5"/>
      <c r="W64" s="5"/>
      <c r="X64" s="5"/>
      <c r="Y64" s="5"/>
      <c r="Z64" s="6"/>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row>
    <row r="65" spans="1:83" ht="19.5" thickBot="1" x14ac:dyDescent="0.3">
      <c r="A65" s="39"/>
      <c r="B65" s="3"/>
      <c r="C65" s="20"/>
      <c r="D65" s="21"/>
      <c r="E65" s="22" t="s">
        <v>18</v>
      </c>
      <c r="F65" s="73">
        <f>SUM(F62:F64)</f>
        <v>12070</v>
      </c>
      <c r="G65" s="5"/>
      <c r="H65" s="5"/>
      <c r="I65" s="5"/>
      <c r="J65" s="5"/>
      <c r="K65" s="5"/>
      <c r="L65" s="5"/>
      <c r="M65" s="5"/>
      <c r="N65" s="5"/>
      <c r="O65" s="5"/>
      <c r="P65" s="5"/>
      <c r="Q65" s="5"/>
      <c r="R65" s="5"/>
      <c r="S65" s="5"/>
      <c r="T65" s="5"/>
      <c r="U65" s="5"/>
      <c r="V65" s="5"/>
      <c r="W65" s="5"/>
      <c r="X65" s="5"/>
      <c r="Y65" s="5"/>
      <c r="Z65" s="6"/>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row>
    <row r="66" spans="1:83" ht="33" thickTop="1" thickBot="1" x14ac:dyDescent="0.3">
      <c r="A66" s="39"/>
      <c r="B66" s="3"/>
      <c r="C66" s="20"/>
      <c r="D66" s="21"/>
      <c r="E66" s="22" t="s">
        <v>17</v>
      </c>
      <c r="F66" s="15">
        <f>F65*F70</f>
        <v>11225.1</v>
      </c>
      <c r="G66" s="5"/>
      <c r="H66" s="5"/>
      <c r="I66" s="5"/>
      <c r="J66" s="5"/>
      <c r="K66" s="5"/>
      <c r="L66" s="5"/>
      <c r="M66" s="5"/>
      <c r="N66" s="5"/>
      <c r="O66" s="5"/>
      <c r="P66" s="5"/>
      <c r="Q66" s="5"/>
      <c r="R66" s="5"/>
      <c r="S66" s="5"/>
      <c r="T66" s="5"/>
      <c r="U66" s="5"/>
      <c r="V66" s="5"/>
      <c r="W66" s="5"/>
      <c r="X66" s="5"/>
      <c r="Y66" s="5"/>
      <c r="Z66" s="6"/>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row>
    <row r="67" spans="1:83" ht="20.25" thickTop="1" thickBot="1" x14ac:dyDescent="0.3">
      <c r="A67" s="39"/>
      <c r="B67" s="3"/>
      <c r="C67" s="20"/>
      <c r="D67" s="21"/>
      <c r="E67" s="22" t="s">
        <v>19</v>
      </c>
      <c r="F67" s="74">
        <f>SUM(F62,F64)</f>
        <v>2070</v>
      </c>
      <c r="G67" s="5"/>
      <c r="H67" s="5"/>
      <c r="I67" s="5"/>
      <c r="J67" s="5"/>
      <c r="K67" s="5"/>
      <c r="L67" s="5"/>
      <c r="M67" s="5"/>
      <c r="N67" s="5"/>
      <c r="O67" s="5"/>
      <c r="P67" s="5"/>
      <c r="Q67" s="5"/>
      <c r="R67" s="5"/>
      <c r="S67" s="5"/>
      <c r="T67" s="5"/>
      <c r="U67" s="5"/>
      <c r="V67" s="5"/>
      <c r="W67" s="5"/>
      <c r="X67" s="5"/>
      <c r="Y67" s="5"/>
      <c r="Z67" s="6"/>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row>
    <row r="68" spans="1:83" ht="33" thickTop="1" thickBot="1" x14ac:dyDescent="0.3">
      <c r="A68" s="39"/>
      <c r="B68" s="3"/>
      <c r="C68" s="20"/>
      <c r="D68" s="21"/>
      <c r="E68" s="22" t="s">
        <v>20</v>
      </c>
      <c r="F68" s="15">
        <f>F67*F70</f>
        <v>1925.1000000000001</v>
      </c>
      <c r="G68" s="5"/>
      <c r="H68" s="5"/>
      <c r="I68" s="5"/>
      <c r="J68" s="5"/>
      <c r="K68" s="5"/>
      <c r="L68" s="5"/>
      <c r="M68" s="5"/>
      <c r="N68" s="5"/>
      <c r="O68" s="5"/>
      <c r="P68" s="5"/>
      <c r="Q68" s="5"/>
      <c r="R68" s="5"/>
      <c r="S68" s="5"/>
      <c r="T68" s="5"/>
      <c r="U68" s="5"/>
      <c r="V68" s="5"/>
      <c r="W68" s="5"/>
      <c r="X68" s="5"/>
      <c r="Y68" s="5"/>
      <c r="Z68" s="6"/>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row>
    <row r="69" spans="1:83" ht="33" thickTop="1" thickBot="1" x14ac:dyDescent="0.3">
      <c r="A69" s="39"/>
      <c r="B69" s="3"/>
      <c r="C69" s="20"/>
      <c r="D69" s="21"/>
      <c r="E69" s="22"/>
      <c r="F69" s="23"/>
      <c r="G69" s="5"/>
      <c r="H69" s="5"/>
      <c r="I69" s="5"/>
      <c r="J69" s="5"/>
      <c r="K69" s="5"/>
      <c r="L69" s="5"/>
      <c r="M69" s="5"/>
      <c r="N69" s="5"/>
      <c r="O69" s="5"/>
      <c r="P69" s="5"/>
      <c r="Q69" s="5"/>
      <c r="R69" s="5"/>
      <c r="S69" s="5"/>
      <c r="T69" s="5"/>
      <c r="U69" s="5"/>
      <c r="V69" s="5"/>
      <c r="W69" s="5"/>
      <c r="X69" s="5"/>
      <c r="Y69" s="5"/>
      <c r="Z69" s="6"/>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row>
    <row r="70" spans="1:83" ht="19.5" thickBot="1" x14ac:dyDescent="0.3">
      <c r="A70" s="39"/>
      <c r="B70" s="3"/>
      <c r="C70" s="20"/>
      <c r="D70" s="117"/>
      <c r="E70" s="118" t="s">
        <v>21</v>
      </c>
      <c r="F70" s="119">
        <v>0.93</v>
      </c>
      <c r="G70" s="5"/>
      <c r="H70" s="5"/>
      <c r="I70" s="5"/>
      <c r="J70" s="5"/>
      <c r="K70" s="5"/>
      <c r="L70" s="5"/>
      <c r="M70" s="5"/>
      <c r="N70" s="5"/>
      <c r="O70" s="5"/>
      <c r="P70" s="5"/>
      <c r="Q70" s="5"/>
      <c r="R70" s="5"/>
      <c r="S70" s="5"/>
      <c r="T70" s="5"/>
      <c r="U70" s="5"/>
      <c r="V70" s="5"/>
      <c r="W70" s="5"/>
      <c r="X70" s="5"/>
      <c r="Y70" s="5"/>
      <c r="Z70" s="6"/>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row>
    <row r="71" spans="1:83" ht="15" customHeight="1" thickBot="1" x14ac:dyDescent="0.3">
      <c r="A71" s="39"/>
      <c r="B71" s="4"/>
      <c r="C71" s="24"/>
      <c r="D71" s="25"/>
      <c r="E71" s="26"/>
      <c r="F71" s="27"/>
      <c r="G71" s="9"/>
      <c r="H71" s="9"/>
      <c r="I71" s="9"/>
      <c r="J71" s="9"/>
      <c r="K71" s="9"/>
      <c r="L71" s="9"/>
      <c r="M71" s="9"/>
      <c r="N71" s="9"/>
      <c r="O71" s="9"/>
      <c r="P71" s="9"/>
      <c r="Q71" s="9"/>
      <c r="R71" s="9"/>
      <c r="S71" s="9"/>
      <c r="T71" s="9"/>
      <c r="U71" s="9"/>
      <c r="V71" s="9"/>
      <c r="W71" s="9"/>
      <c r="X71" s="9"/>
      <c r="Y71" s="9"/>
      <c r="Z71" s="7"/>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row>
    <row r="72" spans="1:83" ht="18" customHeight="1" x14ac:dyDescent="0.25">
      <c r="A72" s="39"/>
      <c r="B72" s="39"/>
      <c r="C72" s="42"/>
      <c r="D72" s="43"/>
      <c r="E72" s="44"/>
      <c r="F72" s="45"/>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row>
    <row r="73" spans="1:83" ht="15.75" thickBot="1" x14ac:dyDescent="0.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row>
    <row r="74" spans="1:83" ht="32.25" thickBot="1" x14ac:dyDescent="0.55000000000000004">
      <c r="A74" s="39"/>
      <c r="B74" s="96" t="s">
        <v>66</v>
      </c>
      <c r="C74" s="92"/>
      <c r="D74" s="92"/>
      <c r="E74" s="92"/>
      <c r="F74" s="92"/>
      <c r="G74" s="92"/>
      <c r="H74" s="92"/>
      <c r="I74" s="92"/>
      <c r="J74" s="92"/>
      <c r="K74" s="92"/>
      <c r="L74" s="92"/>
      <c r="M74" s="92"/>
      <c r="N74" s="92"/>
      <c r="O74" s="92"/>
      <c r="P74" s="92"/>
      <c r="Q74" s="92"/>
      <c r="R74" s="92"/>
      <c r="S74" s="92"/>
      <c r="T74" s="92"/>
      <c r="U74" s="92"/>
      <c r="V74" s="92"/>
      <c r="W74" s="92"/>
      <c r="X74" s="92"/>
      <c r="Y74" s="92"/>
      <c r="Z74" s="93"/>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row>
    <row r="75" spans="1:83" ht="15.75" thickBot="1" x14ac:dyDescent="0.3">
      <c r="A75" s="39"/>
      <c r="B75" s="12"/>
      <c r="C75" s="13"/>
      <c r="D75" s="13"/>
      <c r="E75" s="13"/>
      <c r="F75" s="13"/>
      <c r="G75" s="13"/>
      <c r="H75" s="13"/>
      <c r="I75" s="13"/>
      <c r="J75" s="13"/>
      <c r="K75" s="13"/>
      <c r="L75" s="13"/>
      <c r="M75" s="13"/>
      <c r="N75" s="13"/>
      <c r="O75" s="13"/>
      <c r="P75" s="13"/>
      <c r="Q75" s="13"/>
      <c r="R75" s="13"/>
      <c r="S75" s="13"/>
      <c r="T75" s="13"/>
      <c r="U75" s="13"/>
      <c r="V75" s="13"/>
      <c r="W75" s="13"/>
      <c r="X75" s="13"/>
      <c r="Y75" s="13"/>
      <c r="Z75" s="14"/>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row>
    <row r="76" spans="1:83" ht="20.25" customHeight="1" x14ac:dyDescent="0.3">
      <c r="A76" s="39"/>
      <c r="B76" s="3"/>
      <c r="C76" s="77" t="s">
        <v>22</v>
      </c>
      <c r="D76" s="65"/>
      <c r="E76" s="5"/>
      <c r="F76" s="5"/>
      <c r="G76" s="5"/>
      <c r="H76" s="5"/>
      <c r="I76" s="5"/>
      <c r="J76" s="5"/>
      <c r="K76" s="5"/>
      <c r="L76" s="5"/>
      <c r="M76" s="5"/>
      <c r="N76" s="5"/>
      <c r="O76" s="5"/>
      <c r="P76" s="5"/>
      <c r="Q76" s="5"/>
      <c r="R76" s="5"/>
      <c r="S76" s="5"/>
      <c r="T76" s="5"/>
      <c r="U76" s="5"/>
      <c r="V76" s="5"/>
      <c r="W76" s="5"/>
      <c r="X76" s="5"/>
      <c r="Y76" s="5"/>
      <c r="Z76" s="6"/>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row>
    <row r="77" spans="1:83" ht="18.75" x14ac:dyDescent="0.25">
      <c r="A77" s="39"/>
      <c r="B77" s="3"/>
      <c r="C77" s="78" t="s">
        <v>23</v>
      </c>
      <c r="D77" s="30">
        <f>F45</f>
        <v>42750</v>
      </c>
      <c r="E77" s="5"/>
      <c r="F77" s="5"/>
      <c r="G77" s="5"/>
      <c r="H77" s="5"/>
      <c r="I77" s="5"/>
      <c r="J77" s="5"/>
      <c r="K77" s="5"/>
      <c r="L77" s="5"/>
      <c r="M77" s="5"/>
      <c r="N77" s="5"/>
      <c r="O77" s="5"/>
      <c r="P77" s="5"/>
      <c r="Q77" s="5"/>
      <c r="R77" s="5"/>
      <c r="S77" s="5"/>
      <c r="T77" s="5"/>
      <c r="U77" s="5"/>
      <c r="V77" s="5"/>
      <c r="W77" s="5"/>
      <c r="X77" s="5"/>
      <c r="Y77" s="5"/>
      <c r="Z77" s="6"/>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row>
    <row r="78" spans="1:83" ht="38.25" thickBot="1" x14ac:dyDescent="0.3">
      <c r="A78" s="39"/>
      <c r="B78" s="3"/>
      <c r="C78" s="79" t="s">
        <v>24</v>
      </c>
      <c r="D78" s="80">
        <f>F66</f>
        <v>11225.1</v>
      </c>
      <c r="E78" s="5"/>
      <c r="F78" s="5"/>
      <c r="G78" s="5"/>
      <c r="H78" s="5"/>
      <c r="I78" s="5"/>
      <c r="J78" s="5"/>
      <c r="K78" s="5"/>
      <c r="L78" s="5"/>
      <c r="M78" s="5"/>
      <c r="N78" s="5"/>
      <c r="O78" s="5"/>
      <c r="P78" s="5"/>
      <c r="Q78" s="5"/>
      <c r="R78" s="5"/>
      <c r="S78" s="5"/>
      <c r="T78" s="5"/>
      <c r="U78" s="5"/>
      <c r="V78" s="5"/>
      <c r="W78" s="5"/>
      <c r="X78" s="5"/>
      <c r="Y78" s="5"/>
      <c r="Z78" s="6"/>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row>
    <row r="79" spans="1:83" ht="19.5" thickBot="1" x14ac:dyDescent="0.3">
      <c r="A79" s="39"/>
      <c r="B79" s="3"/>
      <c r="C79" s="5"/>
      <c r="D79" s="81">
        <f>SUM(D77:D78)</f>
        <v>53975.1</v>
      </c>
      <c r="E79" s="5"/>
      <c r="F79" s="5"/>
      <c r="G79" s="5"/>
      <c r="H79" s="5"/>
      <c r="I79" s="5"/>
      <c r="J79" s="5"/>
      <c r="K79" s="5"/>
      <c r="L79" s="5"/>
      <c r="M79" s="5"/>
      <c r="N79" s="5"/>
      <c r="O79" s="5"/>
      <c r="P79" s="5"/>
      <c r="Q79" s="5"/>
      <c r="R79" s="5"/>
      <c r="S79" s="5"/>
      <c r="T79" s="5"/>
      <c r="U79" s="5"/>
      <c r="V79" s="5"/>
      <c r="W79" s="5"/>
      <c r="X79" s="5"/>
      <c r="Y79" s="5"/>
      <c r="Z79" s="6"/>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row>
    <row r="80" spans="1:83" ht="33" thickTop="1" thickBot="1" x14ac:dyDescent="0.3">
      <c r="A80" s="39"/>
      <c r="B80" s="3"/>
      <c r="C80" s="5"/>
      <c r="D80" s="15">
        <f>D79*D82</f>
        <v>8096.2649999999994</v>
      </c>
      <c r="E80" s="5"/>
      <c r="F80" s="5"/>
      <c r="G80" s="5"/>
      <c r="H80" s="5"/>
      <c r="I80" s="5"/>
      <c r="J80" s="5"/>
      <c r="K80" s="5"/>
      <c r="L80" s="5"/>
      <c r="M80" s="5"/>
      <c r="N80" s="5"/>
      <c r="O80" s="5"/>
      <c r="P80" s="5"/>
      <c r="Q80" s="5"/>
      <c r="R80" s="5"/>
      <c r="S80" s="5"/>
      <c r="T80" s="5"/>
      <c r="U80" s="5"/>
      <c r="V80" s="5"/>
      <c r="W80" s="5"/>
      <c r="X80" s="5"/>
      <c r="Y80" s="5"/>
      <c r="Z80" s="6"/>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row>
    <row r="81" spans="1:83" ht="16.5" thickTop="1" thickBot="1" x14ac:dyDescent="0.3">
      <c r="A81" s="39"/>
      <c r="B81" s="3"/>
      <c r="C81" s="5"/>
      <c r="D81" s="5"/>
      <c r="E81" s="5"/>
      <c r="F81" s="5"/>
      <c r="G81" s="5"/>
      <c r="H81" s="5"/>
      <c r="I81" s="5"/>
      <c r="J81" s="5"/>
      <c r="K81" s="5"/>
      <c r="L81" s="5"/>
      <c r="M81" s="5"/>
      <c r="N81" s="5"/>
      <c r="O81" s="5"/>
      <c r="P81" s="5"/>
      <c r="Q81" s="5"/>
      <c r="R81" s="5"/>
      <c r="S81" s="5"/>
      <c r="T81" s="5"/>
      <c r="U81" s="5"/>
      <c r="V81" s="5"/>
      <c r="W81" s="5"/>
      <c r="X81" s="5"/>
      <c r="Y81" s="5"/>
      <c r="Z81" s="6"/>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row>
    <row r="82" spans="1:83" ht="19.5" thickBot="1" x14ac:dyDescent="0.35">
      <c r="A82" s="39"/>
      <c r="B82" s="3"/>
      <c r="C82" s="120" t="s">
        <v>25</v>
      </c>
      <c r="D82" s="121">
        <v>0.15</v>
      </c>
      <c r="E82" s="5"/>
      <c r="F82" s="5"/>
      <c r="G82" s="5"/>
      <c r="H82" s="5"/>
      <c r="I82" s="5"/>
      <c r="J82" s="5"/>
      <c r="K82" s="5"/>
      <c r="L82" s="5"/>
      <c r="M82" s="5"/>
      <c r="N82" s="5"/>
      <c r="O82" s="5"/>
      <c r="P82" s="5"/>
      <c r="Q82" s="5"/>
      <c r="R82" s="5"/>
      <c r="S82" s="5"/>
      <c r="T82" s="5"/>
      <c r="U82" s="5"/>
      <c r="V82" s="5"/>
      <c r="W82" s="5"/>
      <c r="X82" s="5"/>
      <c r="Y82" s="5"/>
      <c r="Z82" s="6"/>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row>
    <row r="83" spans="1:83" ht="19.5" thickBot="1" x14ac:dyDescent="0.35">
      <c r="A83" s="39"/>
      <c r="B83" s="3"/>
      <c r="C83" s="22"/>
      <c r="D83" s="28"/>
      <c r="E83" s="5"/>
      <c r="F83" s="5"/>
      <c r="G83" s="5"/>
      <c r="H83" s="5"/>
      <c r="I83" s="5"/>
      <c r="J83" s="5"/>
      <c r="K83" s="5"/>
      <c r="L83" s="5"/>
      <c r="M83" s="5"/>
      <c r="N83" s="5"/>
      <c r="O83" s="5"/>
      <c r="P83" s="5"/>
      <c r="Q83" s="5"/>
      <c r="R83" s="5"/>
      <c r="S83" s="5"/>
      <c r="T83" s="5"/>
      <c r="U83" s="5"/>
      <c r="V83" s="5"/>
      <c r="W83" s="5"/>
      <c r="X83" s="5"/>
      <c r="Y83" s="5"/>
      <c r="Z83" s="6"/>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row>
    <row r="84" spans="1:83" ht="18.75" x14ac:dyDescent="0.3">
      <c r="A84" s="39"/>
      <c r="B84" s="3"/>
      <c r="C84" s="88" t="s">
        <v>60</v>
      </c>
      <c r="D84" s="89"/>
      <c r="E84" s="89"/>
      <c r="F84" s="89"/>
      <c r="G84" s="90"/>
      <c r="H84" s="5"/>
      <c r="I84" s="5"/>
      <c r="J84" s="5"/>
      <c r="K84" s="5"/>
      <c r="L84" s="5"/>
      <c r="M84" s="5"/>
      <c r="N84" s="5"/>
      <c r="O84" s="5"/>
      <c r="P84" s="5"/>
      <c r="Q84" s="5"/>
      <c r="R84" s="5"/>
      <c r="S84" s="5"/>
      <c r="T84" s="5"/>
      <c r="U84" s="5"/>
      <c r="V84" s="5"/>
      <c r="W84" s="5"/>
      <c r="X84" s="5"/>
      <c r="Y84" s="5"/>
      <c r="Z84" s="6"/>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row>
    <row r="85" spans="1:83" ht="15" customHeight="1" x14ac:dyDescent="0.25">
      <c r="A85" s="39"/>
      <c r="B85" s="3"/>
      <c r="C85" s="179" t="s">
        <v>71</v>
      </c>
      <c r="D85" s="180"/>
      <c r="E85" s="180"/>
      <c r="F85" s="180"/>
      <c r="G85" s="181"/>
      <c r="H85" s="5"/>
      <c r="I85" s="5"/>
      <c r="J85" s="5"/>
      <c r="K85" s="5"/>
      <c r="L85" s="5"/>
      <c r="M85" s="5"/>
      <c r="N85" s="5"/>
      <c r="O85" s="5"/>
      <c r="P85" s="5"/>
      <c r="Q85" s="5"/>
      <c r="R85" s="5"/>
      <c r="S85" s="5"/>
      <c r="T85" s="5"/>
      <c r="U85" s="5"/>
      <c r="V85" s="5"/>
      <c r="W85" s="5"/>
      <c r="X85" s="5"/>
      <c r="Y85" s="5"/>
      <c r="Z85" s="6"/>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row>
    <row r="86" spans="1:83" ht="15" customHeight="1" x14ac:dyDescent="0.25">
      <c r="A86" s="39"/>
      <c r="B86" s="3"/>
      <c r="C86" s="182"/>
      <c r="D86" s="183"/>
      <c r="E86" s="183"/>
      <c r="F86" s="183"/>
      <c r="G86" s="184"/>
      <c r="H86" s="5"/>
      <c r="I86" s="5"/>
      <c r="J86" s="5"/>
      <c r="K86" s="5"/>
      <c r="L86" s="5"/>
      <c r="M86" s="5"/>
      <c r="N86" s="5"/>
      <c r="O86" s="5"/>
      <c r="P86" s="5"/>
      <c r="Q86" s="5"/>
      <c r="R86" s="5"/>
      <c r="S86" s="5"/>
      <c r="T86" s="5"/>
      <c r="U86" s="5"/>
      <c r="V86" s="5"/>
      <c r="W86" s="5"/>
      <c r="X86" s="5"/>
      <c r="Y86" s="5"/>
      <c r="Z86" s="6"/>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row>
    <row r="87" spans="1:83" ht="15" customHeight="1" x14ac:dyDescent="0.25">
      <c r="A87" s="39"/>
      <c r="B87" s="3"/>
      <c r="C87" s="182"/>
      <c r="D87" s="183"/>
      <c r="E87" s="183"/>
      <c r="F87" s="183"/>
      <c r="G87" s="184"/>
      <c r="H87" s="5"/>
      <c r="I87" s="5"/>
      <c r="J87" s="5"/>
      <c r="K87" s="5"/>
      <c r="L87" s="5"/>
      <c r="M87" s="5"/>
      <c r="N87" s="5"/>
      <c r="O87" s="5"/>
      <c r="P87" s="5"/>
      <c r="Q87" s="5"/>
      <c r="R87" s="5"/>
      <c r="S87" s="5"/>
      <c r="T87" s="5"/>
      <c r="U87" s="5"/>
      <c r="V87" s="5"/>
      <c r="W87" s="5"/>
      <c r="X87" s="5"/>
      <c r="Y87" s="5"/>
      <c r="Z87" s="6"/>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row>
    <row r="88" spans="1:83" ht="15" customHeight="1" x14ac:dyDescent="0.25">
      <c r="A88" s="39"/>
      <c r="B88" s="3"/>
      <c r="C88" s="182"/>
      <c r="D88" s="183"/>
      <c r="E88" s="183"/>
      <c r="F88" s="183"/>
      <c r="G88" s="184"/>
      <c r="H88" s="5"/>
      <c r="I88" s="5"/>
      <c r="J88" s="5"/>
      <c r="K88" s="5"/>
      <c r="L88" s="5"/>
      <c r="M88" s="5"/>
      <c r="N88" s="5"/>
      <c r="O88" s="5"/>
      <c r="P88" s="5"/>
      <c r="Q88" s="5"/>
      <c r="R88" s="5"/>
      <c r="S88" s="5"/>
      <c r="T88" s="5"/>
      <c r="U88" s="5"/>
      <c r="V88" s="5"/>
      <c r="W88" s="5"/>
      <c r="X88" s="5"/>
      <c r="Y88" s="5"/>
      <c r="Z88" s="6"/>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row>
    <row r="89" spans="1:83" ht="15" customHeight="1" x14ac:dyDescent="0.25">
      <c r="A89" s="39"/>
      <c r="B89" s="3"/>
      <c r="C89" s="182"/>
      <c r="D89" s="183"/>
      <c r="E89" s="183"/>
      <c r="F89" s="183"/>
      <c r="G89" s="184"/>
      <c r="H89" s="5"/>
      <c r="I89" s="5"/>
      <c r="J89" s="5"/>
      <c r="K89" s="5"/>
      <c r="L89" s="5"/>
      <c r="M89" s="5"/>
      <c r="N89" s="5"/>
      <c r="O89" s="5"/>
      <c r="P89" s="5"/>
      <c r="Q89" s="5"/>
      <c r="R89" s="5"/>
      <c r="S89" s="5"/>
      <c r="T89" s="5"/>
      <c r="U89" s="5"/>
      <c r="V89" s="5"/>
      <c r="W89" s="5"/>
      <c r="X89" s="5"/>
      <c r="Y89" s="5"/>
      <c r="Z89" s="6"/>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row>
    <row r="90" spans="1:83" ht="15.75" customHeight="1" thickBot="1" x14ac:dyDescent="0.3">
      <c r="A90" s="39"/>
      <c r="B90" s="3"/>
      <c r="C90" s="185"/>
      <c r="D90" s="186"/>
      <c r="E90" s="186"/>
      <c r="F90" s="186"/>
      <c r="G90" s="187"/>
      <c r="H90" s="5"/>
      <c r="I90" s="5"/>
      <c r="J90" s="5"/>
      <c r="K90" s="5"/>
      <c r="L90" s="5"/>
      <c r="M90" s="5"/>
      <c r="N90" s="5"/>
      <c r="O90" s="5"/>
      <c r="P90" s="5"/>
      <c r="Q90" s="5"/>
      <c r="R90" s="5"/>
      <c r="S90" s="5"/>
      <c r="T90" s="5"/>
      <c r="U90" s="5"/>
      <c r="V90" s="5"/>
      <c r="W90" s="5"/>
      <c r="X90" s="5"/>
      <c r="Y90" s="5"/>
      <c r="Z90" s="6"/>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row>
    <row r="91" spans="1:83" ht="15.75" thickBot="1" x14ac:dyDescent="0.3">
      <c r="A91" s="39"/>
      <c r="B91" s="4"/>
      <c r="C91" s="9"/>
      <c r="D91" s="9"/>
      <c r="E91" s="9"/>
      <c r="F91" s="9"/>
      <c r="G91" s="9"/>
      <c r="H91" s="9"/>
      <c r="I91" s="9"/>
      <c r="J91" s="9"/>
      <c r="K91" s="9"/>
      <c r="L91" s="9"/>
      <c r="M91" s="9"/>
      <c r="N91" s="9"/>
      <c r="O91" s="9"/>
      <c r="P91" s="9"/>
      <c r="Q91" s="9"/>
      <c r="R91" s="9"/>
      <c r="S91" s="9"/>
      <c r="T91" s="9"/>
      <c r="U91" s="9"/>
      <c r="V91" s="9"/>
      <c r="W91" s="9"/>
      <c r="X91" s="9"/>
      <c r="Y91" s="9"/>
      <c r="Z91" s="7"/>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row>
    <row r="92" spans="1:83" x14ac:dyDescent="0.25">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row>
    <row r="93" spans="1:83" ht="15.75" thickBot="1" x14ac:dyDescent="0.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row>
    <row r="94" spans="1:83" ht="32.25" thickBot="1" x14ac:dyDescent="0.55000000000000004">
      <c r="A94" s="39"/>
      <c r="B94" s="96" t="s">
        <v>67</v>
      </c>
      <c r="C94" s="92"/>
      <c r="D94" s="92"/>
      <c r="E94" s="92"/>
      <c r="F94" s="92"/>
      <c r="G94" s="92"/>
      <c r="H94" s="92"/>
      <c r="I94" s="92"/>
      <c r="J94" s="92"/>
      <c r="K94" s="92"/>
      <c r="L94" s="92"/>
      <c r="M94" s="92"/>
      <c r="N94" s="92"/>
      <c r="O94" s="92"/>
      <c r="P94" s="92"/>
      <c r="Q94" s="92"/>
      <c r="R94" s="92"/>
      <c r="S94" s="92"/>
      <c r="T94" s="92"/>
      <c r="U94" s="92"/>
      <c r="V94" s="92"/>
      <c r="W94" s="92"/>
      <c r="X94" s="92"/>
      <c r="Y94" s="92"/>
      <c r="Z94" s="93"/>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row>
    <row r="95" spans="1:83" ht="15.75" thickBot="1" x14ac:dyDescent="0.3">
      <c r="A95" s="39"/>
      <c r="B95" s="12"/>
      <c r="C95" s="13"/>
      <c r="D95" s="13"/>
      <c r="E95" s="13"/>
      <c r="F95" s="13"/>
      <c r="G95" s="13"/>
      <c r="H95" s="13"/>
      <c r="I95" s="13"/>
      <c r="J95" s="13"/>
      <c r="K95" s="13"/>
      <c r="L95" s="13"/>
      <c r="M95" s="13"/>
      <c r="N95" s="13"/>
      <c r="O95" s="13"/>
      <c r="P95" s="13"/>
      <c r="Q95" s="13"/>
      <c r="R95" s="13"/>
      <c r="S95" s="13"/>
      <c r="T95" s="13"/>
      <c r="U95" s="13"/>
      <c r="V95" s="13"/>
      <c r="W95" s="13"/>
      <c r="X95" s="13"/>
      <c r="Y95" s="13"/>
      <c r="Z95" s="14"/>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row>
    <row r="96" spans="1:83" ht="19.5" thickBot="1" x14ac:dyDescent="0.35">
      <c r="A96" s="39"/>
      <c r="B96" s="3"/>
      <c r="C96" s="124"/>
      <c r="D96" s="125" t="s">
        <v>39</v>
      </c>
      <c r="E96" s="122">
        <v>30000</v>
      </c>
      <c r="F96" s="5"/>
      <c r="G96" s="112" t="s">
        <v>60</v>
      </c>
      <c r="H96" s="113"/>
      <c r="I96" s="113"/>
      <c r="J96" s="113"/>
      <c r="K96" s="114"/>
      <c r="L96" s="113"/>
      <c r="M96" s="113"/>
      <c r="N96" s="113"/>
      <c r="O96" s="113"/>
      <c r="P96" s="114"/>
      <c r="Q96" s="5"/>
      <c r="R96" s="5"/>
      <c r="S96" s="5"/>
      <c r="T96" s="5"/>
      <c r="U96" s="5"/>
      <c r="V96" s="5"/>
      <c r="W96" s="5"/>
      <c r="X96" s="5"/>
      <c r="Y96" s="5"/>
      <c r="Z96" s="6"/>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row>
    <row r="97" spans="1:83" ht="19.5" thickBot="1" x14ac:dyDescent="0.3">
      <c r="A97" s="39"/>
      <c r="B97" s="3"/>
      <c r="C97" s="126"/>
      <c r="D97" s="127" t="s">
        <v>40</v>
      </c>
      <c r="E97" s="123">
        <v>3000</v>
      </c>
      <c r="F97" s="5"/>
      <c r="G97" s="188" t="s">
        <v>69</v>
      </c>
      <c r="H97" s="189"/>
      <c r="I97" s="189"/>
      <c r="J97" s="189"/>
      <c r="K97" s="189"/>
      <c r="L97" s="189"/>
      <c r="M97" s="189"/>
      <c r="N97" s="189"/>
      <c r="O97" s="189"/>
      <c r="P97" s="190"/>
      <c r="Q97" s="5"/>
      <c r="R97" s="5"/>
      <c r="S97" s="5"/>
      <c r="T97" s="5"/>
      <c r="U97" s="5"/>
      <c r="V97" s="5"/>
      <c r="W97" s="5"/>
      <c r="X97" s="5"/>
      <c r="Y97" s="5"/>
      <c r="Z97" s="6"/>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row>
    <row r="98" spans="1:83" ht="19.5" thickBot="1" x14ac:dyDescent="0.3">
      <c r="A98" s="39"/>
      <c r="B98" s="3"/>
      <c r="C98" s="5"/>
      <c r="D98" s="22"/>
      <c r="E98" s="111"/>
      <c r="F98" s="5"/>
      <c r="G98" s="191"/>
      <c r="H98" s="192"/>
      <c r="I98" s="192"/>
      <c r="J98" s="192"/>
      <c r="K98" s="192"/>
      <c r="L98" s="192"/>
      <c r="M98" s="192"/>
      <c r="N98" s="192"/>
      <c r="O98" s="192"/>
      <c r="P98" s="193"/>
      <c r="Q98" s="5"/>
      <c r="R98" s="5"/>
      <c r="S98" s="5"/>
      <c r="T98" s="5"/>
      <c r="U98" s="5"/>
      <c r="V98" s="5"/>
      <c r="W98" s="5"/>
      <c r="X98" s="5"/>
      <c r="Y98" s="5"/>
      <c r="Z98" s="6"/>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row>
    <row r="99" spans="1:83" ht="15.75" thickBot="1" x14ac:dyDescent="0.3">
      <c r="A99" s="39"/>
      <c r="B99" s="4"/>
      <c r="C99" s="9"/>
      <c r="D99" s="36"/>
      <c r="E99" s="9"/>
      <c r="F99" s="9"/>
      <c r="G99" s="9"/>
      <c r="H99" s="9"/>
      <c r="I99" s="9"/>
      <c r="J99" s="9"/>
      <c r="K99" s="9"/>
      <c r="L99" s="9"/>
      <c r="M99" s="9"/>
      <c r="N99" s="9"/>
      <c r="O99" s="9"/>
      <c r="P99" s="9"/>
      <c r="Q99" s="9"/>
      <c r="R99" s="9"/>
      <c r="S99" s="9"/>
      <c r="T99" s="9"/>
      <c r="U99" s="9"/>
      <c r="V99" s="9"/>
      <c r="W99" s="9"/>
      <c r="X99" s="9"/>
      <c r="Y99" s="9"/>
      <c r="Z99" s="7"/>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row>
    <row r="100" spans="1:83" x14ac:dyDescent="0.25">
      <c r="A100" s="39"/>
      <c r="B100" s="39"/>
      <c r="C100" s="39"/>
      <c r="D100" s="46"/>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row>
    <row r="101" spans="1:83" ht="15.75" thickBot="1" x14ac:dyDescent="0.3">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row>
    <row r="102" spans="1:83" ht="32.25" thickBot="1" x14ac:dyDescent="0.55000000000000004">
      <c r="A102" s="39"/>
      <c r="B102" s="96" t="s">
        <v>68</v>
      </c>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3"/>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row>
    <row r="103" spans="1:83" ht="15.75" thickBot="1" x14ac:dyDescent="0.3">
      <c r="A103" s="39"/>
      <c r="B103" s="12"/>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4"/>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row>
    <row r="104" spans="1:83" ht="19.5" thickBot="1" x14ac:dyDescent="0.35">
      <c r="A104" s="39"/>
      <c r="B104" s="3"/>
      <c r="C104" s="32" t="s">
        <v>26</v>
      </c>
      <c r="D104" s="29">
        <v>10000</v>
      </c>
      <c r="E104" s="5"/>
      <c r="F104" s="128"/>
      <c r="G104" s="129" t="s">
        <v>38</v>
      </c>
      <c r="H104" s="82">
        <v>0.15</v>
      </c>
      <c r="I104" s="5"/>
      <c r="J104" s="112" t="s">
        <v>60</v>
      </c>
      <c r="K104" s="113"/>
      <c r="L104" s="113"/>
      <c r="M104" s="113"/>
      <c r="N104" s="113"/>
      <c r="O104" s="113"/>
      <c r="P104" s="113"/>
      <c r="Q104" s="113"/>
      <c r="R104" s="113"/>
      <c r="S104" s="113"/>
      <c r="T104" s="113"/>
      <c r="U104" s="113"/>
      <c r="V104" s="113"/>
      <c r="W104" s="114"/>
      <c r="X104" s="5"/>
      <c r="Y104" s="5"/>
      <c r="Z104" s="6"/>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row>
    <row r="105" spans="1:83" ht="19.5" thickBot="1" x14ac:dyDescent="0.35">
      <c r="A105" s="39"/>
      <c r="B105" s="3"/>
      <c r="C105" s="33" t="s">
        <v>27</v>
      </c>
      <c r="D105" s="30">
        <f t="shared" ref="D105:D115" si="5">D104+D104*$H$104</f>
        <v>11500</v>
      </c>
      <c r="E105" s="5"/>
      <c r="F105" s="130"/>
      <c r="G105" s="131" t="s">
        <v>41</v>
      </c>
      <c r="H105" s="83">
        <v>0.08</v>
      </c>
      <c r="I105" s="5"/>
      <c r="J105" s="188" t="s">
        <v>72</v>
      </c>
      <c r="K105" s="194"/>
      <c r="L105" s="194"/>
      <c r="M105" s="194"/>
      <c r="N105" s="194"/>
      <c r="O105" s="194"/>
      <c r="P105" s="194"/>
      <c r="Q105" s="194"/>
      <c r="R105" s="194"/>
      <c r="S105" s="194"/>
      <c r="T105" s="194"/>
      <c r="U105" s="194"/>
      <c r="V105" s="194"/>
      <c r="W105" s="195"/>
      <c r="X105" s="5"/>
      <c r="Y105" s="5"/>
      <c r="Z105" s="6"/>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row>
    <row r="106" spans="1:83" ht="19.5" thickBot="1" x14ac:dyDescent="0.3">
      <c r="A106" s="39"/>
      <c r="B106" s="3"/>
      <c r="C106" s="33" t="s">
        <v>28</v>
      </c>
      <c r="D106" s="30">
        <f t="shared" si="5"/>
        <v>13225</v>
      </c>
      <c r="E106" s="5"/>
      <c r="F106" s="5"/>
      <c r="G106" s="5"/>
      <c r="H106" s="5"/>
      <c r="I106" s="5"/>
      <c r="J106" s="196"/>
      <c r="K106" s="197"/>
      <c r="L106" s="197"/>
      <c r="M106" s="197"/>
      <c r="N106" s="197"/>
      <c r="O106" s="197"/>
      <c r="P106" s="197"/>
      <c r="Q106" s="197"/>
      <c r="R106" s="197"/>
      <c r="S106" s="197"/>
      <c r="T106" s="197"/>
      <c r="U106" s="197"/>
      <c r="V106" s="197"/>
      <c r="W106" s="198"/>
      <c r="X106" s="5"/>
      <c r="Y106" s="5"/>
      <c r="Z106" s="6"/>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row>
    <row r="107" spans="1:83" ht="18.75" x14ac:dyDescent="0.25">
      <c r="A107" s="39"/>
      <c r="B107" s="3"/>
      <c r="C107" s="33" t="s">
        <v>29</v>
      </c>
      <c r="D107" s="30">
        <f t="shared" si="5"/>
        <v>15208.75</v>
      </c>
      <c r="E107" s="5"/>
      <c r="F107" s="5"/>
      <c r="G107" s="5"/>
      <c r="H107" s="5"/>
      <c r="I107" s="5"/>
      <c r="J107" s="5"/>
      <c r="K107" s="5"/>
      <c r="L107" s="5"/>
      <c r="M107" s="5"/>
      <c r="N107" s="5"/>
      <c r="O107" s="5"/>
      <c r="P107" s="5"/>
      <c r="Q107" s="5"/>
      <c r="R107" s="5"/>
      <c r="S107" s="5"/>
      <c r="T107" s="5"/>
      <c r="U107" s="5"/>
      <c r="V107" s="5"/>
      <c r="W107" s="5"/>
      <c r="X107" s="5"/>
      <c r="Y107" s="5"/>
      <c r="Z107" s="6"/>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row>
    <row r="108" spans="1:83" ht="18.75" x14ac:dyDescent="0.25">
      <c r="A108" s="39"/>
      <c r="B108" s="3"/>
      <c r="C108" s="33" t="s">
        <v>30</v>
      </c>
      <c r="D108" s="30">
        <f t="shared" si="5"/>
        <v>17490.0625</v>
      </c>
      <c r="E108" s="5"/>
      <c r="F108" s="5"/>
      <c r="G108" s="5"/>
      <c r="H108" s="5"/>
      <c r="I108" s="5"/>
      <c r="J108" s="5"/>
      <c r="K108" s="5"/>
      <c r="L108" s="5"/>
      <c r="M108" s="5"/>
      <c r="N108" s="5"/>
      <c r="O108" s="5"/>
      <c r="P108" s="5"/>
      <c r="Q108" s="5"/>
      <c r="R108" s="5"/>
      <c r="S108" s="5"/>
      <c r="T108" s="5"/>
      <c r="U108" s="5"/>
      <c r="V108" s="5"/>
      <c r="W108" s="5"/>
      <c r="X108" s="5"/>
      <c r="Y108" s="5"/>
      <c r="Z108" s="6"/>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row>
    <row r="109" spans="1:83" ht="18.75" x14ac:dyDescent="0.25">
      <c r="A109" s="39"/>
      <c r="B109" s="3"/>
      <c r="C109" s="33" t="s">
        <v>31</v>
      </c>
      <c r="D109" s="30">
        <f t="shared" si="5"/>
        <v>20113.571875000001</v>
      </c>
      <c r="E109" s="5"/>
      <c r="F109" s="5"/>
      <c r="G109" s="5"/>
      <c r="H109" s="5"/>
      <c r="I109" s="5"/>
      <c r="J109" s="5"/>
      <c r="K109" s="5"/>
      <c r="L109" s="5"/>
      <c r="M109" s="5"/>
      <c r="N109" s="5"/>
      <c r="O109" s="5"/>
      <c r="P109" s="5"/>
      <c r="Q109" s="5"/>
      <c r="R109" s="5"/>
      <c r="S109" s="5"/>
      <c r="T109" s="5"/>
      <c r="U109" s="5"/>
      <c r="V109" s="5"/>
      <c r="W109" s="5"/>
      <c r="X109" s="5"/>
      <c r="Y109" s="5"/>
      <c r="Z109" s="6"/>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row>
    <row r="110" spans="1:83" ht="18.75" x14ac:dyDescent="0.25">
      <c r="A110" s="39"/>
      <c r="B110" s="3"/>
      <c r="C110" s="33" t="s">
        <v>32</v>
      </c>
      <c r="D110" s="30">
        <f t="shared" si="5"/>
        <v>23130.607656250002</v>
      </c>
      <c r="E110" s="5"/>
      <c r="F110" s="5"/>
      <c r="G110" s="5"/>
      <c r="H110" s="5"/>
      <c r="I110" s="5"/>
      <c r="J110" s="5"/>
      <c r="K110" s="5"/>
      <c r="L110" s="5"/>
      <c r="M110" s="5"/>
      <c r="N110" s="5"/>
      <c r="O110" s="5"/>
      <c r="P110" s="5"/>
      <c r="Q110" s="5"/>
      <c r="R110" s="5"/>
      <c r="S110" s="5"/>
      <c r="T110" s="5"/>
      <c r="U110" s="5"/>
      <c r="V110" s="5"/>
      <c r="W110" s="5"/>
      <c r="X110" s="5"/>
      <c r="Y110" s="5"/>
      <c r="Z110" s="6"/>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row>
    <row r="111" spans="1:83" ht="18.75" x14ac:dyDescent="0.25">
      <c r="A111" s="39"/>
      <c r="B111" s="3"/>
      <c r="C111" s="33" t="s">
        <v>33</v>
      </c>
      <c r="D111" s="30">
        <f t="shared" si="5"/>
        <v>26600.198804687501</v>
      </c>
      <c r="E111" s="5"/>
      <c r="F111" s="5"/>
      <c r="G111" s="5"/>
      <c r="H111" s="5"/>
      <c r="I111" s="5"/>
      <c r="J111" s="5"/>
      <c r="K111" s="5"/>
      <c r="L111" s="5"/>
      <c r="M111" s="5"/>
      <c r="N111" s="5"/>
      <c r="O111" s="5"/>
      <c r="P111" s="5"/>
      <c r="Q111" s="5"/>
      <c r="R111" s="5"/>
      <c r="S111" s="5"/>
      <c r="T111" s="5"/>
      <c r="U111" s="5"/>
      <c r="V111" s="5"/>
      <c r="W111" s="5"/>
      <c r="X111" s="5"/>
      <c r="Y111" s="5"/>
      <c r="Z111" s="6"/>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row>
    <row r="112" spans="1:83" ht="18.75" x14ac:dyDescent="0.25">
      <c r="A112" s="39"/>
      <c r="B112" s="3"/>
      <c r="C112" s="33" t="s">
        <v>34</v>
      </c>
      <c r="D112" s="30">
        <f t="shared" si="5"/>
        <v>30590.228625390628</v>
      </c>
      <c r="E112" s="5"/>
      <c r="F112" s="5"/>
      <c r="G112" s="5"/>
      <c r="H112" s="5"/>
      <c r="I112" s="5"/>
      <c r="J112" s="5"/>
      <c r="K112" s="5"/>
      <c r="L112" s="5"/>
      <c r="M112" s="5"/>
      <c r="N112" s="5"/>
      <c r="O112" s="5"/>
      <c r="P112" s="5"/>
      <c r="Q112" s="5"/>
      <c r="R112" s="5"/>
      <c r="S112" s="5"/>
      <c r="T112" s="5"/>
      <c r="U112" s="5"/>
      <c r="V112" s="5"/>
      <c r="W112" s="5"/>
      <c r="X112" s="5"/>
      <c r="Y112" s="5"/>
      <c r="Z112" s="6"/>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row>
    <row r="113" spans="1:83" ht="18.75" x14ac:dyDescent="0.25">
      <c r="A113" s="39"/>
      <c r="B113" s="3"/>
      <c r="C113" s="33" t="s">
        <v>35</v>
      </c>
      <c r="D113" s="30">
        <f t="shared" si="5"/>
        <v>35178.762919199224</v>
      </c>
      <c r="E113" s="5"/>
      <c r="F113" s="5"/>
      <c r="G113" s="5"/>
      <c r="H113" s="5"/>
      <c r="I113" s="5"/>
      <c r="J113" s="5"/>
      <c r="K113" s="5"/>
      <c r="L113" s="5"/>
      <c r="M113" s="5"/>
      <c r="N113" s="5"/>
      <c r="O113" s="5"/>
      <c r="P113" s="5"/>
      <c r="Q113" s="5"/>
      <c r="R113" s="5"/>
      <c r="S113" s="5"/>
      <c r="T113" s="5"/>
      <c r="U113" s="5"/>
      <c r="V113" s="5"/>
      <c r="W113" s="5"/>
      <c r="X113" s="5"/>
      <c r="Y113" s="5"/>
      <c r="Z113" s="6"/>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row>
    <row r="114" spans="1:83" ht="18.75" x14ac:dyDescent="0.25">
      <c r="A114" s="39"/>
      <c r="B114" s="3"/>
      <c r="C114" s="33" t="s">
        <v>36</v>
      </c>
      <c r="D114" s="30">
        <f t="shared" si="5"/>
        <v>40455.577357079106</v>
      </c>
      <c r="E114" s="5"/>
      <c r="F114" s="5"/>
      <c r="G114" s="5"/>
      <c r="H114" s="5"/>
      <c r="I114" s="5"/>
      <c r="J114" s="5"/>
      <c r="K114" s="5"/>
      <c r="L114" s="5"/>
      <c r="M114" s="5"/>
      <c r="N114" s="5"/>
      <c r="O114" s="5"/>
      <c r="P114" s="5"/>
      <c r="Q114" s="5"/>
      <c r="R114" s="5"/>
      <c r="S114" s="5"/>
      <c r="T114" s="5"/>
      <c r="U114" s="5"/>
      <c r="V114" s="5"/>
      <c r="W114" s="5"/>
      <c r="X114" s="5"/>
      <c r="Y114" s="5"/>
      <c r="Z114" s="6"/>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row>
    <row r="115" spans="1:83" ht="18.75" x14ac:dyDescent="0.25">
      <c r="A115" s="39"/>
      <c r="B115" s="3"/>
      <c r="C115" s="33" t="s">
        <v>37</v>
      </c>
      <c r="D115" s="30">
        <f t="shared" si="5"/>
        <v>46523.913960640974</v>
      </c>
      <c r="E115" s="5"/>
      <c r="F115" s="5"/>
      <c r="G115" s="5"/>
      <c r="H115" s="5"/>
      <c r="I115" s="5"/>
      <c r="J115" s="5"/>
      <c r="K115" s="5"/>
      <c r="L115" s="5"/>
      <c r="M115" s="5"/>
      <c r="N115" s="5"/>
      <c r="O115" s="5"/>
      <c r="P115" s="5"/>
      <c r="Q115" s="5"/>
      <c r="R115" s="5"/>
      <c r="S115" s="5"/>
      <c r="T115" s="5"/>
      <c r="U115" s="5"/>
      <c r="V115" s="5"/>
      <c r="W115" s="5"/>
      <c r="X115" s="5"/>
      <c r="Y115" s="5"/>
      <c r="Z115" s="6"/>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row>
    <row r="116" spans="1:83" ht="18.75" x14ac:dyDescent="0.25">
      <c r="A116" s="39"/>
      <c r="B116" s="3"/>
      <c r="C116" s="84" t="s">
        <v>42</v>
      </c>
      <c r="D116" s="97">
        <f t="shared" ref="D116:D127" si="6">D115+D115*$H$105</f>
        <v>50245.827077492249</v>
      </c>
      <c r="E116" s="5"/>
      <c r="F116" s="5"/>
      <c r="G116" s="5"/>
      <c r="H116" s="5"/>
      <c r="I116" s="5"/>
      <c r="J116" s="5"/>
      <c r="K116" s="5"/>
      <c r="L116" s="5"/>
      <c r="M116" s="5"/>
      <c r="N116" s="5"/>
      <c r="O116" s="5"/>
      <c r="P116" s="5"/>
      <c r="Q116" s="5"/>
      <c r="R116" s="5"/>
      <c r="S116" s="5"/>
      <c r="T116" s="5"/>
      <c r="U116" s="5"/>
      <c r="V116" s="5"/>
      <c r="W116" s="5"/>
      <c r="X116" s="5"/>
      <c r="Y116" s="5"/>
      <c r="Z116" s="6"/>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row>
    <row r="117" spans="1:83" ht="18.75" x14ac:dyDescent="0.25">
      <c r="A117" s="39"/>
      <c r="B117" s="3"/>
      <c r="C117" s="34" t="s">
        <v>43</v>
      </c>
      <c r="D117" s="30">
        <f t="shared" si="6"/>
        <v>54265.493243691628</v>
      </c>
      <c r="E117" s="5"/>
      <c r="F117" s="5"/>
      <c r="G117" s="5"/>
      <c r="H117" s="5"/>
      <c r="I117" s="5"/>
      <c r="J117" s="5"/>
      <c r="K117" s="5"/>
      <c r="L117" s="5"/>
      <c r="M117" s="5"/>
      <c r="N117" s="5"/>
      <c r="O117" s="5"/>
      <c r="P117" s="5"/>
      <c r="Q117" s="5"/>
      <c r="R117" s="5"/>
      <c r="S117" s="5"/>
      <c r="T117" s="5"/>
      <c r="U117" s="5"/>
      <c r="V117" s="5"/>
      <c r="W117" s="5"/>
      <c r="X117" s="5"/>
      <c r="Y117" s="5"/>
      <c r="Z117" s="6"/>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row>
    <row r="118" spans="1:83" ht="18.75" x14ac:dyDescent="0.25">
      <c r="A118" s="39"/>
      <c r="B118" s="3"/>
      <c r="C118" s="34" t="s">
        <v>44</v>
      </c>
      <c r="D118" s="30">
        <f t="shared" si="6"/>
        <v>58606.732703186957</v>
      </c>
      <c r="E118" s="5"/>
      <c r="F118" s="5"/>
      <c r="G118" s="5"/>
      <c r="H118" s="5"/>
      <c r="I118" s="5"/>
      <c r="J118" s="5"/>
      <c r="K118" s="5"/>
      <c r="L118" s="5"/>
      <c r="M118" s="5"/>
      <c r="N118" s="5"/>
      <c r="O118" s="5"/>
      <c r="P118" s="5"/>
      <c r="Q118" s="5"/>
      <c r="R118" s="5"/>
      <c r="S118" s="5"/>
      <c r="T118" s="5"/>
      <c r="U118" s="5"/>
      <c r="V118" s="5"/>
      <c r="W118" s="5"/>
      <c r="X118" s="5"/>
      <c r="Y118" s="5"/>
      <c r="Z118" s="6"/>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row>
    <row r="119" spans="1:83" ht="18.75" x14ac:dyDescent="0.25">
      <c r="A119" s="39"/>
      <c r="B119" s="3"/>
      <c r="C119" s="34" t="s">
        <v>45</v>
      </c>
      <c r="D119" s="30">
        <f t="shared" si="6"/>
        <v>63295.271319441912</v>
      </c>
      <c r="E119" s="5"/>
      <c r="F119" s="5"/>
      <c r="G119" s="5"/>
      <c r="H119" s="5"/>
      <c r="I119" s="5"/>
      <c r="J119" s="5"/>
      <c r="K119" s="5"/>
      <c r="L119" s="5"/>
      <c r="M119" s="5"/>
      <c r="N119" s="5"/>
      <c r="O119" s="5"/>
      <c r="P119" s="5"/>
      <c r="Q119" s="5"/>
      <c r="R119" s="5"/>
      <c r="S119" s="5"/>
      <c r="T119" s="5"/>
      <c r="U119" s="5"/>
      <c r="V119" s="5"/>
      <c r="W119" s="5"/>
      <c r="X119" s="5"/>
      <c r="Y119" s="5"/>
      <c r="Z119" s="6"/>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row>
    <row r="120" spans="1:83" ht="18.75" x14ac:dyDescent="0.25">
      <c r="A120" s="39"/>
      <c r="B120" s="3"/>
      <c r="C120" s="34" t="s">
        <v>46</v>
      </c>
      <c r="D120" s="30">
        <f t="shared" si="6"/>
        <v>68358.893024997262</v>
      </c>
      <c r="E120" s="5"/>
      <c r="F120" s="5"/>
      <c r="G120" s="5"/>
      <c r="H120" s="5"/>
      <c r="I120" s="5"/>
      <c r="J120" s="5"/>
      <c r="K120" s="5"/>
      <c r="L120" s="5"/>
      <c r="M120" s="5"/>
      <c r="N120" s="5"/>
      <c r="O120" s="5"/>
      <c r="P120" s="5"/>
      <c r="Q120" s="5"/>
      <c r="R120" s="5"/>
      <c r="S120" s="5"/>
      <c r="T120" s="5"/>
      <c r="U120" s="5"/>
      <c r="V120" s="5"/>
      <c r="W120" s="5"/>
      <c r="X120" s="5"/>
      <c r="Y120" s="5"/>
      <c r="Z120" s="6"/>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row>
    <row r="121" spans="1:83" ht="18.75" x14ac:dyDescent="0.25">
      <c r="A121" s="39"/>
      <c r="B121" s="3"/>
      <c r="C121" s="34" t="s">
        <v>47</v>
      </c>
      <c r="D121" s="30">
        <f t="shared" si="6"/>
        <v>73827.604466997043</v>
      </c>
      <c r="E121" s="5"/>
      <c r="F121" s="5"/>
      <c r="G121" s="5"/>
      <c r="H121" s="5"/>
      <c r="I121" s="5"/>
      <c r="J121" s="5"/>
      <c r="K121" s="5"/>
      <c r="L121" s="5"/>
      <c r="M121" s="5"/>
      <c r="N121" s="5"/>
      <c r="O121" s="5"/>
      <c r="P121" s="5"/>
      <c r="Q121" s="5"/>
      <c r="R121" s="5"/>
      <c r="S121" s="5"/>
      <c r="T121" s="5"/>
      <c r="U121" s="5"/>
      <c r="V121" s="5"/>
      <c r="W121" s="5"/>
      <c r="X121" s="5"/>
      <c r="Y121" s="5"/>
      <c r="Z121" s="6"/>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row>
    <row r="122" spans="1:83" ht="18.75" x14ac:dyDescent="0.25">
      <c r="A122" s="39"/>
      <c r="B122" s="3"/>
      <c r="C122" s="34" t="s">
        <v>48</v>
      </c>
      <c r="D122" s="30">
        <f t="shared" si="6"/>
        <v>79733.812824356806</v>
      </c>
      <c r="E122" s="5"/>
      <c r="F122" s="5"/>
      <c r="G122" s="5"/>
      <c r="H122" s="5"/>
      <c r="I122" s="5"/>
      <c r="J122" s="5"/>
      <c r="K122" s="5"/>
      <c r="L122" s="5"/>
      <c r="M122" s="5"/>
      <c r="N122" s="5"/>
      <c r="O122" s="5"/>
      <c r="P122" s="5"/>
      <c r="Q122" s="5"/>
      <c r="R122" s="5"/>
      <c r="S122" s="5"/>
      <c r="T122" s="5"/>
      <c r="U122" s="5"/>
      <c r="V122" s="5"/>
      <c r="W122" s="5"/>
      <c r="X122" s="5"/>
      <c r="Y122" s="5"/>
      <c r="Z122" s="6"/>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row>
    <row r="123" spans="1:83" ht="18.75" x14ac:dyDescent="0.25">
      <c r="A123" s="39"/>
      <c r="B123" s="3"/>
      <c r="C123" s="34" t="s">
        <v>49</v>
      </c>
      <c r="D123" s="30">
        <f t="shared" si="6"/>
        <v>86112.517850305347</v>
      </c>
      <c r="E123" s="5"/>
      <c r="F123" s="5"/>
      <c r="G123" s="5"/>
      <c r="H123" s="5"/>
      <c r="I123" s="5"/>
      <c r="J123" s="5"/>
      <c r="K123" s="5"/>
      <c r="L123" s="5"/>
      <c r="M123" s="5"/>
      <c r="N123" s="5"/>
      <c r="O123" s="5"/>
      <c r="P123" s="5"/>
      <c r="Q123" s="5"/>
      <c r="R123" s="5"/>
      <c r="S123" s="5"/>
      <c r="T123" s="5"/>
      <c r="U123" s="5"/>
      <c r="V123" s="5"/>
      <c r="W123" s="5"/>
      <c r="X123" s="5"/>
      <c r="Y123" s="5"/>
      <c r="Z123" s="6"/>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row>
    <row r="124" spans="1:83" ht="18.75" x14ac:dyDescent="0.25">
      <c r="A124" s="39"/>
      <c r="B124" s="3"/>
      <c r="C124" s="34" t="s">
        <v>50</v>
      </c>
      <c r="D124" s="30">
        <f t="shared" si="6"/>
        <v>93001.519278329768</v>
      </c>
      <c r="E124" s="5"/>
      <c r="F124" s="5"/>
      <c r="G124" s="5"/>
      <c r="H124" s="5"/>
      <c r="I124" s="5"/>
      <c r="J124" s="5"/>
      <c r="K124" s="5"/>
      <c r="L124" s="5"/>
      <c r="M124" s="5"/>
      <c r="N124" s="5"/>
      <c r="O124" s="5"/>
      <c r="P124" s="5"/>
      <c r="Q124" s="5"/>
      <c r="R124" s="5"/>
      <c r="S124" s="5"/>
      <c r="T124" s="5"/>
      <c r="U124" s="5"/>
      <c r="V124" s="5"/>
      <c r="W124" s="5"/>
      <c r="X124" s="5"/>
      <c r="Y124" s="5"/>
      <c r="Z124" s="6"/>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row>
    <row r="125" spans="1:83" ht="18.75" x14ac:dyDescent="0.25">
      <c r="A125" s="39"/>
      <c r="B125" s="3"/>
      <c r="C125" s="34" t="s">
        <v>51</v>
      </c>
      <c r="D125" s="30">
        <f t="shared" si="6"/>
        <v>100441.64082059615</v>
      </c>
      <c r="E125" s="5"/>
      <c r="F125" s="5"/>
      <c r="G125" s="5"/>
      <c r="H125" s="5"/>
      <c r="I125" s="5"/>
      <c r="J125" s="5"/>
      <c r="K125" s="5"/>
      <c r="L125" s="5"/>
      <c r="M125" s="5"/>
      <c r="N125" s="5"/>
      <c r="O125" s="5"/>
      <c r="P125" s="5"/>
      <c r="Q125" s="5"/>
      <c r="R125" s="5"/>
      <c r="S125" s="5"/>
      <c r="T125" s="5"/>
      <c r="U125" s="5"/>
      <c r="V125" s="5"/>
      <c r="W125" s="5"/>
      <c r="X125" s="5"/>
      <c r="Y125" s="5"/>
      <c r="Z125" s="6"/>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row>
    <row r="126" spans="1:83" ht="18.75" x14ac:dyDescent="0.25">
      <c r="A126" s="39"/>
      <c r="B126" s="3"/>
      <c r="C126" s="34" t="s">
        <v>52</v>
      </c>
      <c r="D126" s="30">
        <f t="shared" si="6"/>
        <v>108476.97208624384</v>
      </c>
      <c r="E126" s="5"/>
      <c r="F126" s="5"/>
      <c r="G126" s="5"/>
      <c r="H126" s="5"/>
      <c r="I126" s="5"/>
      <c r="J126" s="5"/>
      <c r="K126" s="5"/>
      <c r="L126" s="5"/>
      <c r="M126" s="5"/>
      <c r="N126" s="5"/>
      <c r="O126" s="5"/>
      <c r="P126" s="5"/>
      <c r="Q126" s="5"/>
      <c r="R126" s="5"/>
      <c r="S126" s="5"/>
      <c r="T126" s="5"/>
      <c r="U126" s="5"/>
      <c r="V126" s="5"/>
      <c r="W126" s="5"/>
      <c r="X126" s="5"/>
      <c r="Y126" s="5"/>
      <c r="Z126" s="6"/>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row>
    <row r="127" spans="1:83" ht="19.5" thickBot="1" x14ac:dyDescent="0.3">
      <c r="A127" s="39"/>
      <c r="B127" s="3"/>
      <c r="C127" s="35" t="s">
        <v>53</v>
      </c>
      <c r="D127" s="31">
        <f t="shared" si="6"/>
        <v>117155.12985314334</v>
      </c>
      <c r="E127" s="5"/>
      <c r="F127" s="5"/>
      <c r="G127" s="5"/>
      <c r="H127" s="5"/>
      <c r="I127" s="5"/>
      <c r="J127" s="5"/>
      <c r="K127" s="5"/>
      <c r="L127" s="5"/>
      <c r="M127" s="5"/>
      <c r="N127" s="5"/>
      <c r="O127" s="5"/>
      <c r="P127" s="5"/>
      <c r="Q127" s="5"/>
      <c r="R127" s="5"/>
      <c r="S127" s="5"/>
      <c r="T127" s="5"/>
      <c r="U127" s="5"/>
      <c r="V127" s="5"/>
      <c r="W127" s="5"/>
      <c r="X127" s="5"/>
      <c r="Y127" s="5"/>
      <c r="Z127" s="6"/>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row>
    <row r="128" spans="1:83" ht="15.75" thickBot="1" x14ac:dyDescent="0.3">
      <c r="A128" s="39"/>
      <c r="B128" s="4"/>
      <c r="C128" s="9"/>
      <c r="D128" s="9"/>
      <c r="E128" s="9"/>
      <c r="F128" s="9"/>
      <c r="G128" s="9"/>
      <c r="H128" s="9"/>
      <c r="I128" s="9"/>
      <c r="J128" s="9"/>
      <c r="K128" s="9"/>
      <c r="L128" s="9"/>
      <c r="M128" s="9"/>
      <c r="N128" s="9"/>
      <c r="O128" s="9"/>
      <c r="P128" s="9"/>
      <c r="Q128" s="9"/>
      <c r="R128" s="9"/>
      <c r="S128" s="9"/>
      <c r="T128" s="9"/>
      <c r="U128" s="9"/>
      <c r="V128" s="9"/>
      <c r="W128" s="9"/>
      <c r="X128" s="9"/>
      <c r="Y128" s="9"/>
      <c r="Z128" s="7"/>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row>
    <row r="129" spans="1:83" x14ac:dyDescent="0.25">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39"/>
      <c r="CD129" s="39"/>
      <c r="CE129" s="39"/>
    </row>
    <row r="130" spans="1:83" x14ac:dyDescent="0.25">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row>
    <row r="131" spans="1:83" x14ac:dyDescent="0.25">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row>
    <row r="132" spans="1:83" x14ac:dyDescent="0.25">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row>
    <row r="133" spans="1:83" x14ac:dyDescent="0.25">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row>
    <row r="134" spans="1:83" x14ac:dyDescent="0.25">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row>
    <row r="135" spans="1:83" x14ac:dyDescent="0.2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c r="CE135" s="39"/>
    </row>
    <row r="136" spans="1:83" x14ac:dyDescent="0.25">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row>
    <row r="137" spans="1:83" x14ac:dyDescent="0.25">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row>
    <row r="138" spans="1:83" x14ac:dyDescent="0.25">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row>
    <row r="139" spans="1:83" x14ac:dyDescent="0.25">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row>
    <row r="140" spans="1:83" x14ac:dyDescent="0.25">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row>
    <row r="141" spans="1:83" x14ac:dyDescent="0.25">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row>
    <row r="142" spans="1:83" x14ac:dyDescent="0.25">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row>
    <row r="143" spans="1:83" x14ac:dyDescent="0.25">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row>
    <row r="144" spans="1:83" x14ac:dyDescent="0.25">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row>
    <row r="145" spans="1:83" x14ac:dyDescent="0.2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row>
    <row r="146" spans="1:83" x14ac:dyDescent="0.25">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row>
    <row r="147" spans="1:83" x14ac:dyDescent="0.25">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row>
    <row r="148" spans="1:83" x14ac:dyDescent="0.25">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row>
    <row r="149" spans="1:83" x14ac:dyDescent="0.25">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row>
    <row r="150" spans="1:83" x14ac:dyDescent="0.25">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row>
    <row r="151" spans="1:83" x14ac:dyDescent="0.25">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row>
    <row r="152" spans="1:83" x14ac:dyDescent="0.25">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row>
    <row r="153" spans="1:83" x14ac:dyDescent="0.25">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row>
    <row r="154" spans="1:83" x14ac:dyDescent="0.25">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row>
    <row r="155" spans="1:83" x14ac:dyDescent="0.2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row>
    <row r="156" spans="1:83" x14ac:dyDescent="0.25">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row>
    <row r="157" spans="1:83" x14ac:dyDescent="0.25">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row>
    <row r="158" spans="1:83" x14ac:dyDescent="0.25">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row>
    <row r="159" spans="1:83" x14ac:dyDescent="0.25">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row>
    <row r="160" spans="1:83" x14ac:dyDescent="0.25">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row>
    <row r="161" spans="1:83" x14ac:dyDescent="0.25">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row>
    <row r="162" spans="1:83" x14ac:dyDescent="0.25">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row>
    <row r="163" spans="1:83" x14ac:dyDescent="0.25">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row>
    <row r="164" spans="1:83" x14ac:dyDescent="0.25">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row>
    <row r="165" spans="1:83" x14ac:dyDescent="0.2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row>
    <row r="166" spans="1:83" x14ac:dyDescent="0.25">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row>
    <row r="167" spans="1:83" x14ac:dyDescent="0.25">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row>
    <row r="168" spans="1:83" x14ac:dyDescent="0.25">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row>
    <row r="169" spans="1:83" x14ac:dyDescent="0.25">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row>
    <row r="170" spans="1:83" x14ac:dyDescent="0.25">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row>
    <row r="171" spans="1:83" x14ac:dyDescent="0.25">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row>
    <row r="172" spans="1:83" x14ac:dyDescent="0.25">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row>
    <row r="173" spans="1:83" x14ac:dyDescent="0.25">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row>
    <row r="174" spans="1:83" x14ac:dyDescent="0.25">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c r="CE174" s="39"/>
    </row>
    <row r="175" spans="1:83" x14ac:dyDescent="0.2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c r="CE175" s="39"/>
    </row>
    <row r="176" spans="1:83" x14ac:dyDescent="0.25">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c r="BQ176" s="39"/>
      <c r="BR176" s="39"/>
      <c r="BS176" s="39"/>
      <c r="BT176" s="39"/>
      <c r="BU176" s="39"/>
      <c r="BV176" s="39"/>
      <c r="BW176" s="39"/>
      <c r="BX176" s="39"/>
      <c r="BY176" s="39"/>
      <c r="BZ176" s="39"/>
      <c r="CA176" s="39"/>
      <c r="CB176" s="39"/>
      <c r="CC176" s="39"/>
      <c r="CD176" s="39"/>
      <c r="CE176" s="39"/>
    </row>
    <row r="177" spans="1:83" x14ac:dyDescent="0.25">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c r="BQ177" s="39"/>
      <c r="BR177" s="39"/>
      <c r="BS177" s="39"/>
      <c r="BT177" s="39"/>
      <c r="BU177" s="39"/>
      <c r="BV177" s="39"/>
      <c r="BW177" s="39"/>
      <c r="BX177" s="39"/>
      <c r="BY177" s="39"/>
      <c r="BZ177" s="39"/>
      <c r="CA177" s="39"/>
      <c r="CB177" s="39"/>
      <c r="CC177" s="39"/>
      <c r="CD177" s="39"/>
      <c r="CE177" s="39"/>
    </row>
    <row r="178" spans="1:83" x14ac:dyDescent="0.25">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c r="BQ178" s="39"/>
      <c r="BR178" s="39"/>
      <c r="BS178" s="39"/>
      <c r="BT178" s="39"/>
      <c r="BU178" s="39"/>
      <c r="BV178" s="39"/>
      <c r="BW178" s="39"/>
      <c r="BX178" s="39"/>
      <c r="BY178" s="39"/>
      <c r="BZ178" s="39"/>
      <c r="CA178" s="39"/>
      <c r="CB178" s="39"/>
      <c r="CC178" s="39"/>
      <c r="CD178" s="39"/>
      <c r="CE178" s="39"/>
    </row>
    <row r="179" spans="1:83" x14ac:dyDescent="0.25">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c r="BQ179" s="39"/>
      <c r="BR179" s="39"/>
      <c r="BS179" s="39"/>
      <c r="BT179" s="39"/>
      <c r="BU179" s="39"/>
      <c r="BV179" s="39"/>
      <c r="BW179" s="39"/>
      <c r="BX179" s="39"/>
      <c r="BY179" s="39"/>
      <c r="BZ179" s="39"/>
      <c r="CA179" s="39"/>
      <c r="CB179" s="39"/>
      <c r="CC179" s="39"/>
      <c r="CD179" s="39"/>
      <c r="CE179" s="39"/>
    </row>
    <row r="180" spans="1:83" x14ac:dyDescent="0.25">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row>
    <row r="181" spans="1:83" x14ac:dyDescent="0.25">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c r="BQ181" s="39"/>
      <c r="BR181" s="39"/>
      <c r="BS181" s="39"/>
      <c r="BT181" s="39"/>
      <c r="BU181" s="39"/>
      <c r="BV181" s="39"/>
      <c r="BW181" s="39"/>
      <c r="BX181" s="39"/>
      <c r="BY181" s="39"/>
      <c r="BZ181" s="39"/>
      <c r="CA181" s="39"/>
      <c r="CB181" s="39"/>
      <c r="CC181" s="39"/>
      <c r="CD181" s="39"/>
      <c r="CE181" s="39"/>
    </row>
    <row r="182" spans="1:83" x14ac:dyDescent="0.25">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c r="BQ182" s="39"/>
      <c r="BR182" s="39"/>
      <c r="BS182" s="39"/>
      <c r="BT182" s="39"/>
      <c r="BU182" s="39"/>
      <c r="BV182" s="39"/>
      <c r="BW182" s="39"/>
      <c r="BX182" s="39"/>
      <c r="BY182" s="39"/>
      <c r="BZ182" s="39"/>
      <c r="CA182" s="39"/>
      <c r="CB182" s="39"/>
      <c r="CC182" s="39"/>
      <c r="CD182" s="39"/>
      <c r="CE182" s="39"/>
    </row>
    <row r="183" spans="1:83" x14ac:dyDescent="0.25">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c r="BQ183" s="39"/>
      <c r="BR183" s="39"/>
      <c r="BS183" s="39"/>
      <c r="BT183" s="39"/>
      <c r="BU183" s="39"/>
      <c r="BV183" s="39"/>
      <c r="BW183" s="39"/>
      <c r="BX183" s="39"/>
      <c r="BY183" s="39"/>
      <c r="BZ183" s="39"/>
      <c r="CA183" s="39"/>
      <c r="CB183" s="39"/>
      <c r="CC183" s="39"/>
      <c r="CD183" s="39"/>
      <c r="CE183" s="39"/>
    </row>
    <row r="184" spans="1:83" x14ac:dyDescent="0.25">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c r="BQ184" s="39"/>
      <c r="BR184" s="39"/>
      <c r="BS184" s="39"/>
      <c r="BT184" s="39"/>
      <c r="BU184" s="39"/>
      <c r="BV184" s="39"/>
      <c r="BW184" s="39"/>
      <c r="BX184" s="39"/>
      <c r="BY184" s="39"/>
      <c r="BZ184" s="39"/>
      <c r="CA184" s="39"/>
      <c r="CB184" s="39"/>
      <c r="CC184" s="39"/>
      <c r="CD184" s="39"/>
      <c r="CE184" s="39"/>
    </row>
    <row r="185" spans="1:83" x14ac:dyDescent="0.2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c r="BQ185" s="39"/>
      <c r="BR185" s="39"/>
      <c r="BS185" s="39"/>
      <c r="BT185" s="39"/>
      <c r="BU185" s="39"/>
      <c r="BV185" s="39"/>
      <c r="BW185" s="39"/>
      <c r="BX185" s="39"/>
      <c r="BY185" s="39"/>
      <c r="BZ185" s="39"/>
      <c r="CA185" s="39"/>
      <c r="CB185" s="39"/>
      <c r="CC185" s="39"/>
      <c r="CD185" s="39"/>
      <c r="CE185" s="39"/>
    </row>
    <row r="186" spans="1:83" x14ac:dyDescent="0.25">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c r="BQ186" s="39"/>
      <c r="BR186" s="39"/>
      <c r="BS186" s="39"/>
      <c r="BT186" s="39"/>
      <c r="BU186" s="39"/>
      <c r="BV186" s="39"/>
      <c r="BW186" s="39"/>
      <c r="BX186" s="39"/>
      <c r="BY186" s="39"/>
      <c r="BZ186" s="39"/>
      <c r="CA186" s="39"/>
      <c r="CB186" s="39"/>
      <c r="CC186" s="39"/>
      <c r="CD186" s="39"/>
      <c r="CE186" s="39"/>
    </row>
    <row r="187" spans="1:83" x14ac:dyDescent="0.25">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c r="BQ187" s="39"/>
      <c r="BR187" s="39"/>
      <c r="BS187" s="39"/>
      <c r="BT187" s="39"/>
      <c r="BU187" s="39"/>
      <c r="BV187" s="39"/>
      <c r="BW187" s="39"/>
      <c r="BX187" s="39"/>
      <c r="BY187" s="39"/>
      <c r="BZ187" s="39"/>
      <c r="CA187" s="39"/>
      <c r="CB187" s="39"/>
      <c r="CC187" s="39"/>
      <c r="CD187" s="39"/>
      <c r="CE187" s="39"/>
    </row>
    <row r="188" spans="1:83" x14ac:dyDescent="0.25">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c r="CE188" s="39"/>
    </row>
    <row r="189" spans="1:83" x14ac:dyDescent="0.25">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row>
    <row r="190" spans="1:83" x14ac:dyDescent="0.25">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c r="CE190" s="39"/>
    </row>
    <row r="191" spans="1:83" x14ac:dyDescent="0.25">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c r="BQ191" s="39"/>
      <c r="BR191" s="39"/>
      <c r="BS191" s="39"/>
      <c r="BT191" s="39"/>
      <c r="BU191" s="39"/>
      <c r="BV191" s="39"/>
      <c r="BW191" s="39"/>
      <c r="BX191" s="39"/>
      <c r="BY191" s="39"/>
      <c r="BZ191" s="39"/>
      <c r="CA191" s="39"/>
      <c r="CB191" s="39"/>
      <c r="CC191" s="39"/>
      <c r="CD191" s="39"/>
      <c r="CE191" s="39"/>
    </row>
    <row r="192" spans="1:83" x14ac:dyDescent="0.25">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c r="BQ192" s="39"/>
      <c r="BR192" s="39"/>
      <c r="BS192" s="39"/>
      <c r="BT192" s="39"/>
      <c r="BU192" s="39"/>
      <c r="BV192" s="39"/>
      <c r="BW192" s="39"/>
      <c r="BX192" s="39"/>
      <c r="BY192" s="39"/>
      <c r="BZ192" s="39"/>
      <c r="CA192" s="39"/>
      <c r="CB192" s="39"/>
      <c r="CC192" s="39"/>
      <c r="CD192" s="39"/>
      <c r="CE192" s="39"/>
    </row>
    <row r="193" spans="1:83" x14ac:dyDescent="0.25">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c r="BQ193" s="39"/>
      <c r="BR193" s="39"/>
      <c r="BS193" s="39"/>
      <c r="BT193" s="39"/>
      <c r="BU193" s="39"/>
      <c r="BV193" s="39"/>
      <c r="BW193" s="39"/>
      <c r="BX193" s="39"/>
      <c r="BY193" s="39"/>
      <c r="BZ193" s="39"/>
      <c r="CA193" s="39"/>
      <c r="CB193" s="39"/>
      <c r="CC193" s="39"/>
      <c r="CD193" s="39"/>
      <c r="CE193" s="39"/>
    </row>
    <row r="194" spans="1:83" x14ac:dyDescent="0.25">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c r="BQ194" s="39"/>
      <c r="BR194" s="39"/>
      <c r="BS194" s="39"/>
      <c r="BT194" s="39"/>
      <c r="BU194" s="39"/>
      <c r="BV194" s="39"/>
      <c r="BW194" s="39"/>
      <c r="BX194" s="39"/>
      <c r="BY194" s="39"/>
      <c r="BZ194" s="39"/>
      <c r="CA194" s="39"/>
      <c r="CB194" s="39"/>
      <c r="CC194" s="39"/>
      <c r="CD194" s="39"/>
      <c r="CE194" s="39"/>
    </row>
    <row r="195" spans="1:83" x14ac:dyDescent="0.2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c r="BQ195" s="39"/>
      <c r="BR195" s="39"/>
      <c r="BS195" s="39"/>
      <c r="BT195" s="39"/>
      <c r="BU195" s="39"/>
      <c r="BV195" s="39"/>
      <c r="BW195" s="39"/>
      <c r="BX195" s="39"/>
      <c r="BY195" s="39"/>
      <c r="BZ195" s="39"/>
      <c r="CA195" s="39"/>
      <c r="CB195" s="39"/>
      <c r="CC195" s="39"/>
      <c r="CD195" s="39"/>
      <c r="CE195" s="39"/>
    </row>
    <row r="196" spans="1:83" x14ac:dyDescent="0.25">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c r="BQ196" s="39"/>
      <c r="BR196" s="39"/>
      <c r="BS196" s="39"/>
      <c r="BT196" s="39"/>
      <c r="BU196" s="39"/>
      <c r="BV196" s="39"/>
      <c r="BW196" s="39"/>
      <c r="BX196" s="39"/>
      <c r="BY196" s="39"/>
      <c r="BZ196" s="39"/>
      <c r="CA196" s="39"/>
      <c r="CB196" s="39"/>
      <c r="CC196" s="39"/>
      <c r="CD196" s="39"/>
      <c r="CE196" s="39"/>
    </row>
    <row r="197" spans="1:83" x14ac:dyDescent="0.25">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c r="BQ197" s="39"/>
      <c r="BR197" s="39"/>
      <c r="BS197" s="39"/>
      <c r="BT197" s="39"/>
      <c r="BU197" s="39"/>
      <c r="BV197" s="39"/>
      <c r="BW197" s="39"/>
      <c r="BX197" s="39"/>
      <c r="BY197" s="39"/>
      <c r="BZ197" s="39"/>
      <c r="CA197" s="39"/>
      <c r="CB197" s="39"/>
      <c r="CC197" s="39"/>
      <c r="CD197" s="39"/>
      <c r="CE197" s="39"/>
    </row>
    <row r="198" spans="1:83" x14ac:dyDescent="0.25">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c r="BQ198" s="39"/>
      <c r="BR198" s="39"/>
      <c r="BS198" s="39"/>
      <c r="BT198" s="39"/>
      <c r="BU198" s="39"/>
      <c r="BV198" s="39"/>
      <c r="BW198" s="39"/>
      <c r="BX198" s="39"/>
      <c r="BY198" s="39"/>
      <c r="BZ198" s="39"/>
      <c r="CA198" s="39"/>
      <c r="CB198" s="39"/>
      <c r="CC198" s="39"/>
      <c r="CD198" s="39"/>
      <c r="CE198" s="39"/>
    </row>
    <row r="199" spans="1:83" x14ac:dyDescent="0.25">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c r="BQ199" s="39"/>
      <c r="BR199" s="39"/>
      <c r="BS199" s="39"/>
      <c r="BT199" s="39"/>
      <c r="BU199" s="39"/>
      <c r="BV199" s="39"/>
      <c r="BW199" s="39"/>
      <c r="BX199" s="39"/>
      <c r="BY199" s="39"/>
      <c r="BZ199" s="39"/>
      <c r="CA199" s="39"/>
      <c r="CB199" s="39"/>
      <c r="CC199" s="39"/>
      <c r="CD199" s="39"/>
      <c r="CE199" s="39"/>
    </row>
    <row r="200" spans="1:83" x14ac:dyDescent="0.25">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c r="BQ200" s="39"/>
      <c r="BR200" s="39"/>
      <c r="BS200" s="39"/>
      <c r="BT200" s="39"/>
      <c r="BU200" s="39"/>
      <c r="BV200" s="39"/>
      <c r="BW200" s="39"/>
      <c r="BX200" s="39"/>
      <c r="BY200" s="39"/>
      <c r="BZ200" s="39"/>
      <c r="CA200" s="39"/>
      <c r="CB200" s="39"/>
      <c r="CC200" s="39"/>
      <c r="CD200" s="39"/>
      <c r="CE200" s="39"/>
    </row>
    <row r="201" spans="1:83" x14ac:dyDescent="0.25">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c r="BQ201" s="39"/>
      <c r="BR201" s="39"/>
      <c r="BS201" s="39"/>
      <c r="BT201" s="39"/>
      <c r="BU201" s="39"/>
      <c r="BV201" s="39"/>
      <c r="BW201" s="39"/>
      <c r="BX201" s="39"/>
      <c r="BY201" s="39"/>
      <c r="BZ201" s="39"/>
      <c r="CA201" s="39"/>
      <c r="CB201" s="39"/>
      <c r="CC201" s="39"/>
      <c r="CD201" s="39"/>
      <c r="CE201" s="39"/>
    </row>
    <row r="202" spans="1:83" x14ac:dyDescent="0.25">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c r="BQ202" s="39"/>
      <c r="BR202" s="39"/>
      <c r="BS202" s="39"/>
      <c r="BT202" s="39"/>
      <c r="BU202" s="39"/>
      <c r="BV202" s="39"/>
      <c r="BW202" s="39"/>
      <c r="BX202" s="39"/>
      <c r="BY202" s="39"/>
      <c r="BZ202" s="39"/>
      <c r="CA202" s="39"/>
      <c r="CB202" s="39"/>
      <c r="CC202" s="39"/>
      <c r="CD202" s="39"/>
      <c r="CE202" s="39"/>
    </row>
    <row r="203" spans="1:83" x14ac:dyDescent="0.25">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c r="BQ203" s="39"/>
      <c r="BR203" s="39"/>
      <c r="BS203" s="39"/>
      <c r="BT203" s="39"/>
      <c r="BU203" s="39"/>
      <c r="BV203" s="39"/>
      <c r="BW203" s="39"/>
      <c r="BX203" s="39"/>
      <c r="BY203" s="39"/>
      <c r="BZ203" s="39"/>
      <c r="CA203" s="39"/>
      <c r="CB203" s="39"/>
      <c r="CC203" s="39"/>
      <c r="CD203" s="39"/>
      <c r="CE203" s="39"/>
    </row>
    <row r="204" spans="1:83" x14ac:dyDescent="0.25">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c r="BP204" s="39"/>
      <c r="BQ204" s="39"/>
      <c r="BR204" s="39"/>
      <c r="BS204" s="39"/>
      <c r="BT204" s="39"/>
      <c r="BU204" s="39"/>
      <c r="BV204" s="39"/>
      <c r="BW204" s="39"/>
      <c r="BX204" s="39"/>
      <c r="BY204" s="39"/>
      <c r="BZ204" s="39"/>
      <c r="CA204" s="39"/>
      <c r="CB204" s="39"/>
      <c r="CC204" s="39"/>
      <c r="CD204" s="39"/>
      <c r="CE204" s="39"/>
    </row>
    <row r="205" spans="1:83" x14ac:dyDescent="0.2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c r="BQ205" s="39"/>
      <c r="BR205" s="39"/>
      <c r="BS205" s="39"/>
      <c r="BT205" s="39"/>
      <c r="BU205" s="39"/>
      <c r="BV205" s="39"/>
      <c r="BW205" s="39"/>
      <c r="BX205" s="39"/>
      <c r="BY205" s="39"/>
      <c r="BZ205" s="39"/>
      <c r="CA205" s="39"/>
      <c r="CB205" s="39"/>
      <c r="CC205" s="39"/>
      <c r="CD205" s="39"/>
      <c r="CE205" s="39"/>
    </row>
    <row r="206" spans="1:83" x14ac:dyDescent="0.25">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c r="BQ206" s="39"/>
      <c r="BR206" s="39"/>
      <c r="BS206" s="39"/>
      <c r="BT206" s="39"/>
      <c r="BU206" s="39"/>
      <c r="BV206" s="39"/>
      <c r="BW206" s="39"/>
      <c r="BX206" s="39"/>
      <c r="BY206" s="39"/>
      <c r="BZ206" s="39"/>
      <c r="CA206" s="39"/>
      <c r="CB206" s="39"/>
      <c r="CC206" s="39"/>
      <c r="CD206" s="39"/>
      <c r="CE206" s="39"/>
    </row>
    <row r="207" spans="1:83" x14ac:dyDescent="0.25">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c r="BQ207" s="39"/>
      <c r="BR207" s="39"/>
      <c r="BS207" s="39"/>
      <c r="BT207" s="39"/>
      <c r="BU207" s="39"/>
      <c r="BV207" s="39"/>
      <c r="BW207" s="39"/>
      <c r="BX207" s="39"/>
      <c r="BY207" s="39"/>
      <c r="BZ207" s="39"/>
      <c r="CA207" s="39"/>
      <c r="CB207" s="39"/>
      <c r="CC207" s="39"/>
      <c r="CD207" s="39"/>
      <c r="CE207" s="39"/>
    </row>
    <row r="208" spans="1:83" x14ac:dyDescent="0.25">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c r="BP208" s="39"/>
      <c r="BQ208" s="39"/>
      <c r="BR208" s="39"/>
      <c r="BS208" s="39"/>
      <c r="BT208" s="39"/>
      <c r="BU208" s="39"/>
      <c r="BV208" s="39"/>
      <c r="BW208" s="39"/>
      <c r="BX208" s="39"/>
      <c r="BY208" s="39"/>
      <c r="BZ208" s="39"/>
      <c r="CA208" s="39"/>
      <c r="CB208" s="39"/>
      <c r="CC208" s="39"/>
      <c r="CD208" s="39"/>
      <c r="CE208" s="39"/>
    </row>
    <row r="209" spans="1:83" x14ac:dyDescent="0.25">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c r="BQ209" s="39"/>
      <c r="BR209" s="39"/>
      <c r="BS209" s="39"/>
      <c r="BT209" s="39"/>
      <c r="BU209" s="39"/>
      <c r="BV209" s="39"/>
      <c r="BW209" s="39"/>
      <c r="BX209" s="39"/>
      <c r="BY209" s="39"/>
      <c r="BZ209" s="39"/>
      <c r="CA209" s="39"/>
      <c r="CB209" s="39"/>
      <c r="CC209" s="39"/>
      <c r="CD209" s="39"/>
      <c r="CE209" s="39"/>
    </row>
    <row r="210" spans="1:83" x14ac:dyDescent="0.25">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row>
    <row r="211" spans="1:83" x14ac:dyDescent="0.25">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c r="BQ211" s="39"/>
      <c r="BR211" s="39"/>
      <c r="BS211" s="39"/>
      <c r="BT211" s="39"/>
      <c r="BU211" s="39"/>
      <c r="BV211" s="39"/>
      <c r="BW211" s="39"/>
      <c r="BX211" s="39"/>
      <c r="BY211" s="39"/>
      <c r="BZ211" s="39"/>
      <c r="CA211" s="39"/>
      <c r="CB211" s="39"/>
      <c r="CC211" s="39"/>
      <c r="CD211" s="39"/>
      <c r="CE211" s="39"/>
    </row>
    <row r="212" spans="1:83" x14ac:dyDescent="0.25">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c r="BP212" s="39"/>
      <c r="BQ212" s="39"/>
      <c r="BR212" s="39"/>
      <c r="BS212" s="39"/>
      <c r="BT212" s="39"/>
      <c r="BU212" s="39"/>
      <c r="BV212" s="39"/>
      <c r="BW212" s="39"/>
      <c r="BX212" s="39"/>
      <c r="BY212" s="39"/>
      <c r="BZ212" s="39"/>
      <c r="CA212" s="39"/>
      <c r="CB212" s="39"/>
      <c r="CC212" s="39"/>
      <c r="CD212" s="39"/>
      <c r="CE212" s="39"/>
    </row>
    <row r="213" spans="1:83" x14ac:dyDescent="0.25">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c r="BQ213" s="39"/>
      <c r="BR213" s="39"/>
      <c r="BS213" s="39"/>
      <c r="BT213" s="39"/>
      <c r="BU213" s="39"/>
      <c r="BV213" s="39"/>
      <c r="BW213" s="39"/>
      <c r="BX213" s="39"/>
      <c r="BY213" s="39"/>
      <c r="BZ213" s="39"/>
      <c r="CA213" s="39"/>
      <c r="CB213" s="39"/>
      <c r="CC213" s="39"/>
      <c r="CD213" s="39"/>
      <c r="CE213" s="39"/>
    </row>
    <row r="214" spans="1:83" x14ac:dyDescent="0.25">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c r="CE214" s="39"/>
    </row>
    <row r="215" spans="1:83" x14ac:dyDescent="0.2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c r="BQ215" s="39"/>
      <c r="BR215" s="39"/>
      <c r="BS215" s="39"/>
      <c r="BT215" s="39"/>
      <c r="BU215" s="39"/>
      <c r="BV215" s="39"/>
      <c r="BW215" s="39"/>
      <c r="BX215" s="39"/>
      <c r="BY215" s="39"/>
      <c r="BZ215" s="39"/>
      <c r="CA215" s="39"/>
      <c r="CB215" s="39"/>
      <c r="CC215" s="39"/>
      <c r="CD215" s="39"/>
      <c r="CE215" s="39"/>
    </row>
    <row r="216" spans="1:83" x14ac:dyDescent="0.25">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c r="BQ216" s="39"/>
      <c r="BR216" s="39"/>
      <c r="BS216" s="39"/>
      <c r="BT216" s="39"/>
      <c r="BU216" s="39"/>
      <c r="BV216" s="39"/>
      <c r="BW216" s="39"/>
      <c r="BX216" s="39"/>
      <c r="BY216" s="39"/>
      <c r="BZ216" s="39"/>
      <c r="CA216" s="39"/>
      <c r="CB216" s="39"/>
      <c r="CC216" s="39"/>
      <c r="CD216" s="39"/>
      <c r="CE216" s="39"/>
    </row>
    <row r="217" spans="1:83" x14ac:dyDescent="0.25">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c r="BS217" s="39"/>
      <c r="BT217" s="39"/>
      <c r="BU217" s="39"/>
      <c r="BV217" s="39"/>
      <c r="BW217" s="39"/>
      <c r="BX217" s="39"/>
      <c r="BY217" s="39"/>
      <c r="BZ217" s="39"/>
      <c r="CA217" s="39"/>
      <c r="CB217" s="39"/>
      <c r="CC217" s="39"/>
      <c r="CD217" s="39"/>
      <c r="CE217" s="39"/>
    </row>
    <row r="218" spans="1:83" x14ac:dyDescent="0.25">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c r="BQ218" s="39"/>
      <c r="BR218" s="39"/>
      <c r="BS218" s="39"/>
      <c r="BT218" s="39"/>
      <c r="BU218" s="39"/>
      <c r="BV218" s="39"/>
      <c r="BW218" s="39"/>
      <c r="BX218" s="39"/>
      <c r="BY218" s="39"/>
      <c r="BZ218" s="39"/>
      <c r="CA218" s="39"/>
      <c r="CB218" s="39"/>
      <c r="CC218" s="39"/>
      <c r="CD218" s="39"/>
      <c r="CE218" s="39"/>
    </row>
    <row r="219" spans="1:83" x14ac:dyDescent="0.25">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c r="BQ219" s="39"/>
      <c r="BR219" s="39"/>
      <c r="BS219" s="39"/>
      <c r="BT219" s="39"/>
      <c r="BU219" s="39"/>
      <c r="BV219" s="39"/>
      <c r="BW219" s="39"/>
      <c r="BX219" s="39"/>
      <c r="BY219" s="39"/>
      <c r="BZ219" s="39"/>
      <c r="CA219" s="39"/>
      <c r="CB219" s="39"/>
      <c r="CC219" s="39"/>
      <c r="CD219" s="39"/>
      <c r="CE219" s="39"/>
    </row>
    <row r="220" spans="1:83" x14ac:dyDescent="0.25">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c r="BQ220" s="39"/>
      <c r="BR220" s="39"/>
      <c r="BS220" s="39"/>
      <c r="BT220" s="39"/>
      <c r="BU220" s="39"/>
      <c r="BV220" s="39"/>
      <c r="BW220" s="39"/>
      <c r="BX220" s="39"/>
      <c r="BY220" s="39"/>
      <c r="BZ220" s="39"/>
      <c r="CA220" s="39"/>
      <c r="CB220" s="39"/>
      <c r="CC220" s="39"/>
      <c r="CD220" s="39"/>
      <c r="CE220" s="39"/>
    </row>
    <row r="221" spans="1:83" x14ac:dyDescent="0.2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c r="CE221" s="39"/>
    </row>
    <row r="222" spans="1:83" x14ac:dyDescent="0.2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c r="CE222" s="39"/>
    </row>
    <row r="223" spans="1:83" x14ac:dyDescent="0.2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c r="BP223" s="39"/>
      <c r="BQ223" s="39"/>
      <c r="BR223" s="39"/>
      <c r="BS223" s="39"/>
      <c r="BT223" s="39"/>
      <c r="BU223" s="39"/>
      <c r="BV223" s="39"/>
      <c r="BW223" s="39"/>
      <c r="BX223" s="39"/>
      <c r="BY223" s="39"/>
      <c r="BZ223" s="39"/>
      <c r="CA223" s="39"/>
      <c r="CB223" s="39"/>
      <c r="CC223" s="39"/>
      <c r="CD223" s="39"/>
      <c r="CE223" s="39"/>
    </row>
    <row r="224" spans="1:83" x14ac:dyDescent="0.2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39"/>
      <c r="BS224" s="39"/>
      <c r="BT224" s="39"/>
      <c r="BU224" s="39"/>
      <c r="BV224" s="39"/>
      <c r="BW224" s="39"/>
      <c r="BX224" s="39"/>
      <c r="BY224" s="39"/>
      <c r="BZ224" s="39"/>
      <c r="CA224" s="39"/>
      <c r="CB224" s="39"/>
      <c r="CC224" s="39"/>
      <c r="CD224" s="39"/>
      <c r="CE224" s="39"/>
    </row>
    <row r="225" spans="1:83" x14ac:dyDescent="0.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c r="BP225" s="39"/>
      <c r="BQ225" s="39"/>
      <c r="BR225" s="39"/>
      <c r="BS225" s="39"/>
      <c r="BT225" s="39"/>
      <c r="BU225" s="39"/>
      <c r="BV225" s="39"/>
      <c r="BW225" s="39"/>
      <c r="BX225" s="39"/>
      <c r="BY225" s="39"/>
      <c r="BZ225" s="39"/>
      <c r="CA225" s="39"/>
      <c r="CB225" s="39"/>
      <c r="CC225" s="39"/>
      <c r="CD225" s="39"/>
      <c r="CE225" s="39"/>
    </row>
    <row r="226" spans="1:83" x14ac:dyDescent="0.2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c r="BP226" s="39"/>
      <c r="BQ226" s="39"/>
      <c r="BR226" s="39"/>
      <c r="BS226" s="39"/>
      <c r="BT226" s="39"/>
      <c r="BU226" s="39"/>
      <c r="BV226" s="39"/>
      <c r="BW226" s="39"/>
      <c r="BX226" s="39"/>
      <c r="BY226" s="39"/>
      <c r="BZ226" s="39"/>
      <c r="CA226" s="39"/>
      <c r="CB226" s="39"/>
      <c r="CC226" s="39"/>
      <c r="CD226" s="39"/>
      <c r="CE226" s="39"/>
    </row>
    <row r="227" spans="1:83" x14ac:dyDescent="0.2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c r="BP227" s="39"/>
      <c r="BQ227" s="39"/>
      <c r="BR227" s="39"/>
      <c r="BS227" s="39"/>
      <c r="BT227" s="39"/>
      <c r="BU227" s="39"/>
      <c r="BV227" s="39"/>
      <c r="BW227" s="39"/>
      <c r="BX227" s="39"/>
      <c r="BY227" s="39"/>
      <c r="BZ227" s="39"/>
      <c r="CA227" s="39"/>
      <c r="CB227" s="39"/>
      <c r="CC227" s="39"/>
      <c r="CD227" s="39"/>
      <c r="CE227" s="39"/>
    </row>
    <row r="228" spans="1:83" x14ac:dyDescent="0.2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c r="BP228" s="39"/>
      <c r="BQ228" s="39"/>
      <c r="BR228" s="39"/>
      <c r="BS228" s="39"/>
      <c r="BT228" s="39"/>
      <c r="BU228" s="39"/>
      <c r="BV228" s="39"/>
      <c r="BW228" s="39"/>
      <c r="BX228" s="39"/>
      <c r="BY228" s="39"/>
      <c r="BZ228" s="39"/>
      <c r="CA228" s="39"/>
      <c r="CB228" s="39"/>
      <c r="CC228" s="39"/>
      <c r="CD228" s="39"/>
      <c r="CE228" s="39"/>
    </row>
    <row r="229" spans="1:83" x14ac:dyDescent="0.2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c r="BP229" s="39"/>
      <c r="BQ229" s="39"/>
      <c r="BR229" s="39"/>
      <c r="BS229" s="39"/>
      <c r="BT229" s="39"/>
      <c r="BU229" s="39"/>
      <c r="BV229" s="39"/>
      <c r="BW229" s="39"/>
      <c r="BX229" s="39"/>
      <c r="BY229" s="39"/>
      <c r="BZ229" s="39"/>
      <c r="CA229" s="39"/>
      <c r="CB229" s="39"/>
      <c r="CC229" s="39"/>
      <c r="CD229" s="39"/>
      <c r="CE229" s="39"/>
    </row>
    <row r="230" spans="1:83" x14ac:dyDescent="0.2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c r="BP230" s="39"/>
      <c r="BQ230" s="39"/>
      <c r="BR230" s="39"/>
      <c r="BS230" s="39"/>
      <c r="BT230" s="39"/>
      <c r="BU230" s="39"/>
      <c r="BV230" s="39"/>
      <c r="BW230" s="39"/>
      <c r="BX230" s="39"/>
      <c r="BY230" s="39"/>
      <c r="BZ230" s="39"/>
      <c r="CA230" s="39"/>
      <c r="CB230" s="39"/>
      <c r="CC230" s="39"/>
      <c r="CD230" s="39"/>
      <c r="CE230" s="39"/>
    </row>
    <row r="231" spans="1:83" x14ac:dyDescent="0.2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c r="BP231" s="39"/>
      <c r="BQ231" s="39"/>
      <c r="BR231" s="39"/>
      <c r="BS231" s="39"/>
      <c r="BT231" s="39"/>
      <c r="BU231" s="39"/>
      <c r="BV231" s="39"/>
      <c r="BW231" s="39"/>
      <c r="BX231" s="39"/>
      <c r="BY231" s="39"/>
      <c r="BZ231" s="39"/>
      <c r="CA231" s="39"/>
      <c r="CB231" s="39"/>
      <c r="CC231" s="39"/>
      <c r="CD231" s="39"/>
      <c r="CE231" s="39"/>
    </row>
    <row r="232" spans="1:83" x14ac:dyDescent="0.2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c r="BP232" s="39"/>
      <c r="BQ232" s="39"/>
      <c r="BR232" s="39"/>
      <c r="BS232" s="39"/>
      <c r="BT232" s="39"/>
      <c r="BU232" s="39"/>
      <c r="BV232" s="39"/>
      <c r="BW232" s="39"/>
      <c r="BX232" s="39"/>
      <c r="BY232" s="39"/>
      <c r="BZ232" s="39"/>
      <c r="CA232" s="39"/>
      <c r="CB232" s="39"/>
      <c r="CC232" s="39"/>
      <c r="CD232" s="39"/>
      <c r="CE232" s="39"/>
    </row>
    <row r="233" spans="1:83" x14ac:dyDescent="0.2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c r="BP233" s="39"/>
      <c r="BQ233" s="39"/>
      <c r="BR233" s="39"/>
      <c r="BS233" s="39"/>
      <c r="BT233" s="39"/>
      <c r="BU233" s="39"/>
      <c r="BV233" s="39"/>
      <c r="BW233" s="39"/>
      <c r="BX233" s="39"/>
      <c r="BY233" s="39"/>
      <c r="BZ233" s="39"/>
      <c r="CA233" s="39"/>
      <c r="CB233" s="39"/>
      <c r="CC233" s="39"/>
      <c r="CD233" s="39"/>
      <c r="CE233" s="39"/>
    </row>
    <row r="234" spans="1:83" x14ac:dyDescent="0.2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c r="BP234" s="39"/>
      <c r="BQ234" s="39"/>
      <c r="BR234" s="39"/>
      <c r="BS234" s="39"/>
      <c r="BT234" s="39"/>
      <c r="BU234" s="39"/>
      <c r="BV234" s="39"/>
      <c r="BW234" s="39"/>
      <c r="BX234" s="39"/>
      <c r="BY234" s="39"/>
      <c r="BZ234" s="39"/>
      <c r="CA234" s="39"/>
      <c r="CB234" s="39"/>
      <c r="CC234" s="39"/>
      <c r="CD234" s="39"/>
      <c r="CE234" s="39"/>
    </row>
    <row r="235" spans="1:83" x14ac:dyDescent="0.2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c r="BP235" s="39"/>
      <c r="BQ235" s="39"/>
      <c r="BR235" s="39"/>
      <c r="BS235" s="39"/>
      <c r="BT235" s="39"/>
      <c r="BU235" s="39"/>
      <c r="BV235" s="39"/>
      <c r="BW235" s="39"/>
      <c r="BX235" s="39"/>
      <c r="BY235" s="39"/>
      <c r="BZ235" s="39"/>
      <c r="CA235" s="39"/>
      <c r="CB235" s="39"/>
      <c r="CC235" s="39"/>
      <c r="CD235" s="39"/>
      <c r="CE235" s="39"/>
    </row>
    <row r="236" spans="1:83" x14ac:dyDescent="0.2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c r="BP236" s="39"/>
      <c r="BQ236" s="39"/>
      <c r="BR236" s="39"/>
      <c r="BS236" s="39"/>
      <c r="BT236" s="39"/>
      <c r="BU236" s="39"/>
      <c r="BV236" s="39"/>
      <c r="BW236" s="39"/>
      <c r="BX236" s="39"/>
      <c r="BY236" s="39"/>
      <c r="BZ236" s="39"/>
      <c r="CA236" s="39"/>
      <c r="CB236" s="39"/>
      <c r="CC236" s="39"/>
      <c r="CD236" s="39"/>
      <c r="CE236" s="39"/>
    </row>
    <row r="237" spans="1:83" x14ac:dyDescent="0.2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c r="BP237" s="39"/>
      <c r="BQ237" s="39"/>
      <c r="BR237" s="39"/>
      <c r="BS237" s="39"/>
      <c r="BT237" s="39"/>
      <c r="BU237" s="39"/>
      <c r="BV237" s="39"/>
      <c r="BW237" s="39"/>
      <c r="BX237" s="39"/>
      <c r="BY237" s="39"/>
      <c r="BZ237" s="39"/>
      <c r="CA237" s="39"/>
      <c r="CB237" s="39"/>
      <c r="CC237" s="39"/>
      <c r="CD237" s="39"/>
      <c r="CE237" s="39"/>
    </row>
    <row r="238" spans="1:83" x14ac:dyDescent="0.2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c r="BP238" s="39"/>
      <c r="BQ238" s="39"/>
      <c r="BR238" s="39"/>
      <c r="BS238" s="39"/>
      <c r="BT238" s="39"/>
      <c r="BU238" s="39"/>
      <c r="BV238" s="39"/>
      <c r="BW238" s="39"/>
      <c r="BX238" s="39"/>
      <c r="BY238" s="39"/>
      <c r="BZ238" s="39"/>
      <c r="CA238" s="39"/>
      <c r="CB238" s="39"/>
      <c r="CC238" s="39"/>
      <c r="CD238" s="39"/>
      <c r="CE238" s="39"/>
    </row>
    <row r="239" spans="1:83" x14ac:dyDescent="0.2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c r="BP239" s="39"/>
      <c r="BQ239" s="39"/>
      <c r="BR239" s="39"/>
      <c r="BS239" s="39"/>
      <c r="BT239" s="39"/>
      <c r="BU239" s="39"/>
      <c r="BV239" s="39"/>
      <c r="BW239" s="39"/>
      <c r="BX239" s="39"/>
      <c r="BY239" s="39"/>
      <c r="BZ239" s="39"/>
      <c r="CA239" s="39"/>
      <c r="CB239" s="39"/>
      <c r="CC239" s="39"/>
      <c r="CD239" s="39"/>
      <c r="CE239" s="39"/>
    </row>
    <row r="240" spans="1:83" x14ac:dyDescent="0.2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c r="BP240" s="39"/>
      <c r="BQ240" s="39"/>
      <c r="BR240" s="39"/>
      <c r="BS240" s="39"/>
      <c r="BT240" s="39"/>
      <c r="BU240" s="39"/>
      <c r="BV240" s="39"/>
      <c r="BW240" s="39"/>
      <c r="BX240" s="39"/>
      <c r="BY240" s="39"/>
      <c r="BZ240" s="39"/>
      <c r="CA240" s="39"/>
      <c r="CB240" s="39"/>
      <c r="CC240" s="39"/>
      <c r="CD240" s="39"/>
      <c r="CE240" s="39"/>
    </row>
    <row r="241" spans="1:83" x14ac:dyDescent="0.2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c r="BP241" s="39"/>
      <c r="BQ241" s="39"/>
      <c r="BR241" s="39"/>
      <c r="BS241" s="39"/>
      <c r="BT241" s="39"/>
      <c r="BU241" s="39"/>
      <c r="BV241" s="39"/>
      <c r="BW241" s="39"/>
      <c r="BX241" s="39"/>
      <c r="BY241" s="39"/>
      <c r="BZ241" s="39"/>
      <c r="CA241" s="39"/>
      <c r="CB241" s="39"/>
      <c r="CC241" s="39"/>
      <c r="CD241" s="39"/>
      <c r="CE241" s="39"/>
    </row>
    <row r="242" spans="1:83" x14ac:dyDescent="0.2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c r="BP242" s="39"/>
      <c r="BQ242" s="39"/>
      <c r="BR242" s="39"/>
      <c r="BS242" s="39"/>
      <c r="BT242" s="39"/>
      <c r="BU242" s="39"/>
      <c r="BV242" s="39"/>
      <c r="BW242" s="39"/>
      <c r="BX242" s="39"/>
      <c r="BY242" s="39"/>
      <c r="BZ242" s="39"/>
      <c r="CA242" s="39"/>
      <c r="CB242" s="39"/>
      <c r="CC242" s="39"/>
      <c r="CD242" s="39"/>
      <c r="CE242" s="39"/>
    </row>
    <row r="243" spans="1:83" x14ac:dyDescent="0.2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c r="BP243" s="39"/>
      <c r="BQ243" s="39"/>
      <c r="BR243" s="39"/>
      <c r="BS243" s="39"/>
      <c r="BT243" s="39"/>
      <c r="BU243" s="39"/>
      <c r="BV243" s="39"/>
      <c r="BW243" s="39"/>
      <c r="BX243" s="39"/>
      <c r="BY243" s="39"/>
      <c r="BZ243" s="39"/>
      <c r="CA243" s="39"/>
      <c r="CB243" s="39"/>
      <c r="CC243" s="39"/>
      <c r="CD243" s="39"/>
      <c r="CE243" s="39"/>
    </row>
    <row r="244" spans="1:83" x14ac:dyDescent="0.2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c r="BP244" s="39"/>
      <c r="BQ244" s="39"/>
      <c r="BR244" s="39"/>
      <c r="BS244" s="39"/>
      <c r="BT244" s="39"/>
      <c r="BU244" s="39"/>
      <c r="BV244" s="39"/>
      <c r="BW244" s="39"/>
      <c r="BX244" s="39"/>
      <c r="BY244" s="39"/>
      <c r="BZ244" s="39"/>
      <c r="CA244" s="39"/>
      <c r="CB244" s="39"/>
      <c r="CC244" s="39"/>
      <c r="CD244" s="39"/>
      <c r="CE244" s="39"/>
    </row>
    <row r="245" spans="1:83" x14ac:dyDescent="0.2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c r="BP245" s="39"/>
      <c r="BQ245" s="39"/>
      <c r="BR245" s="39"/>
      <c r="BS245" s="39"/>
      <c r="BT245" s="39"/>
      <c r="BU245" s="39"/>
      <c r="BV245" s="39"/>
      <c r="BW245" s="39"/>
      <c r="BX245" s="39"/>
      <c r="BY245" s="39"/>
      <c r="BZ245" s="39"/>
      <c r="CA245" s="39"/>
      <c r="CB245" s="39"/>
      <c r="CC245" s="39"/>
      <c r="CD245" s="39"/>
      <c r="CE245" s="39"/>
    </row>
    <row r="246" spans="1:83" x14ac:dyDescent="0.2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c r="BP246" s="39"/>
      <c r="BQ246" s="39"/>
      <c r="BR246" s="39"/>
      <c r="BS246" s="39"/>
      <c r="BT246" s="39"/>
      <c r="BU246" s="39"/>
      <c r="BV246" s="39"/>
      <c r="BW246" s="39"/>
      <c r="BX246" s="39"/>
      <c r="BY246" s="39"/>
      <c r="BZ246" s="39"/>
      <c r="CA246" s="39"/>
      <c r="CB246" s="39"/>
      <c r="CC246" s="39"/>
      <c r="CD246" s="39"/>
      <c r="CE246" s="39"/>
    </row>
    <row r="247" spans="1:83" x14ac:dyDescent="0.2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c r="BP247" s="39"/>
      <c r="BQ247" s="39"/>
      <c r="BR247" s="39"/>
      <c r="BS247" s="39"/>
      <c r="BT247" s="39"/>
      <c r="BU247" s="39"/>
      <c r="BV247" s="39"/>
      <c r="BW247" s="39"/>
      <c r="BX247" s="39"/>
      <c r="BY247" s="39"/>
      <c r="BZ247" s="39"/>
      <c r="CA247" s="39"/>
      <c r="CB247" s="39"/>
      <c r="CC247" s="39"/>
      <c r="CD247" s="39"/>
      <c r="CE247" s="39"/>
    </row>
    <row r="248" spans="1:83" x14ac:dyDescent="0.2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c r="BP248" s="39"/>
      <c r="BQ248" s="39"/>
      <c r="BR248" s="39"/>
      <c r="BS248" s="39"/>
      <c r="BT248" s="39"/>
      <c r="BU248" s="39"/>
      <c r="BV248" s="39"/>
      <c r="BW248" s="39"/>
      <c r="BX248" s="39"/>
      <c r="BY248" s="39"/>
      <c r="BZ248" s="39"/>
      <c r="CA248" s="39"/>
      <c r="CB248" s="39"/>
      <c r="CC248" s="39"/>
      <c r="CD248" s="39"/>
      <c r="CE248" s="39"/>
    </row>
    <row r="249" spans="1:83" x14ac:dyDescent="0.2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c r="BP249" s="39"/>
      <c r="BQ249" s="39"/>
      <c r="BR249" s="39"/>
      <c r="BS249" s="39"/>
      <c r="BT249" s="39"/>
      <c r="BU249" s="39"/>
      <c r="BV249" s="39"/>
      <c r="BW249" s="39"/>
      <c r="BX249" s="39"/>
      <c r="BY249" s="39"/>
      <c r="BZ249" s="39"/>
      <c r="CA249" s="39"/>
      <c r="CB249" s="39"/>
      <c r="CC249" s="39"/>
      <c r="CD249" s="39"/>
      <c r="CE249" s="39"/>
    </row>
    <row r="250" spans="1:83" x14ac:dyDescent="0.2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c r="BP250" s="39"/>
      <c r="BQ250" s="39"/>
      <c r="BR250" s="39"/>
      <c r="BS250" s="39"/>
      <c r="BT250" s="39"/>
      <c r="BU250" s="39"/>
      <c r="BV250" s="39"/>
      <c r="BW250" s="39"/>
      <c r="BX250" s="39"/>
      <c r="BY250" s="39"/>
      <c r="BZ250" s="39"/>
      <c r="CA250" s="39"/>
      <c r="CB250" s="39"/>
      <c r="CC250" s="39"/>
      <c r="CD250" s="39"/>
      <c r="CE250" s="39"/>
    </row>
    <row r="251" spans="1:83" x14ac:dyDescent="0.2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c r="BP251" s="39"/>
      <c r="BQ251" s="39"/>
      <c r="BR251" s="39"/>
      <c r="BS251" s="39"/>
      <c r="BT251" s="39"/>
      <c r="BU251" s="39"/>
      <c r="BV251" s="39"/>
      <c r="BW251" s="39"/>
      <c r="BX251" s="39"/>
      <c r="BY251" s="39"/>
      <c r="BZ251" s="39"/>
      <c r="CA251" s="39"/>
      <c r="CB251" s="39"/>
      <c r="CC251" s="39"/>
      <c r="CD251" s="39"/>
      <c r="CE251" s="39"/>
    </row>
    <row r="252" spans="1:83" x14ac:dyDescent="0.2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c r="BP252" s="39"/>
      <c r="BQ252" s="39"/>
      <c r="BR252" s="39"/>
      <c r="BS252" s="39"/>
      <c r="BT252" s="39"/>
      <c r="BU252" s="39"/>
      <c r="BV252" s="39"/>
      <c r="BW252" s="39"/>
      <c r="BX252" s="39"/>
      <c r="BY252" s="39"/>
      <c r="BZ252" s="39"/>
      <c r="CA252" s="39"/>
      <c r="CB252" s="39"/>
      <c r="CC252" s="39"/>
      <c r="CD252" s="39"/>
      <c r="CE252" s="39"/>
    </row>
    <row r="253" spans="1:83" x14ac:dyDescent="0.2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c r="BP253" s="39"/>
      <c r="BQ253" s="39"/>
      <c r="BR253" s="39"/>
      <c r="BS253" s="39"/>
      <c r="BT253" s="39"/>
      <c r="BU253" s="39"/>
      <c r="BV253" s="39"/>
      <c r="BW253" s="39"/>
      <c r="BX253" s="39"/>
      <c r="BY253" s="39"/>
      <c r="BZ253" s="39"/>
      <c r="CA253" s="39"/>
      <c r="CB253" s="39"/>
      <c r="CC253" s="39"/>
      <c r="CD253" s="39"/>
      <c r="CE253" s="39"/>
    </row>
    <row r="254" spans="1:83" x14ac:dyDescent="0.2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c r="BP254" s="39"/>
      <c r="BQ254" s="39"/>
      <c r="BR254" s="39"/>
      <c r="BS254" s="39"/>
      <c r="BT254" s="39"/>
      <c r="BU254" s="39"/>
      <c r="BV254" s="39"/>
      <c r="BW254" s="39"/>
      <c r="BX254" s="39"/>
      <c r="BY254" s="39"/>
      <c r="BZ254" s="39"/>
      <c r="CA254" s="39"/>
      <c r="CB254" s="39"/>
      <c r="CC254" s="39"/>
      <c r="CD254" s="39"/>
      <c r="CE254" s="39"/>
    </row>
    <row r="255" spans="1:83" x14ac:dyDescent="0.2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c r="CE255" s="39"/>
    </row>
    <row r="256" spans="1:83" x14ac:dyDescent="0.2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c r="BP256" s="39"/>
      <c r="BQ256" s="39"/>
      <c r="BR256" s="39"/>
      <c r="BS256" s="39"/>
      <c r="BT256" s="39"/>
      <c r="BU256" s="39"/>
      <c r="BV256" s="39"/>
      <c r="BW256" s="39"/>
      <c r="BX256" s="39"/>
      <c r="BY256" s="39"/>
      <c r="BZ256" s="39"/>
      <c r="CA256" s="39"/>
      <c r="CB256" s="39"/>
      <c r="CC256" s="39"/>
      <c r="CD256" s="39"/>
      <c r="CE256" s="39"/>
    </row>
    <row r="257" spans="1:83" x14ac:dyDescent="0.2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c r="BP257" s="39"/>
      <c r="BQ257" s="39"/>
      <c r="BR257" s="39"/>
      <c r="BS257" s="39"/>
      <c r="BT257" s="39"/>
      <c r="BU257" s="39"/>
      <c r="BV257" s="39"/>
      <c r="BW257" s="39"/>
      <c r="BX257" s="39"/>
      <c r="BY257" s="39"/>
      <c r="BZ257" s="39"/>
      <c r="CA257" s="39"/>
      <c r="CB257" s="39"/>
      <c r="CC257" s="39"/>
      <c r="CD257" s="39"/>
      <c r="CE257" s="39"/>
    </row>
    <row r="258" spans="1:83" x14ac:dyDescent="0.2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c r="BP258" s="39"/>
      <c r="BQ258" s="39"/>
      <c r="BR258" s="39"/>
      <c r="BS258" s="39"/>
      <c r="BT258" s="39"/>
      <c r="BU258" s="39"/>
      <c r="BV258" s="39"/>
      <c r="BW258" s="39"/>
      <c r="BX258" s="39"/>
      <c r="BY258" s="39"/>
      <c r="BZ258" s="39"/>
      <c r="CA258" s="39"/>
      <c r="CB258" s="39"/>
      <c r="CC258" s="39"/>
      <c r="CD258" s="39"/>
      <c r="CE258" s="39"/>
    </row>
    <row r="259" spans="1:83" x14ac:dyDescent="0.2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c r="BU259" s="39"/>
      <c r="BV259" s="39"/>
      <c r="BW259" s="39"/>
      <c r="BX259" s="39"/>
      <c r="BY259" s="39"/>
      <c r="BZ259" s="39"/>
      <c r="CA259" s="39"/>
      <c r="CB259" s="39"/>
      <c r="CC259" s="39"/>
      <c r="CD259" s="39"/>
      <c r="CE259" s="39"/>
    </row>
    <row r="260" spans="1:83" x14ac:dyDescent="0.2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c r="BP260" s="39"/>
      <c r="BQ260" s="39"/>
      <c r="BR260" s="39"/>
      <c r="BS260" s="39"/>
      <c r="BT260" s="39"/>
      <c r="BU260" s="39"/>
      <c r="BV260" s="39"/>
      <c r="BW260" s="39"/>
      <c r="BX260" s="39"/>
      <c r="BY260" s="39"/>
      <c r="BZ260" s="39"/>
      <c r="CA260" s="39"/>
      <c r="CB260" s="39"/>
      <c r="CC260" s="39"/>
      <c r="CD260" s="39"/>
      <c r="CE260" s="39"/>
    </row>
    <row r="261" spans="1:83" x14ac:dyDescent="0.2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c r="BP261" s="39"/>
      <c r="BQ261" s="39"/>
      <c r="BR261" s="39"/>
      <c r="BS261" s="39"/>
      <c r="BT261" s="39"/>
      <c r="BU261" s="39"/>
      <c r="BV261" s="39"/>
      <c r="BW261" s="39"/>
      <c r="BX261" s="39"/>
      <c r="BY261" s="39"/>
      <c r="BZ261" s="39"/>
      <c r="CA261" s="39"/>
      <c r="CB261" s="39"/>
      <c r="CC261" s="39"/>
      <c r="CD261" s="39"/>
      <c r="CE261" s="39"/>
    </row>
    <row r="262" spans="1:83" x14ac:dyDescent="0.2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c r="BP262" s="39"/>
      <c r="BQ262" s="39"/>
      <c r="BR262" s="39"/>
      <c r="BS262" s="39"/>
      <c r="BT262" s="39"/>
      <c r="BU262" s="39"/>
      <c r="BV262" s="39"/>
      <c r="BW262" s="39"/>
      <c r="BX262" s="39"/>
      <c r="BY262" s="39"/>
      <c r="BZ262" s="39"/>
      <c r="CA262" s="39"/>
      <c r="CB262" s="39"/>
      <c r="CC262" s="39"/>
      <c r="CD262" s="39"/>
      <c r="CE262" s="39"/>
    </row>
    <row r="263" spans="1:83" x14ac:dyDescent="0.2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c r="BP263" s="39"/>
      <c r="BQ263" s="39"/>
      <c r="BR263" s="39"/>
      <c r="BS263" s="39"/>
      <c r="BT263" s="39"/>
      <c r="BU263" s="39"/>
      <c r="BV263" s="39"/>
      <c r="BW263" s="39"/>
      <c r="BX263" s="39"/>
      <c r="BY263" s="39"/>
      <c r="BZ263" s="39"/>
      <c r="CA263" s="39"/>
      <c r="CB263" s="39"/>
      <c r="CC263" s="39"/>
      <c r="CD263" s="39"/>
      <c r="CE263" s="39"/>
    </row>
    <row r="264" spans="1:83" x14ac:dyDescent="0.2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c r="BP264" s="39"/>
      <c r="BQ264" s="39"/>
      <c r="BR264" s="39"/>
      <c r="BS264" s="39"/>
      <c r="BT264" s="39"/>
      <c r="BU264" s="39"/>
      <c r="BV264" s="39"/>
      <c r="BW264" s="39"/>
      <c r="BX264" s="39"/>
      <c r="BY264" s="39"/>
      <c r="BZ264" s="39"/>
      <c r="CA264" s="39"/>
      <c r="CB264" s="39"/>
      <c r="CC264" s="39"/>
      <c r="CD264" s="39"/>
      <c r="CE264" s="39"/>
    </row>
    <row r="265" spans="1:83" x14ac:dyDescent="0.2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c r="BP265" s="39"/>
      <c r="BQ265" s="39"/>
      <c r="BR265" s="39"/>
      <c r="BS265" s="39"/>
      <c r="BT265" s="39"/>
      <c r="BU265" s="39"/>
      <c r="BV265" s="39"/>
      <c r="BW265" s="39"/>
      <c r="BX265" s="39"/>
      <c r="BY265" s="39"/>
      <c r="BZ265" s="39"/>
      <c r="CA265" s="39"/>
      <c r="CB265" s="39"/>
      <c r="CC265" s="39"/>
      <c r="CD265" s="39"/>
      <c r="CE265" s="39"/>
    </row>
    <row r="266" spans="1:83" x14ac:dyDescent="0.2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c r="BP266" s="39"/>
      <c r="BQ266" s="39"/>
      <c r="BR266" s="39"/>
      <c r="BS266" s="39"/>
      <c r="BT266" s="39"/>
      <c r="BU266" s="39"/>
      <c r="BV266" s="39"/>
      <c r="BW266" s="39"/>
      <c r="BX266" s="39"/>
      <c r="BY266" s="39"/>
      <c r="BZ266" s="39"/>
      <c r="CA266" s="39"/>
      <c r="CB266" s="39"/>
      <c r="CC266" s="39"/>
      <c r="CD266" s="39"/>
      <c r="CE266" s="39"/>
    </row>
    <row r="267" spans="1:83" x14ac:dyDescent="0.2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c r="BP267" s="39"/>
      <c r="BQ267" s="39"/>
      <c r="BR267" s="39"/>
      <c r="BS267" s="39"/>
      <c r="BT267" s="39"/>
      <c r="BU267" s="39"/>
      <c r="BV267" s="39"/>
      <c r="BW267" s="39"/>
      <c r="BX267" s="39"/>
      <c r="BY267" s="39"/>
      <c r="BZ267" s="39"/>
      <c r="CA267" s="39"/>
      <c r="CB267" s="39"/>
      <c r="CC267" s="39"/>
      <c r="CD267" s="39"/>
      <c r="CE267" s="39"/>
    </row>
    <row r="268" spans="1:83" x14ac:dyDescent="0.2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c r="BP268" s="39"/>
      <c r="BQ268" s="39"/>
      <c r="BR268" s="39"/>
      <c r="BS268" s="39"/>
      <c r="BT268" s="39"/>
      <c r="BU268" s="39"/>
      <c r="BV268" s="39"/>
      <c r="BW268" s="39"/>
      <c r="BX268" s="39"/>
      <c r="BY268" s="39"/>
      <c r="BZ268" s="39"/>
      <c r="CA268" s="39"/>
      <c r="CB268" s="39"/>
      <c r="CC268" s="39"/>
      <c r="CD268" s="39"/>
      <c r="CE268" s="39"/>
    </row>
    <row r="269" spans="1:83" x14ac:dyDescent="0.2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c r="BP269" s="39"/>
      <c r="BQ269" s="39"/>
      <c r="BR269" s="39"/>
      <c r="BS269" s="39"/>
      <c r="BT269" s="39"/>
      <c r="BU269" s="39"/>
      <c r="BV269" s="39"/>
      <c r="BW269" s="39"/>
      <c r="BX269" s="39"/>
      <c r="BY269" s="39"/>
      <c r="BZ269" s="39"/>
      <c r="CA269" s="39"/>
      <c r="CB269" s="39"/>
      <c r="CC269" s="39"/>
      <c r="CD269" s="39"/>
      <c r="CE269" s="39"/>
    </row>
    <row r="270" spans="1:83" x14ac:dyDescent="0.2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c r="BP270" s="39"/>
      <c r="BQ270" s="39"/>
      <c r="BR270" s="39"/>
      <c r="BS270" s="39"/>
      <c r="BT270" s="39"/>
      <c r="BU270" s="39"/>
      <c r="BV270" s="39"/>
      <c r="BW270" s="39"/>
      <c r="BX270" s="39"/>
      <c r="BY270" s="39"/>
      <c r="BZ270" s="39"/>
      <c r="CA270" s="39"/>
      <c r="CB270" s="39"/>
      <c r="CC270" s="39"/>
      <c r="CD270" s="39"/>
      <c r="CE270" s="39"/>
    </row>
    <row r="271" spans="1:83" x14ac:dyDescent="0.2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c r="BP271" s="39"/>
      <c r="BQ271" s="39"/>
      <c r="BR271" s="39"/>
      <c r="BS271" s="39"/>
      <c r="BT271" s="39"/>
      <c r="BU271" s="39"/>
      <c r="BV271" s="39"/>
      <c r="BW271" s="39"/>
      <c r="BX271" s="39"/>
      <c r="BY271" s="39"/>
      <c r="BZ271" s="39"/>
      <c r="CA271" s="39"/>
      <c r="CB271" s="39"/>
      <c r="CC271" s="39"/>
      <c r="CD271" s="39"/>
      <c r="CE271" s="39"/>
    </row>
    <row r="272" spans="1:83" x14ac:dyDescent="0.2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c r="BP272" s="39"/>
      <c r="BQ272" s="39"/>
      <c r="BR272" s="39"/>
      <c r="BS272" s="39"/>
      <c r="BT272" s="39"/>
      <c r="BU272" s="39"/>
      <c r="BV272" s="39"/>
      <c r="BW272" s="39"/>
      <c r="BX272" s="39"/>
      <c r="BY272" s="39"/>
      <c r="BZ272" s="39"/>
      <c r="CA272" s="39"/>
      <c r="CB272" s="39"/>
      <c r="CC272" s="39"/>
      <c r="CD272" s="39"/>
      <c r="CE272" s="39"/>
    </row>
    <row r="273" spans="1:83" x14ac:dyDescent="0.2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c r="BP273" s="39"/>
      <c r="BQ273" s="39"/>
      <c r="BR273" s="39"/>
      <c r="BS273" s="39"/>
      <c r="BT273" s="39"/>
      <c r="BU273" s="39"/>
      <c r="BV273" s="39"/>
      <c r="BW273" s="39"/>
      <c r="BX273" s="39"/>
      <c r="BY273" s="39"/>
      <c r="BZ273" s="39"/>
      <c r="CA273" s="39"/>
      <c r="CB273" s="39"/>
      <c r="CC273" s="39"/>
      <c r="CD273" s="39"/>
      <c r="CE273" s="39"/>
    </row>
    <row r="274" spans="1:83" x14ac:dyDescent="0.2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c r="BP274" s="39"/>
      <c r="BQ274" s="39"/>
      <c r="BR274" s="39"/>
      <c r="BS274" s="39"/>
      <c r="BT274" s="39"/>
      <c r="BU274" s="39"/>
      <c r="BV274" s="39"/>
      <c r="BW274" s="39"/>
      <c r="BX274" s="39"/>
      <c r="BY274" s="39"/>
      <c r="BZ274" s="39"/>
      <c r="CA274" s="39"/>
      <c r="CB274" s="39"/>
      <c r="CC274" s="39"/>
      <c r="CD274" s="39"/>
      <c r="CE274" s="39"/>
    </row>
    <row r="275" spans="1:83" x14ac:dyDescent="0.2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c r="BP275" s="39"/>
      <c r="BQ275" s="39"/>
      <c r="BR275" s="39"/>
      <c r="BS275" s="39"/>
      <c r="BT275" s="39"/>
      <c r="BU275" s="39"/>
      <c r="BV275" s="39"/>
      <c r="BW275" s="39"/>
      <c r="BX275" s="39"/>
      <c r="BY275" s="39"/>
      <c r="BZ275" s="39"/>
      <c r="CA275" s="39"/>
      <c r="CB275" s="39"/>
      <c r="CC275" s="39"/>
      <c r="CD275" s="39"/>
      <c r="CE275" s="39"/>
    </row>
    <row r="276" spans="1:83" x14ac:dyDescent="0.2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c r="BP276" s="39"/>
      <c r="BQ276" s="39"/>
      <c r="BR276" s="39"/>
      <c r="BS276" s="39"/>
      <c r="BT276" s="39"/>
      <c r="BU276" s="39"/>
      <c r="BV276" s="39"/>
      <c r="BW276" s="39"/>
      <c r="BX276" s="39"/>
      <c r="BY276" s="39"/>
      <c r="BZ276" s="39"/>
      <c r="CA276" s="39"/>
      <c r="CB276" s="39"/>
      <c r="CC276" s="39"/>
      <c r="CD276" s="39"/>
      <c r="CE276" s="39"/>
    </row>
    <row r="277" spans="1:83" x14ac:dyDescent="0.2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c r="BP277" s="39"/>
      <c r="BQ277" s="39"/>
      <c r="BR277" s="39"/>
      <c r="BS277" s="39"/>
      <c r="BT277" s="39"/>
      <c r="BU277" s="39"/>
      <c r="BV277" s="39"/>
      <c r="BW277" s="39"/>
      <c r="BX277" s="39"/>
      <c r="BY277" s="39"/>
      <c r="BZ277" s="39"/>
      <c r="CA277" s="39"/>
      <c r="CB277" s="39"/>
      <c r="CC277" s="39"/>
      <c r="CD277" s="39"/>
      <c r="CE277" s="39"/>
    </row>
    <row r="278" spans="1:83" x14ac:dyDescent="0.2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c r="BP278" s="39"/>
      <c r="BQ278" s="39"/>
      <c r="BR278" s="39"/>
      <c r="BS278" s="39"/>
      <c r="BT278" s="39"/>
      <c r="BU278" s="39"/>
      <c r="BV278" s="39"/>
      <c r="BW278" s="39"/>
      <c r="BX278" s="39"/>
      <c r="BY278" s="39"/>
      <c r="BZ278" s="39"/>
      <c r="CA278" s="39"/>
      <c r="CB278" s="39"/>
      <c r="CC278" s="39"/>
      <c r="CD278" s="39"/>
      <c r="CE278" s="39"/>
    </row>
    <row r="279" spans="1:83" x14ac:dyDescent="0.2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c r="BP279" s="39"/>
      <c r="BQ279" s="39"/>
      <c r="BR279" s="39"/>
      <c r="BS279" s="39"/>
      <c r="BT279" s="39"/>
      <c r="BU279" s="39"/>
      <c r="BV279" s="39"/>
      <c r="BW279" s="39"/>
      <c r="BX279" s="39"/>
      <c r="BY279" s="39"/>
      <c r="BZ279" s="39"/>
      <c r="CA279" s="39"/>
      <c r="CB279" s="39"/>
      <c r="CC279" s="39"/>
      <c r="CD279" s="39"/>
      <c r="CE279" s="39"/>
    </row>
    <row r="280" spans="1:83" x14ac:dyDescent="0.2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c r="BP280" s="39"/>
      <c r="BQ280" s="39"/>
      <c r="BR280" s="39"/>
      <c r="BS280" s="39"/>
      <c r="BT280" s="39"/>
      <c r="BU280" s="39"/>
      <c r="BV280" s="39"/>
      <c r="BW280" s="39"/>
      <c r="BX280" s="39"/>
      <c r="BY280" s="39"/>
      <c r="BZ280" s="39"/>
      <c r="CA280" s="39"/>
      <c r="CB280" s="39"/>
      <c r="CC280" s="39"/>
      <c r="CD280" s="39"/>
      <c r="CE280" s="39"/>
    </row>
    <row r="281" spans="1:83" x14ac:dyDescent="0.2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c r="BP281" s="39"/>
      <c r="BQ281" s="39"/>
      <c r="BR281" s="39"/>
      <c r="BS281" s="39"/>
      <c r="BT281" s="39"/>
      <c r="BU281" s="39"/>
      <c r="BV281" s="39"/>
      <c r="BW281" s="39"/>
      <c r="BX281" s="39"/>
      <c r="BY281" s="39"/>
      <c r="BZ281" s="39"/>
      <c r="CA281" s="39"/>
      <c r="CB281" s="39"/>
      <c r="CC281" s="39"/>
      <c r="CD281" s="39"/>
      <c r="CE281" s="39"/>
    </row>
    <row r="282" spans="1:83" x14ac:dyDescent="0.2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c r="BP282" s="39"/>
      <c r="BQ282" s="39"/>
      <c r="BR282" s="39"/>
      <c r="BS282" s="39"/>
      <c r="BT282" s="39"/>
      <c r="BU282" s="39"/>
      <c r="BV282" s="39"/>
      <c r="BW282" s="39"/>
      <c r="BX282" s="39"/>
      <c r="BY282" s="39"/>
      <c r="BZ282" s="39"/>
      <c r="CA282" s="39"/>
      <c r="CB282" s="39"/>
      <c r="CC282" s="39"/>
      <c r="CD282" s="39"/>
      <c r="CE282" s="39"/>
    </row>
    <row r="283" spans="1:83" x14ac:dyDescent="0.2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c r="BP283" s="39"/>
      <c r="BQ283" s="39"/>
      <c r="BR283" s="39"/>
      <c r="BS283" s="39"/>
      <c r="BT283" s="39"/>
      <c r="BU283" s="39"/>
      <c r="BV283" s="39"/>
      <c r="BW283" s="39"/>
      <c r="BX283" s="39"/>
      <c r="BY283" s="39"/>
      <c r="BZ283" s="39"/>
      <c r="CA283" s="39"/>
      <c r="CB283" s="39"/>
      <c r="CC283" s="39"/>
      <c r="CD283" s="39"/>
      <c r="CE283" s="39"/>
    </row>
    <row r="284" spans="1:83" x14ac:dyDescent="0.2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c r="BP284" s="39"/>
      <c r="BQ284" s="39"/>
      <c r="BR284" s="39"/>
      <c r="BS284" s="39"/>
      <c r="BT284" s="39"/>
      <c r="BU284" s="39"/>
      <c r="BV284" s="39"/>
      <c r="BW284" s="39"/>
      <c r="BX284" s="39"/>
      <c r="BY284" s="39"/>
      <c r="BZ284" s="39"/>
      <c r="CA284" s="39"/>
      <c r="CB284" s="39"/>
      <c r="CC284" s="39"/>
      <c r="CD284" s="39"/>
      <c r="CE284" s="39"/>
    </row>
    <row r="285" spans="1:83" x14ac:dyDescent="0.2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c r="BP285" s="39"/>
      <c r="BQ285" s="39"/>
      <c r="BR285" s="39"/>
      <c r="BS285" s="39"/>
      <c r="BT285" s="39"/>
      <c r="BU285" s="39"/>
      <c r="BV285" s="39"/>
      <c r="BW285" s="39"/>
      <c r="BX285" s="39"/>
      <c r="BY285" s="39"/>
      <c r="BZ285" s="39"/>
      <c r="CA285" s="39"/>
      <c r="CB285" s="39"/>
      <c r="CC285" s="39"/>
      <c r="CD285" s="39"/>
      <c r="CE285" s="39"/>
    </row>
    <row r="286" spans="1:83" x14ac:dyDescent="0.2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c r="BP286" s="39"/>
      <c r="BQ286" s="39"/>
      <c r="BR286" s="39"/>
      <c r="BS286" s="39"/>
      <c r="BT286" s="39"/>
      <c r="BU286" s="39"/>
      <c r="BV286" s="39"/>
      <c r="BW286" s="39"/>
      <c r="BX286" s="39"/>
      <c r="BY286" s="39"/>
      <c r="BZ286" s="39"/>
      <c r="CA286" s="39"/>
      <c r="CB286" s="39"/>
      <c r="CC286" s="39"/>
      <c r="CD286" s="39"/>
      <c r="CE286" s="39"/>
    </row>
    <row r="287" spans="1:83" x14ac:dyDescent="0.2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c r="BP287" s="39"/>
      <c r="BQ287" s="39"/>
      <c r="BR287" s="39"/>
      <c r="BS287" s="39"/>
      <c r="BT287" s="39"/>
      <c r="BU287" s="39"/>
      <c r="BV287" s="39"/>
      <c r="BW287" s="39"/>
      <c r="BX287" s="39"/>
      <c r="BY287" s="39"/>
      <c r="BZ287" s="39"/>
      <c r="CA287" s="39"/>
      <c r="CB287" s="39"/>
      <c r="CC287" s="39"/>
      <c r="CD287" s="39"/>
      <c r="CE287" s="39"/>
    </row>
    <row r="288" spans="1:83" x14ac:dyDescent="0.2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c r="BP288" s="39"/>
      <c r="BQ288" s="39"/>
      <c r="BR288" s="39"/>
      <c r="BS288" s="39"/>
      <c r="BT288" s="39"/>
      <c r="BU288" s="39"/>
      <c r="BV288" s="39"/>
      <c r="BW288" s="39"/>
      <c r="BX288" s="39"/>
      <c r="BY288" s="39"/>
      <c r="BZ288" s="39"/>
      <c r="CA288" s="39"/>
      <c r="CB288" s="39"/>
      <c r="CC288" s="39"/>
      <c r="CD288" s="39"/>
      <c r="CE288" s="39"/>
    </row>
    <row r="289" spans="1:83" x14ac:dyDescent="0.2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c r="BP289" s="39"/>
      <c r="BQ289" s="39"/>
      <c r="BR289" s="39"/>
      <c r="BS289" s="39"/>
      <c r="BT289" s="39"/>
      <c r="BU289" s="39"/>
      <c r="BV289" s="39"/>
      <c r="BW289" s="39"/>
      <c r="BX289" s="39"/>
      <c r="BY289" s="39"/>
      <c r="BZ289" s="39"/>
      <c r="CA289" s="39"/>
      <c r="CB289" s="39"/>
      <c r="CC289" s="39"/>
      <c r="CD289" s="39"/>
      <c r="CE289" s="39"/>
    </row>
    <row r="290" spans="1:83" x14ac:dyDescent="0.2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c r="BP290" s="39"/>
      <c r="BQ290" s="39"/>
      <c r="BR290" s="39"/>
      <c r="BS290" s="39"/>
      <c r="BT290" s="39"/>
      <c r="BU290" s="39"/>
      <c r="BV290" s="39"/>
      <c r="BW290" s="39"/>
      <c r="BX290" s="39"/>
      <c r="BY290" s="39"/>
      <c r="BZ290" s="39"/>
      <c r="CA290" s="39"/>
      <c r="CB290" s="39"/>
      <c r="CC290" s="39"/>
      <c r="CD290" s="39"/>
      <c r="CE290" s="39"/>
    </row>
    <row r="291" spans="1:83" x14ac:dyDescent="0.2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c r="BP291" s="39"/>
      <c r="BQ291" s="39"/>
      <c r="BR291" s="39"/>
      <c r="BS291" s="39"/>
      <c r="BT291" s="39"/>
      <c r="BU291" s="39"/>
      <c r="BV291" s="39"/>
      <c r="BW291" s="39"/>
      <c r="BX291" s="39"/>
      <c r="BY291" s="39"/>
      <c r="BZ291" s="39"/>
      <c r="CA291" s="39"/>
      <c r="CB291" s="39"/>
      <c r="CC291" s="39"/>
      <c r="CD291" s="39"/>
      <c r="CE291" s="39"/>
    </row>
    <row r="292" spans="1:83" x14ac:dyDescent="0.2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c r="BP292" s="39"/>
      <c r="BQ292" s="39"/>
      <c r="BR292" s="39"/>
      <c r="BS292" s="39"/>
      <c r="BT292" s="39"/>
      <c r="BU292" s="39"/>
      <c r="BV292" s="39"/>
      <c r="BW292" s="39"/>
      <c r="BX292" s="39"/>
      <c r="BY292" s="39"/>
      <c r="BZ292" s="39"/>
      <c r="CA292" s="39"/>
      <c r="CB292" s="39"/>
      <c r="CC292" s="39"/>
      <c r="CD292" s="39"/>
      <c r="CE292" s="39"/>
    </row>
    <row r="293" spans="1:83" x14ac:dyDescent="0.2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c r="BP293" s="39"/>
      <c r="BQ293" s="39"/>
      <c r="BR293" s="39"/>
      <c r="BS293" s="39"/>
      <c r="BT293" s="39"/>
      <c r="BU293" s="39"/>
      <c r="BV293" s="39"/>
      <c r="BW293" s="39"/>
      <c r="BX293" s="39"/>
      <c r="BY293" s="39"/>
      <c r="BZ293" s="39"/>
      <c r="CA293" s="39"/>
      <c r="CB293" s="39"/>
      <c r="CC293" s="39"/>
      <c r="CD293" s="39"/>
      <c r="CE293" s="39"/>
    </row>
    <row r="294" spans="1:83" x14ac:dyDescent="0.2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c r="BP294" s="39"/>
      <c r="BQ294" s="39"/>
      <c r="BR294" s="39"/>
      <c r="BS294" s="39"/>
      <c r="BT294" s="39"/>
      <c r="BU294" s="39"/>
      <c r="BV294" s="39"/>
      <c r="BW294" s="39"/>
      <c r="BX294" s="39"/>
      <c r="BY294" s="39"/>
      <c r="BZ294" s="39"/>
      <c r="CA294" s="39"/>
      <c r="CB294" s="39"/>
      <c r="CC294" s="39"/>
      <c r="CD294" s="39"/>
      <c r="CE294" s="39"/>
    </row>
    <row r="295" spans="1:83" x14ac:dyDescent="0.2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c r="BP295" s="39"/>
      <c r="BQ295" s="39"/>
      <c r="BR295" s="39"/>
      <c r="BS295" s="39"/>
      <c r="BT295" s="39"/>
      <c r="BU295" s="39"/>
      <c r="BV295" s="39"/>
      <c r="BW295" s="39"/>
      <c r="BX295" s="39"/>
      <c r="BY295" s="39"/>
      <c r="BZ295" s="39"/>
      <c r="CA295" s="39"/>
      <c r="CB295" s="39"/>
      <c r="CC295" s="39"/>
      <c r="CD295" s="39"/>
      <c r="CE295" s="39"/>
    </row>
    <row r="296" spans="1:83" x14ac:dyDescent="0.2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c r="BP296" s="39"/>
      <c r="BQ296" s="39"/>
      <c r="BR296" s="39"/>
      <c r="BS296" s="39"/>
      <c r="BT296" s="39"/>
      <c r="BU296" s="39"/>
      <c r="BV296" s="39"/>
      <c r="BW296" s="39"/>
      <c r="BX296" s="39"/>
      <c r="BY296" s="39"/>
      <c r="BZ296" s="39"/>
      <c r="CA296" s="39"/>
      <c r="CB296" s="39"/>
      <c r="CC296" s="39"/>
      <c r="CD296" s="39"/>
      <c r="CE296" s="39"/>
    </row>
    <row r="297" spans="1:83" x14ac:dyDescent="0.2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c r="BP297" s="39"/>
      <c r="BQ297" s="39"/>
      <c r="BR297" s="39"/>
      <c r="BS297" s="39"/>
      <c r="BT297" s="39"/>
      <c r="BU297" s="39"/>
      <c r="BV297" s="39"/>
      <c r="BW297" s="39"/>
      <c r="BX297" s="39"/>
      <c r="BY297" s="39"/>
      <c r="BZ297" s="39"/>
      <c r="CA297" s="39"/>
      <c r="CB297" s="39"/>
      <c r="CC297" s="39"/>
      <c r="CD297" s="39"/>
      <c r="CE297" s="39"/>
    </row>
    <row r="298" spans="1:83" x14ac:dyDescent="0.2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c r="BP298" s="39"/>
      <c r="BQ298" s="39"/>
      <c r="BR298" s="39"/>
      <c r="BS298" s="39"/>
      <c r="BT298" s="39"/>
      <c r="BU298" s="39"/>
      <c r="BV298" s="39"/>
      <c r="BW298" s="39"/>
      <c r="BX298" s="39"/>
      <c r="BY298" s="39"/>
      <c r="BZ298" s="39"/>
      <c r="CA298" s="39"/>
      <c r="CB298" s="39"/>
      <c r="CC298" s="39"/>
      <c r="CD298" s="39"/>
      <c r="CE298" s="39"/>
    </row>
    <row r="299" spans="1:83" x14ac:dyDescent="0.2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c r="BP299" s="39"/>
      <c r="BQ299" s="39"/>
      <c r="BR299" s="39"/>
      <c r="BS299" s="39"/>
      <c r="BT299" s="39"/>
      <c r="BU299" s="39"/>
      <c r="BV299" s="39"/>
      <c r="BW299" s="39"/>
      <c r="BX299" s="39"/>
      <c r="BY299" s="39"/>
      <c r="BZ299" s="39"/>
      <c r="CA299" s="39"/>
      <c r="CB299" s="39"/>
      <c r="CC299" s="39"/>
      <c r="CD299" s="39"/>
      <c r="CE299" s="39"/>
    </row>
    <row r="300" spans="1:83" x14ac:dyDescent="0.2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c r="BP300" s="39"/>
      <c r="BQ300" s="39"/>
      <c r="BR300" s="39"/>
      <c r="BS300" s="39"/>
      <c r="BT300" s="39"/>
      <c r="BU300" s="39"/>
      <c r="BV300" s="39"/>
      <c r="BW300" s="39"/>
      <c r="BX300" s="39"/>
      <c r="BY300" s="39"/>
      <c r="BZ300" s="39"/>
      <c r="CA300" s="39"/>
      <c r="CB300" s="39"/>
      <c r="CC300" s="39"/>
      <c r="CD300" s="39"/>
      <c r="CE300" s="39"/>
    </row>
    <row r="301" spans="1:83" x14ac:dyDescent="0.2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c r="BP301" s="39"/>
      <c r="BQ301" s="39"/>
      <c r="BR301" s="39"/>
      <c r="BS301" s="39"/>
      <c r="BT301" s="39"/>
      <c r="BU301" s="39"/>
      <c r="BV301" s="39"/>
      <c r="BW301" s="39"/>
      <c r="BX301" s="39"/>
      <c r="BY301" s="39"/>
      <c r="BZ301" s="39"/>
      <c r="CA301" s="39"/>
      <c r="CB301" s="39"/>
      <c r="CC301" s="39"/>
      <c r="CD301" s="39"/>
      <c r="CE301" s="39"/>
    </row>
    <row r="302" spans="1:83" x14ac:dyDescent="0.2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c r="BP302" s="39"/>
      <c r="BQ302" s="39"/>
      <c r="BR302" s="39"/>
      <c r="BS302" s="39"/>
      <c r="BT302" s="39"/>
      <c r="BU302" s="39"/>
      <c r="BV302" s="39"/>
      <c r="BW302" s="39"/>
      <c r="BX302" s="39"/>
      <c r="BY302" s="39"/>
      <c r="BZ302" s="39"/>
      <c r="CA302" s="39"/>
      <c r="CB302" s="39"/>
      <c r="CC302" s="39"/>
      <c r="CD302" s="39"/>
      <c r="CE302" s="39"/>
    </row>
    <row r="303" spans="1:83" x14ac:dyDescent="0.2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c r="BP303" s="39"/>
      <c r="BQ303" s="39"/>
      <c r="BR303" s="39"/>
      <c r="BS303" s="39"/>
      <c r="BT303" s="39"/>
      <c r="BU303" s="39"/>
      <c r="BV303" s="39"/>
      <c r="BW303" s="39"/>
      <c r="BX303" s="39"/>
      <c r="BY303" s="39"/>
      <c r="BZ303" s="39"/>
      <c r="CA303" s="39"/>
      <c r="CB303" s="39"/>
      <c r="CC303" s="39"/>
      <c r="CD303" s="39"/>
      <c r="CE303" s="39"/>
    </row>
    <row r="304" spans="1:83" x14ac:dyDescent="0.2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c r="BP304" s="39"/>
      <c r="BQ304" s="39"/>
      <c r="BR304" s="39"/>
      <c r="BS304" s="39"/>
      <c r="BT304" s="39"/>
      <c r="BU304" s="39"/>
      <c r="BV304" s="39"/>
      <c r="BW304" s="39"/>
      <c r="BX304" s="39"/>
      <c r="BY304" s="39"/>
      <c r="BZ304" s="39"/>
      <c r="CA304" s="39"/>
      <c r="CB304" s="39"/>
      <c r="CC304" s="39"/>
      <c r="CD304" s="39"/>
      <c r="CE304" s="39"/>
    </row>
  </sheetData>
  <mergeCells count="4">
    <mergeCell ref="C49:G54"/>
    <mergeCell ref="C85:G90"/>
    <mergeCell ref="G97:P98"/>
    <mergeCell ref="J105:W106"/>
  </mergeCells>
  <phoneticPr fontId="9" type="noConversion"/>
  <conditionalFormatting sqref="D40:D44">
    <cfRule type="colorScale" priority="12">
      <colorScale>
        <cfvo type="min"/>
        <cfvo type="percentile" val="50"/>
        <cfvo type="max"/>
        <color rgb="FF63BE7B"/>
        <color rgb="FFFFEB84"/>
        <color rgb="FFF8696B"/>
      </colorScale>
    </cfRule>
  </conditionalFormatting>
  <conditionalFormatting sqref="D77:D78">
    <cfRule type="colorScale" priority="9">
      <colorScale>
        <cfvo type="min"/>
        <cfvo type="percentile" val="50"/>
        <cfvo type="max"/>
        <color rgb="FF63BE7B"/>
        <color rgb="FFFFEB84"/>
        <color rgb="FFF8696B"/>
      </colorScale>
    </cfRule>
  </conditionalFormatting>
  <conditionalFormatting sqref="E40:E44">
    <cfRule type="colorScale" priority="14">
      <colorScale>
        <cfvo type="min"/>
        <cfvo type="percentile" val="50"/>
        <cfvo type="max"/>
        <color rgb="FF63BE7B"/>
        <color rgb="FFFFEB84"/>
        <color rgb="FFF8696B"/>
      </colorScale>
    </cfRule>
  </conditionalFormatting>
  <conditionalFormatting sqref="E62:E64">
    <cfRule type="colorScale" priority="10">
      <colorScale>
        <cfvo type="min"/>
        <cfvo type="percentile" val="50"/>
        <cfvo type="max"/>
        <color rgb="FF63BE7B"/>
        <color rgb="FFFFEB84"/>
        <color rgb="FFF8696B"/>
      </colorScale>
    </cfRule>
  </conditionalFormatting>
  <conditionalFormatting sqref="E96:E98">
    <cfRule type="colorScale" priority="8">
      <colorScale>
        <cfvo type="min"/>
        <cfvo type="percentile" val="50"/>
        <cfvo type="max"/>
        <color rgb="FF63BE7B"/>
        <color rgb="FFFFEB84"/>
        <color rgb="FFF8696B"/>
      </colorScale>
    </cfRule>
  </conditionalFormatting>
  <conditionalFormatting sqref="F40:F44">
    <cfRule type="colorScale" priority="15">
      <colorScale>
        <cfvo type="min"/>
        <cfvo type="percentile" val="50"/>
        <cfvo type="max"/>
        <color rgb="FF63BE7B"/>
        <color rgb="FFFFEB84"/>
        <color rgb="FFF8696B"/>
      </colorScale>
    </cfRule>
  </conditionalFormatting>
  <conditionalFormatting sqref="F62:F64">
    <cfRule type="colorScale" priority="11">
      <colorScale>
        <cfvo type="min"/>
        <cfvo type="percentile" val="50"/>
        <cfvo type="max"/>
        <color rgb="FF63BE7B"/>
        <color rgb="FFFFEB84"/>
        <color rgb="FFF8696B"/>
      </colorScale>
    </cfRule>
  </conditionalFormatting>
  <conditionalFormatting sqref="G40:G44">
    <cfRule type="colorScale" priority="13">
      <colorScale>
        <cfvo type="min"/>
        <cfvo type="percentile" val="50"/>
        <cfvo type="max"/>
        <color rgb="FF63BE7B"/>
        <color rgb="FFFFEB84"/>
        <color rgb="FFF8696B"/>
      </colorScale>
    </cfRule>
  </conditionalFormatting>
  <conditionalFormatting sqref="H8:H31">
    <cfRule type="cellIs" dxfId="1" priority="4" operator="greaterThan">
      <formula>0</formula>
    </cfRule>
    <cfRule type="cellIs" dxfId="0" priority="5" operator="lessThan">
      <formula>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F7F25-9CFC-486F-8EC1-B8129728B6C1}">
  <sheetPr>
    <tabColor theme="4" tint="0.39997558519241921"/>
  </sheetPr>
  <dimension ref="A1:AT369"/>
  <sheetViews>
    <sheetView workbookViewId="0">
      <selection activeCell="J1" sqref="J1"/>
    </sheetView>
  </sheetViews>
  <sheetFormatPr baseColWidth="10" defaultRowHeight="15" x14ac:dyDescent="0.25"/>
  <cols>
    <col min="1" max="1" width="64.28515625" customWidth="1"/>
    <col min="2" max="2" width="24.140625" customWidth="1"/>
    <col min="3" max="3" width="34.85546875" customWidth="1"/>
    <col min="4" max="4" width="20.7109375" customWidth="1"/>
    <col min="5" max="5" width="19.140625" customWidth="1"/>
    <col min="6" max="6" width="20.28515625" customWidth="1"/>
    <col min="7" max="7" width="20.42578125" customWidth="1"/>
    <col min="8" max="8" width="23.85546875" customWidth="1"/>
  </cols>
  <sheetData>
    <row r="1" spans="1:46" ht="34.5" customHeight="1" x14ac:dyDescent="0.25">
      <c r="A1" s="141" t="s">
        <v>125</v>
      </c>
      <c r="B1" s="142" t="str">
        <f>B5</f>
        <v>app-fashinst-001</v>
      </c>
      <c r="C1" s="143"/>
      <c r="D1" s="144"/>
      <c r="E1" s="143"/>
      <c r="F1" s="143"/>
      <c r="G1" s="143"/>
      <c r="H1" s="145"/>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row>
    <row r="2" spans="1:46" x14ac:dyDescent="0.25">
      <c r="A2" s="219"/>
      <c r="B2" s="219"/>
      <c r="C2" s="219"/>
      <c r="D2" s="219"/>
      <c r="E2" s="219"/>
      <c r="F2" s="219"/>
      <c r="G2" s="219"/>
      <c r="H2" s="21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row>
    <row r="3" spans="1:46" x14ac:dyDescent="0.25">
      <c r="A3" s="146" t="s">
        <v>73</v>
      </c>
      <c r="B3" s="159"/>
      <c r="C3" s="160"/>
      <c r="D3" s="160"/>
      <c r="E3" s="160"/>
      <c r="F3" s="160"/>
      <c r="G3" s="160"/>
      <c r="H3" s="161"/>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row>
    <row r="4" spans="1:46" x14ac:dyDescent="0.25">
      <c r="A4" s="148" t="s">
        <v>74</v>
      </c>
      <c r="B4" s="205" t="s">
        <v>160</v>
      </c>
      <c r="C4" s="205"/>
      <c r="D4" s="205"/>
      <c r="E4" s="205"/>
      <c r="F4" s="205"/>
      <c r="G4" s="205"/>
      <c r="H4" s="205"/>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row>
    <row r="5" spans="1:46" x14ac:dyDescent="0.25">
      <c r="A5" s="148" t="s">
        <v>75</v>
      </c>
      <c r="B5" s="220" t="s">
        <v>152</v>
      </c>
      <c r="C5" s="220"/>
      <c r="D5" s="220"/>
      <c r="E5" s="220"/>
      <c r="F5" s="220"/>
      <c r="G5" s="220"/>
      <c r="H5" s="220"/>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row>
    <row r="6" spans="1:46" x14ac:dyDescent="0.25">
      <c r="A6" s="148" t="s">
        <v>76</v>
      </c>
      <c r="B6" s="221">
        <v>45352</v>
      </c>
      <c r="C6" s="222"/>
      <c r="D6" s="222"/>
      <c r="E6" s="222"/>
      <c r="F6" s="222"/>
      <c r="G6" s="222"/>
      <c r="H6" s="222"/>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row>
    <row r="7" spans="1:46" x14ac:dyDescent="0.25">
      <c r="A7" s="148" t="s">
        <v>77</v>
      </c>
      <c r="B7" s="203" t="s">
        <v>136</v>
      </c>
      <c r="C7" s="203"/>
      <c r="D7" s="203"/>
      <c r="E7" s="203"/>
      <c r="F7" s="203"/>
      <c r="G7" s="203"/>
      <c r="H7" s="203"/>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row>
    <row r="8" spans="1:46" x14ac:dyDescent="0.25">
      <c r="A8" s="140"/>
      <c r="B8" s="139"/>
      <c r="C8" s="139"/>
      <c r="D8" s="139"/>
      <c r="E8" s="139"/>
      <c r="F8" s="139"/>
      <c r="G8" s="139"/>
      <c r="H8" s="1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row>
    <row r="9" spans="1:46" x14ac:dyDescent="0.25">
      <c r="A9" s="146" t="s">
        <v>78</v>
      </c>
      <c r="B9" s="147" t="s">
        <v>79</v>
      </c>
      <c r="C9" s="147" t="s">
        <v>80</v>
      </c>
      <c r="D9" s="147" t="s">
        <v>81</v>
      </c>
      <c r="E9" s="147" t="s">
        <v>82</v>
      </c>
      <c r="F9" s="147" t="s">
        <v>83</v>
      </c>
      <c r="G9" s="147" t="s">
        <v>84</v>
      </c>
      <c r="H9" s="147" t="s">
        <v>85</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row>
    <row r="10" spans="1:46" x14ac:dyDescent="0.25">
      <c r="A10" s="148" t="s">
        <v>86</v>
      </c>
      <c r="B10" s="149" t="s">
        <v>126</v>
      </c>
      <c r="C10" s="150" t="s">
        <v>127</v>
      </c>
      <c r="D10" s="150" t="s">
        <v>128</v>
      </c>
      <c r="E10" s="150" t="s">
        <v>129</v>
      </c>
      <c r="F10" s="150" t="s">
        <v>130</v>
      </c>
      <c r="G10" s="150" t="s">
        <v>131</v>
      </c>
      <c r="H10" s="151" t="s">
        <v>132</v>
      </c>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row>
    <row r="11" spans="1:46" x14ac:dyDescent="0.25">
      <c r="A11" s="148" t="s">
        <v>87</v>
      </c>
      <c r="B11" s="152" t="s">
        <v>133</v>
      </c>
      <c r="C11" s="153" t="s">
        <v>127</v>
      </c>
      <c r="D11" s="153" t="s">
        <v>128</v>
      </c>
      <c r="E11" s="153" t="s">
        <v>129</v>
      </c>
      <c r="F11" s="153" t="s">
        <v>130</v>
      </c>
      <c r="G11" s="153" t="s">
        <v>134</v>
      </c>
      <c r="H11" s="154" t="s">
        <v>135</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row>
    <row r="12" spans="1:46" x14ac:dyDescent="0.25">
      <c r="A12" s="148" t="s">
        <v>88</v>
      </c>
      <c r="B12" s="155" t="s">
        <v>136</v>
      </c>
      <c r="C12" s="149"/>
      <c r="D12" s="149"/>
      <c r="E12" s="149"/>
      <c r="F12" s="149"/>
      <c r="G12" s="149"/>
      <c r="H12" s="14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row>
    <row r="13" spans="1:46" x14ac:dyDescent="0.25">
      <c r="A13" s="132"/>
      <c r="B13" s="133"/>
      <c r="C13" s="133"/>
      <c r="D13" s="133"/>
      <c r="E13" s="133"/>
      <c r="F13" s="133"/>
      <c r="G13" s="133"/>
      <c r="H13" s="133"/>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row>
    <row r="14" spans="1:46" x14ac:dyDescent="0.25">
      <c r="A14" s="146" t="s">
        <v>89</v>
      </c>
      <c r="B14" s="162"/>
      <c r="C14" s="163"/>
      <c r="D14" s="163"/>
      <c r="E14" s="163"/>
      <c r="F14" s="163"/>
      <c r="G14" s="163"/>
      <c r="H14" s="164"/>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row>
    <row r="15" spans="1:46" x14ac:dyDescent="0.25">
      <c r="A15" s="148" t="s">
        <v>90</v>
      </c>
      <c r="B15" s="203" t="s">
        <v>161</v>
      </c>
      <c r="C15" s="203"/>
      <c r="D15" s="203"/>
      <c r="E15" s="203"/>
      <c r="F15" s="203"/>
      <c r="G15" s="203"/>
      <c r="H15" s="203"/>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row>
    <row r="16" spans="1:46" x14ac:dyDescent="0.25">
      <c r="A16" s="148" t="s">
        <v>91</v>
      </c>
      <c r="B16" s="205" t="s">
        <v>137</v>
      </c>
      <c r="C16" s="205"/>
      <c r="D16" s="205"/>
      <c r="E16" s="205"/>
      <c r="F16" s="205"/>
      <c r="G16" s="205"/>
      <c r="H16" s="205"/>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row>
    <row r="17" spans="1:46" x14ac:dyDescent="0.25">
      <c r="A17" s="148" t="s">
        <v>92</v>
      </c>
      <c r="B17" s="203" t="s">
        <v>157</v>
      </c>
      <c r="C17" s="203"/>
      <c r="D17" s="203"/>
      <c r="E17" s="203"/>
      <c r="F17" s="203"/>
      <c r="G17" s="203"/>
      <c r="H17" s="203"/>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row>
    <row r="18" spans="1:46" x14ac:dyDescent="0.25">
      <c r="A18" s="138"/>
      <c r="B18" s="139"/>
      <c r="C18" s="139"/>
      <c r="D18" s="139"/>
      <c r="E18" s="139"/>
      <c r="F18" s="139"/>
      <c r="G18" s="139"/>
      <c r="H18" s="1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row>
    <row r="19" spans="1:46" x14ac:dyDescent="0.25">
      <c r="A19" s="146" t="s">
        <v>93</v>
      </c>
      <c r="B19" s="204" t="s">
        <v>94</v>
      </c>
      <c r="C19" s="204"/>
      <c r="D19" s="204"/>
      <c r="E19" s="204" t="s">
        <v>95</v>
      </c>
      <c r="F19" s="204"/>
      <c r="G19" s="204"/>
      <c r="H19" s="204"/>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row>
    <row r="20" spans="1:46" x14ac:dyDescent="0.25">
      <c r="A20" s="148" t="s">
        <v>96</v>
      </c>
      <c r="B20" s="203" t="s">
        <v>138</v>
      </c>
      <c r="C20" s="203"/>
      <c r="D20" s="203"/>
      <c r="E20" s="208" t="s">
        <v>139</v>
      </c>
      <c r="F20" s="208"/>
      <c r="G20" s="208"/>
      <c r="H20" s="208"/>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row>
    <row r="21" spans="1:46" x14ac:dyDescent="0.25">
      <c r="A21" s="148" t="s">
        <v>97</v>
      </c>
      <c r="B21" s="205" t="s">
        <v>172</v>
      </c>
      <c r="C21" s="205"/>
      <c r="D21" s="205"/>
      <c r="E21" s="206" t="s">
        <v>139</v>
      </c>
      <c r="F21" s="206"/>
      <c r="G21" s="206"/>
      <c r="H21" s="206"/>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row>
    <row r="22" spans="1:46" ht="30" x14ac:dyDescent="0.25">
      <c r="A22" s="148" t="s">
        <v>98</v>
      </c>
      <c r="B22" s="208" t="s">
        <v>185</v>
      </c>
      <c r="C22" s="208"/>
      <c r="D22" s="208"/>
      <c r="E22" s="208" t="s">
        <v>139</v>
      </c>
      <c r="F22" s="208"/>
      <c r="G22" s="208"/>
      <c r="H22" s="208"/>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row>
    <row r="23" spans="1:46" ht="27.75" customHeight="1" x14ac:dyDescent="0.25">
      <c r="A23" s="148" t="s">
        <v>99</v>
      </c>
      <c r="B23" s="202" t="s">
        <v>162</v>
      </c>
      <c r="C23" s="202"/>
      <c r="D23" s="202"/>
      <c r="E23" s="206" t="s">
        <v>139</v>
      </c>
      <c r="F23" s="206"/>
      <c r="G23" s="206"/>
      <c r="H23" s="206"/>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row>
    <row r="24" spans="1:46" x14ac:dyDescent="0.25">
      <c r="A24" s="148" t="s">
        <v>100</v>
      </c>
      <c r="B24" s="203" t="s">
        <v>136</v>
      </c>
      <c r="C24" s="203"/>
      <c r="D24" s="203"/>
      <c r="E24" s="208"/>
      <c r="F24" s="208"/>
      <c r="G24" s="208"/>
      <c r="H24" s="208"/>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row>
    <row r="25" spans="1:46" x14ac:dyDescent="0.25">
      <c r="A25" s="148" t="s">
        <v>101</v>
      </c>
      <c r="B25" s="205" t="s">
        <v>136</v>
      </c>
      <c r="C25" s="205"/>
      <c r="D25" s="205"/>
      <c r="E25" s="206"/>
      <c r="F25" s="206"/>
      <c r="G25" s="206"/>
      <c r="H25" s="206"/>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row>
    <row r="26" spans="1:46" x14ac:dyDescent="0.25">
      <c r="A26" s="132"/>
      <c r="B26" s="133"/>
      <c r="C26" s="133"/>
      <c r="D26" s="133"/>
      <c r="E26" s="133"/>
      <c r="F26" s="133"/>
      <c r="G26" s="133"/>
      <c r="H26" s="133"/>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row>
    <row r="27" spans="1:46" x14ac:dyDescent="0.25">
      <c r="A27" s="146" t="s">
        <v>102</v>
      </c>
      <c r="B27" s="204" t="s">
        <v>94</v>
      </c>
      <c r="C27" s="204"/>
      <c r="D27" s="204"/>
      <c r="E27" s="204" t="s">
        <v>95</v>
      </c>
      <c r="F27" s="204"/>
      <c r="G27" s="204"/>
      <c r="H27" s="204"/>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row>
    <row r="28" spans="1:46" ht="45.75" customHeight="1" x14ac:dyDescent="0.25">
      <c r="A28" s="148" t="s">
        <v>103</v>
      </c>
      <c r="B28" s="207" t="s">
        <v>163</v>
      </c>
      <c r="C28" s="211"/>
      <c r="D28" s="211"/>
      <c r="E28" s="208" t="s">
        <v>139</v>
      </c>
      <c r="F28" s="208"/>
      <c r="G28" s="208"/>
      <c r="H28" s="208"/>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row>
    <row r="29" spans="1:46" ht="44.25" customHeight="1" x14ac:dyDescent="0.25">
      <c r="A29" s="148" t="s">
        <v>104</v>
      </c>
      <c r="B29" s="209" t="s">
        <v>163</v>
      </c>
      <c r="C29" s="210"/>
      <c r="D29" s="210"/>
      <c r="E29" s="206" t="s">
        <v>139</v>
      </c>
      <c r="F29" s="206"/>
      <c r="G29" s="206"/>
      <c r="H29" s="206"/>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row>
    <row r="30" spans="1:46" ht="46.5" customHeight="1" x14ac:dyDescent="0.25">
      <c r="A30" s="148" t="s">
        <v>105</v>
      </c>
      <c r="B30" s="207" t="s">
        <v>163</v>
      </c>
      <c r="C30" s="211"/>
      <c r="D30" s="211"/>
      <c r="E30" s="208" t="s">
        <v>139</v>
      </c>
      <c r="F30" s="208"/>
      <c r="G30" s="208"/>
      <c r="H30" s="208"/>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row>
    <row r="31" spans="1:46" ht="48.75" customHeight="1" x14ac:dyDescent="0.25">
      <c r="A31" s="148" t="s">
        <v>106</v>
      </c>
      <c r="B31" s="209" t="s">
        <v>163</v>
      </c>
      <c r="C31" s="210"/>
      <c r="D31" s="210"/>
      <c r="E31" s="206" t="s">
        <v>139</v>
      </c>
      <c r="F31" s="206"/>
      <c r="G31" s="206"/>
      <c r="H31" s="206"/>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row>
    <row r="32" spans="1:46" x14ac:dyDescent="0.25">
      <c r="A32" s="148" t="s">
        <v>107</v>
      </c>
      <c r="B32" s="211" t="s">
        <v>136</v>
      </c>
      <c r="C32" s="211"/>
      <c r="D32" s="211"/>
      <c r="E32" s="208"/>
      <c r="F32" s="208"/>
      <c r="G32" s="208"/>
      <c r="H32" s="208"/>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row>
    <row r="33" spans="1:46" ht="45.75" customHeight="1" x14ac:dyDescent="0.25">
      <c r="A33" s="148" t="s">
        <v>108</v>
      </c>
      <c r="B33" s="209" t="s">
        <v>164</v>
      </c>
      <c r="C33" s="210"/>
      <c r="D33" s="210"/>
      <c r="E33" s="206" t="s">
        <v>139</v>
      </c>
      <c r="F33" s="206"/>
      <c r="G33" s="206"/>
      <c r="H33" s="206"/>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row>
    <row r="34" spans="1:46" ht="45" customHeight="1" x14ac:dyDescent="0.25">
      <c r="A34" s="148" t="s">
        <v>109</v>
      </c>
      <c r="B34" s="207" t="s">
        <v>165</v>
      </c>
      <c r="C34" s="211"/>
      <c r="D34" s="211"/>
      <c r="E34" s="208" t="s">
        <v>139</v>
      </c>
      <c r="F34" s="208"/>
      <c r="G34" s="208"/>
      <c r="H34" s="208"/>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row>
    <row r="35" spans="1:46" ht="48" customHeight="1" x14ac:dyDescent="0.25">
      <c r="A35" s="148" t="s">
        <v>110</v>
      </c>
      <c r="B35" s="209" t="s">
        <v>163</v>
      </c>
      <c r="C35" s="210"/>
      <c r="D35" s="210"/>
      <c r="E35" s="206" t="s">
        <v>139</v>
      </c>
      <c r="F35" s="206"/>
      <c r="G35" s="206"/>
      <c r="H35" s="206"/>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row>
    <row r="36" spans="1:46" ht="75.75" customHeight="1" x14ac:dyDescent="0.25">
      <c r="A36" s="148" t="s">
        <v>111</v>
      </c>
      <c r="B36" s="207" t="s">
        <v>166</v>
      </c>
      <c r="C36" s="207"/>
      <c r="D36" s="207"/>
      <c r="E36" s="208" t="s">
        <v>139</v>
      </c>
      <c r="F36" s="208"/>
      <c r="G36" s="208"/>
      <c r="H36" s="208"/>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row>
    <row r="37" spans="1:46" x14ac:dyDescent="0.25">
      <c r="A37" s="140"/>
      <c r="B37" s="139"/>
      <c r="C37" s="139"/>
      <c r="D37" s="139"/>
      <c r="E37" s="139"/>
      <c r="F37" s="139"/>
      <c r="G37" s="139"/>
      <c r="H37" s="1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row>
    <row r="38" spans="1:46" x14ac:dyDescent="0.25">
      <c r="A38" s="146" t="s">
        <v>112</v>
      </c>
      <c r="B38" s="204" t="s">
        <v>94</v>
      </c>
      <c r="C38" s="204"/>
      <c r="D38" s="204"/>
      <c r="E38" s="204" t="s">
        <v>113</v>
      </c>
      <c r="F38" s="204"/>
      <c r="G38" s="204"/>
      <c r="H38" s="204"/>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row>
    <row r="39" spans="1:46" x14ac:dyDescent="0.25">
      <c r="A39" s="148" t="s">
        <v>114</v>
      </c>
      <c r="B39" s="201" t="s">
        <v>140</v>
      </c>
      <c r="C39" s="201"/>
      <c r="D39" s="201"/>
      <c r="E39" s="205"/>
      <c r="F39" s="205"/>
      <c r="G39" s="205"/>
      <c r="H39" s="205"/>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row>
    <row r="40" spans="1:46" x14ac:dyDescent="0.25">
      <c r="A40" s="148" t="s">
        <v>115</v>
      </c>
      <c r="B40" s="203" t="s">
        <v>141</v>
      </c>
      <c r="C40" s="203"/>
      <c r="D40" s="203"/>
      <c r="E40" s="203" t="s">
        <v>142</v>
      </c>
      <c r="F40" s="203"/>
      <c r="G40" s="203"/>
      <c r="H40" s="203"/>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row>
    <row r="41" spans="1:46" x14ac:dyDescent="0.25">
      <c r="A41" s="140"/>
      <c r="B41" s="139"/>
      <c r="C41" s="139"/>
      <c r="D41" s="139"/>
      <c r="E41" s="139"/>
      <c r="F41" s="139"/>
      <c r="G41" s="139"/>
      <c r="H41" s="1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row>
    <row r="42" spans="1:46" x14ac:dyDescent="0.25">
      <c r="A42" s="146" t="s">
        <v>116</v>
      </c>
      <c r="B42" s="204" t="s">
        <v>117</v>
      </c>
      <c r="C42" s="204"/>
      <c r="D42" s="204"/>
      <c r="E42" s="204" t="s">
        <v>113</v>
      </c>
      <c r="F42" s="204"/>
      <c r="G42" s="204"/>
      <c r="H42" s="204"/>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row>
    <row r="43" spans="1:46" ht="30" customHeight="1" x14ac:dyDescent="0.25">
      <c r="A43" s="148" t="s">
        <v>118</v>
      </c>
      <c r="B43" s="201" t="s">
        <v>143</v>
      </c>
      <c r="C43" s="201"/>
      <c r="D43" s="201"/>
      <c r="E43" s="202" t="s">
        <v>144</v>
      </c>
      <c r="F43" s="202"/>
      <c r="G43" s="202"/>
      <c r="H43" s="202"/>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row>
    <row r="44" spans="1:46" ht="31.5" customHeight="1" x14ac:dyDescent="0.25">
      <c r="A44" s="148" t="s">
        <v>119</v>
      </c>
      <c r="B44" s="203" t="s">
        <v>150</v>
      </c>
      <c r="C44" s="203"/>
      <c r="D44" s="203"/>
      <c r="E44" s="200" t="s">
        <v>151</v>
      </c>
      <c r="F44" s="200"/>
      <c r="G44" s="200"/>
      <c r="H44" s="200"/>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row>
    <row r="45" spans="1:46" x14ac:dyDescent="0.25">
      <c r="A45" s="140"/>
      <c r="B45" s="139"/>
      <c r="C45" s="139"/>
      <c r="D45" s="139"/>
      <c r="E45" s="139"/>
      <c r="F45" s="139"/>
      <c r="G45" s="139"/>
      <c r="H45" s="1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row>
    <row r="46" spans="1:46" x14ac:dyDescent="0.25">
      <c r="A46" s="146" t="s">
        <v>120</v>
      </c>
      <c r="B46" s="204" t="s">
        <v>121</v>
      </c>
      <c r="C46" s="204"/>
      <c r="D46" s="204"/>
      <c r="E46" s="204" t="s">
        <v>113</v>
      </c>
      <c r="F46" s="204"/>
      <c r="G46" s="204"/>
      <c r="H46" s="204"/>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row>
    <row r="47" spans="1:46" ht="15" customHeight="1" x14ac:dyDescent="0.25">
      <c r="A47" s="148" t="s">
        <v>122</v>
      </c>
      <c r="B47" s="199" t="s">
        <v>145</v>
      </c>
      <c r="C47" s="199"/>
      <c r="D47" s="199"/>
      <c r="E47" s="203" t="s">
        <v>146</v>
      </c>
      <c r="F47" s="203"/>
      <c r="G47" s="203"/>
      <c r="H47" s="203"/>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row>
    <row r="48" spans="1:46" ht="19.5" customHeight="1" x14ac:dyDescent="0.25">
      <c r="A48" s="148" t="s">
        <v>123</v>
      </c>
      <c r="B48" s="205" t="s">
        <v>147</v>
      </c>
      <c r="C48" s="205"/>
      <c r="D48" s="205"/>
      <c r="E48" s="206" t="s">
        <v>159</v>
      </c>
      <c r="F48" s="206"/>
      <c r="G48" s="206"/>
      <c r="H48" s="206"/>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row>
    <row r="49" spans="1:46" ht="30" customHeight="1" x14ac:dyDescent="0.25">
      <c r="A49" s="148" t="s">
        <v>124</v>
      </c>
      <c r="B49" s="199" t="s">
        <v>148</v>
      </c>
      <c r="C49" s="199"/>
      <c r="D49" s="199"/>
      <c r="E49" s="200" t="s">
        <v>149</v>
      </c>
      <c r="F49" s="200"/>
      <c r="G49" s="200"/>
      <c r="H49" s="200"/>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row>
    <row r="50" spans="1:46" x14ac:dyDescent="0.25">
      <c r="A50" s="137"/>
      <c r="B50" s="156"/>
      <c r="C50" s="157"/>
      <c r="D50" s="157"/>
      <c r="E50" s="158"/>
      <c r="F50" s="158"/>
      <c r="G50" s="158"/>
      <c r="H50" s="158"/>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row>
    <row r="51" spans="1:46" ht="30" customHeight="1" x14ac:dyDescent="0.25">
      <c r="A51" s="134"/>
      <c r="B51" s="135"/>
      <c r="C51" s="135"/>
      <c r="D51" s="135"/>
      <c r="E51" s="135"/>
      <c r="F51" s="135"/>
      <c r="G51" s="135"/>
      <c r="H51" s="136"/>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row>
    <row r="52" spans="1:46" x14ac:dyDescent="0.25">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row>
    <row r="53" spans="1:46" ht="31.5" x14ac:dyDescent="0.25">
      <c r="A53" s="141" t="s">
        <v>125</v>
      </c>
      <c r="B53" s="142" t="str">
        <f>B57</f>
        <v>app-fashinst-002</v>
      </c>
      <c r="C53" s="143"/>
      <c r="D53" s="144"/>
      <c r="E53" s="143"/>
      <c r="F53" s="143"/>
      <c r="G53" s="143"/>
      <c r="H53" s="145"/>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row>
    <row r="54" spans="1:46" x14ac:dyDescent="0.25">
      <c r="A54" s="219"/>
      <c r="B54" s="219"/>
      <c r="C54" s="219"/>
      <c r="D54" s="219"/>
      <c r="E54" s="219"/>
      <c r="F54" s="219"/>
      <c r="G54" s="219"/>
      <c r="H54" s="21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row>
    <row r="55" spans="1:46" x14ac:dyDescent="0.25">
      <c r="A55" s="146" t="s">
        <v>73</v>
      </c>
      <c r="B55" s="159"/>
      <c r="C55" s="160"/>
      <c r="D55" s="160"/>
      <c r="E55" s="160"/>
      <c r="F55" s="160"/>
      <c r="G55" s="160"/>
      <c r="H55" s="161"/>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row>
    <row r="56" spans="1:46" x14ac:dyDescent="0.25">
      <c r="A56" s="148" t="s">
        <v>74</v>
      </c>
      <c r="B56" s="205" t="s">
        <v>156</v>
      </c>
      <c r="C56" s="205"/>
      <c r="D56" s="205"/>
      <c r="E56" s="205"/>
      <c r="F56" s="205"/>
      <c r="G56" s="205"/>
      <c r="H56" s="205"/>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row>
    <row r="57" spans="1:46" x14ac:dyDescent="0.25">
      <c r="A57" s="148" t="s">
        <v>75</v>
      </c>
      <c r="B57" s="220" t="s">
        <v>153</v>
      </c>
      <c r="C57" s="220"/>
      <c r="D57" s="220"/>
      <c r="E57" s="220"/>
      <c r="F57" s="220"/>
      <c r="G57" s="220"/>
      <c r="H57" s="220"/>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row>
    <row r="58" spans="1:46" x14ac:dyDescent="0.25">
      <c r="A58" s="148" t="s">
        <v>76</v>
      </c>
      <c r="B58" s="221">
        <v>45352</v>
      </c>
      <c r="C58" s="222"/>
      <c r="D58" s="222"/>
      <c r="E58" s="222"/>
      <c r="F58" s="222"/>
      <c r="G58" s="222"/>
      <c r="H58" s="222"/>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row>
    <row r="59" spans="1:46" x14ac:dyDescent="0.25">
      <c r="A59" s="148" t="s">
        <v>77</v>
      </c>
      <c r="B59" s="203" t="s">
        <v>136</v>
      </c>
      <c r="C59" s="203"/>
      <c r="D59" s="203"/>
      <c r="E59" s="203"/>
      <c r="F59" s="203"/>
      <c r="G59" s="203"/>
      <c r="H59" s="203"/>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row>
    <row r="60" spans="1:46" x14ac:dyDescent="0.25">
      <c r="A60" s="140"/>
      <c r="B60" s="139"/>
      <c r="C60" s="139"/>
      <c r="D60" s="139"/>
      <c r="E60" s="139"/>
      <c r="F60" s="139"/>
      <c r="G60" s="139"/>
      <c r="H60" s="1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row>
    <row r="61" spans="1:46" x14ac:dyDescent="0.25">
      <c r="A61" s="146" t="s">
        <v>78</v>
      </c>
      <c r="B61" s="147" t="s">
        <v>79</v>
      </c>
      <c r="C61" s="147" t="s">
        <v>80</v>
      </c>
      <c r="D61" s="147" t="s">
        <v>81</v>
      </c>
      <c r="E61" s="147" t="s">
        <v>82</v>
      </c>
      <c r="F61" s="147" t="s">
        <v>83</v>
      </c>
      <c r="G61" s="147" t="s">
        <v>84</v>
      </c>
      <c r="H61" s="147" t="s">
        <v>85</v>
      </c>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row>
    <row r="62" spans="1:46" x14ac:dyDescent="0.25">
      <c r="A62" s="148" t="s">
        <v>86</v>
      </c>
      <c r="B62" s="149" t="s">
        <v>126</v>
      </c>
      <c r="C62" s="150" t="s">
        <v>127</v>
      </c>
      <c r="D62" s="150" t="s">
        <v>128</v>
      </c>
      <c r="E62" s="150" t="s">
        <v>129</v>
      </c>
      <c r="F62" s="150" t="s">
        <v>130</v>
      </c>
      <c r="G62" s="150" t="s">
        <v>131</v>
      </c>
      <c r="H62" s="151" t="s">
        <v>132</v>
      </c>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row>
    <row r="63" spans="1:46" x14ac:dyDescent="0.25">
      <c r="A63" s="148" t="s">
        <v>87</v>
      </c>
      <c r="B63" s="152" t="s">
        <v>133</v>
      </c>
      <c r="C63" s="153" t="s">
        <v>127</v>
      </c>
      <c r="D63" s="153" t="s">
        <v>128</v>
      </c>
      <c r="E63" s="153" t="s">
        <v>129</v>
      </c>
      <c r="F63" s="153" t="s">
        <v>130</v>
      </c>
      <c r="G63" s="153" t="s">
        <v>134</v>
      </c>
      <c r="H63" s="154" t="s">
        <v>135</v>
      </c>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row>
    <row r="64" spans="1:46" x14ac:dyDescent="0.25">
      <c r="A64" s="148" t="s">
        <v>88</v>
      </c>
      <c r="B64" s="155" t="s">
        <v>136</v>
      </c>
      <c r="C64" s="149"/>
      <c r="D64" s="149"/>
      <c r="E64" s="149"/>
      <c r="F64" s="149"/>
      <c r="G64" s="149"/>
      <c r="H64" s="14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row>
    <row r="65" spans="1:46" x14ac:dyDescent="0.25">
      <c r="A65" s="132"/>
      <c r="B65" s="133"/>
      <c r="C65" s="133"/>
      <c r="D65" s="133"/>
      <c r="E65" s="133"/>
      <c r="F65" s="133"/>
      <c r="G65" s="133"/>
      <c r="H65" s="133"/>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row>
    <row r="66" spans="1:46" x14ac:dyDescent="0.25">
      <c r="A66" s="146" t="s">
        <v>89</v>
      </c>
      <c r="B66" s="162"/>
      <c r="C66" s="163"/>
      <c r="D66" s="163"/>
      <c r="E66" s="163"/>
      <c r="F66" s="163"/>
      <c r="G66" s="163"/>
      <c r="H66" s="164"/>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row>
    <row r="67" spans="1:46" x14ac:dyDescent="0.25">
      <c r="A67" s="148" t="s">
        <v>90</v>
      </c>
      <c r="B67" s="203" t="s">
        <v>158</v>
      </c>
      <c r="C67" s="203"/>
      <c r="D67" s="203"/>
      <c r="E67" s="203"/>
      <c r="F67" s="203"/>
      <c r="G67" s="203"/>
      <c r="H67" s="203"/>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row>
    <row r="68" spans="1:46" x14ac:dyDescent="0.25">
      <c r="A68" s="148" t="s">
        <v>91</v>
      </c>
      <c r="B68" s="205" t="s">
        <v>154</v>
      </c>
      <c r="C68" s="205"/>
      <c r="D68" s="205"/>
      <c r="E68" s="205"/>
      <c r="F68" s="205"/>
      <c r="G68" s="205"/>
      <c r="H68" s="205"/>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row>
    <row r="69" spans="1:46" x14ac:dyDescent="0.25">
      <c r="A69" s="148" t="s">
        <v>92</v>
      </c>
      <c r="B69" s="203" t="s">
        <v>155</v>
      </c>
      <c r="C69" s="203"/>
      <c r="D69" s="203"/>
      <c r="E69" s="203"/>
      <c r="F69" s="203"/>
      <c r="G69" s="203"/>
      <c r="H69" s="203"/>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row>
    <row r="70" spans="1:46" x14ac:dyDescent="0.25">
      <c r="A70" s="138"/>
      <c r="B70" s="139"/>
      <c r="C70" s="139"/>
      <c r="D70" s="139"/>
      <c r="E70" s="139"/>
      <c r="F70" s="139"/>
      <c r="G70" s="139"/>
      <c r="H70" s="1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row>
    <row r="71" spans="1:46" x14ac:dyDescent="0.25">
      <c r="A71" s="146" t="s">
        <v>93</v>
      </c>
      <c r="B71" s="204" t="s">
        <v>94</v>
      </c>
      <c r="C71" s="204"/>
      <c r="D71" s="204"/>
      <c r="E71" s="204" t="s">
        <v>95</v>
      </c>
      <c r="F71" s="204"/>
      <c r="G71" s="204"/>
      <c r="H71" s="204"/>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row>
    <row r="72" spans="1:46" x14ac:dyDescent="0.25">
      <c r="A72" s="148" t="s">
        <v>96</v>
      </c>
      <c r="B72" s="203" t="s">
        <v>138</v>
      </c>
      <c r="C72" s="203"/>
      <c r="D72" s="203"/>
      <c r="E72" s="208" t="s">
        <v>139</v>
      </c>
      <c r="F72" s="208"/>
      <c r="G72" s="208"/>
      <c r="H72" s="208"/>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row>
    <row r="73" spans="1:46" x14ac:dyDescent="0.25">
      <c r="A73" s="148" t="s">
        <v>97</v>
      </c>
      <c r="B73" s="205" t="s">
        <v>172</v>
      </c>
      <c r="C73" s="205"/>
      <c r="D73" s="205"/>
      <c r="E73" s="206" t="s">
        <v>139</v>
      </c>
      <c r="F73" s="206"/>
      <c r="G73" s="206"/>
      <c r="H73" s="206"/>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row>
    <row r="74" spans="1:46" ht="30" x14ac:dyDescent="0.25">
      <c r="A74" s="148" t="s">
        <v>98</v>
      </c>
      <c r="B74" s="208" t="s">
        <v>185</v>
      </c>
      <c r="C74" s="208"/>
      <c r="D74" s="208"/>
      <c r="E74" s="208" t="s">
        <v>139</v>
      </c>
      <c r="F74" s="208"/>
      <c r="G74" s="208"/>
      <c r="H74" s="208"/>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row>
    <row r="75" spans="1:46" ht="31.5" customHeight="1" x14ac:dyDescent="0.25">
      <c r="A75" s="148" t="s">
        <v>99</v>
      </c>
      <c r="B75" s="202" t="s">
        <v>162</v>
      </c>
      <c r="C75" s="202"/>
      <c r="D75" s="202"/>
      <c r="E75" s="206" t="s">
        <v>139</v>
      </c>
      <c r="F75" s="206"/>
      <c r="G75" s="206"/>
      <c r="H75" s="206"/>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row>
    <row r="76" spans="1:46" x14ac:dyDescent="0.25">
      <c r="A76" s="148" t="s">
        <v>100</v>
      </c>
      <c r="B76" s="203" t="s">
        <v>136</v>
      </c>
      <c r="C76" s="203"/>
      <c r="D76" s="203"/>
      <c r="E76" s="203"/>
      <c r="F76" s="203"/>
      <c r="G76" s="203"/>
      <c r="H76" s="203"/>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row>
    <row r="77" spans="1:46" x14ac:dyDescent="0.25">
      <c r="A77" s="148" t="s">
        <v>101</v>
      </c>
      <c r="B77" s="205" t="s">
        <v>136</v>
      </c>
      <c r="C77" s="205"/>
      <c r="D77" s="205"/>
      <c r="E77" s="205"/>
      <c r="F77" s="205"/>
      <c r="G77" s="205"/>
      <c r="H77" s="205"/>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row>
    <row r="78" spans="1:46" x14ac:dyDescent="0.25">
      <c r="A78" s="132"/>
      <c r="B78" s="133"/>
      <c r="C78" s="133"/>
      <c r="D78" s="133"/>
      <c r="E78" s="133"/>
      <c r="F78" s="133"/>
      <c r="G78" s="133"/>
      <c r="H78" s="133"/>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row>
    <row r="79" spans="1:46" x14ac:dyDescent="0.25">
      <c r="A79" s="146" t="s">
        <v>102</v>
      </c>
      <c r="B79" s="204" t="s">
        <v>94</v>
      </c>
      <c r="C79" s="204"/>
      <c r="D79" s="204"/>
      <c r="E79" s="204" t="s">
        <v>95</v>
      </c>
      <c r="F79" s="204"/>
      <c r="G79" s="204"/>
      <c r="H79" s="204"/>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row>
    <row r="80" spans="1:46" ht="43.5" customHeight="1" x14ac:dyDescent="0.25">
      <c r="A80" s="148" t="s">
        <v>103</v>
      </c>
      <c r="B80" s="207" t="s">
        <v>163</v>
      </c>
      <c r="C80" s="211"/>
      <c r="D80" s="211"/>
      <c r="E80" s="208" t="s">
        <v>139</v>
      </c>
      <c r="F80" s="208"/>
      <c r="G80" s="208"/>
      <c r="H80" s="208"/>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row>
    <row r="81" spans="1:46" ht="43.5" customHeight="1" x14ac:dyDescent="0.25">
      <c r="A81" s="148" t="s">
        <v>104</v>
      </c>
      <c r="B81" s="209" t="s">
        <v>163</v>
      </c>
      <c r="C81" s="210"/>
      <c r="D81" s="210"/>
      <c r="E81" s="206" t="s">
        <v>139</v>
      </c>
      <c r="F81" s="206"/>
      <c r="G81" s="206"/>
      <c r="H81" s="206"/>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row>
    <row r="82" spans="1:46" ht="45" customHeight="1" x14ac:dyDescent="0.25">
      <c r="A82" s="148" t="s">
        <v>105</v>
      </c>
      <c r="B82" s="207" t="s">
        <v>163</v>
      </c>
      <c r="C82" s="211"/>
      <c r="D82" s="211"/>
      <c r="E82" s="208" t="s">
        <v>139</v>
      </c>
      <c r="F82" s="208"/>
      <c r="G82" s="208"/>
      <c r="H82" s="208"/>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row>
    <row r="83" spans="1:46" ht="43.5" customHeight="1" x14ac:dyDescent="0.25">
      <c r="A83" s="148" t="s">
        <v>106</v>
      </c>
      <c r="B83" s="209" t="s">
        <v>163</v>
      </c>
      <c r="C83" s="210"/>
      <c r="D83" s="210"/>
      <c r="E83" s="206" t="s">
        <v>139</v>
      </c>
      <c r="F83" s="206"/>
      <c r="G83" s="206"/>
      <c r="H83" s="206"/>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row>
    <row r="84" spans="1:46" x14ac:dyDescent="0.25">
      <c r="A84" s="148" t="s">
        <v>107</v>
      </c>
      <c r="B84" s="211" t="s">
        <v>136</v>
      </c>
      <c r="C84" s="211"/>
      <c r="D84" s="211"/>
      <c r="E84" s="208"/>
      <c r="F84" s="208"/>
      <c r="G84" s="208"/>
      <c r="H84" s="208"/>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row>
    <row r="85" spans="1:46" ht="45" customHeight="1" x14ac:dyDescent="0.25">
      <c r="A85" s="148" t="s">
        <v>108</v>
      </c>
      <c r="B85" s="209" t="s">
        <v>164</v>
      </c>
      <c r="C85" s="210"/>
      <c r="D85" s="210"/>
      <c r="E85" s="206" t="s">
        <v>139</v>
      </c>
      <c r="F85" s="206"/>
      <c r="G85" s="206"/>
      <c r="H85" s="206"/>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row>
    <row r="86" spans="1:46" ht="44.25" customHeight="1" x14ac:dyDescent="0.25">
      <c r="A86" s="148" t="s">
        <v>109</v>
      </c>
      <c r="B86" s="207" t="s">
        <v>165</v>
      </c>
      <c r="C86" s="211"/>
      <c r="D86" s="211"/>
      <c r="E86" s="208" t="s">
        <v>139</v>
      </c>
      <c r="F86" s="208"/>
      <c r="G86" s="208"/>
      <c r="H86" s="208"/>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row>
    <row r="87" spans="1:46" ht="45.75" customHeight="1" x14ac:dyDescent="0.25">
      <c r="A87" s="148" t="s">
        <v>110</v>
      </c>
      <c r="B87" s="209" t="s">
        <v>163</v>
      </c>
      <c r="C87" s="210"/>
      <c r="D87" s="210"/>
      <c r="E87" s="206" t="s">
        <v>139</v>
      </c>
      <c r="F87" s="206"/>
      <c r="G87" s="206"/>
      <c r="H87" s="206"/>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row>
    <row r="88" spans="1:46" ht="79.5" customHeight="1" x14ac:dyDescent="0.25">
      <c r="A88" s="148" t="s">
        <v>111</v>
      </c>
      <c r="B88" s="207" t="s">
        <v>166</v>
      </c>
      <c r="C88" s="207"/>
      <c r="D88" s="207"/>
      <c r="E88" s="208" t="s">
        <v>139</v>
      </c>
      <c r="F88" s="208"/>
      <c r="G88" s="208"/>
      <c r="H88" s="208"/>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row>
    <row r="89" spans="1:46" x14ac:dyDescent="0.25">
      <c r="A89" s="140"/>
      <c r="B89" s="139"/>
      <c r="C89" s="139"/>
      <c r="D89" s="139"/>
      <c r="E89" s="139"/>
      <c r="F89" s="139"/>
      <c r="G89" s="139"/>
      <c r="H89" s="1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row>
    <row r="90" spans="1:46" x14ac:dyDescent="0.25">
      <c r="A90" s="146" t="s">
        <v>112</v>
      </c>
      <c r="B90" s="204" t="s">
        <v>94</v>
      </c>
      <c r="C90" s="204"/>
      <c r="D90" s="204"/>
      <c r="E90" s="204" t="s">
        <v>113</v>
      </c>
      <c r="F90" s="204"/>
      <c r="G90" s="204"/>
      <c r="H90" s="204"/>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row>
    <row r="91" spans="1:46" x14ac:dyDescent="0.25">
      <c r="A91" s="148" t="s">
        <v>114</v>
      </c>
      <c r="B91" s="201" t="s">
        <v>140</v>
      </c>
      <c r="C91" s="201"/>
      <c r="D91" s="201"/>
      <c r="E91" s="205"/>
      <c r="F91" s="205"/>
      <c r="G91" s="205"/>
      <c r="H91" s="205"/>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row>
    <row r="92" spans="1:46" x14ac:dyDescent="0.25">
      <c r="A92" s="148" t="s">
        <v>115</v>
      </c>
      <c r="B92" s="203" t="s">
        <v>141</v>
      </c>
      <c r="C92" s="203"/>
      <c r="D92" s="203"/>
      <c r="E92" s="203" t="s">
        <v>142</v>
      </c>
      <c r="F92" s="203"/>
      <c r="G92" s="203"/>
      <c r="H92" s="203"/>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row>
    <row r="93" spans="1:46" x14ac:dyDescent="0.25">
      <c r="A93" s="140"/>
      <c r="B93" s="139"/>
      <c r="C93" s="139"/>
      <c r="D93" s="139"/>
      <c r="E93" s="139"/>
      <c r="F93" s="139"/>
      <c r="G93" s="139"/>
      <c r="H93" s="1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row>
    <row r="94" spans="1:46" x14ac:dyDescent="0.25">
      <c r="A94" s="146" t="s">
        <v>116</v>
      </c>
      <c r="B94" s="204" t="s">
        <v>117</v>
      </c>
      <c r="C94" s="204"/>
      <c r="D94" s="204"/>
      <c r="E94" s="204" t="s">
        <v>113</v>
      </c>
      <c r="F94" s="204"/>
      <c r="G94" s="204"/>
      <c r="H94" s="204"/>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row>
    <row r="95" spans="1:46" ht="32.25" customHeight="1" x14ac:dyDescent="0.25">
      <c r="A95" s="148" t="s">
        <v>118</v>
      </c>
      <c r="B95" s="201" t="s">
        <v>143</v>
      </c>
      <c r="C95" s="201"/>
      <c r="D95" s="201"/>
      <c r="E95" s="202" t="s">
        <v>144</v>
      </c>
      <c r="F95" s="202"/>
      <c r="G95" s="202"/>
      <c r="H95" s="202"/>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row>
    <row r="96" spans="1:46" ht="30.75" customHeight="1" x14ac:dyDescent="0.25">
      <c r="A96" s="148" t="s">
        <v>119</v>
      </c>
      <c r="B96" s="208" t="s">
        <v>150</v>
      </c>
      <c r="C96" s="208"/>
      <c r="D96" s="208"/>
      <c r="E96" s="200" t="s">
        <v>151</v>
      </c>
      <c r="F96" s="200"/>
      <c r="G96" s="200"/>
      <c r="H96" s="200"/>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row>
    <row r="97" spans="1:46" x14ac:dyDescent="0.25">
      <c r="A97" s="140"/>
      <c r="B97" s="139"/>
      <c r="C97" s="139"/>
      <c r="D97" s="139"/>
      <c r="E97" s="139"/>
      <c r="F97" s="139"/>
      <c r="G97" s="139"/>
      <c r="H97" s="1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row>
    <row r="98" spans="1:46" x14ac:dyDescent="0.25">
      <c r="A98" s="146" t="s">
        <v>120</v>
      </c>
      <c r="B98" s="204" t="s">
        <v>121</v>
      </c>
      <c r="C98" s="204"/>
      <c r="D98" s="204"/>
      <c r="E98" s="204" t="s">
        <v>113</v>
      </c>
      <c r="F98" s="204"/>
      <c r="G98" s="204"/>
      <c r="H98" s="204"/>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row>
    <row r="99" spans="1:46" x14ac:dyDescent="0.25">
      <c r="A99" s="148" t="s">
        <v>122</v>
      </c>
      <c r="B99" s="199" t="s">
        <v>145</v>
      </c>
      <c r="C99" s="199"/>
      <c r="D99" s="199"/>
      <c r="E99" s="203" t="s">
        <v>146</v>
      </c>
      <c r="F99" s="203"/>
      <c r="G99" s="203"/>
      <c r="H99" s="203"/>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row>
    <row r="100" spans="1:46" x14ac:dyDescent="0.25">
      <c r="A100" s="148" t="s">
        <v>123</v>
      </c>
      <c r="B100" s="205" t="s">
        <v>147</v>
      </c>
      <c r="C100" s="205"/>
      <c r="D100" s="205"/>
      <c r="E100" s="205" t="s">
        <v>159</v>
      </c>
      <c r="F100" s="205"/>
      <c r="G100" s="205"/>
      <c r="H100" s="205"/>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row>
    <row r="101" spans="1:46" ht="30.75" customHeight="1" x14ac:dyDescent="0.25">
      <c r="A101" s="148" t="s">
        <v>124</v>
      </c>
      <c r="B101" s="199" t="s">
        <v>148</v>
      </c>
      <c r="C101" s="199"/>
      <c r="D101" s="199"/>
      <c r="E101" s="200" t="s">
        <v>149</v>
      </c>
      <c r="F101" s="200"/>
      <c r="G101" s="200"/>
      <c r="H101" s="200"/>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row>
    <row r="102" spans="1:46" x14ac:dyDescent="0.25">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row>
    <row r="103" spans="1:46" ht="30" customHeight="1" x14ac:dyDescent="0.25">
      <c r="A103" s="134"/>
      <c r="B103" s="135"/>
      <c r="C103" s="135"/>
      <c r="D103" s="135"/>
      <c r="E103" s="135"/>
      <c r="F103" s="135"/>
      <c r="G103" s="135"/>
      <c r="H103" s="136"/>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row>
    <row r="104" spans="1:46" x14ac:dyDescent="0.25">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row>
    <row r="105" spans="1:46" ht="31.5" x14ac:dyDescent="0.25">
      <c r="A105" s="165" t="s">
        <v>125</v>
      </c>
      <c r="B105" s="142" t="str">
        <f>B109</f>
        <v>app-fashinst-003</v>
      </c>
      <c r="C105" s="143"/>
      <c r="D105" s="144"/>
      <c r="E105" s="143"/>
      <c r="F105" s="143"/>
      <c r="G105" s="143"/>
      <c r="H105" s="145"/>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row>
    <row r="106" spans="1:46" x14ac:dyDescent="0.25">
      <c r="A106" s="219"/>
      <c r="B106" s="219"/>
      <c r="C106" s="219"/>
      <c r="D106" s="219"/>
      <c r="E106" s="219"/>
      <c r="F106" s="219"/>
      <c r="G106" s="219"/>
      <c r="H106" s="21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row>
    <row r="107" spans="1:46" x14ac:dyDescent="0.25">
      <c r="A107" s="146" t="s">
        <v>73</v>
      </c>
      <c r="B107" s="159"/>
      <c r="C107" s="160"/>
      <c r="D107" s="160"/>
      <c r="E107" s="160"/>
      <c r="F107" s="160"/>
      <c r="G107" s="160"/>
      <c r="H107" s="161"/>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row>
    <row r="108" spans="1:46" x14ac:dyDescent="0.25">
      <c r="A108" s="148" t="s">
        <v>74</v>
      </c>
      <c r="B108" s="205" t="s">
        <v>168</v>
      </c>
      <c r="C108" s="205"/>
      <c r="D108" s="205"/>
      <c r="E108" s="205"/>
      <c r="F108" s="205"/>
      <c r="G108" s="205"/>
      <c r="H108" s="205"/>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row>
    <row r="109" spans="1:46" x14ac:dyDescent="0.25">
      <c r="A109" s="148" t="s">
        <v>75</v>
      </c>
      <c r="B109" s="220" t="s">
        <v>167</v>
      </c>
      <c r="C109" s="220"/>
      <c r="D109" s="220"/>
      <c r="E109" s="220"/>
      <c r="F109" s="220"/>
      <c r="G109" s="220"/>
      <c r="H109" s="220"/>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row>
    <row r="110" spans="1:46" x14ac:dyDescent="0.25">
      <c r="A110" s="148" t="s">
        <v>76</v>
      </c>
      <c r="B110" s="221">
        <v>45352</v>
      </c>
      <c r="C110" s="222"/>
      <c r="D110" s="222"/>
      <c r="E110" s="222"/>
      <c r="F110" s="222"/>
      <c r="G110" s="222"/>
      <c r="H110" s="222"/>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row>
    <row r="111" spans="1:46" x14ac:dyDescent="0.25">
      <c r="A111" s="148" t="s">
        <v>77</v>
      </c>
      <c r="B111" s="203" t="s">
        <v>136</v>
      </c>
      <c r="C111" s="203"/>
      <c r="D111" s="203"/>
      <c r="E111" s="203"/>
      <c r="F111" s="203"/>
      <c r="G111" s="203"/>
      <c r="H111" s="203"/>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row>
    <row r="112" spans="1:46" x14ac:dyDescent="0.25">
      <c r="A112" s="140"/>
      <c r="B112" s="139"/>
      <c r="C112" s="139"/>
      <c r="D112" s="139"/>
      <c r="E112" s="139"/>
      <c r="F112" s="139"/>
      <c r="G112" s="139"/>
      <c r="H112" s="1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row>
    <row r="113" spans="1:46" x14ac:dyDescent="0.25">
      <c r="A113" s="146" t="s">
        <v>78</v>
      </c>
      <c r="B113" s="147" t="s">
        <v>79</v>
      </c>
      <c r="C113" s="147" t="s">
        <v>80</v>
      </c>
      <c r="D113" s="147" t="s">
        <v>81</v>
      </c>
      <c r="E113" s="147" t="s">
        <v>82</v>
      </c>
      <c r="F113" s="147" t="s">
        <v>83</v>
      </c>
      <c r="G113" s="147" t="s">
        <v>84</v>
      </c>
      <c r="H113" s="147" t="s">
        <v>85</v>
      </c>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row>
    <row r="114" spans="1:46" x14ac:dyDescent="0.25">
      <c r="A114" s="148" t="s">
        <v>86</v>
      </c>
      <c r="B114" s="149" t="s">
        <v>126</v>
      </c>
      <c r="C114" s="150" t="s">
        <v>127</v>
      </c>
      <c r="D114" s="150" t="s">
        <v>128</v>
      </c>
      <c r="E114" s="150" t="s">
        <v>129</v>
      </c>
      <c r="F114" s="150" t="s">
        <v>130</v>
      </c>
      <c r="G114" s="150" t="s">
        <v>131</v>
      </c>
      <c r="H114" s="151" t="s">
        <v>132</v>
      </c>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row>
    <row r="115" spans="1:46" x14ac:dyDescent="0.25">
      <c r="A115" s="148" t="s">
        <v>87</v>
      </c>
      <c r="B115" s="152" t="s">
        <v>133</v>
      </c>
      <c r="C115" s="153" t="s">
        <v>127</v>
      </c>
      <c r="D115" s="153" t="s">
        <v>128</v>
      </c>
      <c r="E115" s="153" t="s">
        <v>129</v>
      </c>
      <c r="F115" s="153" t="s">
        <v>130</v>
      </c>
      <c r="G115" s="153" t="s">
        <v>134</v>
      </c>
      <c r="H115" s="154" t="s">
        <v>135</v>
      </c>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row>
    <row r="116" spans="1:46" x14ac:dyDescent="0.25">
      <c r="A116" s="148" t="s">
        <v>88</v>
      </c>
      <c r="B116" s="155" t="s">
        <v>136</v>
      </c>
      <c r="C116" s="149"/>
      <c r="D116" s="149"/>
      <c r="E116" s="149"/>
      <c r="F116" s="149"/>
      <c r="G116" s="149"/>
      <c r="H116" s="14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row>
    <row r="117" spans="1:46" x14ac:dyDescent="0.25">
      <c r="A117" s="132"/>
      <c r="B117" s="133"/>
      <c r="C117" s="133"/>
      <c r="D117" s="133"/>
      <c r="E117" s="133"/>
      <c r="F117" s="133"/>
      <c r="G117" s="133"/>
      <c r="H117" s="133"/>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row>
    <row r="118" spans="1:46" x14ac:dyDescent="0.25">
      <c r="A118" s="146" t="s">
        <v>89</v>
      </c>
      <c r="B118" s="162"/>
      <c r="C118" s="163"/>
      <c r="D118" s="163"/>
      <c r="E118" s="163"/>
      <c r="F118" s="163"/>
      <c r="G118" s="163"/>
      <c r="H118" s="164"/>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row>
    <row r="119" spans="1:46" x14ac:dyDescent="0.25">
      <c r="A119" s="148" t="s">
        <v>90</v>
      </c>
      <c r="B119" s="203" t="s">
        <v>169</v>
      </c>
      <c r="C119" s="203"/>
      <c r="D119" s="203"/>
      <c r="E119" s="203"/>
      <c r="F119" s="203"/>
      <c r="G119" s="203"/>
      <c r="H119" s="203"/>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row>
    <row r="120" spans="1:46" ht="30" customHeight="1" x14ac:dyDescent="0.25">
      <c r="A120" s="148" t="s">
        <v>91</v>
      </c>
      <c r="B120" s="202" t="s">
        <v>170</v>
      </c>
      <c r="C120" s="202"/>
      <c r="D120" s="202"/>
      <c r="E120" s="202"/>
      <c r="F120" s="202"/>
      <c r="G120" s="202"/>
      <c r="H120" s="202"/>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row>
    <row r="121" spans="1:46" x14ac:dyDescent="0.25">
      <c r="A121" s="148" t="s">
        <v>92</v>
      </c>
      <c r="B121" s="203" t="s">
        <v>171</v>
      </c>
      <c r="C121" s="203"/>
      <c r="D121" s="203"/>
      <c r="E121" s="203"/>
      <c r="F121" s="203"/>
      <c r="G121" s="203"/>
      <c r="H121" s="203"/>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row>
    <row r="122" spans="1:46" x14ac:dyDescent="0.25">
      <c r="A122" s="138"/>
      <c r="B122" s="139"/>
      <c r="C122" s="139"/>
      <c r="D122" s="139"/>
      <c r="E122" s="139"/>
      <c r="F122" s="139"/>
      <c r="G122" s="139"/>
      <c r="H122" s="1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row>
    <row r="123" spans="1:46" x14ac:dyDescent="0.25">
      <c r="A123" s="146" t="s">
        <v>93</v>
      </c>
      <c r="B123" s="204" t="s">
        <v>94</v>
      </c>
      <c r="C123" s="204"/>
      <c r="D123" s="204"/>
      <c r="E123" s="204" t="s">
        <v>95</v>
      </c>
      <c r="F123" s="204"/>
      <c r="G123" s="204"/>
      <c r="H123" s="204"/>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row>
    <row r="124" spans="1:46" x14ac:dyDescent="0.25">
      <c r="A124" s="148" t="s">
        <v>96</v>
      </c>
      <c r="B124" s="203" t="s">
        <v>136</v>
      </c>
      <c r="C124" s="203"/>
      <c r="D124" s="203"/>
      <c r="E124" s="208"/>
      <c r="F124" s="208"/>
      <c r="G124" s="208"/>
      <c r="H124" s="208"/>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row>
    <row r="125" spans="1:46" x14ac:dyDescent="0.25">
      <c r="A125" s="148" t="s">
        <v>97</v>
      </c>
      <c r="B125" s="205" t="s">
        <v>173</v>
      </c>
      <c r="C125" s="205"/>
      <c r="D125" s="205"/>
      <c r="E125" s="206" t="s">
        <v>174</v>
      </c>
      <c r="F125" s="206"/>
      <c r="G125" s="206"/>
      <c r="H125" s="206"/>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row>
    <row r="126" spans="1:46" ht="30" x14ac:dyDescent="0.25">
      <c r="A126" s="148" t="s">
        <v>98</v>
      </c>
      <c r="B126" s="208" t="s">
        <v>184</v>
      </c>
      <c r="C126" s="208"/>
      <c r="D126" s="208"/>
      <c r="E126" s="213" t="s">
        <v>174</v>
      </c>
      <c r="F126" s="214"/>
      <c r="G126" s="214"/>
      <c r="H126" s="215"/>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row>
    <row r="127" spans="1:46" x14ac:dyDescent="0.25">
      <c r="A127" s="148" t="s">
        <v>99</v>
      </c>
      <c r="B127" s="216" t="s">
        <v>136</v>
      </c>
      <c r="C127" s="217"/>
      <c r="D127" s="218"/>
      <c r="E127" s="206"/>
      <c r="F127" s="206"/>
      <c r="G127" s="206"/>
      <c r="H127" s="206"/>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row>
    <row r="128" spans="1:46" x14ac:dyDescent="0.25">
      <c r="A128" s="148" t="s">
        <v>100</v>
      </c>
      <c r="B128" s="203" t="s">
        <v>136</v>
      </c>
      <c r="C128" s="203"/>
      <c r="D128" s="203"/>
      <c r="E128" s="208"/>
      <c r="F128" s="208"/>
      <c r="G128" s="208"/>
      <c r="H128" s="208"/>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row>
    <row r="129" spans="1:46" x14ac:dyDescent="0.25">
      <c r="A129" s="148" t="s">
        <v>101</v>
      </c>
      <c r="B129" s="205" t="s">
        <v>136</v>
      </c>
      <c r="C129" s="205"/>
      <c r="D129" s="205"/>
      <c r="E129" s="206"/>
      <c r="F129" s="206"/>
      <c r="G129" s="206"/>
      <c r="H129" s="206"/>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row>
    <row r="130" spans="1:46" x14ac:dyDescent="0.25">
      <c r="A130" s="132"/>
      <c r="B130" s="133"/>
      <c r="C130" s="133"/>
      <c r="D130" s="133"/>
      <c r="E130" s="133"/>
      <c r="F130" s="133"/>
      <c r="G130" s="133"/>
      <c r="H130" s="133"/>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row>
    <row r="131" spans="1:46" x14ac:dyDescent="0.25">
      <c r="A131" s="146" t="s">
        <v>102</v>
      </c>
      <c r="B131" s="204" t="s">
        <v>94</v>
      </c>
      <c r="C131" s="204"/>
      <c r="D131" s="204"/>
      <c r="E131" s="204" t="s">
        <v>95</v>
      </c>
      <c r="F131" s="204"/>
      <c r="G131" s="204"/>
      <c r="H131" s="204"/>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row>
    <row r="132" spans="1:46" ht="30.75" customHeight="1" x14ac:dyDescent="0.25">
      <c r="A132" s="148" t="s">
        <v>103</v>
      </c>
      <c r="B132" s="207" t="s">
        <v>175</v>
      </c>
      <c r="C132" s="211"/>
      <c r="D132" s="211"/>
      <c r="E132" s="208" t="s">
        <v>174</v>
      </c>
      <c r="F132" s="208"/>
      <c r="G132" s="208"/>
      <c r="H132" s="208"/>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row>
    <row r="133" spans="1:46" ht="30.75" customHeight="1" x14ac:dyDescent="0.25">
      <c r="A133" s="148" t="s">
        <v>104</v>
      </c>
      <c r="B133" s="209" t="s">
        <v>175</v>
      </c>
      <c r="C133" s="210"/>
      <c r="D133" s="210"/>
      <c r="E133" s="206" t="s">
        <v>174</v>
      </c>
      <c r="F133" s="206"/>
      <c r="G133" s="206"/>
      <c r="H133" s="206"/>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row>
    <row r="134" spans="1:46" ht="28.5" customHeight="1" x14ac:dyDescent="0.25">
      <c r="A134" s="148" t="s">
        <v>105</v>
      </c>
      <c r="B134" s="207" t="s">
        <v>175</v>
      </c>
      <c r="C134" s="211"/>
      <c r="D134" s="211"/>
      <c r="E134" s="208" t="s">
        <v>174</v>
      </c>
      <c r="F134" s="208"/>
      <c r="G134" s="208"/>
      <c r="H134" s="208"/>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row>
    <row r="135" spans="1:46" x14ac:dyDescent="0.25">
      <c r="A135" s="148" t="s">
        <v>106</v>
      </c>
      <c r="B135" s="209" t="s">
        <v>136</v>
      </c>
      <c r="C135" s="210"/>
      <c r="D135" s="210"/>
      <c r="E135" s="206"/>
      <c r="F135" s="206"/>
      <c r="G135" s="206"/>
      <c r="H135" s="206"/>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row>
    <row r="136" spans="1:46" x14ac:dyDescent="0.25">
      <c r="A136" s="148" t="s">
        <v>107</v>
      </c>
      <c r="B136" s="211" t="s">
        <v>136</v>
      </c>
      <c r="C136" s="211"/>
      <c r="D136" s="211"/>
      <c r="E136" s="208"/>
      <c r="F136" s="208"/>
      <c r="G136" s="208"/>
      <c r="H136" s="208"/>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row>
    <row r="137" spans="1:46" ht="30" x14ac:dyDescent="0.25">
      <c r="A137" s="148" t="s">
        <v>108</v>
      </c>
      <c r="B137" s="212" t="s">
        <v>136</v>
      </c>
      <c r="C137" s="206"/>
      <c r="D137" s="206"/>
      <c r="E137" s="206"/>
      <c r="F137" s="206"/>
      <c r="G137" s="206"/>
      <c r="H137" s="206"/>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row>
    <row r="138" spans="1:46" ht="29.25" customHeight="1" x14ac:dyDescent="0.25">
      <c r="A138" s="148" t="s">
        <v>109</v>
      </c>
      <c r="B138" s="207" t="s">
        <v>175</v>
      </c>
      <c r="C138" s="211"/>
      <c r="D138" s="211"/>
      <c r="E138" s="208" t="s">
        <v>174</v>
      </c>
      <c r="F138" s="208"/>
      <c r="G138" s="208"/>
      <c r="H138" s="208"/>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row>
    <row r="139" spans="1:46" ht="30.75" customHeight="1" x14ac:dyDescent="0.25">
      <c r="A139" s="148" t="s">
        <v>110</v>
      </c>
      <c r="B139" s="209" t="s">
        <v>175</v>
      </c>
      <c r="C139" s="210"/>
      <c r="D139" s="210"/>
      <c r="E139" s="206" t="s">
        <v>174</v>
      </c>
      <c r="F139" s="206"/>
      <c r="G139" s="206"/>
      <c r="H139" s="206"/>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row>
    <row r="140" spans="1:46" x14ac:dyDescent="0.25">
      <c r="A140" s="148" t="s">
        <v>111</v>
      </c>
      <c r="B140" s="207" t="s">
        <v>136</v>
      </c>
      <c r="C140" s="207"/>
      <c r="D140" s="207"/>
      <c r="E140" s="208"/>
      <c r="F140" s="208"/>
      <c r="G140" s="208"/>
      <c r="H140" s="208"/>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row>
    <row r="141" spans="1:46" x14ac:dyDescent="0.25">
      <c r="A141" s="140"/>
      <c r="B141" s="139"/>
      <c r="C141" s="139"/>
      <c r="D141" s="139"/>
      <c r="E141" s="139"/>
      <c r="F141" s="139"/>
      <c r="G141" s="139"/>
      <c r="H141" s="1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row>
    <row r="142" spans="1:46" x14ac:dyDescent="0.25">
      <c r="A142" s="146" t="s">
        <v>112</v>
      </c>
      <c r="B142" s="204" t="s">
        <v>94</v>
      </c>
      <c r="C142" s="204"/>
      <c r="D142" s="204"/>
      <c r="E142" s="204" t="s">
        <v>113</v>
      </c>
      <c r="F142" s="204"/>
      <c r="G142" s="204"/>
      <c r="H142" s="204"/>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row>
    <row r="143" spans="1:46" ht="30.75" customHeight="1" x14ac:dyDescent="0.25">
      <c r="A143" s="148" t="s">
        <v>114</v>
      </c>
      <c r="B143" s="201" t="s">
        <v>140</v>
      </c>
      <c r="C143" s="201"/>
      <c r="D143" s="201"/>
      <c r="E143" s="202" t="s">
        <v>176</v>
      </c>
      <c r="F143" s="202"/>
      <c r="G143" s="202"/>
      <c r="H143" s="202"/>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row>
    <row r="144" spans="1:46" x14ac:dyDescent="0.25">
      <c r="A144" s="148" t="s">
        <v>115</v>
      </c>
      <c r="B144" s="203"/>
      <c r="C144" s="203"/>
      <c r="D144" s="203"/>
      <c r="E144" s="203"/>
      <c r="F144" s="203"/>
      <c r="G144" s="203"/>
      <c r="H144" s="203"/>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row>
    <row r="145" spans="1:46" x14ac:dyDescent="0.25">
      <c r="A145" s="140"/>
      <c r="B145" s="139"/>
      <c r="C145" s="139"/>
      <c r="D145" s="139"/>
      <c r="E145" s="139"/>
      <c r="F145" s="139"/>
      <c r="G145" s="139"/>
      <c r="H145" s="1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row>
    <row r="146" spans="1:46" x14ac:dyDescent="0.25">
      <c r="A146" s="146" t="s">
        <v>116</v>
      </c>
      <c r="B146" s="204" t="s">
        <v>117</v>
      </c>
      <c r="C146" s="204"/>
      <c r="D146" s="204"/>
      <c r="E146" s="204" t="s">
        <v>113</v>
      </c>
      <c r="F146" s="204"/>
      <c r="G146" s="204"/>
      <c r="H146" s="204"/>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row>
    <row r="147" spans="1:46" ht="30" customHeight="1" x14ac:dyDescent="0.25">
      <c r="A147" s="148" t="s">
        <v>118</v>
      </c>
      <c r="B147" s="201" t="s">
        <v>143</v>
      </c>
      <c r="C147" s="201"/>
      <c r="D147" s="201"/>
      <c r="E147" s="202" t="s">
        <v>144</v>
      </c>
      <c r="F147" s="202"/>
      <c r="G147" s="202"/>
      <c r="H147" s="202"/>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row>
    <row r="148" spans="1:46" x14ac:dyDescent="0.25">
      <c r="A148" s="148" t="s">
        <v>119</v>
      </c>
      <c r="B148" s="203"/>
      <c r="C148" s="203"/>
      <c r="D148" s="203"/>
      <c r="E148" s="200"/>
      <c r="F148" s="200"/>
      <c r="G148" s="200"/>
      <c r="H148" s="200"/>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row>
    <row r="149" spans="1:46" x14ac:dyDescent="0.25">
      <c r="A149" s="140"/>
      <c r="B149" s="139"/>
      <c r="C149" s="139"/>
      <c r="D149" s="139"/>
      <c r="E149" s="139"/>
      <c r="F149" s="139"/>
      <c r="G149" s="139"/>
      <c r="H149" s="1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row>
    <row r="150" spans="1:46" x14ac:dyDescent="0.25">
      <c r="A150" s="146" t="s">
        <v>120</v>
      </c>
      <c r="B150" s="204" t="s">
        <v>121</v>
      </c>
      <c r="C150" s="204"/>
      <c r="D150" s="204"/>
      <c r="E150" s="204" t="s">
        <v>113</v>
      </c>
      <c r="F150" s="204"/>
      <c r="G150" s="204"/>
      <c r="H150" s="204"/>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row>
    <row r="151" spans="1:46" ht="30.75" customHeight="1" x14ac:dyDescent="0.25">
      <c r="A151" s="148" t="s">
        <v>122</v>
      </c>
      <c r="B151" s="199" t="s">
        <v>145</v>
      </c>
      <c r="C151" s="199"/>
      <c r="D151" s="199"/>
      <c r="E151" s="200" t="s">
        <v>188</v>
      </c>
      <c r="F151" s="200"/>
      <c r="G151" s="200"/>
      <c r="H151" s="200"/>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row>
    <row r="152" spans="1:46" x14ac:dyDescent="0.25">
      <c r="A152" s="148" t="s">
        <v>123</v>
      </c>
      <c r="B152" s="205" t="s">
        <v>147</v>
      </c>
      <c r="C152" s="205"/>
      <c r="D152" s="205"/>
      <c r="E152" s="206" t="s">
        <v>177</v>
      </c>
      <c r="F152" s="206"/>
      <c r="G152" s="206"/>
      <c r="H152" s="206"/>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row>
    <row r="153" spans="1:46" x14ac:dyDescent="0.25">
      <c r="A153" s="148" t="s">
        <v>124</v>
      </c>
      <c r="B153" s="199" t="s">
        <v>148</v>
      </c>
      <c r="C153" s="199"/>
      <c r="D153" s="199"/>
      <c r="E153" s="200" t="s">
        <v>178</v>
      </c>
      <c r="F153" s="200"/>
      <c r="G153" s="200"/>
      <c r="H153" s="200"/>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row>
    <row r="154" spans="1:46" x14ac:dyDescent="0.25">
      <c r="A154" s="137"/>
      <c r="B154" s="156"/>
      <c r="C154" s="157"/>
      <c r="D154" s="157"/>
      <c r="E154" s="158"/>
      <c r="F154" s="158"/>
      <c r="G154" s="158"/>
      <c r="H154" s="158"/>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row>
    <row r="155" spans="1:46" x14ac:dyDescent="0.25">
      <c r="A155" s="134"/>
      <c r="B155" s="135"/>
      <c r="C155" s="135"/>
      <c r="D155" s="135"/>
      <c r="E155" s="135"/>
      <c r="F155" s="135"/>
      <c r="G155" s="135"/>
      <c r="H155" s="136"/>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row>
    <row r="156" spans="1:46" x14ac:dyDescent="0.25">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row>
    <row r="157" spans="1:46" ht="31.5" x14ac:dyDescent="0.25">
      <c r="A157" s="165" t="s">
        <v>125</v>
      </c>
      <c r="B157" s="142" t="str">
        <f>B161</f>
        <v>app-fashinst-004</v>
      </c>
      <c r="C157" s="143"/>
      <c r="D157" s="144"/>
      <c r="E157" s="143"/>
      <c r="F157" s="143"/>
      <c r="G157" s="143"/>
      <c r="H157" s="145"/>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row>
    <row r="158" spans="1:46" x14ac:dyDescent="0.25">
      <c r="A158" s="219"/>
      <c r="B158" s="219"/>
      <c r="C158" s="219"/>
      <c r="D158" s="219"/>
      <c r="E158" s="219"/>
      <c r="F158" s="219"/>
      <c r="G158" s="219"/>
      <c r="H158" s="21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row>
    <row r="159" spans="1:46" x14ac:dyDescent="0.25">
      <c r="A159" s="146" t="s">
        <v>73</v>
      </c>
      <c r="B159" s="159"/>
      <c r="C159" s="160"/>
      <c r="D159" s="160"/>
      <c r="E159" s="160"/>
      <c r="F159" s="160"/>
      <c r="G159" s="160"/>
      <c r="H159" s="161"/>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row>
    <row r="160" spans="1:46" x14ac:dyDescent="0.25">
      <c r="A160" s="148" t="s">
        <v>74</v>
      </c>
      <c r="B160" s="205" t="s">
        <v>180</v>
      </c>
      <c r="C160" s="205"/>
      <c r="D160" s="205"/>
      <c r="E160" s="205"/>
      <c r="F160" s="205"/>
      <c r="G160" s="205"/>
      <c r="H160" s="205"/>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row>
    <row r="161" spans="1:46" x14ac:dyDescent="0.25">
      <c r="A161" s="148" t="s">
        <v>75</v>
      </c>
      <c r="B161" s="220" t="s">
        <v>179</v>
      </c>
      <c r="C161" s="220"/>
      <c r="D161" s="220"/>
      <c r="E161" s="220"/>
      <c r="F161" s="220"/>
      <c r="G161" s="220"/>
      <c r="H161" s="220"/>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row>
    <row r="162" spans="1:46" x14ac:dyDescent="0.25">
      <c r="A162" s="148" t="s">
        <v>76</v>
      </c>
      <c r="B162" s="221">
        <v>45352</v>
      </c>
      <c r="C162" s="222"/>
      <c r="D162" s="222"/>
      <c r="E162" s="222"/>
      <c r="F162" s="222"/>
      <c r="G162" s="222"/>
      <c r="H162" s="222"/>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row>
    <row r="163" spans="1:46" x14ac:dyDescent="0.25">
      <c r="A163" s="148" t="s">
        <v>77</v>
      </c>
      <c r="B163" s="203" t="s">
        <v>136</v>
      </c>
      <c r="C163" s="203"/>
      <c r="D163" s="203"/>
      <c r="E163" s="203"/>
      <c r="F163" s="203"/>
      <c r="G163" s="203"/>
      <c r="H163" s="203"/>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row>
    <row r="164" spans="1:46" x14ac:dyDescent="0.25">
      <c r="A164" s="140"/>
      <c r="B164" s="139"/>
      <c r="C164" s="139"/>
      <c r="D164" s="139"/>
      <c r="E164" s="139"/>
      <c r="F164" s="139"/>
      <c r="G164" s="139"/>
      <c r="H164" s="1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row>
    <row r="165" spans="1:46" x14ac:dyDescent="0.25">
      <c r="A165" s="146" t="s">
        <v>78</v>
      </c>
      <c r="B165" s="147" t="s">
        <v>79</v>
      </c>
      <c r="C165" s="147" t="s">
        <v>80</v>
      </c>
      <c r="D165" s="147" t="s">
        <v>81</v>
      </c>
      <c r="E165" s="147" t="s">
        <v>82</v>
      </c>
      <c r="F165" s="147" t="s">
        <v>83</v>
      </c>
      <c r="G165" s="147" t="s">
        <v>84</v>
      </c>
      <c r="H165" s="147" t="s">
        <v>85</v>
      </c>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row>
    <row r="166" spans="1:46" x14ac:dyDescent="0.25">
      <c r="A166" s="148" t="s">
        <v>86</v>
      </c>
      <c r="B166" s="149" t="s">
        <v>126</v>
      </c>
      <c r="C166" s="150" t="s">
        <v>127</v>
      </c>
      <c r="D166" s="150" t="s">
        <v>128</v>
      </c>
      <c r="E166" s="150" t="s">
        <v>129</v>
      </c>
      <c r="F166" s="150" t="s">
        <v>130</v>
      </c>
      <c r="G166" s="150" t="s">
        <v>131</v>
      </c>
      <c r="H166" s="151" t="s">
        <v>132</v>
      </c>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row>
    <row r="167" spans="1:46" x14ac:dyDescent="0.25">
      <c r="A167" s="148" t="s">
        <v>87</v>
      </c>
      <c r="B167" s="152" t="s">
        <v>133</v>
      </c>
      <c r="C167" s="153" t="s">
        <v>127</v>
      </c>
      <c r="D167" s="153" t="s">
        <v>128</v>
      </c>
      <c r="E167" s="153" t="s">
        <v>129</v>
      </c>
      <c r="F167" s="153" t="s">
        <v>130</v>
      </c>
      <c r="G167" s="153" t="s">
        <v>134</v>
      </c>
      <c r="H167" s="154" t="s">
        <v>135</v>
      </c>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row>
    <row r="168" spans="1:46" x14ac:dyDescent="0.25">
      <c r="A168" s="148" t="s">
        <v>88</v>
      </c>
      <c r="B168" s="155" t="s">
        <v>136</v>
      </c>
      <c r="C168" s="149"/>
      <c r="D168" s="149"/>
      <c r="E168" s="149"/>
      <c r="F168" s="149"/>
      <c r="G168" s="149"/>
      <c r="H168" s="14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row>
    <row r="169" spans="1:46" x14ac:dyDescent="0.25">
      <c r="A169" s="132"/>
      <c r="B169" s="133"/>
      <c r="C169" s="133"/>
      <c r="D169" s="133"/>
      <c r="E169" s="133"/>
      <c r="F169" s="133"/>
      <c r="G169" s="133"/>
      <c r="H169" s="133"/>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row>
    <row r="170" spans="1:46" x14ac:dyDescent="0.25">
      <c r="A170" s="146" t="s">
        <v>89</v>
      </c>
      <c r="B170" s="162"/>
      <c r="C170" s="163"/>
      <c r="D170" s="163"/>
      <c r="E170" s="163"/>
      <c r="F170" s="163"/>
      <c r="G170" s="163"/>
      <c r="H170" s="164"/>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row>
    <row r="171" spans="1:46" ht="30" customHeight="1" x14ac:dyDescent="0.25">
      <c r="A171" s="148" t="s">
        <v>90</v>
      </c>
      <c r="B171" s="200" t="s">
        <v>181</v>
      </c>
      <c r="C171" s="200"/>
      <c r="D171" s="200"/>
      <c r="E171" s="200"/>
      <c r="F171" s="200"/>
      <c r="G171" s="200"/>
      <c r="H171" s="200"/>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row>
    <row r="172" spans="1:46" x14ac:dyDescent="0.25">
      <c r="A172" s="148" t="s">
        <v>91</v>
      </c>
      <c r="B172" s="202" t="s">
        <v>182</v>
      </c>
      <c r="C172" s="202"/>
      <c r="D172" s="202"/>
      <c r="E172" s="202"/>
      <c r="F172" s="202"/>
      <c r="G172" s="202"/>
      <c r="H172" s="202"/>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row>
    <row r="173" spans="1:46" x14ac:dyDescent="0.25">
      <c r="A173" s="148" t="s">
        <v>92</v>
      </c>
      <c r="B173" s="203"/>
      <c r="C173" s="203"/>
      <c r="D173" s="203"/>
      <c r="E173" s="203"/>
      <c r="F173" s="203"/>
      <c r="G173" s="203"/>
      <c r="H173" s="203"/>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row>
    <row r="174" spans="1:46" x14ac:dyDescent="0.25">
      <c r="A174" s="138"/>
      <c r="B174" s="139"/>
      <c r="C174" s="139"/>
      <c r="D174" s="139"/>
      <c r="E174" s="139"/>
      <c r="F174" s="139"/>
      <c r="G174" s="139"/>
      <c r="H174" s="1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row>
    <row r="175" spans="1:46" x14ac:dyDescent="0.25">
      <c r="A175" s="146" t="s">
        <v>93</v>
      </c>
      <c r="B175" s="204" t="s">
        <v>94</v>
      </c>
      <c r="C175" s="204"/>
      <c r="D175" s="204"/>
      <c r="E175" s="204" t="s">
        <v>95</v>
      </c>
      <c r="F175" s="204"/>
      <c r="G175" s="204"/>
      <c r="H175" s="204"/>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row>
    <row r="176" spans="1:46" x14ac:dyDescent="0.25">
      <c r="A176" s="148" t="s">
        <v>96</v>
      </c>
      <c r="B176" s="203" t="s">
        <v>136</v>
      </c>
      <c r="C176" s="203"/>
      <c r="D176" s="203"/>
      <c r="E176" s="208"/>
      <c r="F176" s="208"/>
      <c r="G176" s="208"/>
      <c r="H176" s="208"/>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row>
    <row r="177" spans="1:46" x14ac:dyDescent="0.25">
      <c r="A177" s="148" t="s">
        <v>97</v>
      </c>
      <c r="B177" s="205" t="s">
        <v>183</v>
      </c>
      <c r="C177" s="205"/>
      <c r="D177" s="205"/>
      <c r="E177" s="206" t="s">
        <v>174</v>
      </c>
      <c r="F177" s="206"/>
      <c r="G177" s="206"/>
      <c r="H177" s="206"/>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row>
    <row r="178" spans="1:46" ht="30" x14ac:dyDescent="0.25">
      <c r="A178" s="148" t="s">
        <v>98</v>
      </c>
      <c r="B178" s="208" t="s">
        <v>184</v>
      </c>
      <c r="C178" s="208"/>
      <c r="D178" s="208"/>
      <c r="E178" s="213" t="s">
        <v>174</v>
      </c>
      <c r="F178" s="214"/>
      <c r="G178" s="214"/>
      <c r="H178" s="215"/>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row>
    <row r="179" spans="1:46" x14ac:dyDescent="0.25">
      <c r="A179" s="148" t="s">
        <v>99</v>
      </c>
      <c r="B179" s="216" t="s">
        <v>136</v>
      </c>
      <c r="C179" s="217"/>
      <c r="D179" s="218"/>
      <c r="E179" s="206"/>
      <c r="F179" s="206"/>
      <c r="G179" s="206"/>
      <c r="H179" s="206"/>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row>
    <row r="180" spans="1:46" x14ac:dyDescent="0.25">
      <c r="A180" s="148" t="s">
        <v>100</v>
      </c>
      <c r="B180" s="203" t="s">
        <v>136</v>
      </c>
      <c r="C180" s="203"/>
      <c r="D180" s="203"/>
      <c r="E180" s="208"/>
      <c r="F180" s="208"/>
      <c r="G180" s="208"/>
      <c r="H180" s="208"/>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row>
    <row r="181" spans="1:46" x14ac:dyDescent="0.25">
      <c r="A181" s="148" t="s">
        <v>101</v>
      </c>
      <c r="B181" s="205" t="s">
        <v>136</v>
      </c>
      <c r="C181" s="205"/>
      <c r="D181" s="205"/>
      <c r="E181" s="206"/>
      <c r="F181" s="206"/>
      <c r="G181" s="206"/>
      <c r="H181" s="206"/>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row>
    <row r="182" spans="1:46" x14ac:dyDescent="0.25">
      <c r="A182" s="132"/>
      <c r="B182" s="133"/>
      <c r="C182" s="133"/>
      <c r="D182" s="133"/>
      <c r="E182" s="133"/>
      <c r="F182" s="133"/>
      <c r="G182" s="133"/>
      <c r="H182" s="133"/>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row>
    <row r="183" spans="1:46" x14ac:dyDescent="0.25">
      <c r="A183" s="146" t="s">
        <v>102</v>
      </c>
      <c r="B183" s="204" t="s">
        <v>94</v>
      </c>
      <c r="C183" s="204"/>
      <c r="D183" s="204"/>
      <c r="E183" s="204" t="s">
        <v>95</v>
      </c>
      <c r="F183" s="204"/>
      <c r="G183" s="204"/>
      <c r="H183" s="204"/>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row>
    <row r="184" spans="1:46" ht="30" customHeight="1" x14ac:dyDescent="0.25">
      <c r="A184" s="148" t="s">
        <v>103</v>
      </c>
      <c r="B184" s="207" t="s">
        <v>186</v>
      </c>
      <c r="C184" s="211"/>
      <c r="D184" s="211"/>
      <c r="E184" s="208" t="s">
        <v>174</v>
      </c>
      <c r="F184" s="208"/>
      <c r="G184" s="208"/>
      <c r="H184" s="208"/>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row>
    <row r="185" spans="1:46" ht="30.75" customHeight="1" x14ac:dyDescent="0.25">
      <c r="A185" s="148" t="s">
        <v>104</v>
      </c>
      <c r="B185" s="209" t="s">
        <v>186</v>
      </c>
      <c r="C185" s="210"/>
      <c r="D185" s="210"/>
      <c r="E185" s="206" t="s">
        <v>174</v>
      </c>
      <c r="F185" s="206"/>
      <c r="G185" s="206"/>
      <c r="H185" s="206"/>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row>
    <row r="186" spans="1:46" ht="29.25" customHeight="1" x14ac:dyDescent="0.25">
      <c r="A186" s="148" t="s">
        <v>105</v>
      </c>
      <c r="B186" s="207" t="s">
        <v>186</v>
      </c>
      <c r="C186" s="211"/>
      <c r="D186" s="211"/>
      <c r="E186" s="208" t="s">
        <v>174</v>
      </c>
      <c r="F186" s="208"/>
      <c r="G186" s="208"/>
      <c r="H186" s="208"/>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row>
    <row r="187" spans="1:46" x14ac:dyDescent="0.25">
      <c r="A187" s="148" t="s">
        <v>106</v>
      </c>
      <c r="B187" s="209" t="s">
        <v>136</v>
      </c>
      <c r="C187" s="210"/>
      <c r="D187" s="210"/>
      <c r="E187" s="206"/>
      <c r="F187" s="206"/>
      <c r="G187" s="206"/>
      <c r="H187" s="206"/>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row>
    <row r="188" spans="1:46" x14ac:dyDescent="0.25">
      <c r="A188" s="148" t="s">
        <v>107</v>
      </c>
      <c r="B188" s="211" t="s">
        <v>136</v>
      </c>
      <c r="C188" s="211"/>
      <c r="D188" s="211"/>
      <c r="E188" s="208"/>
      <c r="F188" s="208"/>
      <c r="G188" s="208"/>
      <c r="H188" s="208"/>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row>
    <row r="189" spans="1:46" ht="30" x14ac:dyDescent="0.25">
      <c r="A189" s="148" t="s">
        <v>108</v>
      </c>
      <c r="B189" s="212" t="s">
        <v>136</v>
      </c>
      <c r="C189" s="206"/>
      <c r="D189" s="206"/>
      <c r="E189" s="206"/>
      <c r="F189" s="206"/>
      <c r="G189" s="206"/>
      <c r="H189" s="206"/>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row>
    <row r="190" spans="1:46" ht="30" customHeight="1" x14ac:dyDescent="0.25">
      <c r="A190" s="148" t="s">
        <v>109</v>
      </c>
      <c r="B190" s="207" t="s">
        <v>186</v>
      </c>
      <c r="C190" s="211"/>
      <c r="D190" s="211"/>
      <c r="E190" s="208" t="s">
        <v>174</v>
      </c>
      <c r="F190" s="208"/>
      <c r="G190" s="208"/>
      <c r="H190" s="208"/>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row>
    <row r="191" spans="1:46" ht="30.75" customHeight="1" x14ac:dyDescent="0.25">
      <c r="A191" s="148" t="s">
        <v>110</v>
      </c>
      <c r="B191" s="209" t="s">
        <v>186</v>
      </c>
      <c r="C191" s="210"/>
      <c r="D191" s="210"/>
      <c r="E191" s="206" t="s">
        <v>174</v>
      </c>
      <c r="F191" s="206"/>
      <c r="G191" s="206"/>
      <c r="H191" s="206"/>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row>
    <row r="192" spans="1:46" x14ac:dyDescent="0.25">
      <c r="A192" s="148" t="s">
        <v>111</v>
      </c>
      <c r="B192" s="207" t="s">
        <v>136</v>
      </c>
      <c r="C192" s="207"/>
      <c r="D192" s="207"/>
      <c r="E192" s="208"/>
      <c r="F192" s="208"/>
      <c r="G192" s="208"/>
      <c r="H192" s="208"/>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row>
    <row r="193" spans="1:46" x14ac:dyDescent="0.25">
      <c r="A193" s="140"/>
      <c r="B193" s="139"/>
      <c r="C193" s="139"/>
      <c r="D193" s="139"/>
      <c r="E193" s="139"/>
      <c r="F193" s="139"/>
      <c r="G193" s="139"/>
      <c r="H193" s="1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row>
    <row r="194" spans="1:46" x14ac:dyDescent="0.25">
      <c r="A194" s="146" t="s">
        <v>112</v>
      </c>
      <c r="B194" s="204" t="s">
        <v>94</v>
      </c>
      <c r="C194" s="204"/>
      <c r="D194" s="204"/>
      <c r="E194" s="204" t="s">
        <v>113</v>
      </c>
      <c r="F194" s="204"/>
      <c r="G194" s="204"/>
      <c r="H194" s="204"/>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row>
    <row r="195" spans="1:46" ht="30" customHeight="1" x14ac:dyDescent="0.25">
      <c r="A195" s="148" t="s">
        <v>114</v>
      </c>
      <c r="B195" s="201" t="s">
        <v>140</v>
      </c>
      <c r="C195" s="201"/>
      <c r="D195" s="201"/>
      <c r="E195" s="202" t="s">
        <v>187</v>
      </c>
      <c r="F195" s="202"/>
      <c r="G195" s="202"/>
      <c r="H195" s="202"/>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row>
    <row r="196" spans="1:46" x14ac:dyDescent="0.25">
      <c r="A196" s="148" t="s">
        <v>115</v>
      </c>
      <c r="B196" s="203"/>
      <c r="C196" s="203"/>
      <c r="D196" s="203"/>
      <c r="E196" s="203"/>
      <c r="F196" s="203"/>
      <c r="G196" s="203"/>
      <c r="H196" s="203"/>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row>
    <row r="197" spans="1:46" x14ac:dyDescent="0.25">
      <c r="A197" s="140"/>
      <c r="B197" s="139"/>
      <c r="C197" s="139"/>
      <c r="D197" s="139"/>
      <c r="E197" s="139"/>
      <c r="F197" s="139"/>
      <c r="G197" s="139"/>
      <c r="H197" s="1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row>
    <row r="198" spans="1:46" x14ac:dyDescent="0.25">
      <c r="A198" s="146" t="s">
        <v>116</v>
      </c>
      <c r="B198" s="204" t="s">
        <v>117</v>
      </c>
      <c r="C198" s="204"/>
      <c r="D198" s="204"/>
      <c r="E198" s="204" t="s">
        <v>113</v>
      </c>
      <c r="F198" s="204"/>
      <c r="G198" s="204"/>
      <c r="H198" s="204"/>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row>
    <row r="199" spans="1:46" ht="30.75" customHeight="1" x14ac:dyDescent="0.25">
      <c r="A199" s="148" t="s">
        <v>118</v>
      </c>
      <c r="B199" s="201" t="s">
        <v>143</v>
      </c>
      <c r="C199" s="201"/>
      <c r="D199" s="201"/>
      <c r="E199" s="202" t="s">
        <v>144</v>
      </c>
      <c r="F199" s="202"/>
      <c r="G199" s="202"/>
      <c r="H199" s="202"/>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row>
    <row r="200" spans="1:46" x14ac:dyDescent="0.25">
      <c r="A200" s="148" t="s">
        <v>119</v>
      </c>
      <c r="B200" s="203"/>
      <c r="C200" s="203"/>
      <c r="D200" s="203"/>
      <c r="E200" s="200"/>
      <c r="F200" s="200"/>
      <c r="G200" s="200"/>
      <c r="H200" s="200"/>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row>
    <row r="201" spans="1:46" x14ac:dyDescent="0.25">
      <c r="A201" s="140"/>
      <c r="B201" s="139"/>
      <c r="C201" s="139"/>
      <c r="D201" s="139"/>
      <c r="E201" s="139"/>
      <c r="F201" s="139"/>
      <c r="G201" s="139"/>
      <c r="H201" s="1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row>
    <row r="202" spans="1:46" x14ac:dyDescent="0.25">
      <c r="A202" s="146" t="s">
        <v>120</v>
      </c>
      <c r="B202" s="204" t="s">
        <v>121</v>
      </c>
      <c r="C202" s="204"/>
      <c r="D202" s="204"/>
      <c r="E202" s="204" t="s">
        <v>113</v>
      </c>
      <c r="F202" s="204"/>
      <c r="G202" s="204"/>
      <c r="H202" s="204"/>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row>
    <row r="203" spans="1:46" ht="33" customHeight="1" x14ac:dyDescent="0.25">
      <c r="A203" s="148" t="s">
        <v>122</v>
      </c>
      <c r="B203" s="199" t="s">
        <v>145</v>
      </c>
      <c r="C203" s="199"/>
      <c r="D203" s="199"/>
      <c r="E203" s="200" t="s">
        <v>189</v>
      </c>
      <c r="F203" s="200"/>
      <c r="G203" s="200"/>
      <c r="H203" s="200"/>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row>
    <row r="204" spans="1:46" x14ac:dyDescent="0.25">
      <c r="A204" s="148" t="s">
        <v>123</v>
      </c>
      <c r="B204" s="205" t="s">
        <v>147</v>
      </c>
      <c r="C204" s="205"/>
      <c r="D204" s="205"/>
      <c r="E204" s="206" t="s">
        <v>190</v>
      </c>
      <c r="F204" s="206"/>
      <c r="G204" s="206"/>
      <c r="H204" s="206"/>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row>
    <row r="205" spans="1:46" x14ac:dyDescent="0.25">
      <c r="A205" s="148" t="s">
        <v>124</v>
      </c>
      <c r="B205" s="199" t="s">
        <v>148</v>
      </c>
      <c r="C205" s="199"/>
      <c r="D205" s="199"/>
      <c r="E205" s="200" t="s">
        <v>178</v>
      </c>
      <c r="F205" s="200"/>
      <c r="G205" s="200"/>
      <c r="H205" s="200"/>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row>
    <row r="206" spans="1:46" x14ac:dyDescent="0.25">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row>
    <row r="207" spans="1:46" x14ac:dyDescent="0.25">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row>
    <row r="208" spans="1:46" x14ac:dyDescent="0.25">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row>
    <row r="209" spans="1:46" x14ac:dyDescent="0.25">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row>
    <row r="210" spans="1:46" x14ac:dyDescent="0.25">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row>
    <row r="211" spans="1:46" x14ac:dyDescent="0.25">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row>
    <row r="212" spans="1:46" x14ac:dyDescent="0.25">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row>
    <row r="213" spans="1:46" x14ac:dyDescent="0.25">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row>
    <row r="214" spans="1:46" x14ac:dyDescent="0.25">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row>
    <row r="215" spans="1:46" x14ac:dyDescent="0.2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row>
    <row r="216" spans="1:46" x14ac:dyDescent="0.25">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row>
    <row r="217" spans="1:46" x14ac:dyDescent="0.25">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row>
    <row r="218" spans="1:46" x14ac:dyDescent="0.25">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row>
    <row r="219" spans="1:46" x14ac:dyDescent="0.25">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row>
    <row r="220" spans="1:46" x14ac:dyDescent="0.25">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row>
    <row r="221" spans="1:46" x14ac:dyDescent="0.2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row>
    <row r="222" spans="1:46" x14ac:dyDescent="0.2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row>
    <row r="223" spans="1:46" x14ac:dyDescent="0.2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row>
    <row r="224" spans="1:46" x14ac:dyDescent="0.2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row>
    <row r="225" spans="1:46" x14ac:dyDescent="0.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row>
    <row r="226" spans="1:46" x14ac:dyDescent="0.2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row>
    <row r="227" spans="1:46" x14ac:dyDescent="0.2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row>
    <row r="228" spans="1:46" x14ac:dyDescent="0.2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row>
    <row r="229" spans="1:46" x14ac:dyDescent="0.2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row>
    <row r="230" spans="1:46" x14ac:dyDescent="0.2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row>
    <row r="231" spans="1:46" x14ac:dyDescent="0.2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row>
    <row r="232" spans="1:46" x14ac:dyDescent="0.2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row>
    <row r="233" spans="1:46" x14ac:dyDescent="0.2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row>
    <row r="234" spans="1:46" x14ac:dyDescent="0.2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row>
    <row r="235" spans="1:46" x14ac:dyDescent="0.2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row>
    <row r="236" spans="1:46" x14ac:dyDescent="0.2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row>
    <row r="237" spans="1:46" x14ac:dyDescent="0.2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row>
    <row r="238" spans="1:46" x14ac:dyDescent="0.2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row>
    <row r="239" spans="1:46" x14ac:dyDescent="0.2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row>
    <row r="240" spans="1:46" x14ac:dyDescent="0.2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row>
    <row r="241" spans="1:46" x14ac:dyDescent="0.2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row>
    <row r="242" spans="1:46" x14ac:dyDescent="0.2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row>
    <row r="243" spans="1:46" x14ac:dyDescent="0.2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row>
    <row r="244" spans="1:46" x14ac:dyDescent="0.2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row>
    <row r="245" spans="1:46" x14ac:dyDescent="0.2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row>
    <row r="246" spans="1:46" x14ac:dyDescent="0.2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row>
    <row r="247" spans="1:46" x14ac:dyDescent="0.2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row>
    <row r="248" spans="1:46" x14ac:dyDescent="0.2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row>
    <row r="249" spans="1:46" x14ac:dyDescent="0.2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row>
    <row r="250" spans="1:46" x14ac:dyDescent="0.2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row>
    <row r="251" spans="1:46" x14ac:dyDescent="0.2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row>
    <row r="252" spans="1:46" x14ac:dyDescent="0.2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row>
    <row r="253" spans="1:46" x14ac:dyDescent="0.2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row>
    <row r="254" spans="1:46" x14ac:dyDescent="0.2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row>
    <row r="255" spans="1:46" x14ac:dyDescent="0.2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row>
    <row r="256" spans="1:46" x14ac:dyDescent="0.2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row>
    <row r="257" spans="1:46" x14ac:dyDescent="0.2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row>
    <row r="258" spans="1:46" x14ac:dyDescent="0.2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row>
    <row r="259" spans="1:46" x14ac:dyDescent="0.2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row>
    <row r="260" spans="1:46" x14ac:dyDescent="0.2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row>
    <row r="261" spans="1:46" x14ac:dyDescent="0.2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row>
    <row r="262" spans="1:46" x14ac:dyDescent="0.2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row>
    <row r="263" spans="1:46" x14ac:dyDescent="0.2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row>
    <row r="264" spans="1:46" x14ac:dyDescent="0.2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row>
    <row r="265" spans="1:46" x14ac:dyDescent="0.2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row>
    <row r="266" spans="1:46" x14ac:dyDescent="0.2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row>
    <row r="267" spans="1:46" x14ac:dyDescent="0.2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row>
    <row r="268" spans="1:46" x14ac:dyDescent="0.2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row>
    <row r="269" spans="1:46" x14ac:dyDescent="0.2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row>
    <row r="270" spans="1:46" x14ac:dyDescent="0.2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row>
    <row r="271" spans="1:46" x14ac:dyDescent="0.2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row>
    <row r="272" spans="1:46" x14ac:dyDescent="0.2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row>
    <row r="273" spans="1:46" x14ac:dyDescent="0.2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row>
    <row r="274" spans="1:46" x14ac:dyDescent="0.2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row>
    <row r="275" spans="1:46" x14ac:dyDescent="0.2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row>
    <row r="276" spans="1:46" x14ac:dyDescent="0.2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row>
    <row r="277" spans="1:46" x14ac:dyDescent="0.2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row>
    <row r="278" spans="1:46" x14ac:dyDescent="0.2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row>
    <row r="279" spans="1:46" x14ac:dyDescent="0.2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row>
    <row r="280" spans="1:46" x14ac:dyDescent="0.2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row>
    <row r="281" spans="1:46" x14ac:dyDescent="0.2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row>
    <row r="282" spans="1:46" x14ac:dyDescent="0.2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row>
    <row r="283" spans="1:46" x14ac:dyDescent="0.2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row>
    <row r="284" spans="1:46" x14ac:dyDescent="0.2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row>
    <row r="285" spans="1:46" x14ac:dyDescent="0.2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row>
    <row r="286" spans="1:46" x14ac:dyDescent="0.2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row>
    <row r="287" spans="1:46" x14ac:dyDescent="0.2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row>
    <row r="288" spans="1:46" x14ac:dyDescent="0.2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row>
    <row r="289" spans="1:46" x14ac:dyDescent="0.2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row>
    <row r="290" spans="1:46" x14ac:dyDescent="0.2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row>
    <row r="291" spans="1:46" x14ac:dyDescent="0.2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row>
    <row r="292" spans="1:46" x14ac:dyDescent="0.2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row>
    <row r="293" spans="1:46" x14ac:dyDescent="0.2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row>
    <row r="294" spans="1:46" x14ac:dyDescent="0.2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row>
    <row r="295" spans="1:46" x14ac:dyDescent="0.2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row>
    <row r="296" spans="1:46" x14ac:dyDescent="0.2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row>
    <row r="297" spans="1:46" x14ac:dyDescent="0.2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row>
    <row r="298" spans="1:46" x14ac:dyDescent="0.2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row>
    <row r="299" spans="1:46" x14ac:dyDescent="0.2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row>
    <row r="300" spans="1:46" x14ac:dyDescent="0.2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row>
    <row r="301" spans="1:46" x14ac:dyDescent="0.2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row>
    <row r="302" spans="1:46" x14ac:dyDescent="0.2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row>
    <row r="303" spans="1:46" x14ac:dyDescent="0.2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row>
    <row r="304" spans="1:46" x14ac:dyDescent="0.2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row>
    <row r="305" spans="1:46" x14ac:dyDescent="0.2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row>
    <row r="306" spans="1:46" x14ac:dyDescent="0.2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row>
    <row r="307" spans="1:46" x14ac:dyDescent="0.2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row>
    <row r="308" spans="1:46" x14ac:dyDescent="0.2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row>
    <row r="309" spans="1:46" x14ac:dyDescent="0.2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row>
    <row r="310" spans="1:46" x14ac:dyDescent="0.2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row>
    <row r="311" spans="1:46" x14ac:dyDescent="0.2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row>
    <row r="312" spans="1:46" x14ac:dyDescent="0.2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row>
    <row r="313" spans="1:46" x14ac:dyDescent="0.2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row>
    <row r="314" spans="1:46" x14ac:dyDescent="0.2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row>
    <row r="315" spans="1:46" x14ac:dyDescent="0.2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row>
    <row r="316" spans="1:46" x14ac:dyDescent="0.2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row>
    <row r="317" spans="1:46" x14ac:dyDescent="0.2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row>
    <row r="318" spans="1:46" x14ac:dyDescent="0.2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row>
    <row r="319" spans="1:46" x14ac:dyDescent="0.2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row>
    <row r="320" spans="1:46" x14ac:dyDescent="0.2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row>
    <row r="321" spans="1:46" x14ac:dyDescent="0.2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row>
    <row r="322" spans="1:46" x14ac:dyDescent="0.2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row>
    <row r="323" spans="1:46" x14ac:dyDescent="0.2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row>
    <row r="324" spans="1:46" x14ac:dyDescent="0.2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row>
    <row r="325" spans="1:46" x14ac:dyDescent="0.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row>
    <row r="326" spans="1:46" x14ac:dyDescent="0.2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row>
    <row r="327" spans="1:46" x14ac:dyDescent="0.2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row>
    <row r="328" spans="1:46" x14ac:dyDescent="0.2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row>
    <row r="329" spans="1:46" x14ac:dyDescent="0.2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row>
    <row r="330" spans="1:46" x14ac:dyDescent="0.2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row>
    <row r="331" spans="1:46" x14ac:dyDescent="0.2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row>
    <row r="332" spans="1:46" x14ac:dyDescent="0.2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row>
    <row r="333" spans="1:46" x14ac:dyDescent="0.2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row>
    <row r="334" spans="1:46" x14ac:dyDescent="0.2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row>
    <row r="335" spans="1:46" x14ac:dyDescent="0.2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row>
    <row r="336" spans="1:46" x14ac:dyDescent="0.2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row>
    <row r="337" spans="1:46" x14ac:dyDescent="0.2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row>
    <row r="338" spans="1:46" x14ac:dyDescent="0.2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row>
    <row r="339" spans="1:46" x14ac:dyDescent="0.2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row>
    <row r="340" spans="1:46" x14ac:dyDescent="0.2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row>
    <row r="341" spans="1:46" x14ac:dyDescent="0.2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row>
    <row r="342" spans="1:46" x14ac:dyDescent="0.2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row>
    <row r="343" spans="1:46" x14ac:dyDescent="0.2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row>
    <row r="344" spans="1:46" x14ac:dyDescent="0.2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row>
    <row r="345" spans="1:46" x14ac:dyDescent="0.2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row>
    <row r="346" spans="1:46" x14ac:dyDescent="0.2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row>
    <row r="347" spans="1:46" x14ac:dyDescent="0.2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row>
    <row r="348" spans="1:46" x14ac:dyDescent="0.2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row>
    <row r="349" spans="1:46" x14ac:dyDescent="0.2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row>
    <row r="350" spans="1:46" x14ac:dyDescent="0.2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row>
    <row r="351" spans="1:46" x14ac:dyDescent="0.2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row>
    <row r="352" spans="1:46" x14ac:dyDescent="0.2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row>
    <row r="353" spans="1:46" x14ac:dyDescent="0.2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row>
    <row r="354" spans="1:46" x14ac:dyDescent="0.2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row>
    <row r="355" spans="1:46" x14ac:dyDescent="0.2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row>
    <row r="356" spans="1:46" x14ac:dyDescent="0.2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row>
    <row r="357" spans="1:46" x14ac:dyDescent="0.2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row>
    <row r="358" spans="1:46" x14ac:dyDescent="0.2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row>
    <row r="359" spans="1:46" x14ac:dyDescent="0.2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row>
    <row r="360" spans="1:46" x14ac:dyDescent="0.2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row>
    <row r="361" spans="1:46" x14ac:dyDescent="0.2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row>
    <row r="362" spans="1:46" x14ac:dyDescent="0.2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row>
    <row r="363" spans="1:46" x14ac:dyDescent="0.2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row>
    <row r="364" spans="1:46" x14ac:dyDescent="0.2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row>
    <row r="365" spans="1:46" x14ac:dyDescent="0.2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row>
    <row r="366" spans="1:46" x14ac:dyDescent="0.2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row>
    <row r="367" spans="1:46" x14ac:dyDescent="0.2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row>
    <row r="368" spans="1:46" x14ac:dyDescent="0.2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row>
    <row r="369" spans="1:46" x14ac:dyDescent="0.2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row>
  </sheetData>
  <mergeCells count="248">
    <mergeCell ref="B101:D101"/>
    <mergeCell ref="E101:H101"/>
    <mergeCell ref="B98:D98"/>
    <mergeCell ref="E98:H98"/>
    <mergeCell ref="B99:D99"/>
    <mergeCell ref="E99:H99"/>
    <mergeCell ref="B100:D100"/>
    <mergeCell ref="E100:H100"/>
    <mergeCell ref="B94:D94"/>
    <mergeCell ref="E94:H94"/>
    <mergeCell ref="B95:D95"/>
    <mergeCell ref="E95:H95"/>
    <mergeCell ref="B96:D96"/>
    <mergeCell ref="E96:H96"/>
    <mergeCell ref="B90:D90"/>
    <mergeCell ref="E90:H90"/>
    <mergeCell ref="B91:D91"/>
    <mergeCell ref="E91:H91"/>
    <mergeCell ref="B92:D92"/>
    <mergeCell ref="E92:H92"/>
    <mergeCell ref="B86:D86"/>
    <mergeCell ref="E86:H86"/>
    <mergeCell ref="B87:D87"/>
    <mergeCell ref="E87:H87"/>
    <mergeCell ref="B88:D88"/>
    <mergeCell ref="E88:H88"/>
    <mergeCell ref="B83:D83"/>
    <mergeCell ref="E83:H83"/>
    <mergeCell ref="B84:D84"/>
    <mergeCell ref="E84:H84"/>
    <mergeCell ref="B85:D85"/>
    <mergeCell ref="E85:H85"/>
    <mergeCell ref="B80:D80"/>
    <mergeCell ref="E80:H80"/>
    <mergeCell ref="B81:D81"/>
    <mergeCell ref="E81:H81"/>
    <mergeCell ref="B82:D82"/>
    <mergeCell ref="E82:H82"/>
    <mergeCell ref="B76:D76"/>
    <mergeCell ref="E76:H76"/>
    <mergeCell ref="B77:D77"/>
    <mergeCell ref="E77:H77"/>
    <mergeCell ref="B79:D79"/>
    <mergeCell ref="E79:H79"/>
    <mergeCell ref="B73:D73"/>
    <mergeCell ref="E73:H73"/>
    <mergeCell ref="B74:D74"/>
    <mergeCell ref="E74:H74"/>
    <mergeCell ref="B75:D75"/>
    <mergeCell ref="E75:H75"/>
    <mergeCell ref="B68:H68"/>
    <mergeCell ref="B69:H69"/>
    <mergeCell ref="B71:D71"/>
    <mergeCell ref="E71:H71"/>
    <mergeCell ref="B72:D72"/>
    <mergeCell ref="E72:H72"/>
    <mergeCell ref="A54:H54"/>
    <mergeCell ref="B56:H56"/>
    <mergeCell ref="B57:H57"/>
    <mergeCell ref="B58:H58"/>
    <mergeCell ref="B59:H59"/>
    <mergeCell ref="B67:H67"/>
    <mergeCell ref="B49:D49"/>
    <mergeCell ref="E49:H49"/>
    <mergeCell ref="B46:D46"/>
    <mergeCell ref="E46:H46"/>
    <mergeCell ref="B47:D47"/>
    <mergeCell ref="E47:H47"/>
    <mergeCell ref="B48:D48"/>
    <mergeCell ref="E48:H48"/>
    <mergeCell ref="B44:D44"/>
    <mergeCell ref="E44:H44"/>
    <mergeCell ref="B40:D40"/>
    <mergeCell ref="E40:H40"/>
    <mergeCell ref="B42:D42"/>
    <mergeCell ref="E42:H42"/>
    <mergeCell ref="B43:D43"/>
    <mergeCell ref="E43:H43"/>
    <mergeCell ref="B36:D36"/>
    <mergeCell ref="E36:H36"/>
    <mergeCell ref="B38:D38"/>
    <mergeCell ref="E38:H38"/>
    <mergeCell ref="B39:D39"/>
    <mergeCell ref="E39:H39"/>
    <mergeCell ref="B34:D34"/>
    <mergeCell ref="E34:H34"/>
    <mergeCell ref="B35:D35"/>
    <mergeCell ref="E35:H35"/>
    <mergeCell ref="B30:D30"/>
    <mergeCell ref="E30:H30"/>
    <mergeCell ref="B31:D31"/>
    <mergeCell ref="E31:H31"/>
    <mergeCell ref="B32:D32"/>
    <mergeCell ref="E32:H32"/>
    <mergeCell ref="E29:H29"/>
    <mergeCell ref="B23:D23"/>
    <mergeCell ref="E23:H23"/>
    <mergeCell ref="B24:D24"/>
    <mergeCell ref="E24:H24"/>
    <mergeCell ref="B25:D25"/>
    <mergeCell ref="E25:H25"/>
    <mergeCell ref="B33:D33"/>
    <mergeCell ref="E33:H33"/>
    <mergeCell ref="A2:H2"/>
    <mergeCell ref="B4:H4"/>
    <mergeCell ref="B5:H5"/>
    <mergeCell ref="B6:H6"/>
    <mergeCell ref="B7:H7"/>
    <mergeCell ref="B15:H15"/>
    <mergeCell ref="A106:H106"/>
    <mergeCell ref="B108:H108"/>
    <mergeCell ref="B109:H109"/>
    <mergeCell ref="B20:D20"/>
    <mergeCell ref="E20:H20"/>
    <mergeCell ref="B21:D21"/>
    <mergeCell ref="E21:H21"/>
    <mergeCell ref="B22:D22"/>
    <mergeCell ref="E22:H22"/>
    <mergeCell ref="B16:H16"/>
    <mergeCell ref="B17:H17"/>
    <mergeCell ref="B19:D19"/>
    <mergeCell ref="E19:H19"/>
    <mergeCell ref="B27:D27"/>
    <mergeCell ref="E27:H27"/>
    <mergeCell ref="B28:D28"/>
    <mergeCell ref="E28:H28"/>
    <mergeCell ref="B29:D29"/>
    <mergeCell ref="B110:H110"/>
    <mergeCell ref="B111:H111"/>
    <mergeCell ref="B119:H119"/>
    <mergeCell ref="B120:H120"/>
    <mergeCell ref="B121:H121"/>
    <mergeCell ref="B123:D123"/>
    <mergeCell ref="E123:H123"/>
    <mergeCell ref="B124:D124"/>
    <mergeCell ref="E124:H124"/>
    <mergeCell ref="B125:D125"/>
    <mergeCell ref="E125:H125"/>
    <mergeCell ref="B126:D126"/>
    <mergeCell ref="E126:H126"/>
    <mergeCell ref="B127:D127"/>
    <mergeCell ref="E127:H127"/>
    <mergeCell ref="B128:D128"/>
    <mergeCell ref="E128:H128"/>
    <mergeCell ref="B129:D129"/>
    <mergeCell ref="E129:H129"/>
    <mergeCell ref="B131:D131"/>
    <mergeCell ref="E131:H131"/>
    <mergeCell ref="B132:D132"/>
    <mergeCell ref="E132:H132"/>
    <mergeCell ref="B133:D133"/>
    <mergeCell ref="E133:H133"/>
    <mergeCell ref="B134:D134"/>
    <mergeCell ref="E134:H134"/>
    <mergeCell ref="B135:D135"/>
    <mergeCell ref="E135:H135"/>
    <mergeCell ref="B136:D136"/>
    <mergeCell ref="E136:H136"/>
    <mergeCell ref="B137:D137"/>
    <mergeCell ref="E137:H137"/>
    <mergeCell ref="B138:D138"/>
    <mergeCell ref="E138:H138"/>
    <mergeCell ref="B139:D139"/>
    <mergeCell ref="E139:H139"/>
    <mergeCell ref="B140:D140"/>
    <mergeCell ref="E140:H140"/>
    <mergeCell ref="B142:D142"/>
    <mergeCell ref="E142:H142"/>
    <mergeCell ref="B143:D143"/>
    <mergeCell ref="E143:H143"/>
    <mergeCell ref="B144:D144"/>
    <mergeCell ref="E144:H144"/>
    <mergeCell ref="B146:D146"/>
    <mergeCell ref="E146:H146"/>
    <mergeCell ref="B147:D147"/>
    <mergeCell ref="E147:H147"/>
    <mergeCell ref="B148:D148"/>
    <mergeCell ref="E148:H148"/>
    <mergeCell ref="B150:D150"/>
    <mergeCell ref="E150:H150"/>
    <mergeCell ref="B151:D151"/>
    <mergeCell ref="E151:H151"/>
    <mergeCell ref="B152:D152"/>
    <mergeCell ref="E152:H152"/>
    <mergeCell ref="B153:D153"/>
    <mergeCell ref="E153:H153"/>
    <mergeCell ref="A158:H158"/>
    <mergeCell ref="B160:H160"/>
    <mergeCell ref="B161:H161"/>
    <mergeCell ref="B162:H162"/>
    <mergeCell ref="B163:H163"/>
    <mergeCell ref="B171:H171"/>
    <mergeCell ref="B172:H172"/>
    <mergeCell ref="B173:H173"/>
    <mergeCell ref="B175:D175"/>
    <mergeCell ref="E175:H175"/>
    <mergeCell ref="B176:D176"/>
    <mergeCell ref="E176:H176"/>
    <mergeCell ref="B177:D177"/>
    <mergeCell ref="E177:H177"/>
    <mergeCell ref="B178:D178"/>
    <mergeCell ref="E178:H178"/>
    <mergeCell ref="B179:D179"/>
    <mergeCell ref="E179:H179"/>
    <mergeCell ref="B180:D180"/>
    <mergeCell ref="E180:H180"/>
    <mergeCell ref="B181:D181"/>
    <mergeCell ref="E181:H181"/>
    <mergeCell ref="B183:D183"/>
    <mergeCell ref="E183:H183"/>
    <mergeCell ref="B184:D184"/>
    <mergeCell ref="E184:H184"/>
    <mergeCell ref="B185:D185"/>
    <mergeCell ref="E185:H185"/>
    <mergeCell ref="B186:D186"/>
    <mergeCell ref="E186:H186"/>
    <mergeCell ref="B187:D187"/>
    <mergeCell ref="E187:H187"/>
    <mergeCell ref="B188:D188"/>
    <mergeCell ref="E188:H188"/>
    <mergeCell ref="B189:D189"/>
    <mergeCell ref="E189:H189"/>
    <mergeCell ref="B190:D190"/>
    <mergeCell ref="E190:H190"/>
    <mergeCell ref="B191:D191"/>
    <mergeCell ref="E191:H191"/>
    <mergeCell ref="B192:D192"/>
    <mergeCell ref="E192:H192"/>
    <mergeCell ref="B194:D194"/>
    <mergeCell ref="E194:H194"/>
    <mergeCell ref="B195:D195"/>
    <mergeCell ref="E195:H195"/>
    <mergeCell ref="B196:D196"/>
    <mergeCell ref="E196:H196"/>
    <mergeCell ref="B198:D198"/>
    <mergeCell ref="E198:H198"/>
    <mergeCell ref="B205:D205"/>
    <mergeCell ref="E205:H205"/>
    <mergeCell ref="B199:D199"/>
    <mergeCell ref="E199:H199"/>
    <mergeCell ref="B200:D200"/>
    <mergeCell ref="E200:H200"/>
    <mergeCell ref="B202:D202"/>
    <mergeCell ref="E202:H202"/>
    <mergeCell ref="B203:D203"/>
    <mergeCell ref="E203:H203"/>
    <mergeCell ref="B204:D204"/>
    <mergeCell ref="E204:H204"/>
  </mergeCells>
  <hyperlinks>
    <hyperlink ref="H10" r:id="rId1" xr:uid="{8206F22B-2B46-4244-8D4B-A2B2EA5EB530}"/>
    <hyperlink ref="H11" r:id="rId2" xr:uid="{B51C9484-F6CB-4032-94C3-B2CF5909A168}"/>
    <hyperlink ref="H62" r:id="rId3" xr:uid="{BA7971C8-A51B-43C4-97C9-3EE5B146D12A}"/>
    <hyperlink ref="H63" r:id="rId4" xr:uid="{39F0581C-0543-4813-827E-8C8AB665B8AC}"/>
    <hyperlink ref="H114" r:id="rId5" xr:uid="{C9C5553F-7272-4F94-87F7-90F4E384AFF5}"/>
    <hyperlink ref="H115" r:id="rId6" xr:uid="{016D5F83-7A2B-4F87-8119-240A3F24E01C}"/>
    <hyperlink ref="H166" r:id="rId7" xr:uid="{4A9DFB29-DC1D-4CDA-ABCB-BB42972AAE30}"/>
    <hyperlink ref="H167" r:id="rId8" xr:uid="{27F97ABB-C6FB-465E-BEC0-989585BD8C01}"/>
  </hyperlinks>
  <pageMargins left="0.7" right="0.7" top="0.75" bottom="0.75" header="0.3" footer="0.3"/>
  <ignoredErrors>
    <ignoredError sqref="D10:D11 D62:D63" numberStoredAsText="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6B21A-BBD4-4B79-8A04-522EB111A8FD}">
  <sheetPr>
    <tabColor theme="5" tint="0.39997558519241921"/>
  </sheetPr>
  <dimension ref="A1:BH241"/>
  <sheetViews>
    <sheetView zoomScaleNormal="100" workbookViewId="0"/>
  </sheetViews>
  <sheetFormatPr baseColWidth="10" defaultRowHeight="15" x14ac:dyDescent="0.25"/>
  <cols>
    <col min="1" max="1" width="4.42578125" customWidth="1"/>
    <col min="2" max="2" width="21.140625" customWidth="1"/>
    <col min="3" max="3" width="50" customWidth="1"/>
    <col min="4" max="4" width="28.7109375" customWidth="1"/>
    <col min="5" max="5" width="31.42578125" customWidth="1"/>
    <col min="6" max="6" width="34.5703125" customWidth="1"/>
    <col min="7" max="7" width="42.85546875" customWidth="1"/>
    <col min="8" max="8" width="10.42578125" customWidth="1"/>
    <col min="9" max="9" width="14.5703125" customWidth="1"/>
    <col min="10" max="10" width="17" customWidth="1"/>
    <col min="11" max="11" width="40.5703125" customWidth="1"/>
    <col min="12" max="12" width="47.5703125" customWidth="1"/>
  </cols>
  <sheetData>
    <row r="1" spans="1:60" ht="15.75" thickBot="1" x14ac:dyDescent="0.3">
      <c r="A1" s="39"/>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row>
    <row r="2" spans="1:60" ht="62.25" thickBot="1" x14ac:dyDescent="0.95">
      <c r="A2" s="39"/>
      <c r="B2" s="175" t="s">
        <v>255</v>
      </c>
      <c r="C2" s="178"/>
      <c r="D2" s="173"/>
      <c r="E2" s="173"/>
      <c r="F2" s="173"/>
      <c r="G2" s="173"/>
      <c r="H2" s="173"/>
      <c r="I2" s="173"/>
      <c r="J2" s="173"/>
      <c r="K2" s="173"/>
      <c r="L2" s="174"/>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row>
    <row r="3" spans="1:60" x14ac:dyDescent="0.25">
      <c r="A3" s="39"/>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row>
    <row r="4" spans="1:60" x14ac:dyDescent="0.25">
      <c r="A4" s="39"/>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row>
    <row r="5" spans="1:60" x14ac:dyDescent="0.25">
      <c r="A5" s="39"/>
      <c r="B5" s="39"/>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row>
    <row r="6" spans="1:60" x14ac:dyDescent="0.25">
      <c r="A6" s="39"/>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row>
    <row r="7" spans="1:60" x14ac:dyDescent="0.25">
      <c r="A7" s="39"/>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row>
    <row r="8" spans="1:60" x14ac:dyDescent="0.25">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row>
    <row r="9" spans="1:60" x14ac:dyDescent="0.25">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row>
    <row r="10" spans="1:60" x14ac:dyDescent="0.25">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row>
    <row r="11" spans="1:60" x14ac:dyDescent="0.25">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row>
    <row r="12" spans="1:60" x14ac:dyDescent="0.25">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row>
    <row r="13" spans="1:60" x14ac:dyDescent="0.25">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row>
    <row r="14" spans="1:60" x14ac:dyDescent="0.25">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row>
    <row r="15" spans="1:60" x14ac:dyDescent="0.25">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row>
    <row r="16" spans="1:60" x14ac:dyDescent="0.25">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row>
    <row r="17" spans="1:60" x14ac:dyDescent="0.25">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row>
    <row r="18" spans="1:60" x14ac:dyDescent="0.25">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row>
    <row r="19" spans="1:60" x14ac:dyDescent="0.25">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row>
    <row r="20" spans="1:60" x14ac:dyDescent="0.25">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row>
    <row r="21" spans="1:60" x14ac:dyDescent="0.25">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row>
    <row r="22" spans="1:60" x14ac:dyDescent="0.25">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row>
    <row r="23" spans="1:60" x14ac:dyDescent="0.25">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row>
    <row r="24" spans="1:60" x14ac:dyDescent="0.25">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row>
    <row r="25" spans="1:60" x14ac:dyDescent="0.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row>
    <row r="26" spans="1:60" x14ac:dyDescent="0.25">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row>
    <row r="27" spans="1:60" x14ac:dyDescent="0.25">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row>
    <row r="28" spans="1:60" x14ac:dyDescent="0.25">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row>
    <row r="29" spans="1:60" x14ac:dyDescent="0.25">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row>
    <row r="30" spans="1:60" x14ac:dyDescent="0.25">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row>
    <row r="31" spans="1:60" x14ac:dyDescent="0.25">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row>
    <row r="32" spans="1:60" x14ac:dyDescent="0.25">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row>
    <row r="33" spans="1:60" x14ac:dyDescent="0.25">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row>
    <row r="34" spans="1:60" x14ac:dyDescent="0.25">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row>
    <row r="35" spans="1:60" x14ac:dyDescent="0.2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row>
    <row r="36" spans="1:60" x14ac:dyDescent="0.25">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row>
    <row r="37" spans="1:60" x14ac:dyDescent="0.25">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row>
    <row r="38" spans="1:60" x14ac:dyDescent="0.25">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row>
    <row r="39" spans="1:60" x14ac:dyDescent="0.25">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row>
    <row r="40" spans="1:60" x14ac:dyDescent="0.25">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row>
    <row r="41" spans="1:60" x14ac:dyDescent="0.25">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row>
    <row r="42" spans="1:60" x14ac:dyDescent="0.25">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row>
    <row r="43" spans="1:60" x14ac:dyDescent="0.25">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row>
    <row r="44" spans="1:60" x14ac:dyDescent="0.25">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row>
    <row r="45" spans="1:60" ht="18" customHeight="1" x14ac:dyDescent="0.2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row>
    <row r="46" spans="1:60" ht="63" customHeight="1" x14ac:dyDescent="0.25">
      <c r="A46" s="39"/>
      <c r="B46" s="166" t="s">
        <v>248</v>
      </c>
      <c r="C46" s="166" t="s">
        <v>191</v>
      </c>
      <c r="D46" s="166" t="s">
        <v>192</v>
      </c>
      <c r="E46" s="166" t="s">
        <v>193</v>
      </c>
      <c r="F46" s="166" t="s">
        <v>194</v>
      </c>
      <c r="G46" s="166" t="s">
        <v>257</v>
      </c>
      <c r="H46" s="166" t="s">
        <v>201</v>
      </c>
      <c r="I46" s="166" t="s">
        <v>195</v>
      </c>
      <c r="J46" s="166" t="s">
        <v>207</v>
      </c>
      <c r="K46" s="166" t="s">
        <v>258</v>
      </c>
      <c r="L46" s="166" t="s">
        <v>259</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row>
    <row r="47" spans="1:60" x14ac:dyDescent="0.25">
      <c r="A47" s="39"/>
      <c r="B47" s="167"/>
      <c r="C47" s="167" t="s">
        <v>198</v>
      </c>
      <c r="D47" s="167" t="s">
        <v>196</v>
      </c>
      <c r="E47" s="167"/>
      <c r="F47" s="167"/>
      <c r="G47" s="167" t="s">
        <v>197</v>
      </c>
      <c r="H47" s="167"/>
      <c r="I47" s="167"/>
      <c r="J47" s="167"/>
      <c r="K47" s="167"/>
      <c r="L47" s="167"/>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row>
    <row r="48" spans="1:60" ht="75" x14ac:dyDescent="0.25">
      <c r="A48" s="39"/>
      <c r="B48" s="172" t="s">
        <v>249</v>
      </c>
      <c r="C48" s="168" t="s">
        <v>200</v>
      </c>
      <c r="D48" s="169" t="s">
        <v>266</v>
      </c>
      <c r="E48" s="169" t="s">
        <v>199</v>
      </c>
      <c r="F48" s="169" t="s">
        <v>205</v>
      </c>
      <c r="G48" s="169" t="s">
        <v>204</v>
      </c>
      <c r="H48" s="170">
        <v>2</v>
      </c>
      <c r="I48" s="170">
        <v>2</v>
      </c>
      <c r="J48" s="170">
        <f t="shared" ref="J48:J57" si="0">H48*I48</f>
        <v>4</v>
      </c>
      <c r="K48" s="169" t="s">
        <v>202</v>
      </c>
      <c r="L48" s="169" t="s">
        <v>203</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row>
    <row r="49" spans="1:60" ht="255" x14ac:dyDescent="0.25">
      <c r="A49" s="39"/>
      <c r="B49" s="172" t="s">
        <v>252</v>
      </c>
      <c r="C49" s="168" t="s">
        <v>270</v>
      </c>
      <c r="D49" s="169" t="s">
        <v>273</v>
      </c>
      <c r="E49" s="169" t="s">
        <v>274</v>
      </c>
      <c r="F49" s="169" t="s">
        <v>271</v>
      </c>
      <c r="G49" s="169" t="s">
        <v>233</v>
      </c>
      <c r="H49" s="170">
        <v>3</v>
      </c>
      <c r="I49" s="170">
        <v>3</v>
      </c>
      <c r="J49" s="170">
        <f t="shared" si="0"/>
        <v>9</v>
      </c>
      <c r="K49" s="169" t="s">
        <v>272</v>
      </c>
      <c r="L49" s="169" t="s">
        <v>206</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row>
    <row r="50" spans="1:60" ht="90" x14ac:dyDescent="0.25">
      <c r="A50" s="39"/>
      <c r="B50" s="172" t="s">
        <v>250</v>
      </c>
      <c r="C50" s="168" t="s">
        <v>244</v>
      </c>
      <c r="D50" s="168" t="s">
        <v>208</v>
      </c>
      <c r="E50" s="168" t="s">
        <v>209</v>
      </c>
      <c r="F50" s="168" t="s">
        <v>210</v>
      </c>
      <c r="G50" s="168" t="s">
        <v>211</v>
      </c>
      <c r="H50" s="170">
        <v>2</v>
      </c>
      <c r="I50" s="170">
        <v>2</v>
      </c>
      <c r="J50" s="170">
        <f t="shared" si="0"/>
        <v>4</v>
      </c>
      <c r="K50" s="168" t="s">
        <v>247</v>
      </c>
      <c r="L50" s="168" t="s">
        <v>212</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row>
    <row r="51" spans="1:60" ht="90" x14ac:dyDescent="0.25">
      <c r="A51" s="39"/>
      <c r="B51" s="172" t="s">
        <v>251</v>
      </c>
      <c r="C51" s="168" t="s">
        <v>245</v>
      </c>
      <c r="D51" s="168" t="s">
        <v>208</v>
      </c>
      <c r="E51" s="168" t="s">
        <v>209</v>
      </c>
      <c r="F51" s="168" t="s">
        <v>210</v>
      </c>
      <c r="G51" s="168" t="s">
        <v>211</v>
      </c>
      <c r="H51" s="170">
        <v>2</v>
      </c>
      <c r="I51" s="170">
        <v>2</v>
      </c>
      <c r="J51" s="170">
        <f t="shared" si="0"/>
        <v>4</v>
      </c>
      <c r="K51" s="168" t="s">
        <v>246</v>
      </c>
      <c r="L51" s="168" t="s">
        <v>212</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row>
    <row r="52" spans="1:60" ht="120" x14ac:dyDescent="0.25">
      <c r="A52" s="39"/>
      <c r="B52" s="223" t="s">
        <v>261</v>
      </c>
      <c r="C52" s="168" t="s">
        <v>228</v>
      </c>
      <c r="D52" s="168" t="s">
        <v>213</v>
      </c>
      <c r="E52" s="168" t="s">
        <v>214</v>
      </c>
      <c r="F52" s="168" t="s">
        <v>230</v>
      </c>
      <c r="G52" s="169" t="s">
        <v>215</v>
      </c>
      <c r="H52" s="171">
        <v>3</v>
      </c>
      <c r="I52" s="171">
        <v>1</v>
      </c>
      <c r="J52" s="170">
        <f t="shared" si="0"/>
        <v>3</v>
      </c>
      <c r="K52" s="168" t="s">
        <v>216</v>
      </c>
      <c r="L52" s="168" t="s">
        <v>267</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row>
    <row r="53" spans="1:60" ht="120" x14ac:dyDescent="0.25">
      <c r="A53" s="39"/>
      <c r="B53" s="223" t="s">
        <v>262</v>
      </c>
      <c r="C53" s="168" t="s">
        <v>229</v>
      </c>
      <c r="D53" s="168" t="s">
        <v>227</v>
      </c>
      <c r="E53" s="168" t="s">
        <v>214</v>
      </c>
      <c r="F53" s="168" t="s">
        <v>230</v>
      </c>
      <c r="G53" s="169" t="s">
        <v>215</v>
      </c>
      <c r="H53" s="171">
        <v>2</v>
      </c>
      <c r="I53" s="171">
        <v>1</v>
      </c>
      <c r="J53" s="170">
        <f t="shared" si="0"/>
        <v>2</v>
      </c>
      <c r="K53" s="168" t="s">
        <v>231</v>
      </c>
      <c r="L53" s="168" t="s">
        <v>268</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row>
    <row r="54" spans="1:60" ht="90" x14ac:dyDescent="0.25">
      <c r="A54" s="39"/>
      <c r="B54" s="172" t="s">
        <v>260</v>
      </c>
      <c r="C54" s="168" t="s">
        <v>218</v>
      </c>
      <c r="D54" s="168" t="s">
        <v>221</v>
      </c>
      <c r="E54" s="168" t="s">
        <v>217</v>
      </c>
      <c r="F54" s="168" t="s">
        <v>219</v>
      </c>
      <c r="G54" s="168" t="s">
        <v>223</v>
      </c>
      <c r="H54" s="171">
        <v>2</v>
      </c>
      <c r="I54" s="171">
        <v>2</v>
      </c>
      <c r="J54" s="171">
        <f t="shared" si="0"/>
        <v>4</v>
      </c>
      <c r="K54" s="168" t="s">
        <v>263</v>
      </c>
      <c r="L54" s="168" t="s">
        <v>220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row>
    <row r="55" spans="1:60" ht="75" x14ac:dyDescent="0.25">
      <c r="A55" s="39"/>
      <c r="B55" s="172" t="s">
        <v>256</v>
      </c>
      <c r="C55" s="168" t="s">
        <v>222</v>
      </c>
      <c r="D55" s="168" t="s">
        <v>221</v>
      </c>
      <c r="E55" s="168" t="s">
        <v>226</v>
      </c>
      <c r="F55" s="168" t="s">
        <v>224</v>
      </c>
      <c r="G55" s="168" t="s">
        <v>223</v>
      </c>
      <c r="H55" s="171">
        <v>3</v>
      </c>
      <c r="I55" s="171">
        <v>2</v>
      </c>
      <c r="J55" s="171">
        <f t="shared" si="0"/>
        <v>6</v>
      </c>
      <c r="K55" s="168" t="s">
        <v>225</v>
      </c>
      <c r="L55" s="168" t="s">
        <v>264</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row>
    <row r="56" spans="1:60" ht="195" x14ac:dyDescent="0.25">
      <c r="A56" s="39"/>
      <c r="B56" s="172" t="s">
        <v>253</v>
      </c>
      <c r="C56" s="168" t="s">
        <v>234</v>
      </c>
      <c r="D56" s="168" t="s">
        <v>235</v>
      </c>
      <c r="E56" s="168" t="s">
        <v>236</v>
      </c>
      <c r="F56" s="168" t="s">
        <v>237</v>
      </c>
      <c r="G56" s="168" t="s">
        <v>223</v>
      </c>
      <c r="H56" s="171">
        <v>2</v>
      </c>
      <c r="I56" s="171">
        <v>2</v>
      </c>
      <c r="J56" s="171">
        <f t="shared" si="0"/>
        <v>4</v>
      </c>
      <c r="K56" s="168" t="s">
        <v>238</v>
      </c>
      <c r="L56" s="168" t="s">
        <v>269</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row>
    <row r="57" spans="1:60" ht="90" x14ac:dyDescent="0.25">
      <c r="A57" s="39"/>
      <c r="B57" s="172" t="s">
        <v>254</v>
      </c>
      <c r="C57" s="168" t="s">
        <v>239</v>
      </c>
      <c r="D57" s="168" t="s">
        <v>240</v>
      </c>
      <c r="E57" s="168" t="s">
        <v>232</v>
      </c>
      <c r="F57" s="168" t="s">
        <v>241</v>
      </c>
      <c r="G57" s="168" t="s">
        <v>242</v>
      </c>
      <c r="H57" s="171">
        <v>2</v>
      </c>
      <c r="I57" s="171">
        <v>3</v>
      </c>
      <c r="J57" s="171">
        <f t="shared" si="0"/>
        <v>6</v>
      </c>
      <c r="K57" s="168" t="s">
        <v>243</v>
      </c>
      <c r="L57" s="168" t="s">
        <v>265</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row>
    <row r="58" spans="1:60" ht="23.25" x14ac:dyDescent="0.25">
      <c r="A58" s="39"/>
      <c r="B58" s="39"/>
      <c r="C58" s="176"/>
      <c r="D58" s="176"/>
      <c r="E58" s="176"/>
      <c r="F58" s="176"/>
      <c r="G58" s="176"/>
      <c r="H58" s="177"/>
      <c r="I58" s="177"/>
      <c r="J58" s="177"/>
      <c r="K58" s="176"/>
      <c r="L58" s="176"/>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row>
    <row r="59" spans="1:60" ht="23.25" x14ac:dyDescent="0.25">
      <c r="A59" s="39"/>
      <c r="B59" s="39"/>
      <c r="C59" s="176"/>
      <c r="D59" s="176"/>
      <c r="E59" s="176"/>
      <c r="F59" s="176"/>
      <c r="G59" s="176"/>
      <c r="H59" s="177"/>
      <c r="I59" s="177"/>
      <c r="J59" s="177"/>
      <c r="K59" s="176"/>
      <c r="L59" s="176"/>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row>
    <row r="60" spans="1:60" ht="23.25" x14ac:dyDescent="0.25">
      <c r="A60" s="39"/>
      <c r="B60" s="39"/>
      <c r="C60" s="176"/>
      <c r="D60" s="176"/>
      <c r="E60" s="176"/>
      <c r="F60" s="176"/>
      <c r="G60" s="176"/>
      <c r="H60" s="177"/>
      <c r="I60" s="177"/>
      <c r="J60" s="177"/>
      <c r="K60" s="176"/>
      <c r="L60" s="176"/>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row>
    <row r="61" spans="1:60" ht="23.25" x14ac:dyDescent="0.25">
      <c r="A61" s="39"/>
      <c r="B61" s="39"/>
      <c r="C61" s="176"/>
      <c r="D61" s="176"/>
      <c r="E61" s="176"/>
      <c r="F61" s="176"/>
      <c r="G61" s="176"/>
      <c r="H61" s="177"/>
      <c r="I61" s="177"/>
      <c r="J61" s="177"/>
      <c r="K61" s="176"/>
      <c r="L61" s="176"/>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row>
    <row r="62" spans="1:60" ht="23.25" x14ac:dyDescent="0.25">
      <c r="A62" s="39"/>
      <c r="B62" s="39"/>
      <c r="C62" s="176"/>
      <c r="D62" s="176"/>
      <c r="E62" s="176"/>
      <c r="F62" s="176"/>
      <c r="G62" s="176"/>
      <c r="H62" s="177"/>
      <c r="I62" s="177"/>
      <c r="J62" s="177"/>
      <c r="K62" s="176"/>
      <c r="L62" s="176"/>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row>
    <row r="63" spans="1:60" ht="23.25" x14ac:dyDescent="0.25">
      <c r="A63" s="39"/>
      <c r="B63" s="39"/>
      <c r="C63" s="176"/>
      <c r="D63" s="176"/>
      <c r="E63" s="176"/>
      <c r="F63" s="176"/>
      <c r="G63" s="176"/>
      <c r="H63" s="177"/>
      <c r="I63" s="177"/>
      <c r="J63" s="177"/>
      <c r="K63" s="176"/>
      <c r="L63" s="176"/>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row>
    <row r="64" spans="1:60" ht="23.25" x14ac:dyDescent="0.25">
      <c r="A64" s="39"/>
      <c r="B64" s="39"/>
      <c r="C64" s="176"/>
      <c r="D64" s="176"/>
      <c r="E64" s="176"/>
      <c r="F64" s="176"/>
      <c r="G64" s="176"/>
      <c r="H64" s="177"/>
      <c r="I64" s="177"/>
      <c r="J64" s="177"/>
      <c r="K64" s="176"/>
      <c r="L64" s="176"/>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row>
    <row r="65" spans="1:60" ht="23.25" x14ac:dyDescent="0.25">
      <c r="A65" s="39"/>
      <c r="B65" s="39"/>
      <c r="C65" s="176"/>
      <c r="D65" s="176"/>
      <c r="E65" s="176"/>
      <c r="F65" s="176"/>
      <c r="G65" s="176"/>
      <c r="H65" s="177"/>
      <c r="I65" s="177"/>
      <c r="J65" s="177"/>
      <c r="K65" s="176"/>
      <c r="L65" s="176"/>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row>
    <row r="66" spans="1:60" ht="23.25" x14ac:dyDescent="0.25">
      <c r="A66" s="39"/>
      <c r="B66" s="39"/>
      <c r="C66" s="176"/>
      <c r="D66" s="176"/>
      <c r="E66" s="176"/>
      <c r="F66" s="176"/>
      <c r="G66" s="176"/>
      <c r="H66" s="177"/>
      <c r="I66" s="177"/>
      <c r="J66" s="177"/>
      <c r="K66" s="176"/>
      <c r="L66" s="176"/>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row>
    <row r="67" spans="1:60" ht="23.25" x14ac:dyDescent="0.25">
      <c r="A67" s="39"/>
      <c r="B67" s="39"/>
      <c r="C67" s="176"/>
      <c r="D67" s="176"/>
      <c r="E67" s="176"/>
      <c r="F67" s="176"/>
      <c r="G67" s="176"/>
      <c r="H67" s="177"/>
      <c r="I67" s="177"/>
      <c r="J67" s="177"/>
      <c r="K67" s="176"/>
      <c r="L67" s="176"/>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row>
    <row r="68" spans="1:60" ht="23.25" x14ac:dyDescent="0.25">
      <c r="A68" s="39"/>
      <c r="B68" s="39"/>
      <c r="C68" s="176"/>
      <c r="D68" s="176"/>
      <c r="E68" s="176"/>
      <c r="F68" s="176"/>
      <c r="G68" s="176"/>
      <c r="H68" s="177"/>
      <c r="I68" s="177"/>
      <c r="J68" s="177"/>
      <c r="K68" s="176"/>
      <c r="L68" s="176"/>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row>
    <row r="69" spans="1:60" ht="23.25" x14ac:dyDescent="0.25">
      <c r="A69" s="39"/>
      <c r="B69" s="39"/>
      <c r="C69" s="176"/>
      <c r="D69" s="176"/>
      <c r="E69" s="176"/>
      <c r="F69" s="176"/>
      <c r="G69" s="176"/>
      <c r="H69" s="177"/>
      <c r="I69" s="177"/>
      <c r="J69" s="177"/>
      <c r="K69" s="176"/>
      <c r="L69" s="176"/>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row>
    <row r="70" spans="1:60" ht="23.25" x14ac:dyDescent="0.25">
      <c r="A70" s="39"/>
      <c r="B70" s="39"/>
      <c r="C70" s="176"/>
      <c r="D70" s="176"/>
      <c r="E70" s="176"/>
      <c r="F70" s="176"/>
      <c r="G70" s="176"/>
      <c r="H70" s="177"/>
      <c r="I70" s="177"/>
      <c r="J70" s="177"/>
      <c r="K70" s="176"/>
      <c r="L70" s="176"/>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row>
    <row r="71" spans="1:60" ht="23.25" x14ac:dyDescent="0.25">
      <c r="A71" s="39"/>
      <c r="B71" s="39"/>
      <c r="C71" s="176"/>
      <c r="D71" s="176"/>
      <c r="E71" s="176"/>
      <c r="F71" s="176"/>
      <c r="G71" s="176"/>
      <c r="H71" s="177"/>
      <c r="I71" s="177"/>
      <c r="J71" s="177"/>
      <c r="K71" s="176"/>
      <c r="L71" s="176"/>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row>
    <row r="72" spans="1:60" ht="23.25" x14ac:dyDescent="0.25">
      <c r="A72" s="39"/>
      <c r="B72" s="39"/>
      <c r="C72" s="176"/>
      <c r="D72" s="176"/>
      <c r="E72" s="176"/>
      <c r="F72" s="176"/>
      <c r="G72" s="176"/>
      <c r="H72" s="177"/>
      <c r="I72" s="177"/>
      <c r="J72" s="177"/>
      <c r="K72" s="176"/>
      <c r="L72" s="176"/>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row>
    <row r="73" spans="1:60" ht="23.25" x14ac:dyDescent="0.25">
      <c r="A73" s="39"/>
      <c r="B73" s="39"/>
      <c r="C73" s="176"/>
      <c r="D73" s="176"/>
      <c r="E73" s="176"/>
      <c r="F73" s="176"/>
      <c r="G73" s="176"/>
      <c r="H73" s="177"/>
      <c r="I73" s="177"/>
      <c r="J73" s="177"/>
      <c r="K73" s="176"/>
      <c r="L73" s="176"/>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row>
    <row r="74" spans="1:60" ht="23.25" x14ac:dyDescent="0.25">
      <c r="A74" s="39"/>
      <c r="B74" s="39"/>
      <c r="C74" s="176"/>
      <c r="D74" s="176"/>
      <c r="E74" s="176"/>
      <c r="F74" s="176"/>
      <c r="G74" s="176"/>
      <c r="H74" s="177"/>
      <c r="I74" s="177"/>
      <c r="J74" s="177"/>
      <c r="K74" s="176"/>
      <c r="L74" s="176"/>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row>
    <row r="75" spans="1:60" ht="23.25" x14ac:dyDescent="0.25">
      <c r="A75" s="39"/>
      <c r="B75" s="39"/>
      <c r="C75" s="176"/>
      <c r="D75" s="176"/>
      <c r="E75" s="176"/>
      <c r="F75" s="176"/>
      <c r="G75" s="176"/>
      <c r="H75" s="177"/>
      <c r="I75" s="177"/>
      <c r="J75" s="177"/>
      <c r="K75" s="176"/>
      <c r="L75" s="176"/>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row>
    <row r="76" spans="1:60" ht="23.25" x14ac:dyDescent="0.25">
      <c r="A76" s="39"/>
      <c r="B76" s="39"/>
      <c r="C76" s="176"/>
      <c r="D76" s="176"/>
      <c r="E76" s="176"/>
      <c r="F76" s="176"/>
      <c r="G76" s="176"/>
      <c r="H76" s="177"/>
      <c r="I76" s="177"/>
      <c r="J76" s="177"/>
      <c r="K76" s="176"/>
      <c r="L76" s="176"/>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row>
    <row r="77" spans="1:60" ht="23.25" x14ac:dyDescent="0.25">
      <c r="A77" s="39"/>
      <c r="B77" s="39"/>
      <c r="C77" s="176"/>
      <c r="D77" s="176"/>
      <c r="E77" s="176"/>
      <c r="F77" s="176"/>
      <c r="G77" s="176"/>
      <c r="H77" s="177"/>
      <c r="I77" s="177"/>
      <c r="J77" s="177"/>
      <c r="K77" s="176"/>
      <c r="L77" s="176"/>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row>
    <row r="78" spans="1:60" ht="23.25" x14ac:dyDescent="0.25">
      <c r="A78" s="39"/>
      <c r="B78" s="39"/>
      <c r="C78" s="176"/>
      <c r="D78" s="176"/>
      <c r="E78" s="176"/>
      <c r="F78" s="176"/>
      <c r="G78" s="176"/>
      <c r="H78" s="177"/>
      <c r="I78" s="177"/>
      <c r="J78" s="177"/>
      <c r="K78" s="176"/>
      <c r="L78" s="176"/>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row>
    <row r="79" spans="1:60" ht="23.25" x14ac:dyDescent="0.25">
      <c r="A79" s="39"/>
      <c r="B79" s="39"/>
      <c r="C79" s="176"/>
      <c r="D79" s="176"/>
      <c r="E79" s="176"/>
      <c r="F79" s="176"/>
      <c r="G79" s="176"/>
      <c r="H79" s="177"/>
      <c r="I79" s="177"/>
      <c r="J79" s="177"/>
      <c r="K79" s="176"/>
      <c r="L79" s="176"/>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row>
    <row r="80" spans="1:60" ht="23.25" x14ac:dyDescent="0.25">
      <c r="A80" s="39"/>
      <c r="B80" s="39"/>
      <c r="C80" s="176"/>
      <c r="D80" s="176"/>
      <c r="E80" s="176"/>
      <c r="F80" s="176"/>
      <c r="G80" s="176"/>
      <c r="H80" s="177"/>
      <c r="I80" s="177"/>
      <c r="J80" s="177"/>
      <c r="K80" s="176"/>
      <c r="L80" s="176"/>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row>
    <row r="81" spans="1:60" ht="23.25" x14ac:dyDescent="0.25">
      <c r="A81" s="39"/>
      <c r="B81" s="39"/>
      <c r="C81" s="176"/>
      <c r="D81" s="176"/>
      <c r="E81" s="176"/>
      <c r="F81" s="176"/>
      <c r="G81" s="176"/>
      <c r="H81" s="177"/>
      <c r="I81" s="177"/>
      <c r="J81" s="177"/>
      <c r="K81" s="176"/>
      <c r="L81" s="176"/>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row>
    <row r="82" spans="1:60" ht="23.25" x14ac:dyDescent="0.25">
      <c r="A82" s="39"/>
      <c r="B82" s="39"/>
      <c r="C82" s="176"/>
      <c r="D82" s="176"/>
      <c r="E82" s="176"/>
      <c r="F82" s="176"/>
      <c r="G82" s="176"/>
      <c r="H82" s="177"/>
      <c r="I82" s="177"/>
      <c r="J82" s="177"/>
      <c r="K82" s="176"/>
      <c r="L82" s="176"/>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row>
    <row r="83" spans="1:60" ht="23.25" x14ac:dyDescent="0.25">
      <c r="A83" s="39"/>
      <c r="B83" s="39"/>
      <c r="C83" s="176"/>
      <c r="D83" s="176"/>
      <c r="E83" s="176"/>
      <c r="F83" s="176"/>
      <c r="G83" s="176"/>
      <c r="H83" s="177"/>
      <c r="I83" s="177"/>
      <c r="J83" s="177"/>
      <c r="K83" s="176"/>
      <c r="L83" s="176"/>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row>
    <row r="84" spans="1:60" ht="23.25" x14ac:dyDescent="0.25">
      <c r="A84" s="39"/>
      <c r="B84" s="39"/>
      <c r="C84" s="42"/>
      <c r="D84" s="42"/>
      <c r="E84" s="42"/>
      <c r="F84" s="42"/>
      <c r="G84" s="42"/>
      <c r="H84" s="177"/>
      <c r="I84" s="177"/>
      <c r="J84" s="177"/>
      <c r="K84" s="42"/>
      <c r="L84" s="42"/>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row>
    <row r="85" spans="1:60" ht="23.25" x14ac:dyDescent="0.25">
      <c r="A85" s="39"/>
      <c r="B85" s="39"/>
      <c r="C85" s="42"/>
      <c r="D85" s="42"/>
      <c r="E85" s="42"/>
      <c r="F85" s="42"/>
      <c r="G85" s="42"/>
      <c r="H85" s="177"/>
      <c r="I85" s="177"/>
      <c r="J85" s="177"/>
      <c r="K85" s="42"/>
      <c r="L85" s="42"/>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row>
    <row r="86" spans="1:60" ht="23.25" x14ac:dyDescent="0.25">
      <c r="A86" s="39"/>
      <c r="B86" s="39"/>
      <c r="C86" s="42"/>
      <c r="D86" s="42"/>
      <c r="E86" s="42"/>
      <c r="F86" s="42"/>
      <c r="G86" s="42"/>
      <c r="H86" s="177"/>
      <c r="I86" s="177"/>
      <c r="J86" s="177"/>
      <c r="K86" s="42"/>
      <c r="L86" s="42"/>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row>
    <row r="87" spans="1:60" ht="23.25" x14ac:dyDescent="0.25">
      <c r="A87" s="39"/>
      <c r="B87" s="39"/>
      <c r="C87" s="42"/>
      <c r="D87" s="42"/>
      <c r="E87" s="42"/>
      <c r="F87" s="42"/>
      <c r="G87" s="42"/>
      <c r="H87" s="177"/>
      <c r="I87" s="177"/>
      <c r="J87" s="177"/>
      <c r="K87" s="42"/>
      <c r="L87" s="42"/>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row>
    <row r="88" spans="1:60" ht="23.25" x14ac:dyDescent="0.25">
      <c r="A88" s="39"/>
      <c r="B88" s="39"/>
      <c r="C88" s="42"/>
      <c r="D88" s="42"/>
      <c r="E88" s="42"/>
      <c r="F88" s="42"/>
      <c r="G88" s="42"/>
      <c r="H88" s="177"/>
      <c r="I88" s="177"/>
      <c r="J88" s="177"/>
      <c r="K88" s="42"/>
      <c r="L88" s="42"/>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row>
    <row r="89" spans="1:60" x14ac:dyDescent="0.25">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row>
    <row r="90" spans="1:60" x14ac:dyDescent="0.25">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row>
    <row r="91" spans="1:60" x14ac:dyDescent="0.25">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row>
    <row r="92" spans="1:60" x14ac:dyDescent="0.25">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row>
    <row r="93" spans="1:60" x14ac:dyDescent="0.25">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row>
    <row r="94" spans="1:60" x14ac:dyDescent="0.25">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row>
    <row r="95" spans="1:60" x14ac:dyDescent="0.2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row>
    <row r="96" spans="1:60" x14ac:dyDescent="0.25">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row>
    <row r="97" spans="1:60" x14ac:dyDescent="0.25">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row>
    <row r="98" spans="1:60" x14ac:dyDescent="0.25">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row>
    <row r="99" spans="1:60" x14ac:dyDescent="0.25">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row>
    <row r="100" spans="1:60" x14ac:dyDescent="0.25">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row>
    <row r="101" spans="1:60" x14ac:dyDescent="0.25">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row>
    <row r="102" spans="1:60" x14ac:dyDescent="0.25">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row>
    <row r="103" spans="1:60" x14ac:dyDescent="0.25">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row>
    <row r="104" spans="1:60" x14ac:dyDescent="0.25">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row>
    <row r="105" spans="1:60" x14ac:dyDescent="0.2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row>
    <row r="106" spans="1:60" x14ac:dyDescent="0.25">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row>
    <row r="107" spans="1:60" x14ac:dyDescent="0.25">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row>
    <row r="108" spans="1:60" x14ac:dyDescent="0.25">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row>
    <row r="109" spans="1:60" x14ac:dyDescent="0.25">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row>
    <row r="110" spans="1:60" x14ac:dyDescent="0.25">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row>
    <row r="111" spans="1:60" x14ac:dyDescent="0.25">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row>
    <row r="112" spans="1:60" x14ac:dyDescent="0.25">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row>
    <row r="113" spans="1:60" x14ac:dyDescent="0.25">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row>
    <row r="114" spans="1:60" x14ac:dyDescent="0.25">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row>
    <row r="115" spans="1:60" x14ac:dyDescent="0.2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row>
    <row r="116" spans="1:60" x14ac:dyDescent="0.25">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row>
    <row r="117" spans="1:60" x14ac:dyDescent="0.25">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row>
    <row r="118" spans="1:60" x14ac:dyDescent="0.25">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row>
    <row r="119" spans="1:60" x14ac:dyDescent="0.25">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row>
    <row r="120" spans="1:60" x14ac:dyDescent="0.25">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row>
    <row r="121" spans="1:60" x14ac:dyDescent="0.25">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row>
    <row r="122" spans="1:60" x14ac:dyDescent="0.25">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row>
    <row r="123" spans="1:60" x14ac:dyDescent="0.25">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row>
    <row r="124" spans="1:60" x14ac:dyDescent="0.25">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row>
    <row r="125" spans="1:60" x14ac:dyDescent="0.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row>
    <row r="126" spans="1:60" x14ac:dyDescent="0.25">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row>
    <row r="127" spans="1:60" x14ac:dyDescent="0.25">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row>
    <row r="128" spans="1:60" x14ac:dyDescent="0.25">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row>
    <row r="129" spans="1:60" x14ac:dyDescent="0.25">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row>
    <row r="130" spans="1:60" x14ac:dyDescent="0.25">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row>
    <row r="131" spans="1:60" x14ac:dyDescent="0.25">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row>
    <row r="132" spans="1:60" x14ac:dyDescent="0.25">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row>
    <row r="133" spans="1:60" x14ac:dyDescent="0.25">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row>
    <row r="134" spans="1:60" x14ac:dyDescent="0.25">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row>
    <row r="135" spans="1:60" x14ac:dyDescent="0.2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row>
    <row r="136" spans="1:60" x14ac:dyDescent="0.25">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row>
    <row r="137" spans="1:60" x14ac:dyDescent="0.25">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row>
    <row r="138" spans="1:60" x14ac:dyDescent="0.25">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row>
    <row r="139" spans="1:60" x14ac:dyDescent="0.25">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row>
    <row r="140" spans="1:60" x14ac:dyDescent="0.25">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row>
    <row r="141" spans="1:60" x14ac:dyDescent="0.25">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row>
    <row r="142" spans="1:60" x14ac:dyDescent="0.25">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row>
    <row r="143" spans="1:60" x14ac:dyDescent="0.25">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row>
    <row r="144" spans="1:60" x14ac:dyDescent="0.25">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row>
    <row r="145" spans="1:60" x14ac:dyDescent="0.2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row>
    <row r="146" spans="1:60" x14ac:dyDescent="0.25">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row>
    <row r="147" spans="1:60" x14ac:dyDescent="0.25">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row>
    <row r="148" spans="1:60" x14ac:dyDescent="0.25">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row>
    <row r="149" spans="1:60" x14ac:dyDescent="0.25">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row>
    <row r="150" spans="1:60" x14ac:dyDescent="0.25">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row>
    <row r="151" spans="1:60" x14ac:dyDescent="0.25">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row>
    <row r="152" spans="1:60" x14ac:dyDescent="0.25">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row>
    <row r="153" spans="1:60" x14ac:dyDescent="0.25">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row>
    <row r="154" spans="1:60" x14ac:dyDescent="0.25">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row>
    <row r="155" spans="1:60" x14ac:dyDescent="0.2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row>
    <row r="156" spans="1:60" x14ac:dyDescent="0.25">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row>
    <row r="157" spans="1:60" x14ac:dyDescent="0.25">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row>
    <row r="158" spans="1:60" x14ac:dyDescent="0.25">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row>
    <row r="159" spans="1:60" x14ac:dyDescent="0.25">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row>
    <row r="160" spans="1:60" x14ac:dyDescent="0.25">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row>
    <row r="161" spans="1:60" x14ac:dyDescent="0.25">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row>
    <row r="162" spans="1:60" x14ac:dyDescent="0.25">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row>
    <row r="163" spans="1:60" x14ac:dyDescent="0.25">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row>
    <row r="164" spans="1:60" x14ac:dyDescent="0.25">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row>
    <row r="165" spans="1:60" x14ac:dyDescent="0.2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row>
    <row r="166" spans="1:60" x14ac:dyDescent="0.25">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row>
    <row r="167" spans="1:60" x14ac:dyDescent="0.25">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row>
    <row r="168" spans="1:60" x14ac:dyDescent="0.25">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row>
    <row r="169" spans="1:60" x14ac:dyDescent="0.25">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row>
    <row r="170" spans="1:60" x14ac:dyDescent="0.25">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row>
    <row r="171" spans="1:60" x14ac:dyDescent="0.25">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row>
    <row r="172" spans="1:60" x14ac:dyDescent="0.25">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row>
    <row r="173" spans="1:60" x14ac:dyDescent="0.25">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row>
    <row r="174" spans="1:60" x14ac:dyDescent="0.25">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row>
    <row r="175" spans="1:60" x14ac:dyDescent="0.2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row>
    <row r="176" spans="1:60" x14ac:dyDescent="0.25">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row>
    <row r="177" spans="1:60" x14ac:dyDescent="0.25">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row>
    <row r="178" spans="1:60" x14ac:dyDescent="0.25">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row>
    <row r="179" spans="1:60" x14ac:dyDescent="0.25">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row>
    <row r="180" spans="1:60" x14ac:dyDescent="0.25">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row>
    <row r="181" spans="1:60" x14ac:dyDescent="0.25">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row>
    <row r="182" spans="1:60" x14ac:dyDescent="0.25">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row>
    <row r="183" spans="1:60" x14ac:dyDescent="0.25">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row>
    <row r="184" spans="1:60" x14ac:dyDescent="0.25">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row>
    <row r="185" spans="1:60" x14ac:dyDescent="0.2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row>
    <row r="186" spans="1:60" x14ac:dyDescent="0.25">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row>
    <row r="187" spans="1:60" x14ac:dyDescent="0.25">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row>
    <row r="188" spans="1:60" x14ac:dyDescent="0.25">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row>
    <row r="189" spans="1:60" x14ac:dyDescent="0.25">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row>
    <row r="190" spans="1:60" x14ac:dyDescent="0.25">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row>
    <row r="191" spans="1:60" x14ac:dyDescent="0.25">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row>
    <row r="192" spans="1:60" x14ac:dyDescent="0.25">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row>
    <row r="193" spans="1:60" x14ac:dyDescent="0.25">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row>
    <row r="194" spans="1:60" x14ac:dyDescent="0.25">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row>
    <row r="195" spans="1:60" x14ac:dyDescent="0.2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row>
    <row r="196" spans="1:60" x14ac:dyDescent="0.25">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row>
    <row r="197" spans="1:60" x14ac:dyDescent="0.25">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row>
    <row r="198" spans="1:60" x14ac:dyDescent="0.25">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row>
    <row r="199" spans="1:60" x14ac:dyDescent="0.25">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row>
    <row r="200" spans="1:60" x14ac:dyDescent="0.25">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row>
    <row r="201" spans="1:60" x14ac:dyDescent="0.25">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row>
    <row r="202" spans="1:60" x14ac:dyDescent="0.25">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row>
    <row r="203" spans="1:60" x14ac:dyDescent="0.25">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row>
    <row r="204" spans="1:60" x14ac:dyDescent="0.25">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row>
    <row r="205" spans="1:60" x14ac:dyDescent="0.2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row>
    <row r="206" spans="1:60" x14ac:dyDescent="0.25">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row>
    <row r="207" spans="1:60" x14ac:dyDescent="0.25">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row>
    <row r="208" spans="1:60" x14ac:dyDescent="0.25">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row>
    <row r="209" spans="1:60" x14ac:dyDescent="0.25">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row>
    <row r="210" spans="1:60" x14ac:dyDescent="0.25">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row>
    <row r="211" spans="1:60" x14ac:dyDescent="0.25">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row>
    <row r="212" spans="1:60" x14ac:dyDescent="0.25">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row>
    <row r="213" spans="1:60" x14ac:dyDescent="0.25">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row>
    <row r="214" spans="1:60" x14ac:dyDescent="0.25">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row>
    <row r="215" spans="1:60" x14ac:dyDescent="0.2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row>
    <row r="216" spans="1:60" x14ac:dyDescent="0.25">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row>
    <row r="217" spans="1:60" x14ac:dyDescent="0.25">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row>
    <row r="218" spans="1:60" x14ac:dyDescent="0.25">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row>
    <row r="219" spans="1:60" x14ac:dyDescent="0.25">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row>
    <row r="220" spans="1:60" x14ac:dyDescent="0.25">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row>
    <row r="221" spans="1:60" x14ac:dyDescent="0.2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row>
    <row r="222" spans="1:60" x14ac:dyDescent="0.2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row>
    <row r="223" spans="1:60" x14ac:dyDescent="0.2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row>
    <row r="224" spans="1:60" x14ac:dyDescent="0.2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row>
    <row r="225" spans="1:60" x14ac:dyDescent="0.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row>
    <row r="226" spans="1:60" x14ac:dyDescent="0.2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row>
    <row r="227" spans="1:60" x14ac:dyDescent="0.2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row>
    <row r="228" spans="1:60" x14ac:dyDescent="0.2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row>
    <row r="229" spans="1:60" x14ac:dyDescent="0.2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row>
    <row r="230" spans="1:60" x14ac:dyDescent="0.2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row>
    <row r="231" spans="1:60" x14ac:dyDescent="0.2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row>
    <row r="232" spans="1:60" x14ac:dyDescent="0.2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row>
    <row r="233" spans="1:60" x14ac:dyDescent="0.2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row>
    <row r="234" spans="1:60" x14ac:dyDescent="0.2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row>
    <row r="235" spans="1:60" x14ac:dyDescent="0.2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row>
    <row r="236" spans="1:60" x14ac:dyDescent="0.2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row>
    <row r="237" spans="1:60" x14ac:dyDescent="0.2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row>
    <row r="238" spans="1:60" x14ac:dyDescent="0.2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row>
    <row r="239" spans="1:60" x14ac:dyDescent="0.2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row>
    <row r="240" spans="1:60" x14ac:dyDescent="0.2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row>
    <row r="241" spans="1:1" x14ac:dyDescent="0.25">
      <c r="A241" s="39"/>
    </row>
  </sheetData>
  <conditionalFormatting sqref="J48:J57">
    <cfRule type="colorScale" priority="16">
      <colorScale>
        <cfvo type="min"/>
        <cfvo type="percentile" val="50"/>
        <cfvo type="max"/>
        <color rgb="FF63BE7B"/>
        <color rgb="FFFFEB84"/>
        <color rgb="FFF8696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Dimensionnement </vt:lpstr>
      <vt:lpstr>Registre des traitements CNIL</vt:lpstr>
      <vt:lpstr>Risques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Science</dc:creator>
  <cp:lastModifiedBy>Data Science</cp:lastModifiedBy>
  <dcterms:created xsi:type="dcterms:W3CDTF">2015-06-05T18:19:34Z</dcterms:created>
  <dcterms:modified xsi:type="dcterms:W3CDTF">2024-02-22T10:19:47Z</dcterms:modified>
</cp:coreProperties>
</file>