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F49BCBC6-AD17-4936-9B70-0ADA57AABDA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Zanetti_Invest" sheetId="1" r:id="rId1"/>
    <sheet name="Planilha1" sheetId="2" r:id="rId2"/>
  </sheets>
  <externalReferences>
    <externalReference r:id="rId3"/>
  </externalReferences>
  <definedNames>
    <definedName name="aporte">Zanetti_Invest!$D$17</definedName>
    <definedName name="patrimonio">Zanetti_Invest!$D$20</definedName>
    <definedName name="qtd_anos">Zanetti_Invest!$D$18</definedName>
    <definedName name="rendimento_carteira">Zanetti_Invest!$D$13</definedName>
    <definedName name="taxa_mensal">Zanetti_Invest!$D$19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33" i="1"/>
  <c r="C32" i="1"/>
  <c r="C31" i="1"/>
  <c r="C30" i="1"/>
  <c r="C29" i="1"/>
  <c r="C28" i="1"/>
  <c r="D20" i="1"/>
  <c r="D21" i="1" s="1"/>
  <c r="D14" i="1"/>
  <c r="D28" i="1" l="1"/>
  <c r="D29" i="1"/>
  <c r="D30" i="1"/>
  <c r="D31" i="1"/>
  <c r="D32" i="1"/>
  <c r="D33" i="1"/>
  <c r="D34" i="1" l="1"/>
</calcChain>
</file>

<file path=xl/sharedStrings.xml><?xml version="1.0" encoding="utf-8"?>
<sst xmlns="http://schemas.openxmlformats.org/spreadsheetml/2006/main" count="65" uniqueCount="29">
  <si>
    <t xml:space="preserve">                     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</si>
  <si>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</si>
  <si>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</si>
  <si>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</si>
  <si>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</si>
  <si>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</si>
  <si>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</si>
  <si>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</si>
  <si>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</si>
  <si>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</si>
  <si>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</si>
  <si>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</si>
  <si>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</si>
  <si>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</si>
  <si>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</si>
  <si>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</si>
  <si>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</si>
  <si>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</si>
  <si>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</si>
  <si>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</si>
  <si>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</si>
  <si>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</si>
  <si>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</si>
  <si>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</si>
  <si>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PERFIL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</si>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</sst>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R$&quot;\ #,##0.00"/>
    <numFmt numFmtId="165" formatCode="&quot;R$&quot;\ #,##0.00;[Red]\-&quot;R$&quot;\ #,##0.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5" fillId="0" borderId="6" xfId="1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165" fontId="7" fillId="4" borderId="9" xfId="0" applyNumberFormat="1" applyFont="1" applyFill="1" applyBorder="1" applyAlignment="1">
      <alignment horizontal="center"/>
    </xf>
    <xf numFmtId="165" fontId="7" fillId="4" borderId="12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right" vertical="center"/>
    </xf>
    <xf numFmtId="0" fontId="0" fillId="0" borderId="13" xfId="0" applyBorder="1"/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5" borderId="23" xfId="0" applyFont="1" applyFill="1" applyBorder="1"/>
    <xf numFmtId="0" fontId="9" fillId="5" borderId="24" xfId="0" applyFont="1" applyFill="1" applyBorder="1"/>
    <xf numFmtId="164" fontId="9" fillId="5" borderId="25" xfId="0" applyNumberFormat="1" applyFont="1" applyFill="1" applyBorder="1" applyAlignment="1">
      <alignment horizontal="center"/>
    </xf>
    <xf numFmtId="0" fontId="2" fillId="7" borderId="26" xfId="2" applyFill="1" applyBorder="1"/>
    <xf numFmtId="0" fontId="9" fillId="3" borderId="27" xfId="0" applyFont="1" applyFill="1" applyBorder="1"/>
    <xf numFmtId="0" fontId="9" fillId="5" borderId="28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0" fontId="2" fillId="7" borderId="17" xfId="2" applyFill="1" applyBorder="1" applyAlignment="1">
      <alignment horizontal="center"/>
    </xf>
    <xf numFmtId="0" fontId="2" fillId="7" borderId="18" xfId="2" applyFill="1" applyBorder="1" applyAlignment="1">
      <alignment horizontal="center"/>
    </xf>
    <xf numFmtId="164" fontId="9" fillId="3" borderId="23" xfId="1" applyNumberFormat="1" applyFont="1" applyFill="1" applyBorder="1" applyAlignment="1">
      <alignment horizontal="center"/>
    </xf>
    <xf numFmtId="164" fontId="9" fillId="3" borderId="25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 indent="3"/>
    </xf>
    <xf numFmtId="0" fontId="4" fillId="3" borderId="8" xfId="0" applyFont="1" applyFill="1" applyBorder="1" applyAlignment="1">
      <alignment horizontal="left" indent="3"/>
    </xf>
    <xf numFmtId="0" fontId="8" fillId="4" borderId="7" xfId="0" applyFont="1" applyFill="1" applyBorder="1" applyAlignment="1">
      <alignment horizontal="left" indent="3"/>
    </xf>
    <xf numFmtId="0" fontId="8" fillId="4" borderId="8" xfId="0" applyFont="1" applyFill="1" applyBorder="1" applyAlignment="1">
      <alignment horizontal="left" indent="3"/>
    </xf>
    <xf numFmtId="0" fontId="8" fillId="4" borderId="10" xfId="0" applyFont="1" applyFill="1" applyBorder="1" applyAlignment="1">
      <alignment horizontal="left" indent="3"/>
    </xf>
    <xf numFmtId="0" fontId="8" fillId="4" borderId="11" xfId="0" applyFont="1" applyFill="1" applyBorder="1" applyAlignment="1">
      <alignment horizontal="left" indent="3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indent="3"/>
    </xf>
    <xf numFmtId="0" fontId="4" fillId="3" borderId="5" xfId="0" applyFont="1" applyFill="1" applyBorder="1" applyAlignment="1">
      <alignment horizontal="left" indent="3"/>
    </xf>
    <xf numFmtId="0" fontId="4" fillId="3" borderId="10" xfId="0" applyFont="1" applyFill="1" applyBorder="1" applyAlignment="1">
      <alignment horizontal="left" indent="3"/>
    </xf>
    <xf numFmtId="0" fontId="4" fillId="3" borderId="11" xfId="0" applyFont="1" applyFill="1" applyBorder="1" applyAlignment="1">
      <alignment horizontal="left" indent="3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2" fillId="2" borderId="0" xfId="2"/>
    <xf numFmtId="9" fontId="11" fillId="2" borderId="0" xfId="3" applyFont="1" applyFill="1"/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1-4DE5-BCFF-1E0F95A1AC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1-4DE5-BCFF-1E0F95A1AC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1-4DE5-BCFF-1E0F95A1AC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1-4DE5-BCFF-1E0F95A1AC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8EF-4B17-B7B3-1FF9D2709E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EF-4B17-B7B3-1FF9D2709E6D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EF-4B17-B7B3-1FF9D2709E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EF-4B17-B7B3-1FF9D2709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Zanetti_Invest!$B$28:$B$33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Zanetti_Invest!$C$28:$C$33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F-4B17-B7B3-1FF9D2709E6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11-4DE5-BCFF-1E0F95A1AC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11-4DE5-BCFF-1E0F95A1AC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11-4DE5-BCFF-1E0F95A1AC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11-4DE5-BCFF-1E0F95A1AC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11-4DE5-BCFF-1E0F95A1AC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11-4DE5-BCFF-1E0F95A1ACB7}"/>
              </c:ext>
            </c:extLst>
          </c:dPt>
          <c:cat>
            <c:strRef>
              <c:f>Zanetti_Invest!$B$28:$B$33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Zanetti_Invest!$D$28:$D$33</c:f>
              <c:numCache>
                <c:formatCode>"R$"\ #,##0.00</c:formatCode>
                <c:ptCount val="6"/>
                <c:pt idx="0">
                  <c:v>270</c:v>
                </c:pt>
                <c:pt idx="1">
                  <c:v>450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F-4B17-B7B3-1FF9D2709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2</xdr:col>
      <xdr:colOff>38100</xdr:colOff>
      <xdr:row>9</xdr:row>
      <xdr:rowOff>28575</xdr:rowOff>
    </xdr:to>
    <xdr:pic>
      <xdr:nvPicPr>
        <xdr:cNvPr id="2" name="Imagem 1" descr="Imagem">
          <a:extLst>
            <a:ext uri="{FF2B5EF4-FFF2-40B4-BE49-F238E27FC236}">
              <a16:creationId xmlns:a16="http://schemas.microsoft.com/office/drawing/2014/main" id="{C95DB2E2-1EB8-44F4-9A50-A57BFEA7E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90500"/>
          <a:ext cx="2124075" cy="155257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1314450</xdr:colOff>
      <xdr:row>7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0BB891-A221-4222-B6BD-62BE1ED1873C}"/>
            </a:ext>
            <a:ext uri="{147F2762-F138-4A5C-976F-8EAC2B608ADB}">
              <a16:predDERef xmlns:a16="http://schemas.microsoft.com/office/drawing/2014/main" pred="{C95DB2E2-1EB8-44F4-9A50-A57BFEA7E781}"/>
            </a:ext>
          </a:extLst>
        </xdr:cNvPr>
        <xdr:cNvSpPr txBox="1"/>
      </xdr:nvSpPr>
      <xdr:spPr>
        <a:xfrm>
          <a:off x="2714625" y="952500"/>
          <a:ext cx="26098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 b="0" i="0" u="none" strike="noStrike">
              <a:solidFill>
                <a:srgbClr val="000000"/>
              </a:solidFill>
              <a:latin typeface="Segoe Script" panose="030B0504020000000003" pitchFamily="66" charset="0"/>
            </a:rPr>
            <a:t>   </a:t>
          </a:r>
          <a:r>
            <a:rPr lang="en-US" sz="1800" u="none" strike="noStrike">
              <a:solidFill>
                <a:srgbClr val="000000"/>
              </a:solidFill>
              <a:latin typeface="Segoe Script" panose="030B0504020000000003" pitchFamily="66" charset="0"/>
            </a:rPr>
            <a:t>Zanetti INVEST</a:t>
          </a:r>
        </a:p>
      </xdr:txBody>
    </xdr:sp>
    <xdr:clientData/>
  </xdr:twoCellAnchor>
  <xdr:twoCellAnchor>
    <xdr:from>
      <xdr:col>0</xdr:col>
      <xdr:colOff>600075</xdr:colOff>
      <xdr:row>34</xdr:row>
      <xdr:rowOff>180975</xdr:rowOff>
    </xdr:from>
    <xdr:to>
      <xdr:col>4</xdr:col>
      <xdr:colOff>9525</xdr:colOff>
      <xdr:row>49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AE36DC-9EAD-CC46-8BD4-B546AEF25D4B}"/>
            </a:ext>
            <a:ext uri="{147F2762-F138-4A5C-976F-8EAC2B608ADB}">
              <a16:predDERef xmlns:a16="http://schemas.microsoft.com/office/drawing/2014/main" pred="{580BB891-A221-4222-B6BD-62BE1ED18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4b81b1-8e35-4e72-aeb9-98aed8ed4403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2"/>
      <sheetName val="APP"/>
    </sheetNames>
    <sheetDataSet>
      <sheetData sheetId="0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H35"/>
  <sheetViews>
    <sheetView showGridLines="0" topLeftCell="A13" workbookViewId="0">
      <selection activeCell="G19" sqref="G19"/>
    </sheetView>
  </sheetViews>
  <sheetFormatPr defaultRowHeight="15"/>
  <cols>
    <col min="2" max="2" width="31.5703125" bestFit="1" customWidth="1"/>
    <col min="3" max="3" width="19.42578125" bestFit="1" customWidth="1"/>
    <col min="4" max="4" width="22.5703125" customWidth="1"/>
  </cols>
  <sheetData>
    <row r="11" spans="2:4" ht="26.25">
      <c r="B11" s="36" t="s">
        <v>0</v>
      </c>
      <c r="C11" s="37"/>
      <c r="D11" s="9"/>
    </row>
    <row r="12" spans="2:4" ht="17.25">
      <c r="B12" s="38" t="s">
        <v>1</v>
      </c>
      <c r="C12" s="39"/>
      <c r="D12" s="1">
        <v>3000</v>
      </c>
    </row>
    <row r="13" spans="2:4" ht="17.25">
      <c r="B13" s="30" t="s">
        <v>2</v>
      </c>
      <c r="C13" s="31"/>
      <c r="D13" s="2">
        <v>6.0000000000000001E-3</v>
      </c>
    </row>
    <row r="14" spans="2:4" ht="17.25">
      <c r="B14" s="40" t="s">
        <v>3</v>
      </c>
      <c r="C14" s="41"/>
      <c r="D14" s="3">
        <f>D12*30%</f>
        <v>900</v>
      </c>
    </row>
    <row r="16" spans="2:4" ht="30.75">
      <c r="B16" s="42" t="s">
        <v>4</v>
      </c>
      <c r="C16" s="43"/>
      <c r="D16" s="44"/>
    </row>
    <row r="17" spans="2:4" ht="17.25">
      <c r="B17" s="38" t="s">
        <v>5</v>
      </c>
      <c r="C17" s="39"/>
      <c r="D17" s="4">
        <v>900</v>
      </c>
    </row>
    <row r="18" spans="2:4" ht="17.25">
      <c r="B18" s="30" t="s">
        <v>6</v>
      </c>
      <c r="C18" s="31"/>
      <c r="D18" s="5">
        <v>5</v>
      </c>
    </row>
    <row r="19" spans="2:4" ht="17.25">
      <c r="B19" s="30" t="s">
        <v>7</v>
      </c>
      <c r="C19" s="31"/>
      <c r="D19" s="6">
        <v>1.0789999999999999E-2</v>
      </c>
    </row>
    <row r="20" spans="2:4" ht="17.25">
      <c r="B20" s="32" t="s">
        <v>8</v>
      </c>
      <c r="C20" s="33"/>
      <c r="D20" s="7">
        <f>FV(taxa_mensal,qtd_anos*12,aporte*-1)</f>
        <v>75399.22259863888</v>
      </c>
    </row>
    <row r="21" spans="2:4" ht="17.25">
      <c r="B21" s="34" t="s">
        <v>9</v>
      </c>
      <c r="C21" s="35"/>
      <c r="D21" s="8">
        <f>patrimonio*rendimento_carteira</f>
        <v>452.39533559183332</v>
      </c>
    </row>
    <row r="24" spans="2:4">
      <c r="B24" s="21" t="s">
        <v>10</v>
      </c>
      <c r="C24" s="26" t="s">
        <v>11</v>
      </c>
      <c r="D24" s="27"/>
    </row>
    <row r="25" spans="2:4">
      <c r="B25" s="22" t="s">
        <v>12</v>
      </c>
      <c r="C25" s="28">
        <f>aporte</f>
        <v>900</v>
      </c>
      <c r="D25" s="29"/>
    </row>
    <row r="27" spans="2:4">
      <c r="B27" s="23" t="s">
        <v>13</v>
      </c>
      <c r="C27" s="24" t="s">
        <v>14</v>
      </c>
      <c r="D27" s="25" t="s">
        <v>15</v>
      </c>
    </row>
    <row r="28" spans="2:4">
      <c r="B28" s="14" t="s">
        <v>16</v>
      </c>
      <c r="C28" s="11">
        <f>VLOOKUP($C$24&amp;"-"&amp;B28,[1]Planilha2!$A:$D,4,FALSE)</f>
        <v>0.3</v>
      </c>
      <c r="D28" s="15">
        <f>C28*$C$25</f>
        <v>270</v>
      </c>
    </row>
    <row r="29" spans="2:4">
      <c r="B29" s="16" t="s">
        <v>17</v>
      </c>
      <c r="C29" s="12">
        <f>VLOOKUP($C$24&amp;"-"&amp;B29,[1]Planilha2!$A:$D,4,FALSE)</f>
        <v>0.5</v>
      </c>
      <c r="D29" s="15">
        <f t="shared" ref="D29:D33" si="0">C29*$C$25</f>
        <v>450</v>
      </c>
    </row>
    <row r="30" spans="2:4">
      <c r="B30" s="16" t="s">
        <v>18</v>
      </c>
      <c r="C30" s="12">
        <f>VLOOKUP($C$24&amp;"-"&amp;B30,[1]Planilha2!$A:$D,4,FALSE)</f>
        <v>0.1</v>
      </c>
      <c r="D30" s="15">
        <f t="shared" si="0"/>
        <v>90</v>
      </c>
    </row>
    <row r="31" spans="2:4">
      <c r="B31" s="16" t="s">
        <v>19</v>
      </c>
      <c r="C31" s="12">
        <f>VLOOKUP($C$24&amp;"-"&amp;B31,[1]Planilha2!$A:$D,4,FALSE)</f>
        <v>0.1</v>
      </c>
      <c r="D31" s="15">
        <f t="shared" si="0"/>
        <v>90</v>
      </c>
    </row>
    <row r="32" spans="2:4">
      <c r="B32" s="16" t="s">
        <v>20</v>
      </c>
      <c r="C32" s="12">
        <f>VLOOKUP($C$24&amp;"-"&amp;B32,[1]Planilha2!$A:$D,4,FALSE)</f>
        <v>0</v>
      </c>
      <c r="D32" s="15">
        <f t="shared" si="0"/>
        <v>0</v>
      </c>
    </row>
    <row r="33" spans="2:8">
      <c r="B33" s="17" t="s">
        <v>21</v>
      </c>
      <c r="C33" s="13">
        <f>VLOOKUP($C$24&amp;"-"&amp;B33,[1]Planilha2!$A:$D,4,FALSE)</f>
        <v>0</v>
      </c>
      <c r="D33" s="15">
        <f t="shared" si="0"/>
        <v>0</v>
      </c>
    </row>
    <row r="34" spans="2:8">
      <c r="B34" s="18" t="s">
        <v>22</v>
      </c>
      <c r="C34" s="19"/>
      <c r="D34" s="20">
        <f>SUM(D28:D33)</f>
        <v>900</v>
      </c>
    </row>
    <row r="35" spans="2:8">
      <c r="H35" s="10"/>
    </row>
  </sheetData>
  <mergeCells count="12">
    <mergeCell ref="B17:C17"/>
    <mergeCell ref="B18:C18"/>
    <mergeCell ref="B11:C11"/>
    <mergeCell ref="B12:C12"/>
    <mergeCell ref="B13:C13"/>
    <mergeCell ref="B14:C14"/>
    <mergeCell ref="B16:D16"/>
    <mergeCell ref="C24:D24"/>
    <mergeCell ref="C25:D25"/>
    <mergeCell ref="B19:C19"/>
    <mergeCell ref="B20:C20"/>
    <mergeCell ref="B21:C21"/>
  </mergeCells>
  <dataValidations count="1">
    <dataValidation type="list" allowBlank="1" showInputMessage="1" showErrorMessage="1" sqref="C24" xr:uid="{1B0BDDCB-C0B8-471F-91F7-5F2538C38F18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576E-F66D-44E2-A281-90E8184BC6EC}">
  <dimension ref="A2:H20"/>
  <sheetViews>
    <sheetView workbookViewId="0"/>
  </sheetViews>
  <sheetFormatPr defaultRowHeight="15"/>
  <sheetData>
    <row r="2" spans="1:8">
      <c r="A2" s="45" t="s">
        <v>23</v>
      </c>
      <c r="B2" s="45" t="s">
        <v>24</v>
      </c>
      <c r="C2" s="46" t="s">
        <v>13</v>
      </c>
      <c r="D2" s="46" t="s">
        <v>25</v>
      </c>
      <c r="H2" t="s">
        <v>25</v>
      </c>
    </row>
    <row r="3" spans="1:8">
      <c r="A3" t="str">
        <f>B3&amp;"-"&amp;C3</f>
        <v>Conservador-PAPEL</v>
      </c>
      <c r="B3" t="s">
        <v>11</v>
      </c>
      <c r="C3" s="47" t="s">
        <v>16</v>
      </c>
      <c r="D3" s="48">
        <v>0.3</v>
      </c>
      <c r="G3" s="55" t="s">
        <v>26</v>
      </c>
      <c r="H3" s="56">
        <f>VLOOKUP(G3,$A:$D,4,FALSE)</f>
        <v>0.35</v>
      </c>
    </row>
    <row r="4" spans="1:8">
      <c r="A4" t="str">
        <f t="shared" ref="A4:A20" si="0">B4&amp;"-"&amp;C4</f>
        <v>Conservador-TIJOLO</v>
      </c>
      <c r="B4" t="s">
        <v>11</v>
      </c>
      <c r="C4" s="47" t="s">
        <v>17</v>
      </c>
      <c r="D4" s="48">
        <v>0.5</v>
      </c>
    </row>
    <row r="5" spans="1:8">
      <c r="A5" t="str">
        <f t="shared" si="0"/>
        <v>Conservador-HÍBRIDOS</v>
      </c>
      <c r="B5" t="s">
        <v>11</v>
      </c>
      <c r="C5" s="47" t="s">
        <v>18</v>
      </c>
      <c r="D5" s="48">
        <v>0.1</v>
      </c>
    </row>
    <row r="6" spans="1:8">
      <c r="A6" t="str">
        <f t="shared" si="0"/>
        <v>Conservador-FOFs</v>
      </c>
      <c r="B6" t="s">
        <v>11</v>
      </c>
      <c r="C6" s="47" t="s">
        <v>19</v>
      </c>
      <c r="D6" s="48">
        <v>0.1</v>
      </c>
    </row>
    <row r="7" spans="1:8">
      <c r="A7" t="str">
        <f t="shared" si="0"/>
        <v>Conservador-DESENVOLVIMENTO</v>
      </c>
      <c r="B7" t="s">
        <v>11</v>
      </c>
      <c r="C7" s="47" t="s">
        <v>20</v>
      </c>
      <c r="D7" s="48">
        <v>0</v>
      </c>
    </row>
    <row r="8" spans="1:8">
      <c r="A8" s="49" t="str">
        <f t="shared" si="0"/>
        <v>Conservador-HOTELARIAS</v>
      </c>
      <c r="B8" s="49" t="s">
        <v>11</v>
      </c>
      <c r="C8" s="50" t="s">
        <v>21</v>
      </c>
      <c r="D8" s="51">
        <v>0</v>
      </c>
    </row>
    <row r="9" spans="1:8">
      <c r="A9" t="str">
        <f t="shared" si="0"/>
        <v>Moderado-PAPEL</v>
      </c>
      <c r="B9" t="s">
        <v>27</v>
      </c>
      <c r="C9" s="47" t="s">
        <v>16</v>
      </c>
      <c r="D9" s="48">
        <v>0.32</v>
      </c>
    </row>
    <row r="10" spans="1:8">
      <c r="A10" s="52" t="str">
        <f t="shared" si="0"/>
        <v>Moderado-TIJOLO</v>
      </c>
      <c r="B10" s="52" t="s">
        <v>27</v>
      </c>
      <c r="C10" s="53" t="s">
        <v>17</v>
      </c>
      <c r="D10" s="54">
        <v>0.35</v>
      </c>
    </row>
    <row r="11" spans="1:8">
      <c r="A11" t="str">
        <f t="shared" si="0"/>
        <v>Moderado-HÍBRIDOS</v>
      </c>
      <c r="B11" t="s">
        <v>27</v>
      </c>
      <c r="C11" s="47" t="s">
        <v>18</v>
      </c>
      <c r="D11" s="48">
        <v>0.08</v>
      </c>
    </row>
    <row r="12" spans="1:8">
      <c r="A12" t="str">
        <f t="shared" si="0"/>
        <v>Moderado-FOFs</v>
      </c>
      <c r="B12" t="s">
        <v>27</v>
      </c>
      <c r="C12" s="47" t="s">
        <v>19</v>
      </c>
      <c r="D12" s="48">
        <v>0.05</v>
      </c>
    </row>
    <row r="13" spans="1:8">
      <c r="A13" t="str">
        <f t="shared" si="0"/>
        <v>Moderado-DESENVOLVIMENTO</v>
      </c>
      <c r="B13" t="s">
        <v>27</v>
      </c>
      <c r="C13" s="47" t="s">
        <v>20</v>
      </c>
      <c r="D13" s="48">
        <v>0.1</v>
      </c>
    </row>
    <row r="14" spans="1:8">
      <c r="A14" s="49" t="str">
        <f t="shared" si="0"/>
        <v>Moderado-HOTELARIAS</v>
      </c>
      <c r="B14" s="49" t="s">
        <v>27</v>
      </c>
      <c r="C14" s="50" t="s">
        <v>21</v>
      </c>
      <c r="D14" s="51">
        <v>0.1</v>
      </c>
    </row>
    <row r="15" spans="1:8">
      <c r="A15" t="str">
        <f t="shared" si="0"/>
        <v>Agressivo-PAPEL</v>
      </c>
      <c r="B15" t="s">
        <v>28</v>
      </c>
      <c r="C15" s="47" t="s">
        <v>16</v>
      </c>
      <c r="D15" s="48">
        <v>0.5</v>
      </c>
    </row>
    <row r="16" spans="1:8">
      <c r="A16" t="str">
        <f t="shared" si="0"/>
        <v>Agressivo-TIJOLO</v>
      </c>
      <c r="B16" t="s">
        <v>28</v>
      </c>
      <c r="C16" s="47" t="s">
        <v>17</v>
      </c>
      <c r="D16" s="48">
        <v>0.1</v>
      </c>
    </row>
    <row r="17" spans="1:4">
      <c r="A17" t="str">
        <f t="shared" si="0"/>
        <v>Agressivo-HÍBRIDOS</v>
      </c>
      <c r="B17" t="s">
        <v>28</v>
      </c>
      <c r="C17" s="47" t="s">
        <v>18</v>
      </c>
      <c r="D17" s="48">
        <v>0.05</v>
      </c>
    </row>
    <row r="18" spans="1:4">
      <c r="A18" t="str">
        <f t="shared" si="0"/>
        <v>Agressivo-FOFs</v>
      </c>
      <c r="B18" t="s">
        <v>28</v>
      </c>
      <c r="C18" s="47" t="s">
        <v>19</v>
      </c>
      <c r="D18" s="48">
        <v>0.05</v>
      </c>
    </row>
    <row r="19" spans="1:4">
      <c r="A19" t="str">
        <f t="shared" si="0"/>
        <v>Agressivo-DESENVOLVIMENTO</v>
      </c>
      <c r="B19" t="s">
        <v>28</v>
      </c>
      <c r="C19" s="47" t="s">
        <v>20</v>
      </c>
      <c r="D19" s="48">
        <v>0.2</v>
      </c>
    </row>
    <row r="20" spans="1:4">
      <c r="A20" t="str">
        <f t="shared" si="0"/>
        <v>Agressivo-HOTELARIAS</v>
      </c>
      <c r="B20" t="s">
        <v>28</v>
      </c>
      <c r="C20" s="47" t="s">
        <v>21</v>
      </c>
      <c r="D20" s="4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2025-05-23T13:11:30Z</dcterms:created>
  <dcterms:modified xsi:type="dcterms:W3CDTF">2025-06-23T14:58:15Z</dcterms:modified>
  <cp:category/>
  <cp:contentStatus/>
</cp:coreProperties>
</file>