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BLUEBERRY/TGCT_Project/TenSeminomaRNAseq/HERV_seq/KO_wishlist/"/>
    </mc:Choice>
  </mc:AlternateContent>
  <xr:revisionPtr revIDLastSave="0" documentId="13_ncr:1_{FD5E3B6A-4017-D143-94AA-AC7564D90D7D}" xr6:coauthVersionLast="45" xr6:coauthVersionMax="45" xr10:uidLastSave="{00000000-0000-0000-0000-000000000000}"/>
  <bookViews>
    <workbookView xWindow="5420" yWindow="460" windowWidth="31940" windowHeight="19960" xr2:uid="{00000000-000D-0000-FFFF-FFFF00000000}"/>
  </bookViews>
  <sheets>
    <sheet name="C4_PGCLC_withFeature" sheetId="1" r:id="rId1"/>
  </sheets>
  <definedNames>
    <definedName name="_xlnm.Print_Area" localSheetId="0">'C4_PGCLC_withFeature'!$A$1:$L$98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98" i="1" l="1"/>
  <c r="E27" i="1" l="1"/>
  <c r="E21" i="1"/>
  <c r="E72" i="1"/>
  <c r="E25" i="1"/>
  <c r="E47" i="1"/>
  <c r="E92" i="1"/>
  <c r="E70" i="1"/>
  <c r="E97" i="1"/>
  <c r="E51" i="1"/>
  <c r="E55" i="1"/>
  <c r="E41" i="1"/>
  <c r="E79" i="1"/>
  <c r="E33" i="1"/>
  <c r="E58" i="1"/>
  <c r="E37" i="1"/>
  <c r="E56" i="1"/>
  <c r="E61" i="1"/>
  <c r="E28" i="1"/>
</calcChain>
</file>

<file path=xl/sharedStrings.xml><?xml version="1.0" encoding="utf-8"?>
<sst xmlns="http://schemas.openxmlformats.org/spreadsheetml/2006/main" count="560" uniqueCount="188">
  <si>
    <t>ID</t>
  </si>
  <si>
    <t>chr</t>
  </si>
  <si>
    <t>feature</t>
  </si>
  <si>
    <t>3594_11:93103973-93117345</t>
  </si>
  <si>
    <t>LTR2</t>
  </si>
  <si>
    <t>LTR10F</t>
  </si>
  <si>
    <t>LTR12</t>
  </si>
  <si>
    <t>4615_19:9709655-9722342</t>
  </si>
  <si>
    <t>LTR10A</t>
  </si>
  <si>
    <t>3432_11:29973530-29980290</t>
  </si>
  <si>
    <t>LTR7</t>
  </si>
  <si>
    <t>LTR12D</t>
  </si>
  <si>
    <t>5804_1:1412251-1418852</t>
  </si>
  <si>
    <t>LTR2B</t>
  </si>
  <si>
    <t>3335_10:97555738-97561771</t>
  </si>
  <si>
    <t>6176_1:210111088-210116207</t>
  </si>
  <si>
    <t>2589_7:107093493-107108826</t>
  </si>
  <si>
    <t>MER66D</t>
  </si>
  <si>
    <t>2196_6:70436655-70448522</t>
  </si>
  <si>
    <t>MER9a2</t>
  </si>
  <si>
    <t>HERVK-27_11:62368489-62383091</t>
  </si>
  <si>
    <t>LTR5</t>
  </si>
  <si>
    <t>550_2:62088709-62100497</t>
  </si>
  <si>
    <t>MER4E1</t>
  </si>
  <si>
    <t>3776_12:42440798-42451511</t>
  </si>
  <si>
    <t>LTR22E</t>
  </si>
  <si>
    <t>4353_16:21629613-21637525</t>
  </si>
  <si>
    <t>864_3:9841749-9854710</t>
  </si>
  <si>
    <t>4744_19:47047397-47055397</t>
  </si>
  <si>
    <t>LTR7B</t>
  </si>
  <si>
    <t>4526_18:29356484-29362582</t>
  </si>
  <si>
    <t>4769_19:52751425-52755047</t>
  </si>
  <si>
    <t>HERVK9-int</t>
  </si>
  <si>
    <t>LTR5B</t>
  </si>
  <si>
    <t>4491_18:405895-418808</t>
  </si>
  <si>
    <t>MER41A</t>
  </si>
  <si>
    <t>K-22_10:6824177-6833641</t>
  </si>
  <si>
    <t>6118_1:178040362-178045925</t>
  </si>
  <si>
    <t>4681_19:23571068-23580044</t>
  </si>
  <si>
    <t>LTR10B1</t>
  </si>
  <si>
    <t>3843_12:76291617-76300850</t>
  </si>
  <si>
    <t>4680_19:23552247-23559527</t>
  </si>
  <si>
    <t>HERVH-int</t>
  </si>
  <si>
    <t>3679_12:3422587-3430316</t>
  </si>
  <si>
    <t>868_3:14039088-14047393</t>
  </si>
  <si>
    <t>1994_5:135730386-135737338</t>
  </si>
  <si>
    <t>5913_1:66417246-66425819</t>
  </si>
  <si>
    <t>4664_19:21858174-21867391</t>
  </si>
  <si>
    <t>LTR7C</t>
  </si>
  <si>
    <t>1745_5:1577340-1585389</t>
  </si>
  <si>
    <t>MER9a3</t>
  </si>
  <si>
    <t>K-75_16:34997024-34999771</t>
  </si>
  <si>
    <t>HERVK-int</t>
  </si>
  <si>
    <t>5360_X:48853816-48861808</t>
  </si>
  <si>
    <t>X</t>
  </si>
  <si>
    <t>5388_X:53512947-53520776</t>
  </si>
  <si>
    <t>3340_10:99818701-99827957</t>
  </si>
  <si>
    <t>K-10_1:155626664-155635845</t>
  </si>
  <si>
    <t>K-13_12:58327457-58336915</t>
  </si>
  <si>
    <t>4695_19:27637113-27646451</t>
  </si>
  <si>
    <t>2409_7:4590929-4600359</t>
  </si>
  <si>
    <t>1045_3:101692113-101701253</t>
  </si>
  <si>
    <t>K-83_4:160658784-160661286</t>
  </si>
  <si>
    <t>1685_4:164995689-165005061</t>
  </si>
  <si>
    <t>6272_22:23538315-23548383</t>
  </si>
  <si>
    <t>5931_1:75377241-75387497</t>
  </si>
  <si>
    <t>K-8_11:101695061-101704528</t>
  </si>
  <si>
    <t>K-11_5:156657704-156666885</t>
  </si>
  <si>
    <t>K-12_3:113024275-113033435</t>
  </si>
  <si>
    <t>K-9_6:77716943-77726366</t>
  </si>
  <si>
    <t>K-7_8:7497873-7507337</t>
  </si>
  <si>
    <t>1163_3:148552181-148567777</t>
  </si>
  <si>
    <t>K-15_3:185562546-185571727</t>
  </si>
  <si>
    <t>K-14_22:18938672-18947848</t>
  </si>
  <si>
    <t>K-47_7:104747920-104752819</t>
  </si>
  <si>
    <t>1793_5:30485108-30495950</t>
  </si>
  <si>
    <t>1291_4:4042122-4049022</t>
  </si>
  <si>
    <t>MER11C</t>
  </si>
  <si>
    <t>5872_1:45316433-45321282</t>
  </si>
  <si>
    <t>K-20_11:118721013-118730174</t>
  </si>
  <si>
    <t>4071_14:20807623-20817205</t>
  </si>
  <si>
    <t>MER34</t>
  </si>
  <si>
    <t>3305_10:83057507-83063365</t>
  </si>
  <si>
    <t>5594_X:95071930-95079861</t>
  </si>
  <si>
    <t>LTR9B</t>
  </si>
  <si>
    <t>1458_4:71638289-71645800</t>
  </si>
  <si>
    <t>4674_19:23025107-23031755</t>
  </si>
  <si>
    <t>1673_4:160662406-160671794</t>
  </si>
  <si>
    <t>1339_4:22599562-22605466</t>
  </si>
  <si>
    <t>2872_8:81898015-81903943</t>
  </si>
  <si>
    <t>4221_14:101305079-101311247</t>
  </si>
  <si>
    <t>3261_10:55971709-55976876</t>
  </si>
  <si>
    <t>1251_3:179515304-179527182</t>
  </si>
  <si>
    <t>4039_13:90839490-90844113</t>
  </si>
  <si>
    <t>LTR7Y</t>
  </si>
  <si>
    <t>ERVH16q24.1_16:86278094-86281279</t>
  </si>
  <si>
    <t>1717_4:175460252-175467035</t>
  </si>
  <si>
    <t>4905_21:42800845-42806578</t>
  </si>
  <si>
    <t>5940_1:79696346-79702067</t>
  </si>
  <si>
    <t>4147_14:50893356-50901034</t>
  </si>
  <si>
    <t>2055_5:180408150-180420673</t>
  </si>
  <si>
    <t>3085_9:82699679-82706383</t>
  </si>
  <si>
    <t>5620_X:103762321-103765692</t>
  </si>
  <si>
    <t>4017_13:83906710-83913797</t>
  </si>
  <si>
    <t>LTR8</t>
  </si>
  <si>
    <t>2450_7:29784991-29792474</t>
  </si>
  <si>
    <t>detail</t>
  </si>
  <si>
    <t>length</t>
  </si>
  <si>
    <t>LTR5_Hs</t>
  </si>
  <si>
    <t>in PPHLN1</t>
  </si>
  <si>
    <t>in PCAT14</t>
  </si>
  <si>
    <t>in SYT14</t>
  </si>
  <si>
    <t>in LNCOG</t>
  </si>
  <si>
    <t>in ABHD12B</t>
  </si>
  <si>
    <t>near TMEM160</t>
  </si>
  <si>
    <t>in LINC014081</t>
  </si>
  <si>
    <t>in COLEC12</t>
  </si>
  <si>
    <t>in COMMD1</t>
  </si>
  <si>
    <t>in PRKAR2B</t>
  </si>
  <si>
    <t>in FAM135A</t>
  </si>
  <si>
    <t>in SDHAP3</t>
  </si>
  <si>
    <t>in SLC25A48</t>
  </si>
  <si>
    <t>assoc gene</t>
  </si>
  <si>
    <t>in ASRGL1</t>
  </si>
  <si>
    <t>in LINC00707</t>
  </si>
  <si>
    <t>in ABCC2</t>
  </si>
  <si>
    <t>in SLC44A5</t>
  </si>
  <si>
    <t>in SGCD</t>
  </si>
  <si>
    <t>in MEI4</t>
  </si>
  <si>
    <t>in DEFB107A/B</t>
  </si>
  <si>
    <t>in LHFPL3</t>
  </si>
  <si>
    <t>near RPUSD3</t>
  </si>
  <si>
    <t>day0 EB</t>
  </si>
  <si>
    <t>norm count</t>
  </si>
  <si>
    <t>specificity</t>
  </si>
  <si>
    <t>good</t>
  </si>
  <si>
    <t>-</t>
  </si>
  <si>
    <t>+</t>
  </si>
  <si>
    <t>excellent</t>
  </si>
  <si>
    <t>KO RANK</t>
  </si>
  <si>
    <t>reason</t>
  </si>
  <si>
    <t>LTR5: Very Strong (&gt;50000)</t>
  </si>
  <si>
    <t>LTR5: Strong (5k-50k)</t>
  </si>
  <si>
    <t>LTR5B: Very Strong (&gt;50000)</t>
  </si>
  <si>
    <t>Non-LTR5: Strong (5k-50k)</t>
  </si>
  <si>
    <t>LTR5: Fair (1k-5k)</t>
  </si>
  <si>
    <t>LTR5: low (&lt;1k)</t>
  </si>
  <si>
    <t>Non-LTR5: Fair (1k-5k)</t>
  </si>
  <si>
    <t>Non-LTR5 Low (&lt;1k)</t>
  </si>
  <si>
    <t>Cluster</t>
  </si>
  <si>
    <t>1921_5:100982836-100990224</t>
  </si>
  <si>
    <t>2909_8:97175021-97180753</t>
  </si>
  <si>
    <t>in NR_125390</t>
  </si>
  <si>
    <t>2957_8:128608694-128617636</t>
  </si>
  <si>
    <t>3151_9:115839176-115844929</t>
  </si>
  <si>
    <t>3522_11:67619700-67626914</t>
  </si>
  <si>
    <t>LTR12C</t>
  </si>
  <si>
    <t>3703_12:10333015-10338658</t>
  </si>
  <si>
    <t>in LINC02617</t>
  </si>
  <si>
    <t>1383_4:42280998-42290046</t>
  </si>
  <si>
    <t>MER57B1</t>
  </si>
  <si>
    <t>2080_6:16259014-16264895</t>
  </si>
  <si>
    <t>in GMPR</t>
  </si>
  <si>
    <t>2289_6:111130927-111141848</t>
  </si>
  <si>
    <t>LTR17</t>
  </si>
  <si>
    <t>in SLC16A10</t>
  </si>
  <si>
    <t>3371_10:123814108-123820319</t>
  </si>
  <si>
    <t>MLT2A1</t>
  </si>
  <si>
    <t>in CPXM2</t>
  </si>
  <si>
    <t>3771_12:39190839-39201157</t>
  </si>
  <si>
    <t>4489_17:80399793-80408186</t>
  </si>
  <si>
    <t>RNF213-AS1</t>
  </si>
  <si>
    <t>4649_19:20769293-20780609</t>
  </si>
  <si>
    <t>in ZNF66</t>
  </si>
  <si>
    <t>4873_21:18561003-18570006</t>
  </si>
  <si>
    <t>MIR548XHG</t>
  </si>
  <si>
    <t>5883_1:48437943-48446631</t>
  </si>
  <si>
    <t>LTR12B</t>
  </si>
  <si>
    <t>in SPATA6</t>
  </si>
  <si>
    <t>K-19_3:125890457-125899596</t>
  </si>
  <si>
    <t>K-77_19:385097-387637</t>
  </si>
  <si>
    <t>2962_8:131309578-131316268</t>
  </si>
  <si>
    <t>1740_4:189979817-189990326</t>
  </si>
  <si>
    <t>PRIMA41-int</t>
  </si>
  <si>
    <t>3528_11:67882043-67889510</t>
  </si>
  <si>
    <t>LTR6B</t>
  </si>
  <si>
    <t>K-21_1:160690783-160700016</t>
  </si>
  <si>
    <t>in CD48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</si>
</sst>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FD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5">
    <xf numFmtId="0" fontId="0" fillId="0" borderId="0" xfId="0"/>
    <xf numFmtId="0" fontId="0" fillId="0" borderId="0" xfId="0" applyAlignment="1">
      <alignment horizontal="center"/>
    </xf>
    <xf numFmtId="0" fontId="0" fillId="33" borderId="0" xfId="0" applyFill="1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0" fillId="33" borderId="0" xfId="0" applyFill="1" applyBorder="1"/>
    <xf numFmtId="0" fontId="18" fillId="0" borderId="0" xfId="0" applyFont="1" applyBorder="1" applyAlignment="1">
      <alignment horizontal="center"/>
    </xf>
    <xf numFmtId="0" fontId="18" fillId="0" borderId="0" xfId="0" applyFont="1" applyFill="1" applyBorder="1" applyAlignment="1">
      <alignment horizontal="center"/>
    </xf>
    <xf numFmtId="0" fontId="0" fillId="0" borderId="0" xfId="0" applyBorder="1"/>
    <xf numFmtId="49" fontId="18" fillId="0" borderId="0" xfId="0" applyNumberFormat="1" applyFont="1" applyBorder="1" applyAlignment="1">
      <alignment horizontal="center"/>
    </xf>
    <xf numFmtId="49" fontId="0" fillId="0" borderId="0" xfId="0" applyNumberFormat="1" applyFill="1" applyBorder="1" applyAlignment="1">
      <alignment horizontal="center"/>
    </xf>
    <xf numFmtId="49" fontId="0" fillId="33" borderId="0" xfId="0" applyNumberFormat="1" applyFill="1" applyBorder="1" applyAlignment="1">
      <alignment horizontal="center"/>
    </xf>
    <xf numFmtId="49" fontId="0" fillId="0" borderId="0" xfId="0" applyNumberFormat="1" applyAlignment="1">
      <alignment horizontal="center"/>
    </xf>
    <xf numFmtId="0" fontId="0" fillId="34" borderId="0" xfId="0" applyFill="1" applyBorder="1"/>
    <xf numFmtId="0" fontId="0" fillId="34" borderId="0" xfId="0" applyFill="1" applyBorder="1" applyAlignment="1">
      <alignment horizontal="center"/>
    </xf>
    <xf numFmtId="49" fontId="0" fillId="34" borderId="0" xfId="0" applyNumberFormat="1" applyFill="1" applyBorder="1" applyAlignment="1">
      <alignment horizontal="center"/>
    </xf>
    <xf numFmtId="0" fontId="0" fillId="0" borderId="0" xfId="0" applyAlignment="1">
      <alignment horizontal="left"/>
    </xf>
    <xf numFmtId="0" fontId="0" fillId="34" borderId="0" xfId="0" applyFill="1" applyAlignment="1">
      <alignment horizontal="left"/>
    </xf>
    <xf numFmtId="0" fontId="0" fillId="33" borderId="0" xfId="0" applyFill="1" applyAlignment="1">
      <alignment horizontal="left"/>
    </xf>
    <xf numFmtId="0" fontId="0" fillId="35" borderId="0" xfId="0" applyFill="1"/>
    <xf numFmtId="0" fontId="0" fillId="35" borderId="0" xfId="0" applyFill="1" applyAlignment="1">
      <alignment horizontal="center"/>
    </xf>
    <xf numFmtId="49" fontId="0" fillId="35" borderId="0" xfId="0" applyNumberFormat="1" applyFill="1" applyAlignment="1">
      <alignment horizontal="center"/>
    </xf>
    <xf numFmtId="0" fontId="0" fillId="35" borderId="0" xfId="0" applyFill="1" applyAlignment="1">
      <alignment horizontal="left"/>
    </xf>
    <xf numFmtId="0" fontId="0" fillId="36" borderId="0" xfId="0" applyFill="1"/>
    <xf numFmtId="0" fontId="0" fillId="36" borderId="0" xfId="0" applyFill="1" applyAlignment="1">
      <alignment horizontal="center"/>
    </xf>
    <xf numFmtId="49" fontId="0" fillId="36" borderId="0" xfId="0" applyNumberFormat="1" applyFill="1" applyAlignment="1">
      <alignment horizontal="center"/>
    </xf>
    <xf numFmtId="0" fontId="0" fillId="36" borderId="0" xfId="0" applyFill="1" applyAlignment="1">
      <alignment horizontal="left"/>
    </xf>
    <xf numFmtId="0" fontId="18" fillId="0" borderId="10" xfId="0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36" borderId="11" xfId="0" applyFill="1" applyBorder="1" applyAlignment="1">
      <alignment horizontal="center"/>
    </xf>
    <xf numFmtId="0" fontId="19" fillId="33" borderId="11" xfId="0" applyFont="1" applyFill="1" applyBorder="1" applyAlignment="1">
      <alignment horizontal="center"/>
    </xf>
    <xf numFmtId="0" fontId="19" fillId="34" borderId="11" xfId="0" applyFont="1" applyFill="1" applyBorder="1" applyAlignment="1">
      <alignment horizontal="center"/>
    </xf>
    <xf numFmtId="0" fontId="19" fillId="35" borderId="11" xfId="0" applyFon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Fill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00FD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98"/>
  <sheetViews>
    <sheetView tabSelected="1" zoomScale="150" zoomScaleNormal="150" workbookViewId="0"/>
  </sheetViews>
  <sheetFormatPr baseColWidth="10" defaultRowHeight="16" x14ac:dyDescent="0.2"/>
  <cols>
    <col min="1" max="1" width="33" bestFit="1" customWidth="1"/>
    <col min="2" max="2" width="3.6640625" style="1" bestFit="1" customWidth="1"/>
    <col min="3" max="3" width="10.5" style="1" bestFit="1" customWidth="1"/>
    <col min="4" max="4" width="8.1640625" bestFit="1" customWidth="1"/>
    <col min="5" max="5" width="6.33203125" bestFit="1" customWidth="1"/>
    <col min="6" max="6" width="9.5" style="1" bestFit="1" customWidth="1"/>
    <col min="7" max="7" width="7.83203125" style="12" bestFit="1" customWidth="1"/>
    <col min="8" max="8" width="11" style="1" bestFit="1" customWidth="1"/>
    <col min="9" max="9" width="13.6640625" bestFit="1" customWidth="1"/>
    <col min="10" max="10" width="6.83203125" style="1" bestFit="1" customWidth="1"/>
    <col min="11" max="11" width="9" style="1" bestFit="1" customWidth="1"/>
    <col min="12" max="12" width="25" style="16" bestFit="1" customWidth="1"/>
  </cols>
  <sheetData>
    <row r="1" spans="1:12" s="1" customFormat="1" x14ac:dyDescent="0.2">
      <c r="A1" s="6" t="s">
        <v>0</v>
      </c>
      <c r="B1" s="6" t="s">
        <v>1</v>
      </c>
      <c r="C1" s="6" t="s">
        <v>2</v>
      </c>
      <c r="D1" s="6" t="s">
        <v>106</v>
      </c>
      <c r="E1" s="7" t="s">
        <v>107</v>
      </c>
      <c r="F1" s="6" t="s">
        <v>134</v>
      </c>
      <c r="G1" s="9" t="s">
        <v>132</v>
      </c>
      <c r="H1" s="6" t="s">
        <v>133</v>
      </c>
      <c r="I1" s="6" t="s">
        <v>122</v>
      </c>
      <c r="J1" s="6" t="s">
        <v>149</v>
      </c>
      <c r="K1" s="27" t="s">
        <v>139</v>
      </c>
      <c r="L1" s="7" t="s">
        <v>140</v>
      </c>
    </row>
    <row r="2" spans="1:12" x14ac:dyDescent="0.2">
      <c r="A2" s="5" t="s">
        <v>73</v>
      </c>
      <c r="B2" s="2">
        <v>22</v>
      </c>
      <c r="C2" s="2" t="s">
        <v>21</v>
      </c>
      <c r="D2" s="5" t="s">
        <v>108</v>
      </c>
      <c r="E2" s="5">
        <v>9177</v>
      </c>
      <c r="F2" s="2" t="s">
        <v>138</v>
      </c>
      <c r="G2" s="11" t="s">
        <v>137</v>
      </c>
      <c r="H2" s="2">
        <v>55000</v>
      </c>
      <c r="I2" s="5"/>
      <c r="J2" s="2">
        <v>4</v>
      </c>
      <c r="K2" s="30">
        <v>1</v>
      </c>
      <c r="L2" s="18" t="s">
        <v>141</v>
      </c>
    </row>
    <row r="3" spans="1:12" x14ac:dyDescent="0.2">
      <c r="A3" s="5" t="s">
        <v>67</v>
      </c>
      <c r="B3" s="2">
        <v>5</v>
      </c>
      <c r="C3" s="2" t="s">
        <v>21</v>
      </c>
      <c r="D3" s="5" t="s">
        <v>108</v>
      </c>
      <c r="E3" s="5">
        <v>9182</v>
      </c>
      <c r="F3" s="2" t="s">
        <v>138</v>
      </c>
      <c r="G3" s="11" t="s">
        <v>136</v>
      </c>
      <c r="H3" s="2">
        <v>52000</v>
      </c>
      <c r="I3" s="5" t="s">
        <v>127</v>
      </c>
      <c r="J3" s="2">
        <v>4</v>
      </c>
      <c r="K3" s="30">
        <v>1</v>
      </c>
      <c r="L3" s="18" t="s">
        <v>141</v>
      </c>
    </row>
    <row r="4" spans="1:12" x14ac:dyDescent="0.2">
      <c r="A4" s="5" t="s">
        <v>69</v>
      </c>
      <c r="B4" s="2">
        <v>6</v>
      </c>
      <c r="C4" s="2" t="s">
        <v>21</v>
      </c>
      <c r="D4" s="5" t="s">
        <v>108</v>
      </c>
      <c r="E4" s="5">
        <v>9424</v>
      </c>
      <c r="F4" s="2" t="s">
        <v>138</v>
      </c>
      <c r="G4" s="11" t="s">
        <v>136</v>
      </c>
      <c r="H4" s="2">
        <v>50000</v>
      </c>
      <c r="I4" s="5" t="s">
        <v>128</v>
      </c>
      <c r="J4" s="2">
        <v>4</v>
      </c>
      <c r="K4" s="30">
        <v>1</v>
      </c>
      <c r="L4" s="18" t="s">
        <v>141</v>
      </c>
    </row>
    <row r="5" spans="1:12" x14ac:dyDescent="0.2">
      <c r="A5" s="13" t="s">
        <v>64</v>
      </c>
      <c r="B5" s="14">
        <v>22</v>
      </c>
      <c r="C5" s="14" t="s">
        <v>33</v>
      </c>
      <c r="D5" s="13"/>
      <c r="E5" s="13">
        <v>10069</v>
      </c>
      <c r="F5" s="14" t="s">
        <v>138</v>
      </c>
      <c r="G5" s="15" t="s">
        <v>137</v>
      </c>
      <c r="H5" s="14">
        <v>120000</v>
      </c>
      <c r="I5" s="13" t="s">
        <v>110</v>
      </c>
      <c r="J5" s="14">
        <v>4</v>
      </c>
      <c r="K5" s="31">
        <v>1</v>
      </c>
      <c r="L5" s="17" t="s">
        <v>143</v>
      </c>
    </row>
    <row r="6" spans="1:12" x14ac:dyDescent="0.2">
      <c r="A6" s="5" t="s">
        <v>70</v>
      </c>
      <c r="B6" s="2">
        <v>8</v>
      </c>
      <c r="C6" s="2" t="s">
        <v>21</v>
      </c>
      <c r="D6" s="5" t="s">
        <v>108</v>
      </c>
      <c r="E6" s="5">
        <v>9465</v>
      </c>
      <c r="F6" s="2" t="s">
        <v>138</v>
      </c>
      <c r="G6" s="11" t="s">
        <v>136</v>
      </c>
      <c r="H6" s="2">
        <v>22000</v>
      </c>
      <c r="I6" s="5" t="s">
        <v>129</v>
      </c>
      <c r="J6" s="2">
        <v>4</v>
      </c>
      <c r="K6" s="30">
        <v>2</v>
      </c>
      <c r="L6" s="18" t="s">
        <v>142</v>
      </c>
    </row>
    <row r="7" spans="1:12" x14ac:dyDescent="0.2">
      <c r="A7" s="5" t="s">
        <v>79</v>
      </c>
      <c r="B7" s="2">
        <v>11</v>
      </c>
      <c r="C7" s="2" t="s">
        <v>21</v>
      </c>
      <c r="D7" s="5" t="s">
        <v>108</v>
      </c>
      <c r="E7" s="5">
        <v>9162</v>
      </c>
      <c r="F7" s="2" t="s">
        <v>135</v>
      </c>
      <c r="G7" s="11" t="s">
        <v>137</v>
      </c>
      <c r="H7" s="2">
        <v>22000</v>
      </c>
      <c r="I7" s="5"/>
      <c r="J7" s="2">
        <v>4</v>
      </c>
      <c r="K7" s="30">
        <v>2</v>
      </c>
      <c r="L7" s="18" t="s">
        <v>142</v>
      </c>
    </row>
    <row r="8" spans="1:12" x14ac:dyDescent="0.2">
      <c r="A8" s="5" t="s">
        <v>61</v>
      </c>
      <c r="B8" s="2">
        <v>3</v>
      </c>
      <c r="C8" s="2" t="s">
        <v>21</v>
      </c>
      <c r="D8" s="5" t="s">
        <v>108</v>
      </c>
      <c r="E8" s="5">
        <v>9141</v>
      </c>
      <c r="F8" s="2" t="s">
        <v>138</v>
      </c>
      <c r="G8" s="11" t="s">
        <v>137</v>
      </c>
      <c r="H8" s="2">
        <v>16000</v>
      </c>
      <c r="I8" s="5"/>
      <c r="J8" s="2">
        <v>4</v>
      </c>
      <c r="K8" s="30">
        <v>2</v>
      </c>
      <c r="L8" s="18" t="s">
        <v>142</v>
      </c>
    </row>
    <row r="9" spans="1:12" x14ac:dyDescent="0.2">
      <c r="A9" s="5" t="s">
        <v>66</v>
      </c>
      <c r="B9" s="2">
        <v>11</v>
      </c>
      <c r="C9" s="2" t="s">
        <v>21</v>
      </c>
      <c r="D9" s="5" t="s">
        <v>108</v>
      </c>
      <c r="E9" s="5">
        <v>9468</v>
      </c>
      <c r="F9" s="2" t="s">
        <v>138</v>
      </c>
      <c r="G9" s="11" t="s">
        <v>136</v>
      </c>
      <c r="H9" s="2">
        <v>15000</v>
      </c>
      <c r="I9" s="5"/>
      <c r="J9" s="2">
        <v>4</v>
      </c>
      <c r="K9" s="30">
        <v>2</v>
      </c>
      <c r="L9" s="18" t="s">
        <v>142</v>
      </c>
    </row>
    <row r="10" spans="1:12" x14ac:dyDescent="0.2">
      <c r="A10" s="5" t="s">
        <v>58</v>
      </c>
      <c r="B10" s="2">
        <v>12</v>
      </c>
      <c r="C10" s="2" t="s">
        <v>21</v>
      </c>
      <c r="D10" s="5" t="s">
        <v>108</v>
      </c>
      <c r="E10" s="5">
        <v>9459</v>
      </c>
      <c r="F10" s="2" t="s">
        <v>138</v>
      </c>
      <c r="G10" s="11" t="s">
        <v>136</v>
      </c>
      <c r="H10" s="2">
        <v>13000</v>
      </c>
      <c r="I10" s="5"/>
      <c r="J10" s="2">
        <v>4</v>
      </c>
      <c r="K10" s="30">
        <v>2</v>
      </c>
      <c r="L10" s="18" t="s">
        <v>142</v>
      </c>
    </row>
    <row r="11" spans="1:12" x14ac:dyDescent="0.2">
      <c r="A11" s="5" t="s">
        <v>68</v>
      </c>
      <c r="B11" s="2">
        <v>3</v>
      </c>
      <c r="C11" s="2" t="s">
        <v>21</v>
      </c>
      <c r="D11" s="5" t="s">
        <v>108</v>
      </c>
      <c r="E11" s="5">
        <v>9161</v>
      </c>
      <c r="F11" s="2" t="s">
        <v>138</v>
      </c>
      <c r="G11" s="11" t="s">
        <v>136</v>
      </c>
      <c r="H11" s="2">
        <v>12000</v>
      </c>
      <c r="I11" s="5"/>
      <c r="J11" s="2">
        <v>4</v>
      </c>
      <c r="K11" s="30">
        <v>2</v>
      </c>
      <c r="L11" s="18" t="s">
        <v>142</v>
      </c>
    </row>
    <row r="12" spans="1:12" x14ac:dyDescent="0.2">
      <c r="A12" s="5" t="s">
        <v>57</v>
      </c>
      <c r="B12" s="2">
        <v>1</v>
      </c>
      <c r="C12" s="2" t="s">
        <v>21</v>
      </c>
      <c r="D12" s="5" t="s">
        <v>108</v>
      </c>
      <c r="E12" s="5">
        <v>9182</v>
      </c>
      <c r="F12" s="2" t="s">
        <v>138</v>
      </c>
      <c r="G12" s="11" t="s">
        <v>136</v>
      </c>
      <c r="H12" s="2">
        <v>10000</v>
      </c>
      <c r="I12" s="5"/>
      <c r="J12" s="2">
        <v>4</v>
      </c>
      <c r="K12" s="30">
        <v>2</v>
      </c>
      <c r="L12" s="18" t="s">
        <v>142</v>
      </c>
    </row>
    <row r="13" spans="1:12" x14ac:dyDescent="0.2">
      <c r="A13" s="5" t="s">
        <v>59</v>
      </c>
      <c r="B13" s="2">
        <v>19</v>
      </c>
      <c r="C13" s="2" t="s">
        <v>21</v>
      </c>
      <c r="D13" s="5" t="s">
        <v>108</v>
      </c>
      <c r="E13" s="5">
        <v>9339</v>
      </c>
      <c r="F13" s="2" t="s">
        <v>138</v>
      </c>
      <c r="G13" s="11" t="s">
        <v>136</v>
      </c>
      <c r="H13" s="2">
        <v>9000</v>
      </c>
      <c r="I13" s="5"/>
      <c r="J13" s="2">
        <v>4</v>
      </c>
      <c r="K13" s="30">
        <v>2</v>
      </c>
      <c r="L13" s="18" t="s">
        <v>142</v>
      </c>
    </row>
    <row r="14" spans="1:12" x14ac:dyDescent="0.2">
      <c r="A14" s="5" t="s">
        <v>27</v>
      </c>
      <c r="B14" s="2">
        <v>3</v>
      </c>
      <c r="C14" s="2" t="s">
        <v>21</v>
      </c>
      <c r="D14" s="5" t="s">
        <v>108</v>
      </c>
      <c r="E14" s="5">
        <v>12962</v>
      </c>
      <c r="F14" s="2" t="s">
        <v>138</v>
      </c>
      <c r="G14" s="11" t="s">
        <v>136</v>
      </c>
      <c r="H14" s="2">
        <v>8000</v>
      </c>
      <c r="I14" s="5" t="s">
        <v>131</v>
      </c>
      <c r="J14" s="2">
        <v>4</v>
      </c>
      <c r="K14" s="30">
        <v>2</v>
      </c>
      <c r="L14" s="18" t="s">
        <v>142</v>
      </c>
    </row>
    <row r="15" spans="1:12" x14ac:dyDescent="0.2">
      <c r="A15" s="5" t="s">
        <v>20</v>
      </c>
      <c r="B15" s="2">
        <v>11</v>
      </c>
      <c r="C15" s="2" t="s">
        <v>21</v>
      </c>
      <c r="D15" s="5" t="s">
        <v>108</v>
      </c>
      <c r="E15" s="5">
        <v>14603</v>
      </c>
      <c r="F15" s="2" t="s">
        <v>138</v>
      </c>
      <c r="G15" s="11" t="s">
        <v>136</v>
      </c>
      <c r="H15" s="2">
        <v>8000</v>
      </c>
      <c r="I15" s="5" t="s">
        <v>123</v>
      </c>
      <c r="J15" s="2">
        <v>4</v>
      </c>
      <c r="K15" s="30">
        <v>2</v>
      </c>
      <c r="L15" s="18" t="s">
        <v>142</v>
      </c>
    </row>
    <row r="16" spans="1:12" x14ac:dyDescent="0.2">
      <c r="A16" s="5" t="s">
        <v>60</v>
      </c>
      <c r="B16" s="2">
        <v>7</v>
      </c>
      <c r="C16" s="2" t="s">
        <v>21</v>
      </c>
      <c r="D16" s="5" t="s">
        <v>108</v>
      </c>
      <c r="E16" s="5">
        <v>9431</v>
      </c>
      <c r="F16" s="2" t="s">
        <v>138</v>
      </c>
      <c r="G16" s="11" t="s">
        <v>136</v>
      </c>
      <c r="H16" s="2">
        <v>7000</v>
      </c>
      <c r="I16" s="5"/>
      <c r="J16" s="2">
        <v>4</v>
      </c>
      <c r="K16" s="30">
        <v>2</v>
      </c>
      <c r="L16" s="18" t="s">
        <v>142</v>
      </c>
    </row>
    <row r="17" spans="1:12" x14ac:dyDescent="0.2">
      <c r="A17" s="5" t="s">
        <v>72</v>
      </c>
      <c r="B17" s="2">
        <v>3</v>
      </c>
      <c r="C17" s="2" t="s">
        <v>21</v>
      </c>
      <c r="D17" s="5" t="s">
        <v>108</v>
      </c>
      <c r="E17" s="5">
        <v>9182</v>
      </c>
      <c r="F17" s="2" t="s">
        <v>138</v>
      </c>
      <c r="G17" s="11" t="s">
        <v>137</v>
      </c>
      <c r="H17" s="2">
        <v>5000</v>
      </c>
      <c r="I17" s="5"/>
      <c r="J17" s="2">
        <v>4</v>
      </c>
      <c r="K17" s="30">
        <v>2</v>
      </c>
      <c r="L17" s="18" t="s">
        <v>142</v>
      </c>
    </row>
    <row r="18" spans="1:12" x14ac:dyDescent="0.2">
      <c r="A18" s="5" t="s">
        <v>74</v>
      </c>
      <c r="B18" s="2">
        <v>7</v>
      </c>
      <c r="C18" s="2" t="s">
        <v>21</v>
      </c>
      <c r="D18" s="5" t="s">
        <v>108</v>
      </c>
      <c r="E18" s="5">
        <v>4900</v>
      </c>
      <c r="F18" s="2" t="s">
        <v>138</v>
      </c>
      <c r="G18" s="11" t="s">
        <v>137</v>
      </c>
      <c r="H18" s="2">
        <v>2200</v>
      </c>
      <c r="I18" s="5" t="s">
        <v>130</v>
      </c>
      <c r="J18" s="2">
        <v>4</v>
      </c>
      <c r="K18" s="30">
        <v>3</v>
      </c>
      <c r="L18" s="18" t="s">
        <v>145</v>
      </c>
    </row>
    <row r="19" spans="1:12" x14ac:dyDescent="0.2">
      <c r="A19" s="5" t="s">
        <v>65</v>
      </c>
      <c r="B19" s="2">
        <v>1</v>
      </c>
      <c r="C19" s="2" t="s">
        <v>21</v>
      </c>
      <c r="D19" s="5" t="s">
        <v>108</v>
      </c>
      <c r="E19" s="5">
        <v>10257</v>
      </c>
      <c r="F19" s="2" t="s">
        <v>138</v>
      </c>
      <c r="G19" s="11" t="s">
        <v>137</v>
      </c>
      <c r="H19" s="2">
        <v>2000</v>
      </c>
      <c r="I19" s="5" t="s">
        <v>126</v>
      </c>
      <c r="J19" s="2">
        <v>4</v>
      </c>
      <c r="K19" s="30">
        <v>3</v>
      </c>
      <c r="L19" s="18" t="s">
        <v>145</v>
      </c>
    </row>
    <row r="20" spans="1:12" x14ac:dyDescent="0.2">
      <c r="A20" s="5" t="s">
        <v>56</v>
      </c>
      <c r="B20" s="2">
        <v>10</v>
      </c>
      <c r="C20" s="2" t="s">
        <v>21</v>
      </c>
      <c r="D20" s="5" t="s">
        <v>108</v>
      </c>
      <c r="E20" s="5">
        <v>9257</v>
      </c>
      <c r="F20" s="2" t="s">
        <v>138</v>
      </c>
      <c r="G20" s="11" t="s">
        <v>137</v>
      </c>
      <c r="H20" s="2">
        <v>1800</v>
      </c>
      <c r="I20" s="5" t="s">
        <v>125</v>
      </c>
      <c r="J20" s="2">
        <v>4</v>
      </c>
      <c r="K20" s="30">
        <v>3</v>
      </c>
      <c r="L20" s="18" t="s">
        <v>145</v>
      </c>
    </row>
    <row r="21" spans="1:12" x14ac:dyDescent="0.2">
      <c r="A21" s="19" t="s">
        <v>179</v>
      </c>
      <c r="B21" s="20">
        <v>3</v>
      </c>
      <c r="C21" s="20" t="s">
        <v>21</v>
      </c>
      <c r="D21" s="19" t="s">
        <v>108</v>
      </c>
      <c r="E21" s="19">
        <f>125899596-125890457+1</f>
        <v>9140</v>
      </c>
      <c r="F21" s="20" t="s">
        <v>135</v>
      </c>
      <c r="G21" s="21" t="s">
        <v>137</v>
      </c>
      <c r="H21" s="20">
        <v>1800</v>
      </c>
      <c r="I21" s="19"/>
      <c r="J21" s="20">
        <v>9</v>
      </c>
      <c r="K21" s="32">
        <v>3</v>
      </c>
      <c r="L21" s="22" t="s">
        <v>145</v>
      </c>
    </row>
    <row r="22" spans="1:12" x14ac:dyDescent="0.2">
      <c r="A22" s="5" t="s">
        <v>75</v>
      </c>
      <c r="B22" s="2">
        <v>5</v>
      </c>
      <c r="C22" s="2" t="s">
        <v>21</v>
      </c>
      <c r="D22" s="5" t="s">
        <v>108</v>
      </c>
      <c r="E22" s="5">
        <v>10843</v>
      </c>
      <c r="F22" s="2" t="s">
        <v>138</v>
      </c>
      <c r="G22" s="11" t="s">
        <v>136</v>
      </c>
      <c r="H22" s="2">
        <v>1700</v>
      </c>
      <c r="I22" s="5"/>
      <c r="J22" s="2">
        <v>4</v>
      </c>
      <c r="K22" s="30">
        <v>3</v>
      </c>
      <c r="L22" s="18" t="s">
        <v>145</v>
      </c>
    </row>
    <row r="23" spans="1:12" x14ac:dyDescent="0.2">
      <c r="A23" s="5" t="s">
        <v>63</v>
      </c>
      <c r="B23" s="2">
        <v>4</v>
      </c>
      <c r="C23" s="2" t="s">
        <v>21</v>
      </c>
      <c r="D23" s="5" t="s">
        <v>108</v>
      </c>
      <c r="E23" s="5">
        <v>9373</v>
      </c>
      <c r="F23" s="2" t="s">
        <v>138</v>
      </c>
      <c r="G23" s="11" t="s">
        <v>136</v>
      </c>
      <c r="H23" s="2">
        <v>1200</v>
      </c>
      <c r="I23" s="5"/>
      <c r="J23" s="2">
        <v>4</v>
      </c>
      <c r="K23" s="30">
        <v>3</v>
      </c>
      <c r="L23" s="18" t="s">
        <v>145</v>
      </c>
    </row>
    <row r="24" spans="1:12" x14ac:dyDescent="0.2">
      <c r="A24" s="19" t="s">
        <v>186</v>
      </c>
      <c r="B24" s="20">
        <v>1</v>
      </c>
      <c r="C24" s="20" t="s">
        <v>21</v>
      </c>
      <c r="D24" s="19"/>
      <c r="E24" s="19">
        <v>9234</v>
      </c>
      <c r="F24" s="20" t="s">
        <v>135</v>
      </c>
      <c r="G24" s="20" t="s">
        <v>136</v>
      </c>
      <c r="H24" s="20">
        <v>1200</v>
      </c>
      <c r="I24" s="19" t="s">
        <v>187</v>
      </c>
      <c r="J24" s="20">
        <v>9</v>
      </c>
      <c r="K24" s="32">
        <v>3</v>
      </c>
      <c r="L24" s="22" t="s">
        <v>145</v>
      </c>
    </row>
    <row r="25" spans="1:12" x14ac:dyDescent="0.2">
      <c r="A25" s="19" t="s">
        <v>174</v>
      </c>
      <c r="B25" s="20">
        <v>21</v>
      </c>
      <c r="C25" s="20" t="s">
        <v>21</v>
      </c>
      <c r="D25" s="19" t="s">
        <v>108</v>
      </c>
      <c r="E25" s="19">
        <f>18570006-18561003+1</f>
        <v>9004</v>
      </c>
      <c r="F25" s="20" t="s">
        <v>135</v>
      </c>
      <c r="G25" s="21" t="s">
        <v>136</v>
      </c>
      <c r="H25" s="20">
        <v>800</v>
      </c>
      <c r="I25" s="19" t="s">
        <v>175</v>
      </c>
      <c r="J25" s="20">
        <v>9</v>
      </c>
      <c r="K25" s="32">
        <v>4</v>
      </c>
      <c r="L25" s="22" t="s">
        <v>146</v>
      </c>
    </row>
    <row r="26" spans="1:12" x14ac:dyDescent="0.2">
      <c r="A26" s="5" t="s">
        <v>62</v>
      </c>
      <c r="B26" s="2">
        <v>4</v>
      </c>
      <c r="C26" s="2" t="s">
        <v>21</v>
      </c>
      <c r="D26" s="5" t="s">
        <v>108</v>
      </c>
      <c r="E26" s="5">
        <v>2503</v>
      </c>
      <c r="F26" s="2" t="s">
        <v>138</v>
      </c>
      <c r="G26" s="11" t="s">
        <v>137</v>
      </c>
      <c r="H26" s="2">
        <v>600</v>
      </c>
      <c r="I26" s="5"/>
      <c r="J26" s="2">
        <v>4</v>
      </c>
      <c r="K26" s="30">
        <v>4</v>
      </c>
      <c r="L26" s="18" t="s">
        <v>146</v>
      </c>
    </row>
    <row r="27" spans="1:12" x14ac:dyDescent="0.2">
      <c r="A27" s="19" t="s">
        <v>180</v>
      </c>
      <c r="B27" s="20">
        <v>19</v>
      </c>
      <c r="C27" s="20" t="s">
        <v>21</v>
      </c>
      <c r="D27" s="19" t="s">
        <v>108</v>
      </c>
      <c r="E27" s="19">
        <f>387637-385097+1</f>
        <v>2541</v>
      </c>
      <c r="F27" s="20" t="s">
        <v>135</v>
      </c>
      <c r="G27" s="21" t="s">
        <v>136</v>
      </c>
      <c r="H27" s="20">
        <v>500</v>
      </c>
      <c r="I27" s="19"/>
      <c r="J27" s="20">
        <v>9</v>
      </c>
      <c r="K27" s="32">
        <v>4</v>
      </c>
      <c r="L27" s="22" t="s">
        <v>146</v>
      </c>
    </row>
    <row r="28" spans="1:12" x14ac:dyDescent="0.2">
      <c r="A28" s="19" t="s">
        <v>150</v>
      </c>
      <c r="B28" s="20">
        <v>5</v>
      </c>
      <c r="C28" s="20" t="s">
        <v>21</v>
      </c>
      <c r="D28" s="19" t="s">
        <v>108</v>
      </c>
      <c r="E28" s="19">
        <f>100990224-100982836+1</f>
        <v>7389</v>
      </c>
      <c r="F28" s="20" t="s">
        <v>138</v>
      </c>
      <c r="G28" s="21" t="s">
        <v>136</v>
      </c>
      <c r="H28" s="20">
        <v>450</v>
      </c>
      <c r="I28" s="19"/>
      <c r="J28" s="20">
        <v>3</v>
      </c>
      <c r="K28" s="32">
        <v>4</v>
      </c>
      <c r="L28" s="22" t="s">
        <v>146</v>
      </c>
    </row>
    <row r="29" spans="1:12" x14ac:dyDescent="0.2">
      <c r="A29" s="5" t="s">
        <v>36</v>
      </c>
      <c r="B29" s="2">
        <v>10</v>
      </c>
      <c r="C29" s="2" t="s">
        <v>21</v>
      </c>
      <c r="D29" s="5" t="s">
        <v>108</v>
      </c>
      <c r="E29" s="5">
        <v>9465</v>
      </c>
      <c r="F29" s="2" t="s">
        <v>135</v>
      </c>
      <c r="G29" s="11" t="s">
        <v>137</v>
      </c>
      <c r="H29" s="2">
        <v>140</v>
      </c>
      <c r="I29" s="5" t="s">
        <v>124</v>
      </c>
      <c r="J29" s="2">
        <v>4</v>
      </c>
      <c r="K29" s="30">
        <v>4</v>
      </c>
      <c r="L29" s="18" t="s">
        <v>146</v>
      </c>
    </row>
    <row r="30" spans="1:12" x14ac:dyDescent="0.2">
      <c r="A30" s="5" t="s">
        <v>46</v>
      </c>
      <c r="B30" s="2">
        <v>1</v>
      </c>
      <c r="C30" s="2" t="s">
        <v>21</v>
      </c>
      <c r="D30" s="5" t="s">
        <v>108</v>
      </c>
      <c r="E30" s="5">
        <v>8574</v>
      </c>
      <c r="F30" s="2" t="s">
        <v>135</v>
      </c>
      <c r="G30" s="11" t="s">
        <v>137</v>
      </c>
      <c r="H30" s="2">
        <v>100</v>
      </c>
      <c r="I30" s="5"/>
      <c r="J30" s="2">
        <v>4</v>
      </c>
      <c r="K30" s="30">
        <v>4</v>
      </c>
      <c r="L30" s="18" t="s">
        <v>146</v>
      </c>
    </row>
    <row r="31" spans="1:12" x14ac:dyDescent="0.2">
      <c r="A31" s="3" t="s">
        <v>38</v>
      </c>
      <c r="B31" s="4">
        <v>19</v>
      </c>
      <c r="C31" s="4" t="s">
        <v>39</v>
      </c>
      <c r="D31" s="3"/>
      <c r="E31" s="8">
        <v>8977</v>
      </c>
      <c r="F31" s="4" t="s">
        <v>138</v>
      </c>
      <c r="G31" s="10" t="s">
        <v>136</v>
      </c>
      <c r="H31" s="4">
        <v>18000</v>
      </c>
      <c r="I31" s="3"/>
      <c r="J31" s="4">
        <v>4</v>
      </c>
      <c r="K31" s="28">
        <v>5</v>
      </c>
      <c r="L31" s="16" t="s">
        <v>144</v>
      </c>
    </row>
    <row r="32" spans="1:12" x14ac:dyDescent="0.2">
      <c r="A32" s="3" t="s">
        <v>44</v>
      </c>
      <c r="B32" s="4">
        <v>3</v>
      </c>
      <c r="C32" s="4" t="s">
        <v>39</v>
      </c>
      <c r="D32" s="3"/>
      <c r="E32" s="8">
        <v>8306</v>
      </c>
      <c r="F32" s="4" t="s">
        <v>138</v>
      </c>
      <c r="G32" s="10" t="s">
        <v>136</v>
      </c>
      <c r="H32" s="4">
        <v>15000</v>
      </c>
      <c r="I32" s="3"/>
      <c r="J32" s="4">
        <v>4</v>
      </c>
      <c r="K32" s="28">
        <v>5</v>
      </c>
      <c r="L32" s="16" t="s">
        <v>144</v>
      </c>
    </row>
    <row r="33" spans="1:12" x14ac:dyDescent="0.2">
      <c r="A33" t="s">
        <v>155</v>
      </c>
      <c r="B33" s="1">
        <v>11</v>
      </c>
      <c r="C33" s="1" t="s">
        <v>156</v>
      </c>
      <c r="E33">
        <f>67626914-67619700+1</f>
        <v>7215</v>
      </c>
      <c r="F33" s="1" t="s">
        <v>135</v>
      </c>
      <c r="G33" s="12" t="s">
        <v>137</v>
      </c>
      <c r="H33" s="1">
        <v>8000</v>
      </c>
      <c r="J33" s="1">
        <v>3</v>
      </c>
      <c r="K33" s="28">
        <v>5</v>
      </c>
      <c r="L33" s="16" t="s">
        <v>144</v>
      </c>
    </row>
    <row r="34" spans="1:12" x14ac:dyDescent="0.2">
      <c r="A34" s="3" t="s">
        <v>24</v>
      </c>
      <c r="B34" s="4">
        <v>12</v>
      </c>
      <c r="C34" s="4" t="s">
        <v>25</v>
      </c>
      <c r="D34" s="3"/>
      <c r="E34" s="8">
        <v>10714</v>
      </c>
      <c r="F34" s="4" t="s">
        <v>135</v>
      </c>
      <c r="G34" s="10" t="s">
        <v>136</v>
      </c>
      <c r="H34" s="4">
        <v>8000</v>
      </c>
      <c r="I34" s="3" t="s">
        <v>109</v>
      </c>
      <c r="J34" s="4">
        <v>4</v>
      </c>
      <c r="K34" s="28">
        <v>5</v>
      </c>
      <c r="L34" s="16" t="s">
        <v>144</v>
      </c>
    </row>
    <row r="35" spans="1:12" x14ac:dyDescent="0.2">
      <c r="A35" s="3" t="s">
        <v>45</v>
      </c>
      <c r="B35" s="4">
        <v>5</v>
      </c>
      <c r="C35" s="4" t="s">
        <v>10</v>
      </c>
      <c r="D35" s="3"/>
      <c r="E35" s="8">
        <v>6953</v>
      </c>
      <c r="F35" s="4" t="s">
        <v>138</v>
      </c>
      <c r="G35" s="10" t="s">
        <v>136</v>
      </c>
      <c r="H35" s="4">
        <v>35000</v>
      </c>
      <c r="I35" s="3" t="s">
        <v>121</v>
      </c>
      <c r="J35" s="4">
        <v>4</v>
      </c>
      <c r="K35" s="28">
        <v>5</v>
      </c>
      <c r="L35" s="16" t="s">
        <v>144</v>
      </c>
    </row>
    <row r="36" spans="1:12" x14ac:dyDescent="0.2">
      <c r="A36" s="3" t="s">
        <v>99</v>
      </c>
      <c r="B36" s="4">
        <v>14</v>
      </c>
      <c r="C36" s="4" t="s">
        <v>10</v>
      </c>
      <c r="D36" s="3"/>
      <c r="E36" s="8">
        <v>7679</v>
      </c>
      <c r="F36" s="4" t="s">
        <v>138</v>
      </c>
      <c r="G36" s="10" t="s">
        <v>136</v>
      </c>
      <c r="H36" s="4">
        <v>17000</v>
      </c>
      <c r="I36" s="3" t="s">
        <v>113</v>
      </c>
      <c r="J36" s="4">
        <v>4</v>
      </c>
      <c r="K36" s="28">
        <v>5</v>
      </c>
      <c r="L36" s="16" t="s">
        <v>144</v>
      </c>
    </row>
    <row r="37" spans="1:12" x14ac:dyDescent="0.2">
      <c r="A37" s="23" t="s">
        <v>181</v>
      </c>
      <c r="B37" s="24">
        <v>8</v>
      </c>
      <c r="C37" s="24" t="s">
        <v>10</v>
      </c>
      <c r="D37" s="23"/>
      <c r="E37" s="23">
        <f>131316268-131309578+1</f>
        <v>6691</v>
      </c>
      <c r="F37" s="24" t="s">
        <v>135</v>
      </c>
      <c r="G37" s="25" t="s">
        <v>136</v>
      </c>
      <c r="H37" s="24">
        <v>7000</v>
      </c>
      <c r="I37" s="23"/>
      <c r="J37" s="24">
        <v>3</v>
      </c>
      <c r="K37" s="29">
        <v>5</v>
      </c>
      <c r="L37" s="26" t="s">
        <v>144</v>
      </c>
    </row>
    <row r="38" spans="1:12" x14ac:dyDescent="0.2">
      <c r="A38" s="3" t="s">
        <v>47</v>
      </c>
      <c r="B38" s="4">
        <v>19</v>
      </c>
      <c r="C38" s="4" t="s">
        <v>48</v>
      </c>
      <c r="D38" s="3"/>
      <c r="E38" s="8">
        <v>9218</v>
      </c>
      <c r="F38" s="4" t="s">
        <v>138</v>
      </c>
      <c r="G38" s="10" t="s">
        <v>136</v>
      </c>
      <c r="H38" s="4">
        <v>7000</v>
      </c>
      <c r="I38" s="3"/>
      <c r="J38" s="4">
        <v>4</v>
      </c>
      <c r="K38" s="28">
        <v>5</v>
      </c>
      <c r="L38" s="16" t="s">
        <v>144</v>
      </c>
    </row>
    <row r="39" spans="1:12" x14ac:dyDescent="0.2">
      <c r="A39" s="3" t="s">
        <v>76</v>
      </c>
      <c r="B39" s="4">
        <v>4</v>
      </c>
      <c r="C39" s="4" t="s">
        <v>77</v>
      </c>
      <c r="D39" s="3"/>
      <c r="E39" s="8">
        <v>6901</v>
      </c>
      <c r="F39" s="4" t="s">
        <v>138</v>
      </c>
      <c r="G39" s="10" t="s">
        <v>137</v>
      </c>
      <c r="H39" s="4">
        <v>5000</v>
      </c>
      <c r="I39" s="3"/>
      <c r="J39" s="4">
        <v>4</v>
      </c>
      <c r="K39" s="28">
        <v>5</v>
      </c>
      <c r="L39" s="16" t="s">
        <v>144</v>
      </c>
    </row>
    <row r="40" spans="1:12" x14ac:dyDescent="0.2">
      <c r="A40" s="3" t="s">
        <v>22</v>
      </c>
      <c r="B40" s="4">
        <v>2</v>
      </c>
      <c r="C40" s="4" t="s">
        <v>23</v>
      </c>
      <c r="D40" s="3"/>
      <c r="E40" s="8">
        <v>11789</v>
      </c>
      <c r="F40" s="4" t="s">
        <v>135</v>
      </c>
      <c r="G40" s="10" t="s">
        <v>136</v>
      </c>
      <c r="H40" s="4">
        <v>6000</v>
      </c>
      <c r="I40" s="3" t="s">
        <v>117</v>
      </c>
      <c r="J40" s="4">
        <v>4</v>
      </c>
      <c r="K40" s="28">
        <v>5</v>
      </c>
      <c r="L40" s="16" t="s">
        <v>144</v>
      </c>
    </row>
    <row r="41" spans="1:12" x14ac:dyDescent="0.2">
      <c r="A41" s="23" t="s">
        <v>159</v>
      </c>
      <c r="B41" s="24">
        <v>4</v>
      </c>
      <c r="C41" s="24" t="s">
        <v>160</v>
      </c>
      <c r="D41" s="23"/>
      <c r="E41" s="23">
        <f>42290046-42280998+1</f>
        <v>9049</v>
      </c>
      <c r="F41" s="24" t="s">
        <v>135</v>
      </c>
      <c r="G41" s="25" t="s">
        <v>136</v>
      </c>
      <c r="H41" s="24">
        <v>15000</v>
      </c>
      <c r="I41" s="23"/>
      <c r="J41" s="24">
        <v>9</v>
      </c>
      <c r="K41" s="29">
        <v>5</v>
      </c>
      <c r="L41" s="26" t="s">
        <v>144</v>
      </c>
    </row>
    <row r="42" spans="1:12" x14ac:dyDescent="0.2">
      <c r="A42" s="3" t="s">
        <v>49</v>
      </c>
      <c r="B42" s="4">
        <v>5</v>
      </c>
      <c r="C42" s="4" t="s">
        <v>50</v>
      </c>
      <c r="D42" s="3"/>
      <c r="E42" s="8">
        <v>8050</v>
      </c>
      <c r="F42" s="4" t="s">
        <v>138</v>
      </c>
      <c r="G42" s="10" t="s">
        <v>137</v>
      </c>
      <c r="H42" s="4">
        <v>17000</v>
      </c>
      <c r="I42" s="3" t="s">
        <v>120</v>
      </c>
      <c r="J42" s="4">
        <v>4</v>
      </c>
      <c r="K42" s="28">
        <v>5</v>
      </c>
      <c r="L42" s="16" t="s">
        <v>144</v>
      </c>
    </row>
    <row r="43" spans="1:12" x14ac:dyDescent="0.2">
      <c r="A43" s="3" t="s">
        <v>41</v>
      </c>
      <c r="B43" s="4">
        <v>19</v>
      </c>
      <c r="C43" s="4" t="s">
        <v>42</v>
      </c>
      <c r="D43" s="3"/>
      <c r="E43" s="8">
        <v>7281</v>
      </c>
      <c r="F43" s="4" t="s">
        <v>138</v>
      </c>
      <c r="G43" s="10" t="s">
        <v>136</v>
      </c>
      <c r="H43" s="4">
        <v>4000</v>
      </c>
      <c r="I43" s="3"/>
      <c r="J43" s="4">
        <v>4</v>
      </c>
      <c r="K43" s="28">
        <v>6</v>
      </c>
      <c r="L43" s="16" t="s">
        <v>147</v>
      </c>
    </row>
    <row r="44" spans="1:12" x14ac:dyDescent="0.2">
      <c r="A44" s="3" t="s">
        <v>102</v>
      </c>
      <c r="B44" s="4" t="s">
        <v>54</v>
      </c>
      <c r="C44" s="4" t="s">
        <v>42</v>
      </c>
      <c r="D44" s="3"/>
      <c r="E44" s="8">
        <v>3372</v>
      </c>
      <c r="F44" s="4" t="s">
        <v>138</v>
      </c>
      <c r="G44" s="10" t="s">
        <v>136</v>
      </c>
      <c r="H44" s="4">
        <v>2500</v>
      </c>
      <c r="I44" s="3"/>
      <c r="J44" s="4">
        <v>4</v>
      </c>
      <c r="K44" s="28">
        <v>6</v>
      </c>
      <c r="L44" s="16" t="s">
        <v>147</v>
      </c>
    </row>
    <row r="45" spans="1:12" x14ac:dyDescent="0.2">
      <c r="A45" s="3" t="s">
        <v>78</v>
      </c>
      <c r="B45" s="4">
        <v>1</v>
      </c>
      <c r="C45" s="4" t="s">
        <v>42</v>
      </c>
      <c r="D45" s="3"/>
      <c r="E45" s="8">
        <v>4850</v>
      </c>
      <c r="F45" s="4" t="s">
        <v>138</v>
      </c>
      <c r="G45" s="10" t="s">
        <v>136</v>
      </c>
      <c r="H45" s="4">
        <v>1200</v>
      </c>
      <c r="I45" s="3"/>
      <c r="J45" s="4">
        <v>4</v>
      </c>
      <c r="K45" s="28">
        <v>6</v>
      </c>
      <c r="L45" s="16" t="s">
        <v>147</v>
      </c>
    </row>
    <row r="46" spans="1:12" x14ac:dyDescent="0.2">
      <c r="A46" s="3" t="s">
        <v>71</v>
      </c>
      <c r="B46" s="4">
        <v>3</v>
      </c>
      <c r="C46" s="4" t="s">
        <v>52</v>
      </c>
      <c r="D46" s="3"/>
      <c r="E46" s="8">
        <v>15597</v>
      </c>
      <c r="F46" s="4" t="s">
        <v>138</v>
      </c>
      <c r="G46" s="10" t="s">
        <v>137</v>
      </c>
      <c r="H46" s="4">
        <v>2200</v>
      </c>
      <c r="I46" s="3"/>
      <c r="J46" s="4">
        <v>4</v>
      </c>
      <c r="K46" s="28">
        <v>6</v>
      </c>
      <c r="L46" s="16" t="s">
        <v>147</v>
      </c>
    </row>
    <row r="47" spans="1:12" x14ac:dyDescent="0.2">
      <c r="A47" s="23" t="s">
        <v>172</v>
      </c>
      <c r="B47" s="24">
        <v>19</v>
      </c>
      <c r="C47" s="24" t="s">
        <v>39</v>
      </c>
      <c r="D47" s="23"/>
      <c r="E47" s="23">
        <f>20780609-20769293+1</f>
        <v>11317</v>
      </c>
      <c r="F47" s="24" t="s">
        <v>138</v>
      </c>
      <c r="G47" s="25" t="s">
        <v>136</v>
      </c>
      <c r="H47" s="24">
        <v>2500</v>
      </c>
      <c r="I47" s="23" t="s">
        <v>173</v>
      </c>
      <c r="J47" s="24">
        <v>9</v>
      </c>
      <c r="K47" s="29">
        <v>6</v>
      </c>
      <c r="L47" s="26" t="s">
        <v>147</v>
      </c>
    </row>
    <row r="48" spans="1:12" x14ac:dyDescent="0.2">
      <c r="A48" s="3" t="s">
        <v>30</v>
      </c>
      <c r="B48" s="4">
        <v>18</v>
      </c>
      <c r="C48" s="4" t="s">
        <v>5</v>
      </c>
      <c r="D48" s="3"/>
      <c r="E48" s="8">
        <v>6099</v>
      </c>
      <c r="F48" s="4" t="s">
        <v>138</v>
      </c>
      <c r="G48" s="10" t="s">
        <v>136</v>
      </c>
      <c r="H48" s="4">
        <v>2000</v>
      </c>
      <c r="I48" s="3"/>
      <c r="J48" s="4">
        <v>4</v>
      </c>
      <c r="K48" s="28">
        <v>6</v>
      </c>
      <c r="L48" s="16" t="s">
        <v>147</v>
      </c>
    </row>
    <row r="49" spans="1:12" x14ac:dyDescent="0.2">
      <c r="A49" s="3" t="s">
        <v>87</v>
      </c>
      <c r="B49" s="4">
        <v>4</v>
      </c>
      <c r="C49" s="4" t="s">
        <v>6</v>
      </c>
      <c r="D49" s="3"/>
      <c r="E49" s="8">
        <v>9389</v>
      </c>
      <c r="F49" s="4" t="s">
        <v>138</v>
      </c>
      <c r="G49" s="10" t="s">
        <v>136</v>
      </c>
      <c r="H49" s="4">
        <v>1200</v>
      </c>
      <c r="I49" s="3"/>
      <c r="J49" s="4">
        <v>4</v>
      </c>
      <c r="K49" s="28">
        <v>6</v>
      </c>
      <c r="L49" s="16" t="s">
        <v>147</v>
      </c>
    </row>
    <row r="50" spans="1:12" x14ac:dyDescent="0.2">
      <c r="A50" s="3" t="s">
        <v>26</v>
      </c>
      <c r="B50" s="4">
        <v>16</v>
      </c>
      <c r="C50" s="4" t="s">
        <v>11</v>
      </c>
      <c r="D50" s="3"/>
      <c r="E50" s="8">
        <v>7913</v>
      </c>
      <c r="F50" s="4" t="s">
        <v>135</v>
      </c>
      <c r="G50" s="10" t="s">
        <v>136</v>
      </c>
      <c r="H50" s="4">
        <v>1800</v>
      </c>
      <c r="I50" s="3"/>
      <c r="J50" s="4">
        <v>4</v>
      </c>
      <c r="K50" s="28">
        <v>6</v>
      </c>
      <c r="L50" s="16" t="s">
        <v>147</v>
      </c>
    </row>
    <row r="51" spans="1:12" x14ac:dyDescent="0.2">
      <c r="A51" s="23" t="s">
        <v>163</v>
      </c>
      <c r="B51" s="24">
        <v>6</v>
      </c>
      <c r="C51" s="24" t="s">
        <v>164</v>
      </c>
      <c r="D51" s="23"/>
      <c r="E51" s="23">
        <f>111141848-111130927+1</f>
        <v>10922</v>
      </c>
      <c r="F51" s="24" t="s">
        <v>135</v>
      </c>
      <c r="G51" s="25" t="s">
        <v>136</v>
      </c>
      <c r="H51" s="24">
        <v>1200</v>
      </c>
      <c r="I51" s="23" t="s">
        <v>165</v>
      </c>
      <c r="J51" s="24">
        <v>9</v>
      </c>
      <c r="K51" s="29">
        <v>6</v>
      </c>
      <c r="L51" s="26" t="s">
        <v>147</v>
      </c>
    </row>
    <row r="52" spans="1:12" x14ac:dyDescent="0.2">
      <c r="A52" s="3" t="s">
        <v>43</v>
      </c>
      <c r="B52" s="4">
        <v>12</v>
      </c>
      <c r="C52" s="4" t="s">
        <v>4</v>
      </c>
      <c r="D52" s="3"/>
      <c r="E52" s="8">
        <v>7730</v>
      </c>
      <c r="F52" s="1" t="s">
        <v>138</v>
      </c>
      <c r="G52" s="12" t="s">
        <v>136</v>
      </c>
      <c r="H52" s="1">
        <v>1000</v>
      </c>
      <c r="I52" s="3"/>
      <c r="J52" s="4">
        <v>4</v>
      </c>
      <c r="K52" s="28">
        <v>6</v>
      </c>
      <c r="L52" s="16" t="s">
        <v>147</v>
      </c>
    </row>
    <row r="53" spans="1:12" x14ac:dyDescent="0.2">
      <c r="A53" s="3" t="s">
        <v>12</v>
      </c>
      <c r="B53" s="4">
        <v>1</v>
      </c>
      <c r="C53" s="4" t="s">
        <v>13</v>
      </c>
      <c r="D53" s="3"/>
      <c r="E53" s="8">
        <v>6602</v>
      </c>
      <c r="F53" s="4" t="s">
        <v>138</v>
      </c>
      <c r="G53" s="10" t="s">
        <v>136</v>
      </c>
      <c r="H53" s="4">
        <v>1000</v>
      </c>
      <c r="I53" s="3"/>
      <c r="J53" s="4">
        <v>4</v>
      </c>
      <c r="K53" s="28">
        <v>6</v>
      </c>
      <c r="L53" s="16" t="s">
        <v>147</v>
      </c>
    </row>
    <row r="54" spans="1:12" x14ac:dyDescent="0.2">
      <c r="A54" t="s">
        <v>184</v>
      </c>
      <c r="B54" s="1">
        <v>11</v>
      </c>
      <c r="C54" s="1" t="s">
        <v>185</v>
      </c>
      <c r="E54">
        <v>7468</v>
      </c>
      <c r="F54" s="1" t="s">
        <v>135</v>
      </c>
      <c r="G54" s="1" t="s">
        <v>136</v>
      </c>
      <c r="H54" s="1">
        <v>1200</v>
      </c>
      <c r="I54" s="1"/>
      <c r="J54" s="1">
        <v>9</v>
      </c>
      <c r="K54" s="28">
        <v>6</v>
      </c>
      <c r="L54" s="16" t="s">
        <v>147</v>
      </c>
    </row>
    <row r="55" spans="1:12" x14ac:dyDescent="0.2">
      <c r="A55" s="23" t="s">
        <v>161</v>
      </c>
      <c r="B55" s="24">
        <v>6</v>
      </c>
      <c r="C55" s="24" t="s">
        <v>10</v>
      </c>
      <c r="D55" s="23"/>
      <c r="E55" s="23">
        <f>16264895-16259014+1</f>
        <v>5882</v>
      </c>
      <c r="F55" s="24" t="s">
        <v>135</v>
      </c>
      <c r="G55" s="25" t="s">
        <v>136</v>
      </c>
      <c r="H55" s="24">
        <v>2000</v>
      </c>
      <c r="I55" s="23" t="s">
        <v>162</v>
      </c>
      <c r="J55" s="24">
        <v>9</v>
      </c>
      <c r="K55" s="29">
        <v>6</v>
      </c>
      <c r="L55" s="26" t="s">
        <v>147</v>
      </c>
    </row>
    <row r="56" spans="1:12" x14ac:dyDescent="0.2">
      <c r="A56" s="23" t="s">
        <v>153</v>
      </c>
      <c r="B56" s="24">
        <v>8</v>
      </c>
      <c r="C56" s="24" t="s">
        <v>10</v>
      </c>
      <c r="D56" s="23"/>
      <c r="E56" s="23">
        <f>128617636-128608694+4</f>
        <v>8946</v>
      </c>
      <c r="F56" s="24" t="s">
        <v>138</v>
      </c>
      <c r="G56" s="25" t="s">
        <v>136</v>
      </c>
      <c r="H56" s="24">
        <v>1200</v>
      </c>
      <c r="I56" s="23"/>
      <c r="J56" s="24">
        <v>3</v>
      </c>
      <c r="K56" s="29">
        <v>6</v>
      </c>
      <c r="L56" s="26" t="s">
        <v>147</v>
      </c>
    </row>
    <row r="57" spans="1:12" x14ac:dyDescent="0.2">
      <c r="A57" s="3" t="s">
        <v>15</v>
      </c>
      <c r="B57" s="4">
        <v>1</v>
      </c>
      <c r="C57" s="4" t="s">
        <v>10</v>
      </c>
      <c r="D57" s="3"/>
      <c r="E57" s="8">
        <v>5120</v>
      </c>
      <c r="F57" s="4" t="s">
        <v>138</v>
      </c>
      <c r="G57" s="10" t="s">
        <v>136</v>
      </c>
      <c r="H57" s="4">
        <v>1000</v>
      </c>
      <c r="I57" s="3" t="s">
        <v>111</v>
      </c>
      <c r="J57" s="4">
        <v>4</v>
      </c>
      <c r="K57" s="28">
        <v>6</v>
      </c>
      <c r="L57" s="16" t="s">
        <v>147</v>
      </c>
    </row>
    <row r="58" spans="1:12" x14ac:dyDescent="0.2">
      <c r="A58" s="23" t="s">
        <v>154</v>
      </c>
      <c r="B58" s="24">
        <v>9</v>
      </c>
      <c r="C58" s="24" t="s">
        <v>10</v>
      </c>
      <c r="D58" s="23"/>
      <c r="E58" s="23">
        <f>115844929-115839176+1</f>
        <v>5754</v>
      </c>
      <c r="F58" s="24" t="s">
        <v>135</v>
      </c>
      <c r="G58" s="25" t="s">
        <v>136</v>
      </c>
      <c r="H58" s="24">
        <v>1000</v>
      </c>
      <c r="I58" s="23"/>
      <c r="J58" s="24">
        <v>3</v>
      </c>
      <c r="K58" s="29">
        <v>6</v>
      </c>
      <c r="L58" s="26" t="s">
        <v>147</v>
      </c>
    </row>
    <row r="59" spans="1:12" x14ac:dyDescent="0.2">
      <c r="A59" s="3" t="s">
        <v>28</v>
      </c>
      <c r="B59" s="4">
        <v>19</v>
      </c>
      <c r="C59" s="4" t="s">
        <v>29</v>
      </c>
      <c r="D59" s="3"/>
      <c r="E59" s="8">
        <v>8001</v>
      </c>
      <c r="F59" s="4" t="s">
        <v>135</v>
      </c>
      <c r="G59" s="10" t="s">
        <v>136</v>
      </c>
      <c r="H59" s="4">
        <v>2000</v>
      </c>
      <c r="I59" s="3" t="s">
        <v>114</v>
      </c>
      <c r="J59" s="4">
        <v>4</v>
      </c>
      <c r="K59" s="28">
        <v>6</v>
      </c>
      <c r="L59" s="16" t="s">
        <v>147</v>
      </c>
    </row>
    <row r="60" spans="1:12" x14ac:dyDescent="0.2">
      <c r="A60" s="3" t="s">
        <v>101</v>
      </c>
      <c r="B60" s="4">
        <v>9</v>
      </c>
      <c r="C60" s="4" t="s">
        <v>94</v>
      </c>
      <c r="D60" s="3"/>
      <c r="E60" s="8">
        <v>6705</v>
      </c>
      <c r="F60" s="4" t="s">
        <v>135</v>
      </c>
      <c r="G60" s="10" t="s">
        <v>136</v>
      </c>
      <c r="H60" s="4">
        <v>1500</v>
      </c>
      <c r="I60" s="3"/>
      <c r="J60" s="4">
        <v>4</v>
      </c>
      <c r="K60" s="28">
        <v>6</v>
      </c>
      <c r="L60" s="16" t="s">
        <v>147</v>
      </c>
    </row>
    <row r="61" spans="1:12" x14ac:dyDescent="0.2">
      <c r="A61" s="23" t="s">
        <v>151</v>
      </c>
      <c r="B61" s="24">
        <v>8</v>
      </c>
      <c r="C61" s="24" t="s">
        <v>94</v>
      </c>
      <c r="D61" s="23"/>
      <c r="E61" s="23">
        <f>97180753-97175021+1</f>
        <v>5733</v>
      </c>
      <c r="F61" s="24" t="s">
        <v>138</v>
      </c>
      <c r="G61" s="25" t="s">
        <v>136</v>
      </c>
      <c r="H61" s="24">
        <v>1200</v>
      </c>
      <c r="I61" s="23" t="s">
        <v>152</v>
      </c>
      <c r="J61" s="24">
        <v>3</v>
      </c>
      <c r="K61" s="29">
        <v>6</v>
      </c>
      <c r="L61" s="26" t="s">
        <v>147</v>
      </c>
    </row>
    <row r="62" spans="1:12" x14ac:dyDescent="0.2">
      <c r="A62" s="3" t="s">
        <v>98</v>
      </c>
      <c r="B62" s="4">
        <v>1</v>
      </c>
      <c r="C62" s="4" t="s">
        <v>94</v>
      </c>
      <c r="D62" s="3"/>
      <c r="E62" s="8">
        <v>5722</v>
      </c>
      <c r="F62" s="4" t="s">
        <v>138</v>
      </c>
      <c r="G62" s="10" t="s">
        <v>136</v>
      </c>
      <c r="H62" s="4">
        <v>1000</v>
      </c>
      <c r="I62" s="3"/>
      <c r="J62" s="4">
        <v>4</v>
      </c>
      <c r="K62" s="28">
        <v>6</v>
      </c>
      <c r="L62" s="16" t="s">
        <v>147</v>
      </c>
    </row>
    <row r="63" spans="1:12" x14ac:dyDescent="0.2">
      <c r="A63" s="3" t="s">
        <v>100</v>
      </c>
      <c r="B63" s="4">
        <v>5</v>
      </c>
      <c r="C63" s="4" t="s">
        <v>94</v>
      </c>
      <c r="D63" s="3"/>
      <c r="E63" s="8">
        <v>12524</v>
      </c>
      <c r="F63" s="4" t="s">
        <v>135</v>
      </c>
      <c r="G63" s="10" t="s">
        <v>136</v>
      </c>
      <c r="H63" s="4">
        <v>1000</v>
      </c>
      <c r="I63" s="3"/>
      <c r="J63" s="4">
        <v>4</v>
      </c>
      <c r="K63" s="28">
        <v>6</v>
      </c>
      <c r="L63" s="16" t="s">
        <v>147</v>
      </c>
    </row>
    <row r="64" spans="1:12" x14ac:dyDescent="0.2">
      <c r="A64" s="3" t="s">
        <v>95</v>
      </c>
      <c r="B64" s="4">
        <v>16</v>
      </c>
      <c r="C64" s="4" t="s">
        <v>94</v>
      </c>
      <c r="D64" s="3"/>
      <c r="E64" s="8">
        <v>3186</v>
      </c>
      <c r="F64" s="4" t="s">
        <v>138</v>
      </c>
      <c r="G64" s="10" t="s">
        <v>136</v>
      </c>
      <c r="H64" s="4">
        <v>1000</v>
      </c>
      <c r="I64" s="3" t="s">
        <v>115</v>
      </c>
      <c r="J64" s="4">
        <v>4</v>
      </c>
      <c r="K64" s="28">
        <v>6</v>
      </c>
      <c r="L64" s="16" t="s">
        <v>147</v>
      </c>
    </row>
    <row r="65" spans="1:12" x14ac:dyDescent="0.2">
      <c r="A65" s="3" t="s">
        <v>34</v>
      </c>
      <c r="B65" s="4">
        <v>18</v>
      </c>
      <c r="C65" s="4" t="s">
        <v>35</v>
      </c>
      <c r="D65" s="3"/>
      <c r="E65" s="8">
        <v>12914</v>
      </c>
      <c r="F65" s="4" t="s">
        <v>135</v>
      </c>
      <c r="G65" s="10" t="s">
        <v>137</v>
      </c>
      <c r="H65" s="4">
        <v>1000</v>
      </c>
      <c r="I65" s="3" t="s">
        <v>116</v>
      </c>
      <c r="J65" s="4">
        <v>4</v>
      </c>
      <c r="K65" s="28">
        <v>6</v>
      </c>
      <c r="L65" s="16" t="s">
        <v>147</v>
      </c>
    </row>
    <row r="66" spans="1:12" x14ac:dyDescent="0.2">
      <c r="A66" s="3" t="s">
        <v>16</v>
      </c>
      <c r="B66" s="4">
        <v>7</v>
      </c>
      <c r="C66" s="4" t="s">
        <v>17</v>
      </c>
      <c r="D66" s="3"/>
      <c r="E66" s="8">
        <v>15334</v>
      </c>
      <c r="F66" s="4" t="s">
        <v>138</v>
      </c>
      <c r="G66" s="10" t="s">
        <v>136</v>
      </c>
      <c r="H66" s="4">
        <v>800</v>
      </c>
      <c r="I66" s="3" t="s">
        <v>118</v>
      </c>
      <c r="J66" s="4">
        <v>4</v>
      </c>
      <c r="K66" s="28">
        <v>6</v>
      </c>
      <c r="L66" s="16" t="s">
        <v>147</v>
      </c>
    </row>
    <row r="67" spans="1:12" x14ac:dyDescent="0.2">
      <c r="A67" s="3" t="s">
        <v>18</v>
      </c>
      <c r="B67" s="4">
        <v>6</v>
      </c>
      <c r="C67" s="4" t="s">
        <v>19</v>
      </c>
      <c r="D67" s="3"/>
      <c r="E67" s="8">
        <v>11868</v>
      </c>
      <c r="F67" s="4" t="s">
        <v>138</v>
      </c>
      <c r="G67" s="10" t="s">
        <v>136</v>
      </c>
      <c r="H67" s="4">
        <v>2000</v>
      </c>
      <c r="I67" s="3" t="s">
        <v>119</v>
      </c>
      <c r="J67" s="4">
        <v>4</v>
      </c>
      <c r="K67" s="28">
        <v>6</v>
      </c>
      <c r="L67" s="16" t="s">
        <v>147</v>
      </c>
    </row>
    <row r="68" spans="1:12" x14ac:dyDescent="0.2">
      <c r="A68" s="3" t="s">
        <v>51</v>
      </c>
      <c r="B68" s="4">
        <v>16</v>
      </c>
      <c r="C68" s="4" t="s">
        <v>52</v>
      </c>
      <c r="D68" s="3"/>
      <c r="E68" s="8">
        <v>2748</v>
      </c>
      <c r="F68" s="4" t="s">
        <v>138</v>
      </c>
      <c r="G68" s="10" t="s">
        <v>136</v>
      </c>
      <c r="H68" s="4">
        <v>120</v>
      </c>
      <c r="I68" s="3"/>
      <c r="J68" s="4">
        <v>4</v>
      </c>
      <c r="K68" s="28">
        <v>7</v>
      </c>
      <c r="L68" s="16" t="s">
        <v>148</v>
      </c>
    </row>
    <row r="69" spans="1:12" x14ac:dyDescent="0.2">
      <c r="A69" s="3" t="s">
        <v>31</v>
      </c>
      <c r="B69" s="4">
        <v>19</v>
      </c>
      <c r="C69" s="4" t="s">
        <v>32</v>
      </c>
      <c r="D69" s="3"/>
      <c r="E69" s="8">
        <v>3623</v>
      </c>
      <c r="F69" s="4" t="s">
        <v>135</v>
      </c>
      <c r="G69" s="10" t="s">
        <v>137</v>
      </c>
      <c r="H69" s="4">
        <v>500</v>
      </c>
      <c r="I69" s="3"/>
      <c r="J69" s="4">
        <v>4</v>
      </c>
      <c r="K69" s="28">
        <v>7</v>
      </c>
      <c r="L69" s="16" t="s">
        <v>148</v>
      </c>
    </row>
    <row r="70" spans="1:12" x14ac:dyDescent="0.2">
      <c r="A70" s="23" t="s">
        <v>169</v>
      </c>
      <c r="B70" s="24">
        <v>12</v>
      </c>
      <c r="C70" s="24" t="s">
        <v>32</v>
      </c>
      <c r="D70" s="23"/>
      <c r="E70" s="23">
        <f>39201157-39190839+1</f>
        <v>10319</v>
      </c>
      <c r="F70" s="24" t="s">
        <v>135</v>
      </c>
      <c r="G70" s="25" t="s">
        <v>137</v>
      </c>
      <c r="H70" s="24">
        <v>150</v>
      </c>
      <c r="I70" s="23"/>
      <c r="J70" s="24">
        <v>9</v>
      </c>
      <c r="K70" s="29">
        <v>7</v>
      </c>
      <c r="L70" s="26" t="s">
        <v>148</v>
      </c>
    </row>
    <row r="71" spans="1:12" x14ac:dyDescent="0.2">
      <c r="A71" s="3" t="s">
        <v>7</v>
      </c>
      <c r="B71" s="4">
        <v>19</v>
      </c>
      <c r="C71" s="4" t="s">
        <v>8</v>
      </c>
      <c r="D71" s="3"/>
      <c r="E71" s="8">
        <v>12688</v>
      </c>
      <c r="F71" s="4" t="s">
        <v>138</v>
      </c>
      <c r="G71" s="10" t="s">
        <v>137</v>
      </c>
      <c r="H71" s="4">
        <v>200</v>
      </c>
      <c r="I71" s="3"/>
      <c r="J71" s="4">
        <v>4</v>
      </c>
      <c r="K71" s="28">
        <v>7</v>
      </c>
      <c r="L71" s="16" t="s">
        <v>148</v>
      </c>
    </row>
    <row r="72" spans="1:12" x14ac:dyDescent="0.2">
      <c r="A72" s="23" t="s">
        <v>176</v>
      </c>
      <c r="B72" s="24">
        <v>1</v>
      </c>
      <c r="C72" s="24" t="s">
        <v>177</v>
      </c>
      <c r="D72" s="23"/>
      <c r="E72" s="23">
        <f>48446631-48437943+1</f>
        <v>8689</v>
      </c>
      <c r="F72" s="24" t="s">
        <v>135</v>
      </c>
      <c r="G72" s="25" t="s">
        <v>136</v>
      </c>
      <c r="H72" s="24">
        <v>300</v>
      </c>
      <c r="I72" s="23" t="s">
        <v>178</v>
      </c>
      <c r="J72" s="24">
        <v>9</v>
      </c>
      <c r="K72" s="29">
        <v>7</v>
      </c>
      <c r="L72" s="26" t="s">
        <v>148</v>
      </c>
    </row>
    <row r="73" spans="1:12" x14ac:dyDescent="0.2">
      <c r="A73" s="3" t="s">
        <v>53</v>
      </c>
      <c r="B73" s="4" t="s">
        <v>54</v>
      </c>
      <c r="C73" s="4" t="s">
        <v>4</v>
      </c>
      <c r="D73" s="3"/>
      <c r="E73" s="8">
        <v>7993</v>
      </c>
      <c r="F73" s="4" t="s">
        <v>138</v>
      </c>
      <c r="G73" s="10" t="s">
        <v>136</v>
      </c>
      <c r="H73" s="4">
        <v>500</v>
      </c>
      <c r="I73" s="3"/>
      <c r="J73" s="4">
        <v>4</v>
      </c>
      <c r="K73" s="28">
        <v>7</v>
      </c>
      <c r="L73" s="16" t="s">
        <v>148</v>
      </c>
    </row>
    <row r="74" spans="1:12" x14ac:dyDescent="0.2">
      <c r="A74" s="3" t="s">
        <v>55</v>
      </c>
      <c r="B74" s="4" t="s">
        <v>54</v>
      </c>
      <c r="C74" s="4" t="s">
        <v>4</v>
      </c>
      <c r="D74" s="3"/>
      <c r="E74" s="8">
        <v>7830</v>
      </c>
      <c r="F74" s="4" t="s">
        <v>138</v>
      </c>
      <c r="G74" s="10" t="s">
        <v>136</v>
      </c>
      <c r="H74" s="4">
        <v>320</v>
      </c>
      <c r="I74" s="3"/>
      <c r="J74" s="4">
        <v>4</v>
      </c>
      <c r="K74" s="28">
        <v>7</v>
      </c>
      <c r="L74" s="16" t="s">
        <v>148</v>
      </c>
    </row>
    <row r="75" spans="1:12" x14ac:dyDescent="0.2">
      <c r="A75" s="3" t="s">
        <v>85</v>
      </c>
      <c r="B75" s="4">
        <v>4</v>
      </c>
      <c r="C75" s="4" t="s">
        <v>4</v>
      </c>
      <c r="D75" s="3"/>
      <c r="E75" s="8">
        <v>7512</v>
      </c>
      <c r="F75" s="4" t="s">
        <v>138</v>
      </c>
      <c r="G75" s="10" t="s">
        <v>137</v>
      </c>
      <c r="H75" s="4">
        <v>220</v>
      </c>
      <c r="I75" s="3"/>
      <c r="J75" s="4">
        <v>4</v>
      </c>
      <c r="K75" s="28">
        <v>7</v>
      </c>
      <c r="L75" s="16" t="s">
        <v>148</v>
      </c>
    </row>
    <row r="76" spans="1:12" x14ac:dyDescent="0.2">
      <c r="A76" s="3" t="s">
        <v>3</v>
      </c>
      <c r="B76" s="4">
        <v>11</v>
      </c>
      <c r="C76" s="4" t="s">
        <v>4</v>
      </c>
      <c r="D76" s="3"/>
      <c r="E76" s="8">
        <v>13373</v>
      </c>
      <c r="F76" s="4" t="s">
        <v>138</v>
      </c>
      <c r="G76" s="10" t="s">
        <v>137</v>
      </c>
      <c r="H76" s="4">
        <v>50</v>
      </c>
      <c r="I76" s="3"/>
      <c r="J76" s="4">
        <v>4</v>
      </c>
      <c r="K76" s="28">
        <v>7</v>
      </c>
      <c r="L76" s="16" t="s">
        <v>148</v>
      </c>
    </row>
    <row r="77" spans="1:12" x14ac:dyDescent="0.2">
      <c r="A77" s="3" t="s">
        <v>88</v>
      </c>
      <c r="B77" s="4">
        <v>4</v>
      </c>
      <c r="C77" s="4" t="s">
        <v>13</v>
      </c>
      <c r="D77" s="3"/>
      <c r="E77" s="8">
        <v>5905</v>
      </c>
      <c r="F77" s="4" t="s">
        <v>138</v>
      </c>
      <c r="G77" s="10" t="s">
        <v>136</v>
      </c>
      <c r="H77" s="4">
        <v>500</v>
      </c>
      <c r="I77" s="3"/>
      <c r="J77" s="4">
        <v>4</v>
      </c>
      <c r="K77" s="28">
        <v>7</v>
      </c>
      <c r="L77" s="16" t="s">
        <v>148</v>
      </c>
    </row>
    <row r="78" spans="1:12" x14ac:dyDescent="0.2">
      <c r="A78" s="3" t="s">
        <v>14</v>
      </c>
      <c r="B78" s="4">
        <v>10</v>
      </c>
      <c r="C78" s="4" t="s">
        <v>13</v>
      </c>
      <c r="D78" s="3"/>
      <c r="E78" s="8">
        <v>6034</v>
      </c>
      <c r="F78" s="4" t="s">
        <v>135</v>
      </c>
      <c r="G78" s="10" t="s">
        <v>136</v>
      </c>
      <c r="H78" s="4">
        <v>400</v>
      </c>
      <c r="I78" s="3"/>
      <c r="J78" s="4">
        <v>4</v>
      </c>
      <c r="K78" s="28">
        <v>7</v>
      </c>
      <c r="L78" s="16" t="s">
        <v>148</v>
      </c>
    </row>
    <row r="79" spans="1:12" x14ac:dyDescent="0.2">
      <c r="A79" s="23" t="s">
        <v>157</v>
      </c>
      <c r="B79" s="24">
        <v>12</v>
      </c>
      <c r="C79" s="24" t="s">
        <v>10</v>
      </c>
      <c r="D79" s="23"/>
      <c r="E79" s="23">
        <f>10338658-10333015+1</f>
        <v>5644</v>
      </c>
      <c r="F79" s="24" t="s">
        <v>135</v>
      </c>
      <c r="G79" s="25" t="s">
        <v>137</v>
      </c>
      <c r="H79" s="24">
        <v>600</v>
      </c>
      <c r="I79" s="23" t="s">
        <v>158</v>
      </c>
      <c r="J79" s="24">
        <v>3</v>
      </c>
      <c r="K79" s="29">
        <v>7</v>
      </c>
      <c r="L79" s="26" t="s">
        <v>148</v>
      </c>
    </row>
    <row r="80" spans="1:12" x14ac:dyDescent="0.2">
      <c r="A80" s="3" t="s">
        <v>40</v>
      </c>
      <c r="B80" s="4">
        <v>12</v>
      </c>
      <c r="C80" s="4" t="s">
        <v>10</v>
      </c>
      <c r="D80" s="3"/>
      <c r="E80" s="8">
        <v>9234</v>
      </c>
      <c r="F80" s="4" t="s">
        <v>135</v>
      </c>
      <c r="G80" s="10" t="s">
        <v>136</v>
      </c>
      <c r="H80" s="4">
        <v>600</v>
      </c>
      <c r="I80" s="3" t="s">
        <v>112</v>
      </c>
      <c r="J80" s="4">
        <v>4</v>
      </c>
      <c r="K80" s="28">
        <v>7</v>
      </c>
      <c r="L80" s="16" t="s">
        <v>148</v>
      </c>
    </row>
    <row r="81" spans="1:12" x14ac:dyDescent="0.2">
      <c r="A81" s="3" t="s">
        <v>96</v>
      </c>
      <c r="B81" s="4">
        <v>4</v>
      </c>
      <c r="C81" s="4" t="s">
        <v>10</v>
      </c>
      <c r="D81" s="3"/>
      <c r="E81" s="8">
        <v>6784</v>
      </c>
      <c r="F81" s="4" t="s">
        <v>138</v>
      </c>
      <c r="G81" s="10" t="s">
        <v>136</v>
      </c>
      <c r="H81" s="4">
        <v>300</v>
      </c>
      <c r="I81" s="3"/>
      <c r="J81" s="4">
        <v>4</v>
      </c>
      <c r="K81" s="28">
        <v>7</v>
      </c>
      <c r="L81" s="16" t="s">
        <v>148</v>
      </c>
    </row>
    <row r="82" spans="1:12" x14ac:dyDescent="0.2">
      <c r="A82" s="3" t="s">
        <v>91</v>
      </c>
      <c r="B82" s="4">
        <v>10</v>
      </c>
      <c r="C82" s="4" t="s">
        <v>10</v>
      </c>
      <c r="D82" s="3"/>
      <c r="E82" s="8">
        <v>5168</v>
      </c>
      <c r="F82" s="4" t="s">
        <v>138</v>
      </c>
      <c r="G82" s="10" t="s">
        <v>136</v>
      </c>
      <c r="H82" s="4">
        <v>300</v>
      </c>
      <c r="I82" s="3"/>
      <c r="J82" s="4">
        <v>4</v>
      </c>
      <c r="K82" s="28">
        <v>7</v>
      </c>
      <c r="L82" s="16" t="s">
        <v>148</v>
      </c>
    </row>
    <row r="83" spans="1:12" x14ac:dyDescent="0.2">
      <c r="A83" s="3" t="s">
        <v>97</v>
      </c>
      <c r="B83" s="4">
        <v>21</v>
      </c>
      <c r="C83" s="4" t="s">
        <v>10</v>
      </c>
      <c r="D83" s="3"/>
      <c r="E83" s="8">
        <v>5734</v>
      </c>
      <c r="F83" s="4" t="s">
        <v>135</v>
      </c>
      <c r="G83" s="10" t="s">
        <v>136</v>
      </c>
      <c r="H83" s="4">
        <v>250</v>
      </c>
      <c r="I83" s="3"/>
      <c r="J83" s="4">
        <v>4</v>
      </c>
      <c r="K83" s="28">
        <v>7</v>
      </c>
      <c r="L83" s="16" t="s">
        <v>148</v>
      </c>
    </row>
    <row r="84" spans="1:12" x14ac:dyDescent="0.2">
      <c r="A84" s="3" t="s">
        <v>92</v>
      </c>
      <c r="B84" s="4">
        <v>3</v>
      </c>
      <c r="C84" s="4" t="s">
        <v>10</v>
      </c>
      <c r="D84" s="3"/>
      <c r="E84" s="8">
        <v>11879</v>
      </c>
      <c r="F84" s="4" t="s">
        <v>138</v>
      </c>
      <c r="G84" s="10" t="s">
        <v>137</v>
      </c>
      <c r="H84" s="4">
        <v>130</v>
      </c>
      <c r="I84" s="3"/>
      <c r="J84" s="4">
        <v>4</v>
      </c>
      <c r="K84" s="28">
        <v>7</v>
      </c>
      <c r="L84" s="16" t="s">
        <v>148</v>
      </c>
    </row>
    <row r="85" spans="1:12" x14ac:dyDescent="0.2">
      <c r="A85" s="3" t="s">
        <v>82</v>
      </c>
      <c r="B85" s="4">
        <v>10</v>
      </c>
      <c r="C85" s="4" t="s">
        <v>10</v>
      </c>
      <c r="D85" s="3"/>
      <c r="E85" s="8">
        <v>5859</v>
      </c>
      <c r="F85" s="4" t="s">
        <v>138</v>
      </c>
      <c r="G85" s="10" t="s">
        <v>137</v>
      </c>
      <c r="H85" s="4">
        <v>50</v>
      </c>
      <c r="I85" s="3"/>
      <c r="J85" s="4">
        <v>4</v>
      </c>
      <c r="K85" s="28">
        <v>7</v>
      </c>
      <c r="L85" s="16" t="s">
        <v>148</v>
      </c>
    </row>
    <row r="86" spans="1:12" x14ac:dyDescent="0.2">
      <c r="A86" s="3" t="s">
        <v>86</v>
      </c>
      <c r="B86" s="4">
        <v>19</v>
      </c>
      <c r="C86" s="4" t="s">
        <v>10</v>
      </c>
      <c r="D86" s="3"/>
      <c r="E86" s="8">
        <v>6649</v>
      </c>
      <c r="F86" s="4" t="s">
        <v>138</v>
      </c>
      <c r="G86" s="10" t="s">
        <v>136</v>
      </c>
      <c r="H86" s="4">
        <v>50</v>
      </c>
      <c r="I86" s="3"/>
      <c r="J86" s="4">
        <v>4</v>
      </c>
      <c r="K86" s="28">
        <v>7</v>
      </c>
      <c r="L86" s="16" t="s">
        <v>148</v>
      </c>
    </row>
    <row r="87" spans="1:12" x14ac:dyDescent="0.2">
      <c r="A87" s="3" t="s">
        <v>89</v>
      </c>
      <c r="B87" s="4">
        <v>8</v>
      </c>
      <c r="C87" s="4" t="s">
        <v>10</v>
      </c>
      <c r="D87" s="3"/>
      <c r="E87" s="8">
        <v>5929</v>
      </c>
      <c r="F87" s="4" t="s">
        <v>135</v>
      </c>
      <c r="G87" s="10" t="s">
        <v>136</v>
      </c>
      <c r="H87" s="4">
        <v>40</v>
      </c>
      <c r="I87" s="3"/>
      <c r="J87" s="4">
        <v>4</v>
      </c>
      <c r="K87" s="28">
        <v>7</v>
      </c>
      <c r="L87" s="16" t="s">
        <v>148</v>
      </c>
    </row>
    <row r="88" spans="1:12" x14ac:dyDescent="0.2">
      <c r="A88" s="3" t="s">
        <v>90</v>
      </c>
      <c r="B88" s="4">
        <v>14</v>
      </c>
      <c r="C88" s="4" t="s">
        <v>10</v>
      </c>
      <c r="D88" s="3"/>
      <c r="E88" s="8">
        <v>6169</v>
      </c>
      <c r="F88" s="4" t="s">
        <v>138</v>
      </c>
      <c r="G88" s="10" t="s">
        <v>137</v>
      </c>
      <c r="H88" s="4">
        <v>12</v>
      </c>
      <c r="I88" s="3"/>
      <c r="J88" s="4">
        <v>4</v>
      </c>
      <c r="K88" s="28">
        <v>7</v>
      </c>
      <c r="L88" s="16" t="s">
        <v>148</v>
      </c>
    </row>
    <row r="89" spans="1:12" x14ac:dyDescent="0.2">
      <c r="A89" s="3" t="s">
        <v>9</v>
      </c>
      <c r="B89" s="4">
        <v>11</v>
      </c>
      <c r="C89" s="4" t="s">
        <v>10</v>
      </c>
      <c r="D89" s="3"/>
      <c r="E89" s="8">
        <v>6761</v>
      </c>
      <c r="F89" s="4" t="s">
        <v>138</v>
      </c>
      <c r="G89" s="10" t="s">
        <v>137</v>
      </c>
      <c r="H89" s="4">
        <v>10</v>
      </c>
      <c r="I89" s="3"/>
      <c r="J89" s="4">
        <v>4</v>
      </c>
      <c r="K89" s="28">
        <v>7</v>
      </c>
      <c r="L89" s="16" t="s">
        <v>148</v>
      </c>
    </row>
    <row r="90" spans="1:12" x14ac:dyDescent="0.2">
      <c r="A90" s="3" t="s">
        <v>37</v>
      </c>
      <c r="B90" s="4">
        <v>1</v>
      </c>
      <c r="C90" s="4" t="s">
        <v>29</v>
      </c>
      <c r="D90" s="3"/>
      <c r="E90" s="8">
        <v>5564</v>
      </c>
      <c r="F90" s="4" t="s">
        <v>138</v>
      </c>
      <c r="G90" s="10" t="s">
        <v>137</v>
      </c>
      <c r="H90" s="4">
        <v>500</v>
      </c>
      <c r="I90" s="3"/>
      <c r="J90" s="4">
        <v>4</v>
      </c>
      <c r="K90" s="28">
        <v>7</v>
      </c>
      <c r="L90" s="16" t="s">
        <v>148</v>
      </c>
    </row>
    <row r="91" spans="1:12" x14ac:dyDescent="0.2">
      <c r="A91" s="3" t="s">
        <v>105</v>
      </c>
      <c r="B91" s="4">
        <v>7</v>
      </c>
      <c r="C91" s="4" t="s">
        <v>29</v>
      </c>
      <c r="D91" s="3"/>
      <c r="E91" s="8">
        <v>7484</v>
      </c>
      <c r="F91" s="4" t="s">
        <v>138</v>
      </c>
      <c r="G91" s="10" t="s">
        <v>136</v>
      </c>
      <c r="H91" s="4">
        <v>400</v>
      </c>
      <c r="I91" s="3"/>
      <c r="J91" s="4">
        <v>4</v>
      </c>
      <c r="K91" s="28">
        <v>7</v>
      </c>
      <c r="L91" s="16" t="s">
        <v>148</v>
      </c>
    </row>
    <row r="92" spans="1:12" x14ac:dyDescent="0.2">
      <c r="A92" s="23" t="s">
        <v>170</v>
      </c>
      <c r="B92" s="24">
        <v>17</v>
      </c>
      <c r="C92" s="24" t="s">
        <v>29</v>
      </c>
      <c r="D92" s="23"/>
      <c r="E92" s="23">
        <f>80408186-80399793+1</f>
        <v>8394</v>
      </c>
      <c r="F92" s="24" t="s">
        <v>135</v>
      </c>
      <c r="G92" s="25" t="s">
        <v>136</v>
      </c>
      <c r="H92" s="24">
        <v>300</v>
      </c>
      <c r="I92" s="23" t="s">
        <v>171</v>
      </c>
      <c r="J92" s="24">
        <v>9</v>
      </c>
      <c r="K92" s="29">
        <v>7</v>
      </c>
      <c r="L92" s="26" t="s">
        <v>148</v>
      </c>
    </row>
    <row r="93" spans="1:12" x14ac:dyDescent="0.2">
      <c r="A93" s="3" t="s">
        <v>93</v>
      </c>
      <c r="B93" s="4">
        <v>13</v>
      </c>
      <c r="C93" s="4" t="s">
        <v>94</v>
      </c>
      <c r="D93" s="3"/>
      <c r="E93" s="8">
        <v>4624</v>
      </c>
      <c r="F93" s="4" t="s">
        <v>135</v>
      </c>
      <c r="G93" s="10" t="s">
        <v>136</v>
      </c>
      <c r="H93" s="4">
        <v>140</v>
      </c>
      <c r="I93" s="3"/>
      <c r="J93" s="4">
        <v>4</v>
      </c>
      <c r="K93" s="28">
        <v>7</v>
      </c>
      <c r="L93" s="16" t="s">
        <v>148</v>
      </c>
    </row>
    <row r="94" spans="1:12" x14ac:dyDescent="0.2">
      <c r="A94" s="3" t="s">
        <v>103</v>
      </c>
      <c r="B94" s="4">
        <v>13</v>
      </c>
      <c r="C94" s="4" t="s">
        <v>104</v>
      </c>
      <c r="D94" s="3"/>
      <c r="E94" s="8">
        <v>7088</v>
      </c>
      <c r="F94" s="4" t="s">
        <v>138</v>
      </c>
      <c r="G94" s="10" t="s">
        <v>136</v>
      </c>
      <c r="H94" s="4">
        <v>400</v>
      </c>
      <c r="I94" s="3"/>
      <c r="J94" s="4">
        <v>4</v>
      </c>
      <c r="K94" s="28">
        <v>7</v>
      </c>
      <c r="L94" s="16" t="s">
        <v>148</v>
      </c>
    </row>
    <row r="95" spans="1:12" x14ac:dyDescent="0.2">
      <c r="A95" s="3" t="s">
        <v>83</v>
      </c>
      <c r="B95" s="4" t="s">
        <v>54</v>
      </c>
      <c r="C95" s="4" t="s">
        <v>84</v>
      </c>
      <c r="D95" s="3"/>
      <c r="E95" s="8">
        <v>7932</v>
      </c>
      <c r="F95" s="4" t="s">
        <v>138</v>
      </c>
      <c r="G95" s="10" t="s">
        <v>137</v>
      </c>
      <c r="H95" s="4">
        <v>300</v>
      </c>
      <c r="I95" s="3"/>
      <c r="J95" s="4">
        <v>4</v>
      </c>
      <c r="K95" s="28">
        <v>7</v>
      </c>
      <c r="L95" s="16" t="s">
        <v>148</v>
      </c>
    </row>
    <row r="96" spans="1:12" x14ac:dyDescent="0.2">
      <c r="A96" s="3" t="s">
        <v>80</v>
      </c>
      <c r="B96" s="4">
        <v>14</v>
      </c>
      <c r="C96" s="4" t="s">
        <v>81</v>
      </c>
      <c r="D96" s="3"/>
      <c r="E96" s="8">
        <v>9583</v>
      </c>
      <c r="F96" s="4" t="s">
        <v>138</v>
      </c>
      <c r="G96" s="10" t="s">
        <v>136</v>
      </c>
      <c r="H96" s="4">
        <v>250</v>
      </c>
      <c r="I96" s="3"/>
      <c r="J96" s="4">
        <v>4</v>
      </c>
      <c r="K96" s="28">
        <v>7</v>
      </c>
      <c r="L96" s="16" t="s">
        <v>148</v>
      </c>
    </row>
    <row r="97" spans="1:12" x14ac:dyDescent="0.2">
      <c r="A97" s="23" t="s">
        <v>166</v>
      </c>
      <c r="B97" s="24">
        <v>10</v>
      </c>
      <c r="C97" s="24" t="s">
        <v>167</v>
      </c>
      <c r="D97" s="23"/>
      <c r="E97" s="23">
        <f>123820319-123814108</f>
        <v>6211</v>
      </c>
      <c r="F97" s="24" t="s">
        <v>135</v>
      </c>
      <c r="G97" s="25" t="s">
        <v>136</v>
      </c>
      <c r="H97" s="24">
        <v>500</v>
      </c>
      <c r="I97" s="23" t="s">
        <v>168</v>
      </c>
      <c r="J97" s="24">
        <v>9</v>
      </c>
      <c r="K97" s="29">
        <v>7</v>
      </c>
      <c r="L97" s="26" t="s">
        <v>148</v>
      </c>
    </row>
    <row r="98" spans="1:12" s="1" customFormat="1" ht="17" thickBot="1" x14ac:dyDescent="0.25">
      <c r="A98" s="16" t="s">
        <v>182</v>
      </c>
      <c r="B98" s="1">
        <v>4</v>
      </c>
      <c r="C98" s="1" t="s">
        <v>183</v>
      </c>
      <c r="E98" s="1">
        <f>189990326-189979817+1</f>
        <v>10510</v>
      </c>
      <c r="F98" s="1" t="s">
        <v>135</v>
      </c>
      <c r="G98" s="1" t="s">
        <v>136</v>
      </c>
      <c r="H98" s="1">
        <v>800</v>
      </c>
      <c r="J98" s="1">
        <v>9</v>
      </c>
      <c r="K98" s="33">
        <v>7</v>
      </c>
      <c r="L98" s="34" t="s">
        <v>148</v>
      </c>
    </row>
  </sheetData>
  <sortState xmlns:xlrd2="http://schemas.microsoft.com/office/spreadsheetml/2017/richdata2" ref="A2:L98">
    <sortCondition ref="K2:K98"/>
    <sortCondition ref="C2:C98"/>
    <sortCondition descending="1" ref="H2:H98"/>
  </sortState>
  <printOptions gridLines="1"/>
  <pageMargins left="0.75" right="0.75" top="1" bottom="1" header="0.5" footer="0.5"/>
  <pageSetup scale="58" fitToHeight="2" orientation="portrait" horizontalDpi="0" verticalDpi="0"/>
  <headerFooter>
    <oddHeader>&amp;F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C4_PGCLC_withFeature</vt:lpstr>
      <vt:lpstr>'C4_PGCLC_withFeature'!Print_Area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Toshi Shioda</dc:creator>
  <cp:lastModifiedBy>Toshi Shioda</cp:lastModifiedBy>
  <cp:lastPrinted>2020-02-22T21:45:21Z</cp:lastPrinted>
  <dcterms:created xsi:type="dcterms:W3CDTF">2020-02-20T14:54:34Z</dcterms:created>
  <dcterms:modified xsi:type="dcterms:W3CDTF">2020-02-22T22:00:30Z</dcterms:modified>
</cp:coreProperties>
</file>