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"/>
    </mc:Choice>
  </mc:AlternateContent>
  <xr:revisionPtr revIDLastSave="0" documentId="8_{4319D83C-BC27-4DEA-BA94-318DC6A3B63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1" r:id="rId1"/>
    <sheet name="DRE" sheetId="8" r:id="rId2"/>
    <sheet name="Base" sheetId="13" r:id="rId3"/>
    <sheet name="Gráficos" sheetId="10" r:id="rId4"/>
    <sheet name="Curva ABC - Vendas" sheetId="11" r:id="rId5"/>
    <sheet name="Ficha Técnica" sheetId="1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2" i="8" l="1"/>
  <c r="M141" i="8"/>
  <c r="M140" i="8" s="1"/>
  <c r="M138" i="8"/>
  <c r="M137" i="8"/>
  <c r="M136" i="8" s="1"/>
  <c r="M135" i="8"/>
  <c r="M134" i="8" s="1"/>
  <c r="M133" i="8"/>
  <c r="M132" i="8" s="1"/>
  <c r="M129" i="8"/>
  <c r="M128" i="8"/>
  <c r="M127" i="8" s="1"/>
  <c r="M125" i="8"/>
  <c r="M124" i="8"/>
  <c r="M123" i="8"/>
  <c r="M122" i="8" s="1"/>
  <c r="M121" i="8"/>
  <c r="M120" i="8" s="1"/>
  <c r="M119" i="8"/>
  <c r="M117" i="8"/>
  <c r="M116" i="8"/>
  <c r="M115" i="8" s="1"/>
  <c r="M114" i="8"/>
  <c r="M113" i="8"/>
  <c r="M112" i="8"/>
  <c r="M111" i="8"/>
  <c r="M110" i="8"/>
  <c r="M109" i="8"/>
  <c r="M107" i="8"/>
  <c r="M106" i="8"/>
  <c r="M105" i="8" s="1"/>
  <c r="M104" i="8"/>
  <c r="M103" i="8"/>
  <c r="M102" i="8"/>
  <c r="M100" i="8"/>
  <c r="M99" i="8" s="1"/>
  <c r="M98" i="8"/>
  <c r="M97" i="8"/>
  <c r="M96" i="8"/>
  <c r="M95" i="8"/>
  <c r="M94" i="8"/>
  <c r="M93" i="8"/>
  <c r="M90" i="8"/>
  <c r="M89" i="8"/>
  <c r="M88" i="8" s="1"/>
  <c r="M87" i="8"/>
  <c r="M86" i="8"/>
  <c r="M85" i="8"/>
  <c r="M83" i="8"/>
  <c r="M82" i="8" s="1"/>
  <c r="M80" i="8"/>
  <c r="M79" i="8"/>
  <c r="M78" i="8"/>
  <c r="M76" i="8"/>
  <c r="M75" i="8" s="1"/>
  <c r="M74" i="8"/>
  <c r="M73" i="8"/>
  <c r="M68" i="8"/>
  <c r="M67" i="8"/>
  <c r="M66" i="8" s="1"/>
  <c r="M65" i="8"/>
  <c r="M64" i="8"/>
  <c r="M63" i="8"/>
  <c r="M61" i="8"/>
  <c r="M60" i="8"/>
  <c r="M59" i="8"/>
  <c r="M57" i="8"/>
  <c r="M56" i="8"/>
  <c r="M55" i="8" s="1"/>
  <c r="M54" i="8"/>
  <c r="M53" i="8"/>
  <c r="M52" i="8"/>
  <c r="M51" i="8"/>
  <c r="M49" i="8" s="1"/>
  <c r="M50" i="8"/>
  <c r="M48" i="8"/>
  <c r="M47" i="8"/>
  <c r="M46" i="8" s="1"/>
  <c r="M45" i="8"/>
  <c r="M44" i="8"/>
  <c r="M42" i="8"/>
  <c r="M41" i="8"/>
  <c r="M40" i="8"/>
  <c r="M39" i="8"/>
  <c r="M38" i="8" s="1"/>
  <c r="M37" i="8"/>
  <c r="M36" i="8"/>
  <c r="M35" i="8"/>
  <c r="M34" i="8"/>
  <c r="M33" i="8"/>
  <c r="M32" i="8"/>
  <c r="M30" i="8"/>
  <c r="M29" i="8"/>
  <c r="M27" i="8"/>
  <c r="M26" i="8"/>
  <c r="M22" i="8"/>
  <c r="M21" i="8" s="1"/>
  <c r="M20" i="8"/>
  <c r="M19" i="8"/>
  <c r="M18" i="8"/>
  <c r="M16" i="8"/>
  <c r="M15" i="8" s="1"/>
  <c r="M14" i="8"/>
  <c r="M13" i="8" s="1"/>
  <c r="M12" i="8"/>
  <c r="M11" i="8"/>
  <c r="M8" i="8"/>
  <c r="M7" i="8"/>
  <c r="M5" i="8"/>
  <c r="M4" i="8" s="1"/>
  <c r="K142" i="8"/>
  <c r="K141" i="8"/>
  <c r="K140" i="8" s="1"/>
  <c r="K138" i="8"/>
  <c r="K137" i="8"/>
  <c r="K136" i="8"/>
  <c r="K135" i="8"/>
  <c r="K134" i="8" s="1"/>
  <c r="K131" i="8" s="1"/>
  <c r="K133" i="8"/>
  <c r="K132" i="8"/>
  <c r="K129" i="8"/>
  <c r="K128" i="8"/>
  <c r="K127" i="8" s="1"/>
  <c r="K125" i="8"/>
  <c r="K124" i="8"/>
  <c r="K123" i="8"/>
  <c r="K122" i="8" s="1"/>
  <c r="K121" i="8"/>
  <c r="K120" i="8" s="1"/>
  <c r="K119" i="8"/>
  <c r="K117" i="8"/>
  <c r="K115" i="8" s="1"/>
  <c r="K116" i="8"/>
  <c r="K114" i="8"/>
  <c r="K113" i="8"/>
  <c r="K112" i="8"/>
  <c r="K111" i="8"/>
  <c r="K110" i="8"/>
  <c r="K109" i="8"/>
  <c r="K107" i="8"/>
  <c r="K106" i="8"/>
  <c r="K104" i="8"/>
  <c r="K103" i="8"/>
  <c r="K102" i="8"/>
  <c r="K100" i="8"/>
  <c r="K99" i="8" s="1"/>
  <c r="K98" i="8"/>
  <c r="K97" i="8"/>
  <c r="K96" i="8"/>
  <c r="K95" i="8"/>
  <c r="K94" i="8"/>
  <c r="K93" i="8"/>
  <c r="K90" i="8"/>
  <c r="K89" i="8"/>
  <c r="K87" i="8"/>
  <c r="K86" i="8"/>
  <c r="K85" i="8"/>
  <c r="K83" i="8"/>
  <c r="K82" i="8" s="1"/>
  <c r="K80" i="8"/>
  <c r="K79" i="8"/>
  <c r="K78" i="8"/>
  <c r="K76" i="8"/>
  <c r="K75" i="8" s="1"/>
  <c r="K74" i="8"/>
  <c r="K73" i="8"/>
  <c r="K72" i="8" s="1"/>
  <c r="K68" i="8"/>
  <c r="K67" i="8"/>
  <c r="K65" i="8"/>
  <c r="K64" i="8"/>
  <c r="K63" i="8"/>
  <c r="K61" i="8"/>
  <c r="K60" i="8"/>
  <c r="K59" i="8"/>
  <c r="K57" i="8"/>
  <c r="K55" i="8" s="1"/>
  <c r="K56" i="8"/>
  <c r="K54" i="8"/>
  <c r="K53" i="8"/>
  <c r="K52" i="8"/>
  <c r="K51" i="8"/>
  <c r="K50" i="8"/>
  <c r="K48" i="8"/>
  <c r="K47" i="8"/>
  <c r="K45" i="8"/>
  <c r="K44" i="8"/>
  <c r="K43" i="8" s="1"/>
  <c r="K42" i="8"/>
  <c r="K41" i="8"/>
  <c r="K39" i="8"/>
  <c r="K38" i="8" s="1"/>
  <c r="K37" i="8"/>
  <c r="K36" i="8"/>
  <c r="K35" i="8"/>
  <c r="K34" i="8"/>
  <c r="K33" i="8"/>
  <c r="K32" i="8"/>
  <c r="K30" i="8"/>
  <c r="K29" i="8"/>
  <c r="K27" i="8"/>
  <c r="K26" i="8"/>
  <c r="K22" i="8"/>
  <c r="K21" i="8" s="1"/>
  <c r="K20" i="8"/>
  <c r="K19" i="8"/>
  <c r="K18" i="8"/>
  <c r="K16" i="8"/>
  <c r="K15" i="8"/>
  <c r="K14" i="8"/>
  <c r="K13" i="8" s="1"/>
  <c r="K12" i="8"/>
  <c r="K11" i="8"/>
  <c r="K8" i="8"/>
  <c r="K7" i="8"/>
  <c r="K6" i="8" s="1"/>
  <c r="K5" i="8"/>
  <c r="K4" i="8" s="1"/>
  <c r="I142" i="8"/>
  <c r="I141" i="8"/>
  <c r="I140" i="8" s="1"/>
  <c r="I138" i="8"/>
  <c r="I137" i="8"/>
  <c r="I135" i="8"/>
  <c r="I134" i="8" s="1"/>
  <c r="I133" i="8"/>
  <c r="I132" i="8" s="1"/>
  <c r="I129" i="8"/>
  <c r="I128" i="8"/>
  <c r="I127" i="8" s="1"/>
  <c r="I125" i="8"/>
  <c r="I124" i="8"/>
  <c r="I123" i="8"/>
  <c r="I122" i="8" s="1"/>
  <c r="I121" i="8"/>
  <c r="I120" i="8" s="1"/>
  <c r="I119" i="8"/>
  <c r="I117" i="8"/>
  <c r="I116" i="8"/>
  <c r="I114" i="8"/>
  <c r="I113" i="8"/>
  <c r="I112" i="8"/>
  <c r="I111" i="8"/>
  <c r="I110" i="8"/>
  <c r="I109" i="8"/>
  <c r="I107" i="8"/>
  <c r="I106" i="8"/>
  <c r="I104" i="8"/>
  <c r="I103" i="8"/>
  <c r="I102" i="8"/>
  <c r="I100" i="8"/>
  <c r="I99" i="8" s="1"/>
  <c r="I98" i="8"/>
  <c r="I97" i="8"/>
  <c r="I96" i="8"/>
  <c r="I95" i="8"/>
  <c r="I94" i="8"/>
  <c r="I93" i="8"/>
  <c r="I90" i="8"/>
  <c r="I89" i="8"/>
  <c r="I87" i="8"/>
  <c r="I86" i="8"/>
  <c r="I85" i="8"/>
  <c r="I83" i="8"/>
  <c r="I82" i="8" s="1"/>
  <c r="I80" i="8"/>
  <c r="I79" i="8"/>
  <c r="I78" i="8"/>
  <c r="I76" i="8"/>
  <c r="I75" i="8" s="1"/>
  <c r="I74" i="8"/>
  <c r="I73" i="8"/>
  <c r="I68" i="8"/>
  <c r="I67" i="8"/>
  <c r="I65" i="8"/>
  <c r="I64" i="8"/>
  <c r="I63" i="8"/>
  <c r="I61" i="8"/>
  <c r="I60" i="8"/>
  <c r="I59" i="8"/>
  <c r="I57" i="8"/>
  <c r="I56" i="8"/>
  <c r="I54" i="8"/>
  <c r="I53" i="8"/>
  <c r="I52" i="8"/>
  <c r="I51" i="8"/>
  <c r="I50" i="8"/>
  <c r="I48" i="8"/>
  <c r="I47" i="8"/>
  <c r="I45" i="8"/>
  <c r="I44" i="8"/>
  <c r="I42" i="8"/>
  <c r="I41" i="8"/>
  <c r="I39" i="8"/>
  <c r="I38" i="8" s="1"/>
  <c r="I37" i="8"/>
  <c r="I36" i="8"/>
  <c r="I35" i="8"/>
  <c r="I34" i="8"/>
  <c r="I33" i="8"/>
  <c r="I32" i="8"/>
  <c r="I30" i="8"/>
  <c r="I29" i="8"/>
  <c r="I27" i="8"/>
  <c r="I26" i="8"/>
  <c r="I22" i="8"/>
  <c r="I21" i="8" s="1"/>
  <c r="I20" i="8"/>
  <c r="I19" i="8"/>
  <c r="I18" i="8"/>
  <c r="I16" i="8"/>
  <c r="I15" i="8" s="1"/>
  <c r="I14" i="8"/>
  <c r="I13" i="8" s="1"/>
  <c r="I12" i="8"/>
  <c r="I11" i="8"/>
  <c r="I8" i="8"/>
  <c r="I7" i="8"/>
  <c r="I5" i="8"/>
  <c r="I4" i="8" s="1"/>
  <c r="G142" i="8"/>
  <c r="G141" i="8"/>
  <c r="G140" i="8" s="1"/>
  <c r="G138" i="8"/>
  <c r="G137" i="8"/>
  <c r="G135" i="8"/>
  <c r="G134" i="8" s="1"/>
  <c r="G133" i="8"/>
  <c r="G132" i="8" s="1"/>
  <c r="G129" i="8"/>
  <c r="G128" i="8"/>
  <c r="G127" i="8" s="1"/>
  <c r="G125" i="8"/>
  <c r="G124" i="8"/>
  <c r="G123" i="8"/>
  <c r="G122" i="8" s="1"/>
  <c r="G121" i="8"/>
  <c r="G120" i="8" s="1"/>
  <c r="G119" i="8"/>
  <c r="G117" i="8"/>
  <c r="G116" i="8"/>
  <c r="G114" i="8"/>
  <c r="G113" i="8"/>
  <c r="G112" i="8"/>
  <c r="G111" i="8"/>
  <c r="G110" i="8"/>
  <c r="G109" i="8"/>
  <c r="G107" i="8"/>
  <c r="G106" i="8"/>
  <c r="G104" i="8"/>
  <c r="G103" i="8"/>
  <c r="G102" i="8"/>
  <c r="G100" i="8"/>
  <c r="G99" i="8" s="1"/>
  <c r="G98" i="8"/>
  <c r="G97" i="8"/>
  <c r="G96" i="8"/>
  <c r="G95" i="8"/>
  <c r="G94" i="8"/>
  <c r="G93" i="8"/>
  <c r="G90" i="8"/>
  <c r="G89" i="8"/>
  <c r="G87" i="8"/>
  <c r="G86" i="8"/>
  <c r="G85" i="8"/>
  <c r="G83" i="8"/>
  <c r="G82" i="8" s="1"/>
  <c r="G80" i="8"/>
  <c r="G79" i="8"/>
  <c r="G78" i="8"/>
  <c r="G76" i="8"/>
  <c r="G75" i="8" s="1"/>
  <c r="G74" i="8"/>
  <c r="G72" i="8" s="1"/>
  <c r="G73" i="8"/>
  <c r="G68" i="8"/>
  <c r="G67" i="8"/>
  <c r="G65" i="8"/>
  <c r="G64" i="8"/>
  <c r="G63" i="8"/>
  <c r="G61" i="8"/>
  <c r="G60" i="8"/>
  <c r="G59" i="8"/>
  <c r="G57" i="8"/>
  <c r="G56" i="8"/>
  <c r="G54" i="8"/>
  <c r="G53" i="8"/>
  <c r="G52" i="8"/>
  <c r="G51" i="8"/>
  <c r="G50" i="8"/>
  <c r="G48" i="8"/>
  <c r="G47" i="8"/>
  <c r="G45" i="8"/>
  <c r="G44" i="8"/>
  <c r="G42" i="8"/>
  <c r="G41" i="8"/>
  <c r="G39" i="8"/>
  <c r="G38" i="8" s="1"/>
  <c r="G37" i="8"/>
  <c r="G36" i="8"/>
  <c r="G35" i="8"/>
  <c r="G34" i="8"/>
  <c r="G33" i="8"/>
  <c r="G32" i="8"/>
  <c r="G30" i="8"/>
  <c r="G29" i="8"/>
  <c r="G27" i="8"/>
  <c r="G26" i="8"/>
  <c r="G22" i="8"/>
  <c r="G21" i="8" s="1"/>
  <c r="G20" i="8"/>
  <c r="G19" i="8"/>
  <c r="G18" i="8"/>
  <c r="G16" i="8"/>
  <c r="G15" i="8" s="1"/>
  <c r="G14" i="8"/>
  <c r="G13" i="8"/>
  <c r="G12" i="8"/>
  <c r="G11" i="8"/>
  <c r="G8" i="8"/>
  <c r="G7" i="8"/>
  <c r="G6" i="8" s="1"/>
  <c r="G5" i="8"/>
  <c r="G4" i="8" s="1"/>
  <c r="B121" i="8"/>
  <c r="B89" i="8"/>
  <c r="B57" i="8"/>
  <c r="B25" i="8"/>
  <c r="A143" i="8"/>
  <c r="A142" i="8"/>
  <c r="A141" i="8"/>
  <c r="B141" i="8" s="1"/>
  <c r="A140" i="8"/>
  <c r="B140" i="8" s="1"/>
  <c r="A139" i="8"/>
  <c r="A138" i="8"/>
  <c r="A137" i="8"/>
  <c r="B137" i="8" s="1"/>
  <c r="A136" i="8"/>
  <c r="A135" i="8"/>
  <c r="B135" i="8" s="1"/>
  <c r="A134" i="8"/>
  <c r="A133" i="8"/>
  <c r="A132" i="8"/>
  <c r="B132" i="8" s="1"/>
  <c r="A131" i="8"/>
  <c r="B131" i="8" s="1"/>
  <c r="A130" i="8"/>
  <c r="A129" i="8"/>
  <c r="A128" i="8"/>
  <c r="B128" i="8" s="1"/>
  <c r="A127" i="8"/>
  <c r="B127" i="8" s="1"/>
  <c r="A126" i="8"/>
  <c r="A125" i="8"/>
  <c r="A124" i="8"/>
  <c r="A123" i="8"/>
  <c r="A122" i="8"/>
  <c r="A121" i="8"/>
  <c r="A120" i="8"/>
  <c r="A119" i="8"/>
  <c r="B119" i="8" s="1"/>
  <c r="A118" i="8"/>
  <c r="A117" i="8"/>
  <c r="A116" i="8"/>
  <c r="B116" i="8" s="1"/>
  <c r="A115" i="8"/>
  <c r="A114" i="8"/>
  <c r="A113" i="8"/>
  <c r="A112" i="8"/>
  <c r="A111" i="8"/>
  <c r="A110" i="8"/>
  <c r="A109" i="8"/>
  <c r="B109" i="8" s="1"/>
  <c r="A108" i="8"/>
  <c r="A107" i="8"/>
  <c r="A106" i="8"/>
  <c r="A105" i="8"/>
  <c r="A104" i="8"/>
  <c r="A103" i="8"/>
  <c r="A102" i="8"/>
  <c r="B102" i="8" s="1"/>
  <c r="A101" i="8"/>
  <c r="A100" i="8"/>
  <c r="B100" i="8" s="1"/>
  <c r="A99" i="8"/>
  <c r="A98" i="8"/>
  <c r="A97" i="8"/>
  <c r="A96" i="8"/>
  <c r="A95" i="8"/>
  <c r="A94" i="8"/>
  <c r="A93" i="8"/>
  <c r="B93" i="8" s="1"/>
  <c r="A92" i="8"/>
  <c r="B92" i="8" s="1"/>
  <c r="A91" i="8"/>
  <c r="A90" i="8"/>
  <c r="A89" i="8"/>
  <c r="A88" i="8"/>
  <c r="A87" i="8"/>
  <c r="A86" i="8"/>
  <c r="A85" i="8"/>
  <c r="B85" i="8" s="1"/>
  <c r="A84" i="8"/>
  <c r="A83" i="8"/>
  <c r="A82" i="8"/>
  <c r="B82" i="8" s="1"/>
  <c r="A81" i="8"/>
  <c r="A80" i="8"/>
  <c r="A79" i="8"/>
  <c r="B79" i="8" s="1"/>
  <c r="A78" i="8"/>
  <c r="A77" i="8"/>
  <c r="A76" i="8"/>
  <c r="B76" i="8" s="1"/>
  <c r="A75" i="8"/>
  <c r="A74" i="8"/>
  <c r="A73" i="8"/>
  <c r="B73" i="8" s="1"/>
  <c r="A72" i="8"/>
  <c r="A71" i="8"/>
  <c r="B71" i="8" s="1"/>
  <c r="A70" i="8"/>
  <c r="A69" i="8"/>
  <c r="B69" i="8" s="1"/>
  <c r="A68" i="8"/>
  <c r="A67" i="8"/>
  <c r="B67" i="8" s="1"/>
  <c r="A66" i="8"/>
  <c r="A65" i="8"/>
  <c r="A64" i="8"/>
  <c r="A63" i="8"/>
  <c r="B63" i="8" s="1"/>
  <c r="A62" i="8"/>
  <c r="A61" i="8"/>
  <c r="A60" i="8"/>
  <c r="A59" i="8"/>
  <c r="B59" i="8" s="1"/>
  <c r="A58" i="8"/>
  <c r="A57" i="8"/>
  <c r="A56" i="8"/>
  <c r="B56" i="8" s="1"/>
  <c r="A55" i="8"/>
  <c r="A54" i="8"/>
  <c r="A53" i="8"/>
  <c r="B53" i="8" s="1"/>
  <c r="A52" i="8"/>
  <c r="A51" i="8"/>
  <c r="A50" i="8"/>
  <c r="B50" i="8" s="1"/>
  <c r="A49" i="8"/>
  <c r="A48" i="8"/>
  <c r="A47" i="8"/>
  <c r="B47" i="8" s="1"/>
  <c r="A46" i="8"/>
  <c r="A45" i="8"/>
  <c r="A44" i="8"/>
  <c r="B44" i="8" s="1"/>
  <c r="A43" i="8"/>
  <c r="A42" i="8"/>
  <c r="A41" i="8"/>
  <c r="B41" i="8" s="1"/>
  <c r="A40" i="8"/>
  <c r="B40" i="8" s="1"/>
  <c r="A39" i="8"/>
  <c r="B39" i="8" s="1"/>
  <c r="A38" i="8"/>
  <c r="A37" i="8"/>
  <c r="A36" i="8"/>
  <c r="A35" i="8"/>
  <c r="A34" i="8"/>
  <c r="A33" i="8"/>
  <c r="A32" i="8"/>
  <c r="B32" i="8" s="1"/>
  <c r="A31" i="8"/>
  <c r="B31" i="8" s="1"/>
  <c r="A30" i="8"/>
  <c r="A29" i="8"/>
  <c r="B29" i="8" s="1"/>
  <c r="A28" i="8"/>
  <c r="A27" i="8"/>
  <c r="A26" i="8"/>
  <c r="B26" i="8" s="1"/>
  <c r="A25" i="8"/>
  <c r="A24" i="8"/>
  <c r="B24" i="8" s="1"/>
  <c r="A23" i="8"/>
  <c r="A22" i="8"/>
  <c r="A21" i="8"/>
  <c r="A20" i="8"/>
  <c r="A19" i="8"/>
  <c r="A18" i="8"/>
  <c r="B18" i="8" s="1"/>
  <c r="A17" i="8"/>
  <c r="A16" i="8"/>
  <c r="A15" i="8"/>
  <c r="A14" i="8"/>
  <c r="B14" i="8" s="1"/>
  <c r="A13" i="8"/>
  <c r="A12" i="8"/>
  <c r="A11" i="8"/>
  <c r="B11" i="8" s="1"/>
  <c r="A10" i="8"/>
  <c r="B10" i="8" s="1"/>
  <c r="A9" i="8"/>
  <c r="A8" i="8"/>
  <c r="B8" i="8" s="1"/>
  <c r="A7" i="8"/>
  <c r="B7" i="8" s="1"/>
  <c r="A6" i="8"/>
  <c r="A5" i="8"/>
  <c r="A4" i="8"/>
  <c r="B4" i="8" s="1"/>
  <c r="A3" i="8"/>
  <c r="B3" i="8" s="1"/>
  <c r="A2" i="8"/>
  <c r="B2" i="8" s="1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M84" i="8" l="1"/>
  <c r="M92" i="8"/>
  <c r="M131" i="8"/>
  <c r="I72" i="8"/>
  <c r="K28" i="8"/>
  <c r="K40" i="8"/>
  <c r="K46" i="8"/>
  <c r="K66" i="8"/>
  <c r="K88" i="8"/>
  <c r="K92" i="8"/>
  <c r="M6" i="8"/>
  <c r="M17" i="8"/>
  <c r="M72" i="8"/>
  <c r="K77" i="8"/>
  <c r="K126" i="8"/>
  <c r="M28" i="8"/>
  <c r="M126" i="8"/>
  <c r="K71" i="8"/>
  <c r="K3" i="8"/>
  <c r="I28" i="8"/>
  <c r="K108" i="8"/>
  <c r="M25" i="8"/>
  <c r="M31" i="8"/>
  <c r="M62" i="8"/>
  <c r="M81" i="8"/>
  <c r="M108" i="8"/>
  <c r="G10" i="8"/>
  <c r="G9" i="8" s="1"/>
  <c r="I66" i="8"/>
  <c r="I88" i="8"/>
  <c r="I105" i="8"/>
  <c r="I115" i="8"/>
  <c r="I126" i="8"/>
  <c r="I136" i="8"/>
  <c r="K10" i="8"/>
  <c r="K9" i="8" s="1"/>
  <c r="K62" i="8"/>
  <c r="K84" i="8"/>
  <c r="K101" i="8"/>
  <c r="K105" i="8"/>
  <c r="M10" i="8"/>
  <c r="M9" i="8" s="1"/>
  <c r="M58" i="8"/>
  <c r="M101" i="8"/>
  <c r="M91" i="8" s="1"/>
  <c r="I31" i="8"/>
  <c r="I58" i="8"/>
  <c r="I77" i="8"/>
  <c r="I71" i="8" s="1"/>
  <c r="K17" i="8"/>
  <c r="K25" i="8"/>
  <c r="K31" i="8"/>
  <c r="K49" i="8"/>
  <c r="K24" i="8" s="1"/>
  <c r="K23" i="8" s="1"/>
  <c r="K58" i="8"/>
  <c r="M43" i="8"/>
  <c r="M77" i="8"/>
  <c r="M24" i="8"/>
  <c r="M23" i="8" s="1"/>
  <c r="M3" i="8"/>
  <c r="M71" i="8"/>
  <c r="M118" i="8"/>
  <c r="K81" i="8"/>
  <c r="K70" i="8" s="1"/>
  <c r="K91" i="8"/>
  <c r="K118" i="8"/>
  <c r="K2" i="8"/>
  <c r="I10" i="8"/>
  <c r="I9" i="8" s="1"/>
  <c r="I84" i="8"/>
  <c r="I92" i="8"/>
  <c r="I131" i="8"/>
  <c r="I40" i="8"/>
  <c r="I46" i="8"/>
  <c r="I62" i="8"/>
  <c r="I108" i="8"/>
  <c r="I6" i="8"/>
  <c r="I3" i="8" s="1"/>
  <c r="I43" i="8"/>
  <c r="I49" i="8"/>
  <c r="I101" i="8"/>
  <c r="I91" i="8" s="1"/>
  <c r="I118" i="8"/>
  <c r="I17" i="8"/>
  <c r="I25" i="8"/>
  <c r="I55" i="8"/>
  <c r="I81" i="8"/>
  <c r="G84" i="8"/>
  <c r="G131" i="8"/>
  <c r="G105" i="8"/>
  <c r="G115" i="8"/>
  <c r="G126" i="8"/>
  <c r="G136" i="8"/>
  <c r="G28" i="8"/>
  <c r="G55" i="8"/>
  <c r="G66" i="8"/>
  <c r="G92" i="8"/>
  <c r="G108" i="8"/>
  <c r="G118" i="8"/>
  <c r="G77" i="8"/>
  <c r="G71" i="8" s="1"/>
  <c r="G17" i="8"/>
  <c r="G25" i="8"/>
  <c r="G31" i="8"/>
  <c r="G49" i="8"/>
  <c r="G58" i="8"/>
  <c r="G88" i="8"/>
  <c r="G81" i="8" s="1"/>
  <c r="G101" i="8"/>
  <c r="G43" i="8"/>
  <c r="G40" i="8"/>
  <c r="G46" i="8"/>
  <c r="G62" i="8"/>
  <c r="G3" i="8"/>
  <c r="G2" i="8" s="1"/>
  <c r="O111" i="8"/>
  <c r="B80" i="8"/>
  <c r="B5" i="8"/>
  <c r="B13" i="8"/>
  <c r="B21" i="8"/>
  <c r="B37" i="8"/>
  <c r="B45" i="8"/>
  <c r="B61" i="8"/>
  <c r="B77" i="8"/>
  <c r="O100" i="8"/>
  <c r="B101" i="8"/>
  <c r="B117" i="8"/>
  <c r="B125" i="8"/>
  <c r="B133" i="8"/>
  <c r="B17" i="8"/>
  <c r="B28" i="8"/>
  <c r="B49" i="8"/>
  <c r="B60" i="8"/>
  <c r="B72" i="8"/>
  <c r="B81" i="8"/>
  <c r="B104" i="8"/>
  <c r="B113" i="8"/>
  <c r="B124" i="8"/>
  <c r="B136" i="8"/>
  <c r="O47" i="8"/>
  <c r="O96" i="8"/>
  <c r="O103" i="8"/>
  <c r="B16" i="8"/>
  <c r="B36" i="8"/>
  <c r="B112" i="8"/>
  <c r="O48" i="8"/>
  <c r="B22" i="8"/>
  <c r="O29" i="8"/>
  <c r="B38" i="8"/>
  <c r="B46" i="8"/>
  <c r="O45" i="8"/>
  <c r="B54" i="8"/>
  <c r="O53" i="8"/>
  <c r="O61" i="8"/>
  <c r="O89" i="8"/>
  <c r="O97" i="8"/>
  <c r="O125" i="8"/>
  <c r="O133" i="8"/>
  <c r="B9" i="8"/>
  <c r="B20" i="8"/>
  <c r="B52" i="8"/>
  <c r="B64" i="8"/>
  <c r="B84" i="8"/>
  <c r="B96" i="8"/>
  <c r="B105" i="8"/>
  <c r="O80" i="8"/>
  <c r="O104" i="8"/>
  <c r="O19" i="8"/>
  <c r="O85" i="8"/>
  <c r="O113" i="8"/>
  <c r="O20" i="8"/>
  <c r="O57" i="8"/>
  <c r="O129" i="8"/>
  <c r="B48" i="8"/>
  <c r="B68" i="8"/>
  <c r="O79" i="8"/>
  <c r="B15" i="8"/>
  <c r="B19" i="8"/>
  <c r="B23" i="8"/>
  <c r="B27" i="8"/>
  <c r="B35" i="8"/>
  <c r="B43" i="8"/>
  <c r="O42" i="8"/>
  <c r="B51" i="8"/>
  <c r="B55" i="8"/>
  <c r="O54" i="8"/>
  <c r="B75" i="8"/>
  <c r="B83" i="8"/>
  <c r="B87" i="8"/>
  <c r="B91" i="8"/>
  <c r="B95" i="8"/>
  <c r="B99" i="8"/>
  <c r="O98" i="8"/>
  <c r="B103" i="8"/>
  <c r="B107" i="8"/>
  <c r="O106" i="8"/>
  <c r="B111" i="8"/>
  <c r="O110" i="8"/>
  <c r="B115" i="8"/>
  <c r="O114" i="8"/>
  <c r="B123" i="8"/>
  <c r="B139" i="8"/>
  <c r="O138" i="8"/>
  <c r="B143" i="8"/>
  <c r="B12" i="8"/>
  <c r="B33" i="8"/>
  <c r="B65" i="8"/>
  <c r="B88" i="8"/>
  <c r="B97" i="8"/>
  <c r="B108" i="8"/>
  <c r="B120" i="8"/>
  <c r="B129" i="8"/>
  <c r="O8" i="8"/>
  <c r="O27" i="8"/>
  <c r="O74" i="8"/>
  <c r="O107" i="8"/>
  <c r="O121" i="8"/>
  <c r="O142" i="8"/>
  <c r="O37" i="8"/>
  <c r="O78" i="8"/>
  <c r="O109" i="8"/>
  <c r="O116" i="8"/>
  <c r="O5" i="8"/>
  <c r="O44" i="8"/>
  <c r="O36" i="8"/>
  <c r="O60" i="8"/>
  <c r="O64" i="8"/>
  <c r="O112" i="8"/>
  <c r="O124" i="8"/>
  <c r="B6" i="8"/>
  <c r="B30" i="8"/>
  <c r="O93" i="8"/>
  <c r="B94" i="8"/>
  <c r="B106" i="8"/>
  <c r="B118" i="8"/>
  <c r="O117" i="8"/>
  <c r="B130" i="8"/>
  <c r="B142" i="8"/>
  <c r="O33" i="8"/>
  <c r="B34" i="8"/>
  <c r="O41" i="8"/>
  <c r="B42" i="8"/>
  <c r="B62" i="8"/>
  <c r="B70" i="8"/>
  <c r="B78" i="8"/>
  <c r="B90" i="8"/>
  <c r="B98" i="8"/>
  <c r="B110" i="8"/>
  <c r="B122" i="8"/>
  <c r="O137" i="8"/>
  <c r="B138" i="8"/>
  <c r="O14" i="8"/>
  <c r="B58" i="8"/>
  <c r="O65" i="8"/>
  <c r="B66" i="8"/>
  <c r="B74" i="8"/>
  <c r="B86" i="8"/>
  <c r="B114" i="8"/>
  <c r="B126" i="8"/>
  <c r="B134" i="8"/>
  <c r="O22" i="8"/>
  <c r="O68" i="8"/>
  <c r="O26" i="8"/>
  <c r="O86" i="8"/>
  <c r="O95" i="8"/>
  <c r="O18" i="8"/>
  <c r="O50" i="8"/>
  <c r="O90" i="8"/>
  <c r="O35" i="8"/>
  <c r="O52" i="8"/>
  <c r="O51" i="8"/>
  <c r="O67" i="8"/>
  <c r="O87" i="8"/>
  <c r="O63" i="8"/>
  <c r="O102" i="8"/>
  <c r="O12" i="8"/>
  <c r="O16" i="8"/>
  <c r="O32" i="8"/>
  <c r="O56" i="8"/>
  <c r="O128" i="8"/>
  <c r="O73" i="8"/>
  <c r="O7" i="8"/>
  <c r="AG197" i="11"/>
  <c r="AG196" i="11"/>
  <c r="AG195" i="11"/>
  <c r="AG194" i="11"/>
  <c r="AG193" i="11"/>
  <c r="AG192" i="11"/>
  <c r="AG191" i="11"/>
  <c r="AG190" i="11"/>
  <c r="AG189" i="11"/>
  <c r="AG188" i="11"/>
  <c r="AG187" i="11"/>
  <c r="AG186" i="11"/>
  <c r="AG185" i="11"/>
  <c r="AG184" i="11"/>
  <c r="AG183" i="11"/>
  <c r="AG182" i="11"/>
  <c r="AG181" i="11"/>
  <c r="AG180" i="11"/>
  <c r="AG179" i="11"/>
  <c r="AG178" i="11"/>
  <c r="AG177" i="11"/>
  <c r="AG176" i="11"/>
  <c r="AG175" i="11"/>
  <c r="AG174" i="11"/>
  <c r="AG173" i="11"/>
  <c r="AG172" i="11"/>
  <c r="AG171" i="11"/>
  <c r="AG170" i="11"/>
  <c r="AG169" i="11"/>
  <c r="AG168" i="11"/>
  <c r="AG167" i="11"/>
  <c r="AG166" i="11"/>
  <c r="AG165" i="11"/>
  <c r="AG164" i="11"/>
  <c r="AG163" i="11"/>
  <c r="AG162" i="11"/>
  <c r="AG161" i="11"/>
  <c r="AG160" i="11"/>
  <c r="AG159" i="11"/>
  <c r="AG158" i="11"/>
  <c r="AG157" i="11"/>
  <c r="AG156" i="11"/>
  <c r="AG155" i="11"/>
  <c r="AG154" i="11"/>
  <c r="AG153" i="11"/>
  <c r="AG152" i="11"/>
  <c r="AG151" i="11"/>
  <c r="AG150" i="11"/>
  <c r="AG149" i="11"/>
  <c r="AG148" i="11"/>
  <c r="AG147" i="11"/>
  <c r="AG146" i="11"/>
  <c r="AG145" i="11"/>
  <c r="AG144" i="11"/>
  <c r="AG143" i="11"/>
  <c r="AG142" i="11"/>
  <c r="AG141" i="11"/>
  <c r="AG140" i="11"/>
  <c r="AG139" i="11"/>
  <c r="AG138" i="11"/>
  <c r="AG137" i="11"/>
  <c r="AG136" i="11"/>
  <c r="AG135" i="11"/>
  <c r="AG134" i="11"/>
  <c r="AG133" i="11"/>
  <c r="AG132" i="11"/>
  <c r="AG131" i="11"/>
  <c r="AG130" i="11"/>
  <c r="AG129" i="11"/>
  <c r="AG128" i="11"/>
  <c r="AG127" i="11"/>
  <c r="AG126" i="11"/>
  <c r="AG125" i="11"/>
  <c r="AG124" i="11"/>
  <c r="AG123" i="11"/>
  <c r="AG122" i="11"/>
  <c r="AG121" i="11"/>
  <c r="AG120" i="11"/>
  <c r="AG119" i="11"/>
  <c r="AG118" i="11"/>
  <c r="AG117" i="11"/>
  <c r="AG116" i="11"/>
  <c r="AG115" i="11"/>
  <c r="AG114" i="11"/>
  <c r="AG113" i="11"/>
  <c r="AG112" i="11"/>
  <c r="AG111" i="11"/>
  <c r="AG110" i="11"/>
  <c r="AG109" i="11"/>
  <c r="AG108" i="11"/>
  <c r="AG107" i="11"/>
  <c r="AG106" i="11"/>
  <c r="AG105" i="11"/>
  <c r="AG104" i="11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52" i="11"/>
  <c r="AG51" i="11"/>
  <c r="AG50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G3" i="11"/>
  <c r="AF199" i="11"/>
  <c r="H61" i="1"/>
  <c r="H26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M108" i="1"/>
  <c r="L108" i="1"/>
  <c r="F108" i="1"/>
  <c r="E108" i="1"/>
  <c r="D108" i="1"/>
  <c r="C108" i="1"/>
  <c r="B108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G103" i="1"/>
  <c r="CF103" i="1"/>
  <c r="BS103" i="1"/>
  <c r="BR103" i="1"/>
  <c r="BE103" i="1"/>
  <c r="BD103" i="1"/>
  <c r="AQ103" i="1"/>
  <c r="AP103" i="1"/>
  <c r="AC103" i="1"/>
  <c r="AB103" i="1"/>
  <c r="O103" i="1"/>
  <c r="N103" i="1"/>
  <c r="G103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G101" i="1"/>
  <c r="CF101" i="1"/>
  <c r="BS101" i="1"/>
  <c r="BR101" i="1"/>
  <c r="BE101" i="1"/>
  <c r="BD101" i="1"/>
  <c r="AQ101" i="1"/>
  <c r="AP101" i="1"/>
  <c r="AC101" i="1"/>
  <c r="AB101" i="1"/>
  <c r="O101" i="1"/>
  <c r="N101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G99" i="1"/>
  <c r="CF99" i="1"/>
  <c r="BS99" i="1"/>
  <c r="BR99" i="1"/>
  <c r="BE99" i="1"/>
  <c r="BD99" i="1"/>
  <c r="AQ99" i="1"/>
  <c r="AP99" i="1"/>
  <c r="AC99" i="1"/>
  <c r="AB99" i="1"/>
  <c r="O99" i="1"/>
  <c r="N99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A98" i="1"/>
  <c r="Z98" i="1"/>
  <c r="Y98" i="1"/>
  <c r="X98" i="1"/>
  <c r="W98" i="1"/>
  <c r="V98" i="1"/>
  <c r="U98" i="1"/>
  <c r="T98" i="1"/>
  <c r="S98" i="1"/>
  <c r="R98" i="1"/>
  <c r="Q98" i="1"/>
  <c r="P98" i="1"/>
  <c r="M98" i="1"/>
  <c r="L98" i="1"/>
  <c r="K98" i="1"/>
  <c r="J98" i="1"/>
  <c r="I98" i="1"/>
  <c r="H98" i="1"/>
  <c r="G98" i="1"/>
  <c r="F98" i="1"/>
  <c r="E98" i="1"/>
  <c r="D98" i="1"/>
  <c r="C98" i="1"/>
  <c r="B98" i="1"/>
  <c r="CG97" i="1"/>
  <c r="CF97" i="1"/>
  <c r="BS97" i="1"/>
  <c r="BR97" i="1"/>
  <c r="BE97" i="1"/>
  <c r="BD97" i="1"/>
  <c r="AQ97" i="1"/>
  <c r="AP97" i="1"/>
  <c r="AC97" i="1"/>
  <c r="AB97" i="1"/>
  <c r="O97" i="1"/>
  <c r="N97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A90" i="1"/>
  <c r="Z90" i="1"/>
  <c r="Y90" i="1"/>
  <c r="X90" i="1"/>
  <c r="W90" i="1"/>
  <c r="V90" i="1"/>
  <c r="U90" i="1"/>
  <c r="T90" i="1"/>
  <c r="S90" i="1"/>
  <c r="R90" i="1"/>
  <c r="Q90" i="1"/>
  <c r="P90" i="1"/>
  <c r="M90" i="1"/>
  <c r="L90" i="1"/>
  <c r="F90" i="1"/>
  <c r="E90" i="1"/>
  <c r="D90" i="1"/>
  <c r="C90" i="1"/>
  <c r="B90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A86" i="1"/>
  <c r="Z86" i="1"/>
  <c r="Y86" i="1"/>
  <c r="X86" i="1"/>
  <c r="W86" i="1"/>
  <c r="V86" i="1"/>
  <c r="U86" i="1"/>
  <c r="T86" i="1"/>
  <c r="S86" i="1"/>
  <c r="R86" i="1"/>
  <c r="Q86" i="1"/>
  <c r="P86" i="1"/>
  <c r="M86" i="1"/>
  <c r="L86" i="1"/>
  <c r="K86" i="1"/>
  <c r="J86" i="1"/>
  <c r="I86" i="1"/>
  <c r="H86" i="1"/>
  <c r="G86" i="1"/>
  <c r="F86" i="1"/>
  <c r="E86" i="1"/>
  <c r="D86" i="1"/>
  <c r="C86" i="1"/>
  <c r="B86" i="1"/>
  <c r="CG85" i="1"/>
  <c r="CF85" i="1"/>
  <c r="BS85" i="1"/>
  <c r="BR85" i="1"/>
  <c r="BE85" i="1"/>
  <c r="BD85" i="1"/>
  <c r="AQ85" i="1"/>
  <c r="AP85" i="1"/>
  <c r="AC85" i="1"/>
  <c r="AB85" i="1"/>
  <c r="O85" i="1"/>
  <c r="N85" i="1"/>
  <c r="CB83" i="1"/>
  <c r="BL83" i="1"/>
  <c r="BC83" i="1"/>
  <c r="AV83" i="1"/>
  <c r="AM83" i="1"/>
  <c r="AF83" i="1"/>
  <c r="W83" i="1"/>
  <c r="P83" i="1"/>
  <c r="BW82" i="1"/>
  <c r="BL82" i="1"/>
  <c r="BH82" i="1"/>
  <c r="AX82" i="1"/>
  <c r="AS82" i="1"/>
  <c r="AK82" i="1"/>
  <c r="AH82" i="1"/>
  <c r="Z82" i="1"/>
  <c r="U82" i="1"/>
  <c r="R82" i="1"/>
  <c r="M82" i="1"/>
  <c r="J82" i="1"/>
  <c r="E82" i="1"/>
  <c r="B82" i="1"/>
  <c r="CF81" i="1"/>
  <c r="CE81" i="1"/>
  <c r="CD81" i="1"/>
  <c r="CD83" i="1" s="1"/>
  <c r="CC81" i="1"/>
  <c r="CB81" i="1"/>
  <c r="CB82" i="1" s="1"/>
  <c r="CA81" i="1"/>
  <c r="CA82" i="1" s="1"/>
  <c r="BZ81" i="1"/>
  <c r="BZ83" i="1" s="1"/>
  <c r="BY81" i="1"/>
  <c r="BX81" i="1"/>
  <c r="BX82" i="1" s="1"/>
  <c r="BW81" i="1"/>
  <c r="BV81" i="1"/>
  <c r="BV82" i="1" s="1"/>
  <c r="BU81" i="1"/>
  <c r="BT81" i="1"/>
  <c r="BR81" i="1"/>
  <c r="BQ81" i="1"/>
  <c r="BP81" i="1"/>
  <c r="BO81" i="1"/>
  <c r="BN81" i="1"/>
  <c r="BN83" i="1" s="1"/>
  <c r="BM81" i="1"/>
  <c r="BL81" i="1"/>
  <c r="BK81" i="1"/>
  <c r="BK83" i="1" s="1"/>
  <c r="BJ81" i="1"/>
  <c r="BJ83" i="1" s="1"/>
  <c r="BI81" i="1"/>
  <c r="BH81" i="1"/>
  <c r="BG81" i="1"/>
  <c r="BF81" i="1"/>
  <c r="BD81" i="1"/>
  <c r="BC81" i="1"/>
  <c r="BC82" i="1" s="1"/>
  <c r="BB81" i="1"/>
  <c r="BB82" i="1" s="1"/>
  <c r="BA81" i="1"/>
  <c r="AZ81" i="1"/>
  <c r="AZ82" i="1" s="1"/>
  <c r="AY81" i="1"/>
  <c r="AY82" i="1" s="1"/>
  <c r="AX81" i="1"/>
  <c r="AX83" i="1" s="1"/>
  <c r="AW81" i="1"/>
  <c r="AV81" i="1"/>
  <c r="AU81" i="1"/>
  <c r="AU83" i="1" s="1"/>
  <c r="AT81" i="1"/>
  <c r="AT83" i="1" s="1"/>
  <c r="AS81" i="1"/>
  <c r="AR81" i="1"/>
  <c r="AR82" i="1" s="1"/>
  <c r="AP81" i="1"/>
  <c r="AO81" i="1"/>
  <c r="AN81" i="1"/>
  <c r="AN82" i="1" s="1"/>
  <c r="AM81" i="1"/>
  <c r="AM82" i="1" s="1"/>
  <c r="AL81" i="1"/>
  <c r="AL82" i="1" s="1"/>
  <c r="AK81" i="1"/>
  <c r="AJ81" i="1"/>
  <c r="AJ82" i="1" s="1"/>
  <c r="AI81" i="1"/>
  <c r="AI82" i="1" s="1"/>
  <c r="AH81" i="1"/>
  <c r="AH83" i="1" s="1"/>
  <c r="AG81" i="1"/>
  <c r="AF81" i="1"/>
  <c r="AF82" i="1" s="1"/>
  <c r="AE81" i="1"/>
  <c r="AE83" i="1" s="1"/>
  <c r="AD81" i="1"/>
  <c r="AD83" i="1" s="1"/>
  <c r="AB81" i="1"/>
  <c r="AA81" i="1"/>
  <c r="AA82" i="1" s="1"/>
  <c r="Z81" i="1"/>
  <c r="Y81" i="1"/>
  <c r="X81" i="1"/>
  <c r="X82" i="1" s="1"/>
  <c r="W81" i="1"/>
  <c r="W82" i="1" s="1"/>
  <c r="V81" i="1"/>
  <c r="V82" i="1" s="1"/>
  <c r="U81" i="1"/>
  <c r="T81" i="1"/>
  <c r="T82" i="1" s="1"/>
  <c r="S81" i="1"/>
  <c r="S82" i="1" s="1"/>
  <c r="R81" i="1"/>
  <c r="R83" i="1" s="1"/>
  <c r="Q81" i="1"/>
  <c r="P81" i="1"/>
  <c r="N81" i="1"/>
  <c r="M81" i="1"/>
  <c r="L81" i="1"/>
  <c r="L82" i="1" s="1"/>
  <c r="K81" i="1"/>
  <c r="K82" i="1" s="1"/>
  <c r="J81" i="1"/>
  <c r="I81" i="1"/>
  <c r="H81" i="1"/>
  <c r="H82" i="1" s="1"/>
  <c r="G81" i="1"/>
  <c r="G82" i="1" s="1"/>
  <c r="F81" i="1"/>
  <c r="F82" i="1" s="1"/>
  <c r="E81" i="1"/>
  <c r="D81" i="1"/>
  <c r="D82" i="1" s="1"/>
  <c r="C81" i="1"/>
  <c r="C82" i="1" s="1"/>
  <c r="B81" i="1"/>
  <c r="B83" i="1" s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A80" i="1"/>
  <c r="Z80" i="1"/>
  <c r="Y80" i="1"/>
  <c r="X80" i="1"/>
  <c r="W80" i="1"/>
  <c r="V80" i="1"/>
  <c r="U80" i="1"/>
  <c r="T80" i="1"/>
  <c r="S80" i="1"/>
  <c r="R80" i="1"/>
  <c r="Q80" i="1"/>
  <c r="P80" i="1"/>
  <c r="M80" i="1"/>
  <c r="L80" i="1"/>
  <c r="F80" i="1"/>
  <c r="E80" i="1"/>
  <c r="D80" i="1"/>
  <c r="C80" i="1"/>
  <c r="B80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A79" i="1"/>
  <c r="Z79" i="1"/>
  <c r="Y79" i="1"/>
  <c r="X79" i="1"/>
  <c r="W79" i="1"/>
  <c r="V79" i="1"/>
  <c r="U79" i="1"/>
  <c r="T79" i="1"/>
  <c r="S79" i="1"/>
  <c r="R79" i="1"/>
  <c r="Q79" i="1"/>
  <c r="P79" i="1"/>
  <c r="M79" i="1"/>
  <c r="L79" i="1"/>
  <c r="K79" i="1"/>
  <c r="K80" i="1" s="1"/>
  <c r="J79" i="1"/>
  <c r="J80" i="1" s="1"/>
  <c r="I79" i="1"/>
  <c r="I80" i="1" s="1"/>
  <c r="G79" i="1"/>
  <c r="G80" i="1" s="1"/>
  <c r="G83" i="1" s="1"/>
  <c r="F79" i="1"/>
  <c r="E79" i="1"/>
  <c r="D79" i="1"/>
  <c r="C79" i="1"/>
  <c r="B79" i="1"/>
  <c r="CD77" i="1"/>
  <c r="BY77" i="1"/>
  <c r="BV77" i="1"/>
  <c r="BQ77" i="1"/>
  <c r="BN77" i="1"/>
  <c r="BI77" i="1"/>
  <c r="BF77" i="1"/>
  <c r="BA77" i="1"/>
  <c r="AX77" i="1"/>
  <c r="AS77" i="1"/>
  <c r="AK77" i="1"/>
  <c r="AH77" i="1"/>
  <c r="Z77" i="1"/>
  <c r="U77" i="1"/>
  <c r="R77" i="1"/>
  <c r="M77" i="1"/>
  <c r="E77" i="1"/>
  <c r="B77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D76" i="1"/>
  <c r="C76" i="1"/>
  <c r="B76" i="1"/>
  <c r="CG75" i="1"/>
  <c r="BS75" i="1"/>
  <c r="BE75" i="1"/>
  <c r="AQ75" i="1"/>
  <c r="AC75" i="1"/>
  <c r="O75" i="1"/>
  <c r="CE74" i="1"/>
  <c r="CE77" i="1" s="1"/>
  <c r="CD74" i="1"/>
  <c r="CC74" i="1"/>
  <c r="CC77" i="1" s="1"/>
  <c r="CB74" i="1"/>
  <c r="CB77" i="1" s="1"/>
  <c r="CA74" i="1"/>
  <c r="CA77" i="1" s="1"/>
  <c r="BZ74" i="1"/>
  <c r="BZ77" i="1" s="1"/>
  <c r="BY74" i="1"/>
  <c r="BX74" i="1"/>
  <c r="BX77" i="1" s="1"/>
  <c r="BW74" i="1"/>
  <c r="BW77" i="1" s="1"/>
  <c r="BV74" i="1"/>
  <c r="BU74" i="1"/>
  <c r="BU77" i="1" s="1"/>
  <c r="BT74" i="1"/>
  <c r="BT77" i="1" s="1"/>
  <c r="BQ74" i="1"/>
  <c r="BP74" i="1"/>
  <c r="BP77" i="1" s="1"/>
  <c r="BO74" i="1"/>
  <c r="BO77" i="1" s="1"/>
  <c r="BN74" i="1"/>
  <c r="BM74" i="1"/>
  <c r="BM77" i="1" s="1"/>
  <c r="BL74" i="1"/>
  <c r="BL77" i="1" s="1"/>
  <c r="BK74" i="1"/>
  <c r="BK77" i="1" s="1"/>
  <c r="BJ74" i="1"/>
  <c r="BJ77" i="1" s="1"/>
  <c r="BI74" i="1"/>
  <c r="BH74" i="1"/>
  <c r="BH77" i="1" s="1"/>
  <c r="BG74" i="1"/>
  <c r="BG77" i="1" s="1"/>
  <c r="BF74" i="1"/>
  <c r="BC74" i="1"/>
  <c r="BC77" i="1" s="1"/>
  <c r="BB74" i="1"/>
  <c r="BB77" i="1" s="1"/>
  <c r="BA74" i="1"/>
  <c r="AZ74" i="1"/>
  <c r="AZ77" i="1" s="1"/>
  <c r="AY74" i="1"/>
  <c r="AY77" i="1" s="1"/>
  <c r="AX74" i="1"/>
  <c r="AW74" i="1"/>
  <c r="AW77" i="1" s="1"/>
  <c r="AV74" i="1"/>
  <c r="AV77" i="1" s="1"/>
  <c r="AU74" i="1"/>
  <c r="AU77" i="1" s="1"/>
  <c r="AT74" i="1"/>
  <c r="AT77" i="1" s="1"/>
  <c r="AS74" i="1"/>
  <c r="AR74" i="1"/>
  <c r="AR77" i="1" s="1"/>
  <c r="AO74" i="1"/>
  <c r="AO77" i="1" s="1"/>
  <c r="AN74" i="1"/>
  <c r="AN77" i="1" s="1"/>
  <c r="AM74" i="1"/>
  <c r="AM77" i="1" s="1"/>
  <c r="AL74" i="1"/>
  <c r="AL77" i="1" s="1"/>
  <c r="AK74" i="1"/>
  <c r="AJ74" i="1"/>
  <c r="AJ77" i="1" s="1"/>
  <c r="AI74" i="1"/>
  <c r="AI77" i="1" s="1"/>
  <c r="AH74" i="1"/>
  <c r="AG74" i="1"/>
  <c r="AG77" i="1" s="1"/>
  <c r="AF74" i="1"/>
  <c r="AF77" i="1" s="1"/>
  <c r="AE74" i="1"/>
  <c r="AE77" i="1" s="1"/>
  <c r="AD74" i="1"/>
  <c r="AD77" i="1" s="1"/>
  <c r="AA74" i="1"/>
  <c r="AA77" i="1" s="1"/>
  <c r="Z74" i="1"/>
  <c r="Y74" i="1"/>
  <c r="Y77" i="1" s="1"/>
  <c r="X74" i="1"/>
  <c r="X77" i="1" s="1"/>
  <c r="W74" i="1"/>
  <c r="W77" i="1" s="1"/>
  <c r="V74" i="1"/>
  <c r="V77" i="1" s="1"/>
  <c r="U74" i="1"/>
  <c r="T74" i="1"/>
  <c r="T77" i="1" s="1"/>
  <c r="S74" i="1"/>
  <c r="S77" i="1" s="1"/>
  <c r="R74" i="1"/>
  <c r="Q74" i="1"/>
  <c r="Q77" i="1" s="1"/>
  <c r="P74" i="1"/>
  <c r="P77" i="1" s="1"/>
  <c r="M74" i="1"/>
  <c r="L74" i="1"/>
  <c r="L77" i="1" s="1"/>
  <c r="K74" i="1"/>
  <c r="K77" i="1" s="1"/>
  <c r="J74" i="1"/>
  <c r="J77" i="1" s="1"/>
  <c r="I74" i="1"/>
  <c r="I77" i="1" s="1"/>
  <c r="H74" i="1"/>
  <c r="H77" i="1" s="1"/>
  <c r="G74" i="1"/>
  <c r="G77" i="1" s="1"/>
  <c r="F74" i="1"/>
  <c r="F77" i="1" s="1"/>
  <c r="E74" i="1"/>
  <c r="D74" i="1"/>
  <c r="D77" i="1" s="1"/>
  <c r="C74" i="1"/>
  <c r="C77" i="1" s="1"/>
  <c r="B74" i="1"/>
  <c r="CG73" i="1"/>
  <c r="CF73" i="1"/>
  <c r="BS73" i="1"/>
  <c r="BR73" i="1"/>
  <c r="BE73" i="1"/>
  <c r="BD73" i="1"/>
  <c r="AQ73" i="1"/>
  <c r="AP73" i="1"/>
  <c r="AC73" i="1"/>
  <c r="AB73" i="1"/>
  <c r="O73" i="1"/>
  <c r="N73" i="1"/>
  <c r="CE71" i="1"/>
  <c r="CB71" i="1"/>
  <c r="BW71" i="1"/>
  <c r="BT71" i="1"/>
  <c r="BO71" i="1"/>
  <c r="BL71" i="1"/>
  <c r="BG71" i="1"/>
  <c r="AY71" i="1"/>
  <c r="AV71" i="1"/>
  <c r="AN71" i="1"/>
  <c r="AI71" i="1"/>
  <c r="AF71" i="1"/>
  <c r="AA71" i="1"/>
  <c r="X71" i="1"/>
  <c r="S71" i="1"/>
  <c r="P71" i="1"/>
  <c r="K71" i="1"/>
  <c r="C71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A70" i="1"/>
  <c r="Z70" i="1"/>
  <c r="Y70" i="1"/>
  <c r="X70" i="1"/>
  <c r="W70" i="1"/>
  <c r="V70" i="1"/>
  <c r="U70" i="1"/>
  <c r="T70" i="1"/>
  <c r="S70" i="1"/>
  <c r="R70" i="1"/>
  <c r="Q70" i="1"/>
  <c r="P70" i="1"/>
  <c r="M70" i="1"/>
  <c r="L70" i="1"/>
  <c r="K70" i="1"/>
  <c r="J70" i="1"/>
  <c r="I70" i="1"/>
  <c r="H70" i="1"/>
  <c r="G70" i="1"/>
  <c r="F70" i="1"/>
  <c r="E70" i="1"/>
  <c r="D70" i="1"/>
  <c r="C70" i="1"/>
  <c r="B70" i="1"/>
  <c r="CG69" i="1"/>
  <c r="BS69" i="1"/>
  <c r="BE69" i="1"/>
  <c r="AQ69" i="1"/>
  <c r="AC69" i="1"/>
  <c r="O69" i="1"/>
  <c r="CE68" i="1"/>
  <c r="CD68" i="1"/>
  <c r="CD71" i="1" s="1"/>
  <c r="CC68" i="1"/>
  <c r="CC71" i="1" s="1"/>
  <c r="CB68" i="1"/>
  <c r="CA68" i="1"/>
  <c r="CA71" i="1" s="1"/>
  <c r="BZ68" i="1"/>
  <c r="BZ71" i="1" s="1"/>
  <c r="BY68" i="1"/>
  <c r="BY71" i="1" s="1"/>
  <c r="BX68" i="1"/>
  <c r="BX71" i="1" s="1"/>
  <c r="BW68" i="1"/>
  <c r="BV68" i="1"/>
  <c r="BV71" i="1" s="1"/>
  <c r="BU68" i="1"/>
  <c r="BU71" i="1" s="1"/>
  <c r="BT68" i="1"/>
  <c r="BQ68" i="1"/>
  <c r="BQ71" i="1" s="1"/>
  <c r="BP68" i="1"/>
  <c r="BP71" i="1" s="1"/>
  <c r="BO68" i="1"/>
  <c r="BN68" i="1"/>
  <c r="BN71" i="1" s="1"/>
  <c r="BM68" i="1"/>
  <c r="BM71" i="1" s="1"/>
  <c r="BL68" i="1"/>
  <c r="BK68" i="1"/>
  <c r="BK71" i="1" s="1"/>
  <c r="BJ68" i="1"/>
  <c r="BJ71" i="1" s="1"/>
  <c r="BI68" i="1"/>
  <c r="BI71" i="1" s="1"/>
  <c r="BH68" i="1"/>
  <c r="BH71" i="1" s="1"/>
  <c r="BG68" i="1"/>
  <c r="BF68" i="1"/>
  <c r="BF71" i="1" s="1"/>
  <c r="BC68" i="1"/>
  <c r="BC71" i="1" s="1"/>
  <c r="BB68" i="1"/>
  <c r="BB71" i="1" s="1"/>
  <c r="BA68" i="1"/>
  <c r="BA71" i="1" s="1"/>
  <c r="AZ68" i="1"/>
  <c r="AZ71" i="1" s="1"/>
  <c r="AY68" i="1"/>
  <c r="AX68" i="1"/>
  <c r="AX71" i="1" s="1"/>
  <c r="AW68" i="1"/>
  <c r="AW71" i="1" s="1"/>
  <c r="AV68" i="1"/>
  <c r="AU68" i="1"/>
  <c r="AU71" i="1" s="1"/>
  <c r="AT68" i="1"/>
  <c r="AT71" i="1" s="1"/>
  <c r="AS68" i="1"/>
  <c r="AS71" i="1" s="1"/>
  <c r="AR68" i="1"/>
  <c r="AR71" i="1" s="1"/>
  <c r="AO68" i="1"/>
  <c r="AO71" i="1" s="1"/>
  <c r="AN68" i="1"/>
  <c r="AM68" i="1"/>
  <c r="AM71" i="1" s="1"/>
  <c r="AL68" i="1"/>
  <c r="AL71" i="1" s="1"/>
  <c r="AK68" i="1"/>
  <c r="AK71" i="1" s="1"/>
  <c r="AJ68" i="1"/>
  <c r="AJ71" i="1" s="1"/>
  <c r="AI68" i="1"/>
  <c r="AH68" i="1"/>
  <c r="AH71" i="1" s="1"/>
  <c r="AG68" i="1"/>
  <c r="AG71" i="1" s="1"/>
  <c r="AF68" i="1"/>
  <c r="AE68" i="1"/>
  <c r="AE71" i="1" s="1"/>
  <c r="AD68" i="1"/>
  <c r="AD71" i="1" s="1"/>
  <c r="AA68" i="1"/>
  <c r="Z68" i="1"/>
  <c r="Z71" i="1" s="1"/>
  <c r="Y68" i="1"/>
  <c r="Y71" i="1" s="1"/>
  <c r="X68" i="1"/>
  <c r="W68" i="1"/>
  <c r="W71" i="1" s="1"/>
  <c r="V68" i="1"/>
  <c r="V71" i="1" s="1"/>
  <c r="U68" i="1"/>
  <c r="U71" i="1" s="1"/>
  <c r="T68" i="1"/>
  <c r="T71" i="1" s="1"/>
  <c r="S68" i="1"/>
  <c r="R68" i="1"/>
  <c r="R71" i="1" s="1"/>
  <c r="Q68" i="1"/>
  <c r="Q71" i="1" s="1"/>
  <c r="P68" i="1"/>
  <c r="M68" i="1"/>
  <c r="M71" i="1" s="1"/>
  <c r="L68" i="1"/>
  <c r="L71" i="1" s="1"/>
  <c r="K68" i="1"/>
  <c r="J68" i="1"/>
  <c r="J71" i="1" s="1"/>
  <c r="I68" i="1"/>
  <c r="I71" i="1" s="1"/>
  <c r="H68" i="1"/>
  <c r="H71" i="1" s="1"/>
  <c r="G68" i="1"/>
  <c r="G71" i="1" s="1"/>
  <c r="F68" i="1"/>
  <c r="F71" i="1" s="1"/>
  <c r="E68" i="1"/>
  <c r="E71" i="1" s="1"/>
  <c r="D68" i="1"/>
  <c r="D71" i="1" s="1"/>
  <c r="C68" i="1"/>
  <c r="B68" i="1"/>
  <c r="B71" i="1" s="1"/>
  <c r="CG67" i="1"/>
  <c r="CF67" i="1"/>
  <c r="BS67" i="1"/>
  <c r="BR67" i="1"/>
  <c r="BE67" i="1"/>
  <c r="BD67" i="1"/>
  <c r="AQ67" i="1"/>
  <c r="AP67" i="1"/>
  <c r="AC67" i="1"/>
  <c r="AB67" i="1"/>
  <c r="O67" i="1"/>
  <c r="N67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A64" i="1"/>
  <c r="Z64" i="1"/>
  <c r="Y64" i="1"/>
  <c r="X64" i="1"/>
  <c r="W64" i="1"/>
  <c r="V64" i="1"/>
  <c r="U64" i="1"/>
  <c r="T64" i="1"/>
  <c r="S64" i="1"/>
  <c r="R64" i="1"/>
  <c r="Q64" i="1"/>
  <c r="P64" i="1"/>
  <c r="M64" i="1"/>
  <c r="L64" i="1"/>
  <c r="K64" i="1"/>
  <c r="J64" i="1"/>
  <c r="I64" i="1"/>
  <c r="H64" i="1"/>
  <c r="G64" i="1"/>
  <c r="F64" i="1"/>
  <c r="E64" i="1"/>
  <c r="D64" i="1"/>
  <c r="C64" i="1"/>
  <c r="B64" i="1"/>
  <c r="CG63" i="1"/>
  <c r="BS63" i="1"/>
  <c r="BE63" i="1"/>
  <c r="AQ63" i="1"/>
  <c r="AC63" i="1"/>
  <c r="O63" i="1"/>
  <c r="CE62" i="1"/>
  <c r="CE65" i="1" s="1"/>
  <c r="CD62" i="1"/>
  <c r="CD65" i="1" s="1"/>
  <c r="CC62" i="1"/>
  <c r="CC65" i="1" s="1"/>
  <c r="CB62" i="1"/>
  <c r="CB65" i="1" s="1"/>
  <c r="CA62" i="1"/>
  <c r="CA65" i="1" s="1"/>
  <c r="BZ62" i="1"/>
  <c r="BZ65" i="1" s="1"/>
  <c r="BY62" i="1"/>
  <c r="BY65" i="1" s="1"/>
  <c r="BX62" i="1"/>
  <c r="BX65" i="1" s="1"/>
  <c r="BW62" i="1"/>
  <c r="BW65" i="1" s="1"/>
  <c r="BV62" i="1"/>
  <c r="BV65" i="1" s="1"/>
  <c r="BU62" i="1"/>
  <c r="BU65" i="1" s="1"/>
  <c r="BT62" i="1"/>
  <c r="BT65" i="1" s="1"/>
  <c r="BQ62" i="1"/>
  <c r="BQ65" i="1" s="1"/>
  <c r="BP62" i="1"/>
  <c r="BP65" i="1" s="1"/>
  <c r="BO62" i="1"/>
  <c r="BO65" i="1" s="1"/>
  <c r="BN62" i="1"/>
  <c r="BN65" i="1" s="1"/>
  <c r="BM62" i="1"/>
  <c r="BM65" i="1" s="1"/>
  <c r="BL62" i="1"/>
  <c r="BL65" i="1" s="1"/>
  <c r="BK62" i="1"/>
  <c r="BK65" i="1" s="1"/>
  <c r="BJ62" i="1"/>
  <c r="BJ65" i="1" s="1"/>
  <c r="BI62" i="1"/>
  <c r="BI65" i="1" s="1"/>
  <c r="BH62" i="1"/>
  <c r="BH65" i="1" s="1"/>
  <c r="BG62" i="1"/>
  <c r="BG65" i="1" s="1"/>
  <c r="BF62" i="1"/>
  <c r="BF65" i="1" s="1"/>
  <c r="BC62" i="1"/>
  <c r="BC65" i="1" s="1"/>
  <c r="BB62" i="1"/>
  <c r="BB65" i="1" s="1"/>
  <c r="BA62" i="1"/>
  <c r="BA65" i="1" s="1"/>
  <c r="AZ62" i="1"/>
  <c r="AZ65" i="1" s="1"/>
  <c r="AY62" i="1"/>
  <c r="AY65" i="1" s="1"/>
  <c r="AX62" i="1"/>
  <c r="AX65" i="1" s="1"/>
  <c r="AW62" i="1"/>
  <c r="AW65" i="1" s="1"/>
  <c r="AV62" i="1"/>
  <c r="AV65" i="1" s="1"/>
  <c r="AU62" i="1"/>
  <c r="AU65" i="1" s="1"/>
  <c r="AT62" i="1"/>
  <c r="AT65" i="1" s="1"/>
  <c r="AS62" i="1"/>
  <c r="AS65" i="1" s="1"/>
  <c r="AR62" i="1"/>
  <c r="AR65" i="1" s="1"/>
  <c r="AO62" i="1"/>
  <c r="AO65" i="1" s="1"/>
  <c r="AN62" i="1"/>
  <c r="AN65" i="1" s="1"/>
  <c r="AM62" i="1"/>
  <c r="AM65" i="1" s="1"/>
  <c r="AL62" i="1"/>
  <c r="AL65" i="1" s="1"/>
  <c r="AK62" i="1"/>
  <c r="AK65" i="1" s="1"/>
  <c r="AJ62" i="1"/>
  <c r="AJ65" i="1" s="1"/>
  <c r="AI62" i="1"/>
  <c r="AI65" i="1" s="1"/>
  <c r="AH62" i="1"/>
  <c r="AH65" i="1" s="1"/>
  <c r="AG62" i="1"/>
  <c r="AG65" i="1" s="1"/>
  <c r="AF62" i="1"/>
  <c r="AF65" i="1" s="1"/>
  <c r="AE62" i="1"/>
  <c r="AE65" i="1" s="1"/>
  <c r="AD62" i="1"/>
  <c r="AD65" i="1" s="1"/>
  <c r="AA62" i="1"/>
  <c r="AA65" i="1" s="1"/>
  <c r="Z62" i="1"/>
  <c r="Z65" i="1" s="1"/>
  <c r="Y62" i="1"/>
  <c r="Y65" i="1" s="1"/>
  <c r="X62" i="1"/>
  <c r="X65" i="1" s="1"/>
  <c r="W62" i="1"/>
  <c r="W65" i="1" s="1"/>
  <c r="V62" i="1"/>
  <c r="V65" i="1" s="1"/>
  <c r="U62" i="1"/>
  <c r="U65" i="1" s="1"/>
  <c r="T62" i="1"/>
  <c r="T65" i="1" s="1"/>
  <c r="S62" i="1"/>
  <c r="S65" i="1" s="1"/>
  <c r="R62" i="1"/>
  <c r="R65" i="1" s="1"/>
  <c r="Q62" i="1"/>
  <c r="Q65" i="1" s="1"/>
  <c r="P62" i="1"/>
  <c r="P65" i="1" s="1"/>
  <c r="M62" i="1"/>
  <c r="M65" i="1" s="1"/>
  <c r="L62" i="1"/>
  <c r="L65" i="1" s="1"/>
  <c r="K62" i="1"/>
  <c r="K65" i="1" s="1"/>
  <c r="J62" i="1"/>
  <c r="J65" i="1" s="1"/>
  <c r="I62" i="1"/>
  <c r="I65" i="1" s="1"/>
  <c r="G62" i="1"/>
  <c r="G65" i="1" s="1"/>
  <c r="F62" i="1"/>
  <c r="F65" i="1" s="1"/>
  <c r="E62" i="1"/>
  <c r="E65" i="1" s="1"/>
  <c r="D62" i="1"/>
  <c r="D65" i="1" s="1"/>
  <c r="C62" i="1"/>
  <c r="C65" i="1" s="1"/>
  <c r="B62" i="1"/>
  <c r="B65" i="1" s="1"/>
  <c r="CG61" i="1"/>
  <c r="CF61" i="1"/>
  <c r="BS61" i="1"/>
  <c r="BR61" i="1"/>
  <c r="BE61" i="1"/>
  <c r="BD61" i="1"/>
  <c r="AQ61" i="1"/>
  <c r="AP61" i="1"/>
  <c r="AC61" i="1"/>
  <c r="AB61" i="1"/>
  <c r="H79" i="1"/>
  <c r="H80" i="1" s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A58" i="1"/>
  <c r="Z58" i="1"/>
  <c r="Y58" i="1"/>
  <c r="X58" i="1"/>
  <c r="W58" i="1"/>
  <c r="V58" i="1"/>
  <c r="U58" i="1"/>
  <c r="T58" i="1"/>
  <c r="S58" i="1"/>
  <c r="R58" i="1"/>
  <c r="Q58" i="1"/>
  <c r="P58" i="1"/>
  <c r="M58" i="1"/>
  <c r="L58" i="1"/>
  <c r="K58" i="1"/>
  <c r="J58" i="1"/>
  <c r="I58" i="1"/>
  <c r="H58" i="1"/>
  <c r="G58" i="1"/>
  <c r="F58" i="1"/>
  <c r="E58" i="1"/>
  <c r="D58" i="1"/>
  <c r="C58" i="1"/>
  <c r="B58" i="1"/>
  <c r="CG57" i="1"/>
  <c r="BS57" i="1"/>
  <c r="BE57" i="1"/>
  <c r="AQ57" i="1"/>
  <c r="AC57" i="1"/>
  <c r="O57" i="1"/>
  <c r="CE56" i="1"/>
  <c r="CE59" i="1" s="1"/>
  <c r="CD56" i="1"/>
  <c r="CD59" i="1" s="1"/>
  <c r="CC56" i="1"/>
  <c r="CC59" i="1" s="1"/>
  <c r="CB56" i="1"/>
  <c r="CB59" i="1" s="1"/>
  <c r="CA56" i="1"/>
  <c r="CA59" i="1" s="1"/>
  <c r="BZ56" i="1"/>
  <c r="BZ59" i="1" s="1"/>
  <c r="BY56" i="1"/>
  <c r="BY59" i="1" s="1"/>
  <c r="BX56" i="1"/>
  <c r="BX59" i="1" s="1"/>
  <c r="BW56" i="1"/>
  <c r="BW59" i="1" s="1"/>
  <c r="BV56" i="1"/>
  <c r="BV59" i="1" s="1"/>
  <c r="BU56" i="1"/>
  <c r="BU59" i="1" s="1"/>
  <c r="BT56" i="1"/>
  <c r="BT59" i="1" s="1"/>
  <c r="BQ56" i="1"/>
  <c r="BQ59" i="1" s="1"/>
  <c r="BP56" i="1"/>
  <c r="BP59" i="1" s="1"/>
  <c r="BO56" i="1"/>
  <c r="BO59" i="1" s="1"/>
  <c r="BN56" i="1"/>
  <c r="BN59" i="1" s="1"/>
  <c r="BM56" i="1"/>
  <c r="BM59" i="1" s="1"/>
  <c r="BL56" i="1"/>
  <c r="BL59" i="1" s="1"/>
  <c r="BK56" i="1"/>
  <c r="BK59" i="1" s="1"/>
  <c r="BJ56" i="1"/>
  <c r="BJ59" i="1" s="1"/>
  <c r="BI56" i="1"/>
  <c r="BI59" i="1" s="1"/>
  <c r="BH56" i="1"/>
  <c r="BH59" i="1" s="1"/>
  <c r="BG56" i="1"/>
  <c r="BG59" i="1" s="1"/>
  <c r="BF56" i="1"/>
  <c r="BF59" i="1" s="1"/>
  <c r="BC56" i="1"/>
  <c r="BC59" i="1" s="1"/>
  <c r="BB56" i="1"/>
  <c r="BB59" i="1" s="1"/>
  <c r="BA56" i="1"/>
  <c r="BA59" i="1" s="1"/>
  <c r="AZ56" i="1"/>
  <c r="AZ59" i="1" s="1"/>
  <c r="AY56" i="1"/>
  <c r="AY59" i="1" s="1"/>
  <c r="AX56" i="1"/>
  <c r="AX59" i="1" s="1"/>
  <c r="AW56" i="1"/>
  <c r="AW59" i="1" s="1"/>
  <c r="AV56" i="1"/>
  <c r="AV59" i="1" s="1"/>
  <c r="AU56" i="1"/>
  <c r="AU59" i="1" s="1"/>
  <c r="AT56" i="1"/>
  <c r="AT59" i="1" s="1"/>
  <c r="AS56" i="1"/>
  <c r="AS59" i="1" s="1"/>
  <c r="AR56" i="1"/>
  <c r="AR59" i="1" s="1"/>
  <c r="AO56" i="1"/>
  <c r="AO59" i="1" s="1"/>
  <c r="AN56" i="1"/>
  <c r="AN59" i="1" s="1"/>
  <c r="AM56" i="1"/>
  <c r="AM59" i="1" s="1"/>
  <c r="AL56" i="1"/>
  <c r="AL59" i="1" s="1"/>
  <c r="AK56" i="1"/>
  <c r="AK59" i="1" s="1"/>
  <c r="AJ56" i="1"/>
  <c r="AJ59" i="1" s="1"/>
  <c r="AI56" i="1"/>
  <c r="AI59" i="1" s="1"/>
  <c r="AH56" i="1"/>
  <c r="AH59" i="1" s="1"/>
  <c r="AG56" i="1"/>
  <c r="AG59" i="1" s="1"/>
  <c r="AF56" i="1"/>
  <c r="AF59" i="1" s="1"/>
  <c r="AE56" i="1"/>
  <c r="AE59" i="1" s="1"/>
  <c r="AD56" i="1"/>
  <c r="AD59" i="1" s="1"/>
  <c r="AA56" i="1"/>
  <c r="AA59" i="1" s="1"/>
  <c r="Z56" i="1"/>
  <c r="Z59" i="1" s="1"/>
  <c r="Y56" i="1"/>
  <c r="Y59" i="1" s="1"/>
  <c r="X56" i="1"/>
  <c r="X59" i="1" s="1"/>
  <c r="W56" i="1"/>
  <c r="W59" i="1" s="1"/>
  <c r="V56" i="1"/>
  <c r="V59" i="1" s="1"/>
  <c r="U56" i="1"/>
  <c r="U59" i="1" s="1"/>
  <c r="T56" i="1"/>
  <c r="T59" i="1" s="1"/>
  <c r="S56" i="1"/>
  <c r="S59" i="1" s="1"/>
  <c r="R56" i="1"/>
  <c r="R59" i="1" s="1"/>
  <c r="Q56" i="1"/>
  <c r="Q59" i="1" s="1"/>
  <c r="P56" i="1"/>
  <c r="P59" i="1" s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59" i="1" s="1"/>
  <c r="E56" i="1"/>
  <c r="E59" i="1" s="1"/>
  <c r="D56" i="1"/>
  <c r="D59" i="1" s="1"/>
  <c r="C56" i="1"/>
  <c r="C59" i="1" s="1"/>
  <c r="B56" i="1"/>
  <c r="B59" i="1" s="1"/>
  <c r="CG55" i="1"/>
  <c r="CF55" i="1"/>
  <c r="BS55" i="1"/>
  <c r="BR55" i="1"/>
  <c r="BE55" i="1"/>
  <c r="BD55" i="1"/>
  <c r="AQ55" i="1"/>
  <c r="AP55" i="1"/>
  <c r="AC55" i="1"/>
  <c r="AB55" i="1"/>
  <c r="O55" i="1"/>
  <c r="N55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A52" i="1"/>
  <c r="Z52" i="1"/>
  <c r="Y52" i="1"/>
  <c r="X52" i="1"/>
  <c r="W52" i="1"/>
  <c r="V52" i="1"/>
  <c r="U52" i="1"/>
  <c r="T52" i="1"/>
  <c r="S52" i="1"/>
  <c r="R52" i="1"/>
  <c r="Q52" i="1"/>
  <c r="P52" i="1"/>
  <c r="M52" i="1"/>
  <c r="L52" i="1"/>
  <c r="K52" i="1"/>
  <c r="J52" i="1"/>
  <c r="I52" i="1"/>
  <c r="H52" i="1"/>
  <c r="G52" i="1"/>
  <c r="F52" i="1"/>
  <c r="E52" i="1"/>
  <c r="D52" i="1"/>
  <c r="C52" i="1"/>
  <c r="B52" i="1"/>
  <c r="CG51" i="1"/>
  <c r="BS51" i="1"/>
  <c r="BE51" i="1"/>
  <c r="AQ51" i="1"/>
  <c r="AC51" i="1"/>
  <c r="O51" i="1"/>
  <c r="CE50" i="1"/>
  <c r="CE53" i="1" s="1"/>
  <c r="CD50" i="1"/>
  <c r="CD53" i="1" s="1"/>
  <c r="CC50" i="1"/>
  <c r="CC53" i="1" s="1"/>
  <c r="CB50" i="1"/>
  <c r="CB53" i="1" s="1"/>
  <c r="CA50" i="1"/>
  <c r="CA53" i="1" s="1"/>
  <c r="BZ50" i="1"/>
  <c r="BZ53" i="1" s="1"/>
  <c r="BY50" i="1"/>
  <c r="BY53" i="1" s="1"/>
  <c r="BX50" i="1"/>
  <c r="BX53" i="1" s="1"/>
  <c r="BW50" i="1"/>
  <c r="BW53" i="1" s="1"/>
  <c r="BV50" i="1"/>
  <c r="BV53" i="1" s="1"/>
  <c r="BU50" i="1"/>
  <c r="BU53" i="1" s="1"/>
  <c r="BT50" i="1"/>
  <c r="BT53" i="1" s="1"/>
  <c r="BQ50" i="1"/>
  <c r="BQ53" i="1" s="1"/>
  <c r="BP50" i="1"/>
  <c r="BP53" i="1" s="1"/>
  <c r="BO50" i="1"/>
  <c r="BO53" i="1" s="1"/>
  <c r="BN50" i="1"/>
  <c r="BN53" i="1" s="1"/>
  <c r="BM50" i="1"/>
  <c r="BM53" i="1" s="1"/>
  <c r="BL50" i="1"/>
  <c r="BL53" i="1" s="1"/>
  <c r="BK50" i="1"/>
  <c r="BK53" i="1" s="1"/>
  <c r="BJ50" i="1"/>
  <c r="BJ53" i="1" s="1"/>
  <c r="BI50" i="1"/>
  <c r="BI53" i="1" s="1"/>
  <c r="BH50" i="1"/>
  <c r="BH53" i="1" s="1"/>
  <c r="BG50" i="1"/>
  <c r="BG53" i="1" s="1"/>
  <c r="BF50" i="1"/>
  <c r="BF53" i="1" s="1"/>
  <c r="BC50" i="1"/>
  <c r="BC53" i="1" s="1"/>
  <c r="BB50" i="1"/>
  <c r="BB53" i="1" s="1"/>
  <c r="BA50" i="1"/>
  <c r="BA53" i="1" s="1"/>
  <c r="AZ50" i="1"/>
  <c r="AZ53" i="1" s="1"/>
  <c r="AY50" i="1"/>
  <c r="AY53" i="1" s="1"/>
  <c r="AX50" i="1"/>
  <c r="AX53" i="1" s="1"/>
  <c r="AW50" i="1"/>
  <c r="AW53" i="1" s="1"/>
  <c r="AV50" i="1"/>
  <c r="AV53" i="1" s="1"/>
  <c r="AU50" i="1"/>
  <c r="AU53" i="1" s="1"/>
  <c r="AT50" i="1"/>
  <c r="AT53" i="1" s="1"/>
  <c r="AS50" i="1"/>
  <c r="AS53" i="1" s="1"/>
  <c r="AR50" i="1"/>
  <c r="AR53" i="1" s="1"/>
  <c r="AO50" i="1"/>
  <c r="AO53" i="1" s="1"/>
  <c r="AN50" i="1"/>
  <c r="AN53" i="1" s="1"/>
  <c r="AM50" i="1"/>
  <c r="AM53" i="1" s="1"/>
  <c r="AL50" i="1"/>
  <c r="AL53" i="1" s="1"/>
  <c r="AK50" i="1"/>
  <c r="AK53" i="1" s="1"/>
  <c r="AJ50" i="1"/>
  <c r="AJ53" i="1" s="1"/>
  <c r="AI50" i="1"/>
  <c r="AI53" i="1" s="1"/>
  <c r="AH50" i="1"/>
  <c r="AH53" i="1" s="1"/>
  <c r="AG50" i="1"/>
  <c r="AG53" i="1" s="1"/>
  <c r="AF50" i="1"/>
  <c r="AF53" i="1" s="1"/>
  <c r="AE50" i="1"/>
  <c r="AE53" i="1" s="1"/>
  <c r="AD50" i="1"/>
  <c r="AD53" i="1" s="1"/>
  <c r="AA50" i="1"/>
  <c r="AA53" i="1" s="1"/>
  <c r="Z50" i="1"/>
  <c r="Z53" i="1" s="1"/>
  <c r="Y50" i="1"/>
  <c r="Y53" i="1" s="1"/>
  <c r="X50" i="1"/>
  <c r="X53" i="1" s="1"/>
  <c r="W50" i="1"/>
  <c r="W53" i="1" s="1"/>
  <c r="V50" i="1"/>
  <c r="V53" i="1" s="1"/>
  <c r="U50" i="1"/>
  <c r="U53" i="1" s="1"/>
  <c r="T50" i="1"/>
  <c r="T53" i="1" s="1"/>
  <c r="S50" i="1"/>
  <c r="S53" i="1" s="1"/>
  <c r="R50" i="1"/>
  <c r="R53" i="1" s="1"/>
  <c r="Q50" i="1"/>
  <c r="Q53" i="1" s="1"/>
  <c r="P50" i="1"/>
  <c r="P53" i="1" s="1"/>
  <c r="M50" i="1"/>
  <c r="M53" i="1" s="1"/>
  <c r="L50" i="1"/>
  <c r="L53" i="1" s="1"/>
  <c r="K50" i="1"/>
  <c r="K53" i="1" s="1"/>
  <c r="J50" i="1"/>
  <c r="J53" i="1" s="1"/>
  <c r="I50" i="1"/>
  <c r="I53" i="1" s="1"/>
  <c r="H50" i="1"/>
  <c r="H53" i="1" s="1"/>
  <c r="G50" i="1"/>
  <c r="G53" i="1" s="1"/>
  <c r="F50" i="1"/>
  <c r="F53" i="1" s="1"/>
  <c r="E50" i="1"/>
  <c r="E53" i="1" s="1"/>
  <c r="D50" i="1"/>
  <c r="D53" i="1" s="1"/>
  <c r="C50" i="1"/>
  <c r="C53" i="1" s="1"/>
  <c r="B50" i="1"/>
  <c r="B53" i="1" s="1"/>
  <c r="CG49" i="1"/>
  <c r="CG79" i="1" s="1"/>
  <c r="CF49" i="1"/>
  <c r="CF79" i="1" s="1"/>
  <c r="BS49" i="1"/>
  <c r="BS79" i="1" s="1"/>
  <c r="BR49" i="1"/>
  <c r="BR79" i="1" s="1"/>
  <c r="BE49" i="1"/>
  <c r="BE79" i="1" s="1"/>
  <c r="BD49" i="1"/>
  <c r="BD79" i="1" s="1"/>
  <c r="AQ49" i="1"/>
  <c r="AQ79" i="1" s="1"/>
  <c r="AP49" i="1"/>
  <c r="AP79" i="1" s="1"/>
  <c r="AC49" i="1"/>
  <c r="AC79" i="1" s="1"/>
  <c r="AB49" i="1"/>
  <c r="AB79" i="1" s="1"/>
  <c r="O49" i="1"/>
  <c r="N49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E37" i="1"/>
  <c r="CE39" i="1" s="1"/>
  <c r="CD37" i="1"/>
  <c r="CD39" i="1" s="1"/>
  <c r="CC37" i="1"/>
  <c r="CC39" i="1" s="1"/>
  <c r="CB37" i="1"/>
  <c r="CB39" i="1" s="1"/>
  <c r="CA37" i="1"/>
  <c r="CA39" i="1" s="1"/>
  <c r="BZ37" i="1"/>
  <c r="BZ39" i="1" s="1"/>
  <c r="BY37" i="1"/>
  <c r="BY39" i="1" s="1"/>
  <c r="BX37" i="1"/>
  <c r="BX39" i="1" s="1"/>
  <c r="BW37" i="1"/>
  <c r="BW39" i="1" s="1"/>
  <c r="BV37" i="1"/>
  <c r="BV39" i="1" s="1"/>
  <c r="BU37" i="1"/>
  <c r="BU39" i="1" s="1"/>
  <c r="BT37" i="1"/>
  <c r="BT39" i="1" s="1"/>
  <c r="BQ37" i="1"/>
  <c r="BQ39" i="1" s="1"/>
  <c r="BP37" i="1"/>
  <c r="BP39" i="1" s="1"/>
  <c r="BO37" i="1"/>
  <c r="BO39" i="1" s="1"/>
  <c r="BN37" i="1"/>
  <c r="BN39" i="1" s="1"/>
  <c r="BM37" i="1"/>
  <c r="BM39" i="1" s="1"/>
  <c r="BL37" i="1"/>
  <c r="BL39" i="1" s="1"/>
  <c r="BK37" i="1"/>
  <c r="BK39" i="1" s="1"/>
  <c r="BJ37" i="1"/>
  <c r="BJ39" i="1" s="1"/>
  <c r="BI37" i="1"/>
  <c r="BI39" i="1" s="1"/>
  <c r="BH37" i="1"/>
  <c r="BH39" i="1" s="1"/>
  <c r="BG37" i="1"/>
  <c r="BG39" i="1" s="1"/>
  <c r="BF37" i="1"/>
  <c r="BF39" i="1" s="1"/>
  <c r="BC37" i="1"/>
  <c r="BC39" i="1" s="1"/>
  <c r="BB37" i="1"/>
  <c r="BB39" i="1" s="1"/>
  <c r="BA37" i="1"/>
  <c r="BA39" i="1" s="1"/>
  <c r="AZ37" i="1"/>
  <c r="AZ39" i="1" s="1"/>
  <c r="AY37" i="1"/>
  <c r="AY39" i="1" s="1"/>
  <c r="AX37" i="1"/>
  <c r="AX39" i="1" s="1"/>
  <c r="AW37" i="1"/>
  <c r="AW39" i="1" s="1"/>
  <c r="AV37" i="1"/>
  <c r="AV39" i="1" s="1"/>
  <c r="AU37" i="1"/>
  <c r="AU39" i="1" s="1"/>
  <c r="AT37" i="1"/>
  <c r="AT39" i="1" s="1"/>
  <c r="AS37" i="1"/>
  <c r="AS39" i="1" s="1"/>
  <c r="AR37" i="1"/>
  <c r="AR39" i="1" s="1"/>
  <c r="AO37" i="1"/>
  <c r="AO39" i="1" s="1"/>
  <c r="AN37" i="1"/>
  <c r="AN39" i="1" s="1"/>
  <c r="AM37" i="1"/>
  <c r="AM39" i="1" s="1"/>
  <c r="AL37" i="1"/>
  <c r="AL39" i="1" s="1"/>
  <c r="AK37" i="1"/>
  <c r="AK39" i="1" s="1"/>
  <c r="AJ37" i="1"/>
  <c r="AJ39" i="1" s="1"/>
  <c r="AI37" i="1"/>
  <c r="AI39" i="1" s="1"/>
  <c r="AH37" i="1"/>
  <c r="AH39" i="1" s="1"/>
  <c r="AG37" i="1"/>
  <c r="AG39" i="1" s="1"/>
  <c r="AF37" i="1"/>
  <c r="AF39" i="1" s="1"/>
  <c r="AE37" i="1"/>
  <c r="AE39" i="1" s="1"/>
  <c r="AD37" i="1"/>
  <c r="AD39" i="1" s="1"/>
  <c r="AA37" i="1"/>
  <c r="AA39" i="1" s="1"/>
  <c r="Z37" i="1"/>
  <c r="Z39" i="1" s="1"/>
  <c r="Y37" i="1"/>
  <c r="Y39" i="1" s="1"/>
  <c r="X37" i="1"/>
  <c r="X39" i="1" s="1"/>
  <c r="W37" i="1"/>
  <c r="W39" i="1" s="1"/>
  <c r="V37" i="1"/>
  <c r="V39" i="1" s="1"/>
  <c r="U37" i="1"/>
  <c r="U39" i="1" s="1"/>
  <c r="T37" i="1"/>
  <c r="T39" i="1" s="1"/>
  <c r="S37" i="1"/>
  <c r="S39" i="1" s="1"/>
  <c r="R37" i="1"/>
  <c r="R39" i="1" s="1"/>
  <c r="Q37" i="1"/>
  <c r="Q39" i="1" s="1"/>
  <c r="P37" i="1"/>
  <c r="P39" i="1" s="1"/>
  <c r="M37" i="1"/>
  <c r="M39" i="1" s="1"/>
  <c r="L37" i="1"/>
  <c r="L39" i="1" s="1"/>
  <c r="K37" i="1"/>
  <c r="K39" i="1" s="1"/>
  <c r="J37" i="1"/>
  <c r="J39" i="1" s="1"/>
  <c r="I37" i="1"/>
  <c r="I39" i="1" s="1"/>
  <c r="H37" i="1"/>
  <c r="H39" i="1" s="1"/>
  <c r="G37" i="1"/>
  <c r="G39" i="1" s="1"/>
  <c r="F37" i="1"/>
  <c r="F39" i="1" s="1"/>
  <c r="E37" i="1"/>
  <c r="E39" i="1" s="1"/>
  <c r="D37" i="1"/>
  <c r="D39" i="1" s="1"/>
  <c r="C37" i="1"/>
  <c r="C39" i="1" s="1"/>
  <c r="B37" i="1"/>
  <c r="B39" i="1" s="1"/>
  <c r="CF33" i="1"/>
  <c r="CE33" i="1"/>
  <c r="CE44" i="1" s="1"/>
  <c r="CE45" i="1" s="1"/>
  <c r="CD33" i="1"/>
  <c r="CC33" i="1"/>
  <c r="CB33" i="1"/>
  <c r="CA33" i="1"/>
  <c r="BZ33" i="1"/>
  <c r="BY33" i="1"/>
  <c r="BY34" i="1" s="1"/>
  <c r="BY54" i="1" s="1"/>
  <c r="BX33" i="1"/>
  <c r="BX34" i="1" s="1"/>
  <c r="BX54" i="1" s="1"/>
  <c r="BW33" i="1"/>
  <c r="BV33" i="1"/>
  <c r="BU33" i="1"/>
  <c r="BT33" i="1"/>
  <c r="BR33" i="1"/>
  <c r="BQ33" i="1"/>
  <c r="BP33" i="1"/>
  <c r="BO33" i="1"/>
  <c r="BN33" i="1"/>
  <c r="BM33" i="1"/>
  <c r="BL33" i="1"/>
  <c r="BK33" i="1"/>
  <c r="BJ33" i="1"/>
  <c r="BI33" i="1"/>
  <c r="BI34" i="1" s="1"/>
  <c r="BI54" i="1" s="1"/>
  <c r="BH33" i="1"/>
  <c r="BH34" i="1" s="1"/>
  <c r="BH54" i="1" s="1"/>
  <c r="BG33" i="1"/>
  <c r="BF33" i="1"/>
  <c r="BF34" i="1" s="1"/>
  <c r="BF54" i="1" s="1"/>
  <c r="BD33" i="1"/>
  <c r="BC33" i="1"/>
  <c r="BB33" i="1"/>
  <c r="BB34" i="1" s="1"/>
  <c r="BB54" i="1" s="1"/>
  <c r="BA33" i="1"/>
  <c r="BA34" i="1" s="1"/>
  <c r="BA54" i="1" s="1"/>
  <c r="AZ33" i="1"/>
  <c r="AZ34" i="1" s="1"/>
  <c r="AZ54" i="1" s="1"/>
  <c r="AY33" i="1"/>
  <c r="AX33" i="1"/>
  <c r="AW33" i="1"/>
  <c r="AV33" i="1"/>
  <c r="AU33" i="1"/>
  <c r="AT33" i="1"/>
  <c r="AT34" i="1" s="1"/>
  <c r="AT54" i="1" s="1"/>
  <c r="AS33" i="1"/>
  <c r="AR33" i="1"/>
  <c r="AP33" i="1"/>
  <c r="AO33" i="1"/>
  <c r="AN33" i="1"/>
  <c r="AM33" i="1"/>
  <c r="AL33" i="1"/>
  <c r="AL34" i="1" s="1"/>
  <c r="AL54" i="1" s="1"/>
  <c r="AK33" i="1"/>
  <c r="AK34" i="1" s="1"/>
  <c r="AK54" i="1" s="1"/>
  <c r="AJ33" i="1"/>
  <c r="AJ34" i="1" s="1"/>
  <c r="AJ54" i="1" s="1"/>
  <c r="AI33" i="1"/>
  <c r="AH33" i="1"/>
  <c r="AG33" i="1"/>
  <c r="AF33" i="1"/>
  <c r="AE33" i="1"/>
  <c r="AD33" i="1"/>
  <c r="AD34" i="1" s="1"/>
  <c r="AD54" i="1" s="1"/>
  <c r="AB33" i="1"/>
  <c r="AA33" i="1"/>
  <c r="Z33" i="1"/>
  <c r="Z34" i="1" s="1"/>
  <c r="Z54" i="1" s="1"/>
  <c r="Y33" i="1"/>
  <c r="Y34" i="1" s="1"/>
  <c r="Y54" i="1" s="1"/>
  <c r="X33" i="1"/>
  <c r="W33" i="1"/>
  <c r="V33" i="1"/>
  <c r="V34" i="1" s="1"/>
  <c r="V54" i="1" s="1"/>
  <c r="U33" i="1"/>
  <c r="U34" i="1" s="1"/>
  <c r="U54" i="1" s="1"/>
  <c r="T33" i="1"/>
  <c r="T34" i="1" s="1"/>
  <c r="T54" i="1" s="1"/>
  <c r="S33" i="1"/>
  <c r="R33" i="1"/>
  <c r="Q33" i="1"/>
  <c r="P33" i="1"/>
  <c r="N33" i="1"/>
  <c r="M33" i="1"/>
  <c r="L33" i="1"/>
  <c r="K33" i="1"/>
  <c r="J33" i="1"/>
  <c r="I33" i="1"/>
  <c r="H33" i="1"/>
  <c r="G33" i="1"/>
  <c r="F33" i="1"/>
  <c r="F34" i="1" s="1"/>
  <c r="F54" i="1" s="1"/>
  <c r="E33" i="1"/>
  <c r="E34" i="1" s="1"/>
  <c r="E54" i="1" s="1"/>
  <c r="D33" i="1"/>
  <c r="D34" i="1" s="1"/>
  <c r="D54" i="1" s="1"/>
  <c r="C33" i="1"/>
  <c r="B33" i="1"/>
  <c r="CE31" i="1"/>
  <c r="CE41" i="1" s="1"/>
  <c r="CD31" i="1"/>
  <c r="CD41" i="1" s="1"/>
  <c r="CC31" i="1"/>
  <c r="CC41" i="1" s="1"/>
  <c r="CB31" i="1"/>
  <c r="CB41" i="1" s="1"/>
  <c r="CA31" i="1"/>
  <c r="CA41" i="1" s="1"/>
  <c r="BZ31" i="1"/>
  <c r="BZ41" i="1" s="1"/>
  <c r="BY31" i="1"/>
  <c r="BY41" i="1" s="1"/>
  <c r="BX31" i="1"/>
  <c r="BX41" i="1" s="1"/>
  <c r="BW31" i="1"/>
  <c r="BW41" i="1" s="1"/>
  <c r="BV31" i="1"/>
  <c r="BV41" i="1" s="1"/>
  <c r="BU31" i="1"/>
  <c r="BU41" i="1" s="1"/>
  <c r="BT31" i="1"/>
  <c r="BT41" i="1" s="1"/>
  <c r="BQ31" i="1"/>
  <c r="BQ41" i="1" s="1"/>
  <c r="BP31" i="1"/>
  <c r="BP41" i="1" s="1"/>
  <c r="BO31" i="1"/>
  <c r="BO41" i="1" s="1"/>
  <c r="BN31" i="1"/>
  <c r="BN41" i="1" s="1"/>
  <c r="BM31" i="1"/>
  <c r="BM41" i="1" s="1"/>
  <c r="BL31" i="1"/>
  <c r="BL41" i="1" s="1"/>
  <c r="BK31" i="1"/>
  <c r="BK41" i="1" s="1"/>
  <c r="BJ31" i="1"/>
  <c r="BJ41" i="1" s="1"/>
  <c r="BI31" i="1"/>
  <c r="BI41" i="1" s="1"/>
  <c r="BH31" i="1"/>
  <c r="BH41" i="1" s="1"/>
  <c r="BG31" i="1"/>
  <c r="BG41" i="1" s="1"/>
  <c r="BF31" i="1"/>
  <c r="BF41" i="1" s="1"/>
  <c r="BC31" i="1"/>
  <c r="BC41" i="1" s="1"/>
  <c r="BB31" i="1"/>
  <c r="BB41" i="1" s="1"/>
  <c r="BA31" i="1"/>
  <c r="BA41" i="1" s="1"/>
  <c r="AZ31" i="1"/>
  <c r="AZ41" i="1" s="1"/>
  <c r="AY31" i="1"/>
  <c r="AY41" i="1" s="1"/>
  <c r="AX31" i="1"/>
  <c r="AX41" i="1" s="1"/>
  <c r="AW31" i="1"/>
  <c r="AW41" i="1" s="1"/>
  <c r="AV31" i="1"/>
  <c r="AV41" i="1" s="1"/>
  <c r="AU31" i="1"/>
  <c r="AU41" i="1" s="1"/>
  <c r="AT31" i="1"/>
  <c r="AT41" i="1" s="1"/>
  <c r="AS31" i="1"/>
  <c r="AS41" i="1" s="1"/>
  <c r="AR31" i="1"/>
  <c r="AR41" i="1" s="1"/>
  <c r="AO31" i="1"/>
  <c r="AO41" i="1" s="1"/>
  <c r="AN31" i="1"/>
  <c r="AN41" i="1" s="1"/>
  <c r="AM31" i="1"/>
  <c r="AM41" i="1" s="1"/>
  <c r="AL31" i="1"/>
  <c r="AL41" i="1" s="1"/>
  <c r="AK31" i="1"/>
  <c r="AK41" i="1" s="1"/>
  <c r="AJ31" i="1"/>
  <c r="AJ41" i="1" s="1"/>
  <c r="AI31" i="1"/>
  <c r="AI41" i="1" s="1"/>
  <c r="AH31" i="1"/>
  <c r="AH41" i="1" s="1"/>
  <c r="AG31" i="1"/>
  <c r="AG41" i="1" s="1"/>
  <c r="AF31" i="1"/>
  <c r="AF41" i="1" s="1"/>
  <c r="AE31" i="1"/>
  <c r="AE41" i="1" s="1"/>
  <c r="AD31" i="1"/>
  <c r="AD41" i="1" s="1"/>
  <c r="AA31" i="1"/>
  <c r="AA41" i="1" s="1"/>
  <c r="Z31" i="1"/>
  <c r="Z41" i="1" s="1"/>
  <c r="Y31" i="1"/>
  <c r="Y41" i="1" s="1"/>
  <c r="X31" i="1"/>
  <c r="X41" i="1" s="1"/>
  <c r="W31" i="1"/>
  <c r="W41" i="1" s="1"/>
  <c r="V31" i="1"/>
  <c r="V41" i="1" s="1"/>
  <c r="U31" i="1"/>
  <c r="U41" i="1" s="1"/>
  <c r="T31" i="1"/>
  <c r="T41" i="1" s="1"/>
  <c r="S31" i="1"/>
  <c r="S41" i="1" s="1"/>
  <c r="R31" i="1"/>
  <c r="R41" i="1" s="1"/>
  <c r="Q31" i="1"/>
  <c r="Q41" i="1" s="1"/>
  <c r="P31" i="1"/>
  <c r="P41" i="1" s="1"/>
  <c r="M31" i="1"/>
  <c r="M41" i="1" s="1"/>
  <c r="L31" i="1"/>
  <c r="L41" i="1" s="1"/>
  <c r="K31" i="1"/>
  <c r="K41" i="1" s="1"/>
  <c r="J31" i="1"/>
  <c r="J41" i="1" s="1"/>
  <c r="I31" i="1"/>
  <c r="I41" i="1" s="1"/>
  <c r="F31" i="1"/>
  <c r="F41" i="1" s="1"/>
  <c r="E31" i="1"/>
  <c r="E41" i="1" s="1"/>
  <c r="D31" i="1"/>
  <c r="D41" i="1" s="1"/>
  <c r="C31" i="1"/>
  <c r="C41" i="1" s="1"/>
  <c r="B31" i="1"/>
  <c r="B41" i="1" s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A29" i="1"/>
  <c r="Z29" i="1"/>
  <c r="Y29" i="1"/>
  <c r="X29" i="1"/>
  <c r="W29" i="1"/>
  <c r="V29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D29" i="1"/>
  <c r="C29" i="1"/>
  <c r="B29" i="1"/>
  <c r="CG28" i="1"/>
  <c r="BS28" i="1"/>
  <c r="BE28" i="1"/>
  <c r="AQ28" i="1"/>
  <c r="AC28" i="1"/>
  <c r="O28" i="1"/>
  <c r="CE27" i="1"/>
  <c r="CE30" i="1" s="1"/>
  <c r="CD27" i="1"/>
  <c r="CD30" i="1" s="1"/>
  <c r="CC27" i="1"/>
  <c r="CC30" i="1" s="1"/>
  <c r="CB27" i="1"/>
  <c r="CB30" i="1" s="1"/>
  <c r="CA27" i="1"/>
  <c r="CA30" i="1" s="1"/>
  <c r="BZ27" i="1"/>
  <c r="BZ30" i="1" s="1"/>
  <c r="BY27" i="1"/>
  <c r="BY30" i="1" s="1"/>
  <c r="BX27" i="1"/>
  <c r="BX30" i="1" s="1"/>
  <c r="BW27" i="1"/>
  <c r="BW30" i="1" s="1"/>
  <c r="BV27" i="1"/>
  <c r="BV30" i="1" s="1"/>
  <c r="BU27" i="1"/>
  <c r="BU30" i="1" s="1"/>
  <c r="BT27" i="1"/>
  <c r="BT30" i="1" s="1"/>
  <c r="BQ27" i="1"/>
  <c r="BQ30" i="1" s="1"/>
  <c r="BP27" i="1"/>
  <c r="BP30" i="1" s="1"/>
  <c r="BO27" i="1"/>
  <c r="BO30" i="1" s="1"/>
  <c r="BN27" i="1"/>
  <c r="BN30" i="1" s="1"/>
  <c r="BM27" i="1"/>
  <c r="BM30" i="1" s="1"/>
  <c r="BL27" i="1"/>
  <c r="BL30" i="1" s="1"/>
  <c r="BK27" i="1"/>
  <c r="BK30" i="1" s="1"/>
  <c r="BJ27" i="1"/>
  <c r="BJ30" i="1" s="1"/>
  <c r="BI27" i="1"/>
  <c r="BI30" i="1" s="1"/>
  <c r="BH27" i="1"/>
  <c r="BH30" i="1" s="1"/>
  <c r="BG27" i="1"/>
  <c r="BG30" i="1" s="1"/>
  <c r="BF27" i="1"/>
  <c r="BF30" i="1" s="1"/>
  <c r="BC27" i="1"/>
  <c r="BC30" i="1" s="1"/>
  <c r="BB27" i="1"/>
  <c r="BB30" i="1" s="1"/>
  <c r="BA27" i="1"/>
  <c r="BA30" i="1" s="1"/>
  <c r="AZ27" i="1"/>
  <c r="AZ30" i="1" s="1"/>
  <c r="AY27" i="1"/>
  <c r="AY30" i="1" s="1"/>
  <c r="AX27" i="1"/>
  <c r="AX30" i="1" s="1"/>
  <c r="AW27" i="1"/>
  <c r="AW30" i="1" s="1"/>
  <c r="AV27" i="1"/>
  <c r="AV30" i="1" s="1"/>
  <c r="AU27" i="1"/>
  <c r="AU30" i="1" s="1"/>
  <c r="AT27" i="1"/>
  <c r="AT30" i="1" s="1"/>
  <c r="AS27" i="1"/>
  <c r="AS30" i="1" s="1"/>
  <c r="AR27" i="1"/>
  <c r="AR30" i="1" s="1"/>
  <c r="AO27" i="1"/>
  <c r="AO30" i="1" s="1"/>
  <c r="AN27" i="1"/>
  <c r="AN30" i="1" s="1"/>
  <c r="AM27" i="1"/>
  <c r="AM30" i="1" s="1"/>
  <c r="AL27" i="1"/>
  <c r="AL30" i="1" s="1"/>
  <c r="AK27" i="1"/>
  <c r="AK30" i="1" s="1"/>
  <c r="AJ27" i="1"/>
  <c r="AJ30" i="1" s="1"/>
  <c r="AI27" i="1"/>
  <c r="AI30" i="1" s="1"/>
  <c r="AH27" i="1"/>
  <c r="AH30" i="1" s="1"/>
  <c r="AG27" i="1"/>
  <c r="AG30" i="1" s="1"/>
  <c r="AF27" i="1"/>
  <c r="AF30" i="1" s="1"/>
  <c r="AE27" i="1"/>
  <c r="AE30" i="1" s="1"/>
  <c r="AD27" i="1"/>
  <c r="AD30" i="1" s="1"/>
  <c r="AA27" i="1"/>
  <c r="AA30" i="1" s="1"/>
  <c r="Z27" i="1"/>
  <c r="Z30" i="1" s="1"/>
  <c r="Y27" i="1"/>
  <c r="Y30" i="1" s="1"/>
  <c r="X27" i="1"/>
  <c r="X30" i="1" s="1"/>
  <c r="W27" i="1"/>
  <c r="W30" i="1" s="1"/>
  <c r="V27" i="1"/>
  <c r="V30" i="1" s="1"/>
  <c r="U27" i="1"/>
  <c r="U30" i="1" s="1"/>
  <c r="T27" i="1"/>
  <c r="T30" i="1" s="1"/>
  <c r="S27" i="1"/>
  <c r="S30" i="1" s="1"/>
  <c r="R27" i="1"/>
  <c r="R30" i="1" s="1"/>
  <c r="Q27" i="1"/>
  <c r="Q30" i="1" s="1"/>
  <c r="P27" i="1"/>
  <c r="P30" i="1" s="1"/>
  <c r="M27" i="1"/>
  <c r="M30" i="1" s="1"/>
  <c r="L27" i="1"/>
  <c r="L30" i="1" s="1"/>
  <c r="K27" i="1"/>
  <c r="K30" i="1" s="1"/>
  <c r="J27" i="1"/>
  <c r="J30" i="1" s="1"/>
  <c r="I27" i="1"/>
  <c r="I30" i="1" s="1"/>
  <c r="G27" i="1"/>
  <c r="G30" i="1" s="1"/>
  <c r="F27" i="1"/>
  <c r="F30" i="1" s="1"/>
  <c r="E27" i="1"/>
  <c r="E30" i="1" s="1"/>
  <c r="D27" i="1"/>
  <c r="D30" i="1" s="1"/>
  <c r="C27" i="1"/>
  <c r="C30" i="1" s="1"/>
  <c r="B27" i="1"/>
  <c r="B30" i="1" s="1"/>
  <c r="CG26" i="1"/>
  <c r="CF26" i="1"/>
  <c r="BS26" i="1"/>
  <c r="BR26" i="1"/>
  <c r="BE26" i="1"/>
  <c r="BD26" i="1"/>
  <c r="AQ26" i="1"/>
  <c r="AP26" i="1"/>
  <c r="AC26" i="1"/>
  <c r="AB26" i="1"/>
  <c r="O26" i="1"/>
  <c r="N26" i="1"/>
  <c r="H27" i="1"/>
  <c r="H30" i="1" s="1"/>
  <c r="G26" i="1"/>
  <c r="G31" i="1" s="1"/>
  <c r="CE24" i="1"/>
  <c r="CE47" i="1" s="1"/>
  <c r="CD24" i="1"/>
  <c r="CD47" i="1" s="1"/>
  <c r="CC24" i="1"/>
  <c r="CC47" i="1" s="1"/>
  <c r="CB24" i="1"/>
  <c r="CB47" i="1" s="1"/>
  <c r="CA24" i="1"/>
  <c r="CA47" i="1" s="1"/>
  <c r="BZ24" i="1"/>
  <c r="BZ47" i="1" s="1"/>
  <c r="BY24" i="1"/>
  <c r="BY47" i="1" s="1"/>
  <c r="BX24" i="1"/>
  <c r="BX47" i="1" s="1"/>
  <c r="BW24" i="1"/>
  <c r="BW47" i="1" s="1"/>
  <c r="BV24" i="1"/>
  <c r="BV47" i="1" s="1"/>
  <c r="BU24" i="1"/>
  <c r="BU47" i="1" s="1"/>
  <c r="BT24" i="1"/>
  <c r="BT47" i="1" s="1"/>
  <c r="BQ24" i="1"/>
  <c r="BQ47" i="1" s="1"/>
  <c r="BP24" i="1"/>
  <c r="BP47" i="1" s="1"/>
  <c r="BO24" i="1"/>
  <c r="BO47" i="1" s="1"/>
  <c r="BN24" i="1"/>
  <c r="BN47" i="1" s="1"/>
  <c r="BM24" i="1"/>
  <c r="BM47" i="1" s="1"/>
  <c r="BL24" i="1"/>
  <c r="BL47" i="1" s="1"/>
  <c r="BK24" i="1"/>
  <c r="BK47" i="1" s="1"/>
  <c r="BJ24" i="1"/>
  <c r="BJ47" i="1" s="1"/>
  <c r="BI24" i="1"/>
  <c r="BI47" i="1" s="1"/>
  <c r="BH24" i="1"/>
  <c r="BH47" i="1" s="1"/>
  <c r="BG24" i="1"/>
  <c r="BG47" i="1" s="1"/>
  <c r="BF24" i="1"/>
  <c r="BF47" i="1" s="1"/>
  <c r="BC24" i="1"/>
  <c r="BC47" i="1" s="1"/>
  <c r="BB24" i="1"/>
  <c r="BB47" i="1" s="1"/>
  <c r="BA24" i="1"/>
  <c r="BA47" i="1" s="1"/>
  <c r="AZ24" i="1"/>
  <c r="AZ47" i="1" s="1"/>
  <c r="AY24" i="1"/>
  <c r="AY47" i="1" s="1"/>
  <c r="AX24" i="1"/>
  <c r="AX47" i="1" s="1"/>
  <c r="AW24" i="1"/>
  <c r="AW47" i="1" s="1"/>
  <c r="AV24" i="1"/>
  <c r="AV47" i="1" s="1"/>
  <c r="AU24" i="1"/>
  <c r="AU47" i="1" s="1"/>
  <c r="AT24" i="1"/>
  <c r="AT47" i="1" s="1"/>
  <c r="AS24" i="1"/>
  <c r="AS47" i="1" s="1"/>
  <c r="AR24" i="1"/>
  <c r="AR47" i="1" s="1"/>
  <c r="AO24" i="1"/>
  <c r="AO47" i="1" s="1"/>
  <c r="AN24" i="1"/>
  <c r="AN47" i="1" s="1"/>
  <c r="AM24" i="1"/>
  <c r="AM47" i="1" s="1"/>
  <c r="AL24" i="1"/>
  <c r="AL47" i="1" s="1"/>
  <c r="AK24" i="1"/>
  <c r="AK47" i="1" s="1"/>
  <c r="AJ24" i="1"/>
  <c r="AJ47" i="1" s="1"/>
  <c r="AI24" i="1"/>
  <c r="AI47" i="1" s="1"/>
  <c r="AH24" i="1"/>
  <c r="AH47" i="1" s="1"/>
  <c r="AG24" i="1"/>
  <c r="AG47" i="1" s="1"/>
  <c r="AF24" i="1"/>
  <c r="AF47" i="1" s="1"/>
  <c r="AE24" i="1"/>
  <c r="AE47" i="1" s="1"/>
  <c r="AD24" i="1"/>
  <c r="AD47" i="1" s="1"/>
  <c r="AA24" i="1"/>
  <c r="AA47" i="1" s="1"/>
  <c r="Z24" i="1"/>
  <c r="Z47" i="1" s="1"/>
  <c r="Y24" i="1"/>
  <c r="Y47" i="1" s="1"/>
  <c r="X24" i="1"/>
  <c r="X47" i="1" s="1"/>
  <c r="W24" i="1"/>
  <c r="W47" i="1" s="1"/>
  <c r="V24" i="1"/>
  <c r="V47" i="1" s="1"/>
  <c r="U24" i="1"/>
  <c r="U47" i="1" s="1"/>
  <c r="T24" i="1"/>
  <c r="T47" i="1" s="1"/>
  <c r="S24" i="1"/>
  <c r="S47" i="1" s="1"/>
  <c r="R24" i="1"/>
  <c r="R47" i="1" s="1"/>
  <c r="Q24" i="1"/>
  <c r="Q47" i="1" s="1"/>
  <c r="P24" i="1"/>
  <c r="P47" i="1" s="1"/>
  <c r="M24" i="1"/>
  <c r="M47" i="1" s="1"/>
  <c r="L24" i="1"/>
  <c r="L47" i="1" s="1"/>
  <c r="K24" i="1"/>
  <c r="K47" i="1" s="1"/>
  <c r="J24" i="1"/>
  <c r="J47" i="1" s="1"/>
  <c r="I24" i="1"/>
  <c r="I47" i="1" s="1"/>
  <c r="H24" i="1"/>
  <c r="H47" i="1" s="1"/>
  <c r="G24" i="1"/>
  <c r="G47" i="1" s="1"/>
  <c r="F24" i="1"/>
  <c r="F47" i="1" s="1"/>
  <c r="E24" i="1"/>
  <c r="E47" i="1" s="1"/>
  <c r="D24" i="1"/>
  <c r="D47" i="1" s="1"/>
  <c r="C24" i="1"/>
  <c r="C47" i="1" s="1"/>
  <c r="B24" i="1"/>
  <c r="B47" i="1" s="1"/>
  <c r="CG23" i="1"/>
  <c r="BS23" i="1"/>
  <c r="BE23" i="1"/>
  <c r="AQ23" i="1"/>
  <c r="AC23" i="1"/>
  <c r="O23" i="1"/>
  <c r="CE22" i="1"/>
  <c r="CE25" i="1" s="1"/>
  <c r="CD22" i="1"/>
  <c r="CD25" i="1" s="1"/>
  <c r="CC22" i="1"/>
  <c r="CC25" i="1" s="1"/>
  <c r="CB22" i="1"/>
  <c r="CB25" i="1" s="1"/>
  <c r="CA22" i="1"/>
  <c r="CA25" i="1" s="1"/>
  <c r="BZ22" i="1"/>
  <c r="BZ25" i="1" s="1"/>
  <c r="BY22" i="1"/>
  <c r="BY25" i="1" s="1"/>
  <c r="BX22" i="1"/>
  <c r="BX25" i="1" s="1"/>
  <c r="BW22" i="1"/>
  <c r="BW25" i="1" s="1"/>
  <c r="BV22" i="1"/>
  <c r="BV25" i="1" s="1"/>
  <c r="BU22" i="1"/>
  <c r="BU25" i="1" s="1"/>
  <c r="BT22" i="1"/>
  <c r="BT25" i="1" s="1"/>
  <c r="BQ22" i="1"/>
  <c r="BQ25" i="1" s="1"/>
  <c r="BP22" i="1"/>
  <c r="BP25" i="1" s="1"/>
  <c r="BO22" i="1"/>
  <c r="BO25" i="1" s="1"/>
  <c r="BN22" i="1"/>
  <c r="BN25" i="1" s="1"/>
  <c r="BM22" i="1"/>
  <c r="BM25" i="1" s="1"/>
  <c r="BL22" i="1"/>
  <c r="BL25" i="1" s="1"/>
  <c r="BK22" i="1"/>
  <c r="BK25" i="1" s="1"/>
  <c r="BJ22" i="1"/>
  <c r="BJ25" i="1" s="1"/>
  <c r="BI22" i="1"/>
  <c r="BI25" i="1" s="1"/>
  <c r="BH22" i="1"/>
  <c r="BH25" i="1" s="1"/>
  <c r="BG22" i="1"/>
  <c r="BG25" i="1" s="1"/>
  <c r="BF22" i="1"/>
  <c r="BF25" i="1" s="1"/>
  <c r="BC22" i="1"/>
  <c r="BC25" i="1" s="1"/>
  <c r="BB22" i="1"/>
  <c r="BB25" i="1" s="1"/>
  <c r="BA22" i="1"/>
  <c r="BA25" i="1" s="1"/>
  <c r="AZ22" i="1"/>
  <c r="AZ25" i="1" s="1"/>
  <c r="AY22" i="1"/>
  <c r="AY25" i="1" s="1"/>
  <c r="AX22" i="1"/>
  <c r="AX25" i="1" s="1"/>
  <c r="AW22" i="1"/>
  <c r="AW25" i="1" s="1"/>
  <c r="AV22" i="1"/>
  <c r="AV25" i="1" s="1"/>
  <c r="AU22" i="1"/>
  <c r="AU25" i="1" s="1"/>
  <c r="AT22" i="1"/>
  <c r="AT25" i="1" s="1"/>
  <c r="AS22" i="1"/>
  <c r="AS25" i="1" s="1"/>
  <c r="AR22" i="1"/>
  <c r="AR25" i="1" s="1"/>
  <c r="AO22" i="1"/>
  <c r="AO25" i="1" s="1"/>
  <c r="AN22" i="1"/>
  <c r="AN25" i="1" s="1"/>
  <c r="AM22" i="1"/>
  <c r="AM25" i="1" s="1"/>
  <c r="AL22" i="1"/>
  <c r="AL25" i="1" s="1"/>
  <c r="AK22" i="1"/>
  <c r="AK25" i="1" s="1"/>
  <c r="AJ22" i="1"/>
  <c r="AJ25" i="1" s="1"/>
  <c r="AI22" i="1"/>
  <c r="AI25" i="1" s="1"/>
  <c r="AH22" i="1"/>
  <c r="AH25" i="1" s="1"/>
  <c r="AG22" i="1"/>
  <c r="AG25" i="1" s="1"/>
  <c r="AF22" i="1"/>
  <c r="AF25" i="1" s="1"/>
  <c r="AE22" i="1"/>
  <c r="AE25" i="1" s="1"/>
  <c r="AD22" i="1"/>
  <c r="AD25" i="1" s="1"/>
  <c r="AA22" i="1"/>
  <c r="AA25" i="1" s="1"/>
  <c r="Z22" i="1"/>
  <c r="Z25" i="1" s="1"/>
  <c r="Y22" i="1"/>
  <c r="Y25" i="1" s="1"/>
  <c r="X22" i="1"/>
  <c r="X25" i="1" s="1"/>
  <c r="W22" i="1"/>
  <c r="W25" i="1" s="1"/>
  <c r="V22" i="1"/>
  <c r="V25" i="1" s="1"/>
  <c r="U22" i="1"/>
  <c r="U25" i="1" s="1"/>
  <c r="T22" i="1"/>
  <c r="T25" i="1" s="1"/>
  <c r="S22" i="1"/>
  <c r="S25" i="1" s="1"/>
  <c r="R22" i="1"/>
  <c r="R25" i="1" s="1"/>
  <c r="Q22" i="1"/>
  <c r="Q25" i="1" s="1"/>
  <c r="P22" i="1"/>
  <c r="P25" i="1" s="1"/>
  <c r="M22" i="1"/>
  <c r="M25" i="1" s="1"/>
  <c r="L22" i="1"/>
  <c r="L25" i="1" s="1"/>
  <c r="K22" i="1"/>
  <c r="K25" i="1" s="1"/>
  <c r="J22" i="1"/>
  <c r="J25" i="1" s="1"/>
  <c r="I22" i="1"/>
  <c r="I25" i="1" s="1"/>
  <c r="H22" i="1"/>
  <c r="H25" i="1" s="1"/>
  <c r="G22" i="1"/>
  <c r="G25" i="1" s="1"/>
  <c r="F22" i="1"/>
  <c r="F25" i="1" s="1"/>
  <c r="E22" i="1"/>
  <c r="E25" i="1" s="1"/>
  <c r="D22" i="1"/>
  <c r="D25" i="1" s="1"/>
  <c r="C22" i="1"/>
  <c r="C25" i="1" s="1"/>
  <c r="B22" i="1"/>
  <c r="B25" i="1" s="1"/>
  <c r="CG21" i="1"/>
  <c r="CF21" i="1"/>
  <c r="BS21" i="1"/>
  <c r="BR21" i="1"/>
  <c r="BE21" i="1"/>
  <c r="BD21" i="1"/>
  <c r="AQ21" i="1"/>
  <c r="AP21" i="1"/>
  <c r="AC21" i="1"/>
  <c r="AB21" i="1"/>
  <c r="O21" i="1"/>
  <c r="N21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A19" i="1"/>
  <c r="Z19" i="1"/>
  <c r="Y19" i="1"/>
  <c r="X19" i="1"/>
  <c r="W19" i="1"/>
  <c r="V19" i="1"/>
  <c r="U19" i="1"/>
  <c r="T19" i="1"/>
  <c r="S19" i="1"/>
  <c r="R19" i="1"/>
  <c r="Q19" i="1"/>
  <c r="P19" i="1"/>
  <c r="M19" i="1"/>
  <c r="L19" i="1"/>
  <c r="K19" i="1"/>
  <c r="J19" i="1"/>
  <c r="I19" i="1"/>
  <c r="H19" i="1"/>
  <c r="G19" i="1"/>
  <c r="F19" i="1"/>
  <c r="E19" i="1"/>
  <c r="D19" i="1"/>
  <c r="C19" i="1"/>
  <c r="B19" i="1"/>
  <c r="CG18" i="1"/>
  <c r="CG38" i="1" s="1"/>
  <c r="BS18" i="1"/>
  <c r="BS38" i="1" s="1"/>
  <c r="BE18" i="1"/>
  <c r="BE38" i="1" s="1"/>
  <c r="AQ18" i="1"/>
  <c r="AQ38" i="1" s="1"/>
  <c r="AC18" i="1"/>
  <c r="AC38" i="1" s="1"/>
  <c r="O18" i="1"/>
  <c r="O38" i="1" s="1"/>
  <c r="CE17" i="1"/>
  <c r="CE36" i="1" s="1"/>
  <c r="CD17" i="1"/>
  <c r="CD36" i="1" s="1"/>
  <c r="CC17" i="1"/>
  <c r="CC36" i="1" s="1"/>
  <c r="CB17" i="1"/>
  <c r="CB36" i="1" s="1"/>
  <c r="CA17" i="1"/>
  <c r="CA36" i="1" s="1"/>
  <c r="BZ17" i="1"/>
  <c r="BZ36" i="1" s="1"/>
  <c r="BY17" i="1"/>
  <c r="BY36" i="1" s="1"/>
  <c r="BX17" i="1"/>
  <c r="BX36" i="1" s="1"/>
  <c r="BW17" i="1"/>
  <c r="BW36" i="1" s="1"/>
  <c r="BV17" i="1"/>
  <c r="BV36" i="1" s="1"/>
  <c r="BU17" i="1"/>
  <c r="BU36" i="1" s="1"/>
  <c r="BT17" i="1"/>
  <c r="BT36" i="1" s="1"/>
  <c r="BQ17" i="1"/>
  <c r="BQ36" i="1" s="1"/>
  <c r="BP17" i="1"/>
  <c r="BP36" i="1" s="1"/>
  <c r="BO17" i="1"/>
  <c r="BO36" i="1" s="1"/>
  <c r="BN17" i="1"/>
  <c r="BN36" i="1" s="1"/>
  <c r="BM17" i="1"/>
  <c r="BM36" i="1" s="1"/>
  <c r="BL17" i="1"/>
  <c r="BL36" i="1" s="1"/>
  <c r="BK17" i="1"/>
  <c r="BK36" i="1" s="1"/>
  <c r="BJ17" i="1"/>
  <c r="BJ36" i="1" s="1"/>
  <c r="BI17" i="1"/>
  <c r="BI36" i="1" s="1"/>
  <c r="BH17" i="1"/>
  <c r="BH36" i="1" s="1"/>
  <c r="BG17" i="1"/>
  <c r="BG36" i="1" s="1"/>
  <c r="BF17" i="1"/>
  <c r="BF36" i="1" s="1"/>
  <c r="BC17" i="1"/>
  <c r="BC36" i="1" s="1"/>
  <c r="BB17" i="1"/>
  <c r="BB36" i="1" s="1"/>
  <c r="BA17" i="1"/>
  <c r="BA36" i="1" s="1"/>
  <c r="AZ17" i="1"/>
  <c r="AZ36" i="1" s="1"/>
  <c r="AY17" i="1"/>
  <c r="AY36" i="1" s="1"/>
  <c r="AX17" i="1"/>
  <c r="AX36" i="1" s="1"/>
  <c r="AW17" i="1"/>
  <c r="AW36" i="1" s="1"/>
  <c r="AV17" i="1"/>
  <c r="AV36" i="1" s="1"/>
  <c r="AU17" i="1"/>
  <c r="AU36" i="1" s="1"/>
  <c r="AT17" i="1"/>
  <c r="AT36" i="1" s="1"/>
  <c r="AS17" i="1"/>
  <c r="AS36" i="1" s="1"/>
  <c r="AR17" i="1"/>
  <c r="AR36" i="1" s="1"/>
  <c r="AO17" i="1"/>
  <c r="AO36" i="1" s="1"/>
  <c r="AN17" i="1"/>
  <c r="AN36" i="1" s="1"/>
  <c r="AM17" i="1"/>
  <c r="AM36" i="1" s="1"/>
  <c r="AL17" i="1"/>
  <c r="AL36" i="1" s="1"/>
  <c r="AK17" i="1"/>
  <c r="AK36" i="1" s="1"/>
  <c r="AJ17" i="1"/>
  <c r="AJ36" i="1" s="1"/>
  <c r="AI17" i="1"/>
  <c r="AI36" i="1" s="1"/>
  <c r="AH17" i="1"/>
  <c r="AH36" i="1" s="1"/>
  <c r="AG17" i="1"/>
  <c r="AG36" i="1" s="1"/>
  <c r="AF17" i="1"/>
  <c r="AF36" i="1" s="1"/>
  <c r="AE17" i="1"/>
  <c r="AE36" i="1" s="1"/>
  <c r="AD17" i="1"/>
  <c r="AD36" i="1" s="1"/>
  <c r="AA17" i="1"/>
  <c r="AA36" i="1" s="1"/>
  <c r="Z17" i="1"/>
  <c r="Z36" i="1" s="1"/>
  <c r="Y17" i="1"/>
  <c r="Y36" i="1" s="1"/>
  <c r="X17" i="1"/>
  <c r="X36" i="1" s="1"/>
  <c r="W17" i="1"/>
  <c r="W36" i="1" s="1"/>
  <c r="V17" i="1"/>
  <c r="V36" i="1" s="1"/>
  <c r="U17" i="1"/>
  <c r="U36" i="1" s="1"/>
  <c r="T17" i="1"/>
  <c r="T36" i="1" s="1"/>
  <c r="S17" i="1"/>
  <c r="S36" i="1" s="1"/>
  <c r="R17" i="1"/>
  <c r="R36" i="1" s="1"/>
  <c r="Q17" i="1"/>
  <c r="Q36" i="1" s="1"/>
  <c r="P17" i="1"/>
  <c r="P36" i="1" s="1"/>
  <c r="M17" i="1"/>
  <c r="M36" i="1" s="1"/>
  <c r="L17" i="1"/>
  <c r="L36" i="1" s="1"/>
  <c r="K17" i="1"/>
  <c r="K36" i="1" s="1"/>
  <c r="J17" i="1"/>
  <c r="J36" i="1" s="1"/>
  <c r="I17" i="1"/>
  <c r="I36" i="1" s="1"/>
  <c r="H17" i="1"/>
  <c r="H36" i="1" s="1"/>
  <c r="G17" i="1"/>
  <c r="G36" i="1" s="1"/>
  <c r="F17" i="1"/>
  <c r="F36" i="1" s="1"/>
  <c r="E17" i="1"/>
  <c r="E36" i="1" s="1"/>
  <c r="D17" i="1"/>
  <c r="D36" i="1" s="1"/>
  <c r="C17" i="1"/>
  <c r="C36" i="1" s="1"/>
  <c r="B17" i="1"/>
  <c r="B36" i="1" s="1"/>
  <c r="CG16" i="1"/>
  <c r="CF16" i="1"/>
  <c r="BS16" i="1"/>
  <c r="BR16" i="1"/>
  <c r="BE16" i="1"/>
  <c r="BE31" i="1" s="1"/>
  <c r="BD16" i="1"/>
  <c r="BD31" i="1" s="1"/>
  <c r="AQ16" i="1"/>
  <c r="AP16" i="1"/>
  <c r="AC16" i="1"/>
  <c r="AB16" i="1"/>
  <c r="O16" i="1"/>
  <c r="N16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A14" i="1"/>
  <c r="Z14" i="1"/>
  <c r="Y14" i="1"/>
  <c r="X14" i="1"/>
  <c r="W14" i="1"/>
  <c r="V14" i="1"/>
  <c r="U14" i="1"/>
  <c r="T14" i="1"/>
  <c r="S14" i="1"/>
  <c r="R14" i="1"/>
  <c r="Q14" i="1"/>
  <c r="P14" i="1"/>
  <c r="M14" i="1"/>
  <c r="L14" i="1"/>
  <c r="K14" i="1"/>
  <c r="J14" i="1"/>
  <c r="I14" i="1"/>
  <c r="H14" i="1"/>
  <c r="G14" i="1"/>
  <c r="F14" i="1"/>
  <c r="E14" i="1"/>
  <c r="D14" i="1"/>
  <c r="C14" i="1"/>
  <c r="B14" i="1"/>
  <c r="CG13" i="1"/>
  <c r="BS13" i="1"/>
  <c r="BE13" i="1"/>
  <c r="AQ13" i="1"/>
  <c r="AC13" i="1"/>
  <c r="O13" i="1"/>
  <c r="CE12" i="1"/>
  <c r="CE15" i="1" s="1"/>
  <c r="CD12" i="1"/>
  <c r="CD15" i="1" s="1"/>
  <c r="CC12" i="1"/>
  <c r="CC15" i="1" s="1"/>
  <c r="CB12" i="1"/>
  <c r="CB15" i="1" s="1"/>
  <c r="CA12" i="1"/>
  <c r="CA15" i="1" s="1"/>
  <c r="BZ12" i="1"/>
  <c r="BZ15" i="1" s="1"/>
  <c r="BY12" i="1"/>
  <c r="BY15" i="1" s="1"/>
  <c r="BX12" i="1"/>
  <c r="BX15" i="1" s="1"/>
  <c r="BW12" i="1"/>
  <c r="BW15" i="1" s="1"/>
  <c r="BV12" i="1"/>
  <c r="BV15" i="1" s="1"/>
  <c r="BU12" i="1"/>
  <c r="BU15" i="1" s="1"/>
  <c r="BT12" i="1"/>
  <c r="BT15" i="1" s="1"/>
  <c r="BQ12" i="1"/>
  <c r="BQ15" i="1" s="1"/>
  <c r="BP12" i="1"/>
  <c r="BP15" i="1" s="1"/>
  <c r="BO12" i="1"/>
  <c r="BO15" i="1" s="1"/>
  <c r="BN12" i="1"/>
  <c r="BN15" i="1" s="1"/>
  <c r="BM12" i="1"/>
  <c r="BM15" i="1" s="1"/>
  <c r="BL12" i="1"/>
  <c r="BL15" i="1" s="1"/>
  <c r="BK12" i="1"/>
  <c r="BK15" i="1" s="1"/>
  <c r="BJ12" i="1"/>
  <c r="BJ15" i="1" s="1"/>
  <c r="BI12" i="1"/>
  <c r="BI15" i="1" s="1"/>
  <c r="BH12" i="1"/>
  <c r="BH15" i="1" s="1"/>
  <c r="BG12" i="1"/>
  <c r="BG15" i="1" s="1"/>
  <c r="BF12" i="1"/>
  <c r="BF15" i="1" s="1"/>
  <c r="BC12" i="1"/>
  <c r="BC15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5" i="1" s="1"/>
  <c r="AS12" i="1"/>
  <c r="AS15" i="1" s="1"/>
  <c r="AR12" i="1"/>
  <c r="AR15" i="1" s="1"/>
  <c r="AO12" i="1"/>
  <c r="AO15" i="1" s="1"/>
  <c r="AN12" i="1"/>
  <c r="AN15" i="1" s="1"/>
  <c r="AM12" i="1"/>
  <c r="AM15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5" i="1" s="1"/>
  <c r="AA12" i="1"/>
  <c r="AA15" i="1" s="1"/>
  <c r="Z12" i="1"/>
  <c r="Z15" i="1" s="1"/>
  <c r="Y12" i="1"/>
  <c r="Y15" i="1" s="1"/>
  <c r="X12" i="1"/>
  <c r="X15" i="1" s="1"/>
  <c r="W12" i="1"/>
  <c r="W15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M12" i="1"/>
  <c r="M15" i="1" s="1"/>
  <c r="L12" i="1"/>
  <c r="L15" i="1" s="1"/>
  <c r="K12" i="1"/>
  <c r="K15" i="1" s="1"/>
  <c r="J12" i="1"/>
  <c r="J15" i="1" s="1"/>
  <c r="I12" i="1"/>
  <c r="I15" i="1" s="1"/>
  <c r="H12" i="1"/>
  <c r="H15" i="1" s="1"/>
  <c r="G12" i="1"/>
  <c r="G15" i="1" s="1"/>
  <c r="F12" i="1"/>
  <c r="F15" i="1" s="1"/>
  <c r="E12" i="1"/>
  <c r="E15" i="1" s="1"/>
  <c r="D12" i="1"/>
  <c r="D15" i="1" s="1"/>
  <c r="C12" i="1"/>
  <c r="C15" i="1" s="1"/>
  <c r="B12" i="1"/>
  <c r="B15" i="1" s="1"/>
  <c r="CG11" i="1"/>
  <c r="CF11" i="1"/>
  <c r="BS11" i="1"/>
  <c r="BS12" i="1" s="1"/>
  <c r="BR11" i="1"/>
  <c r="BR12" i="1" s="1"/>
  <c r="BR15" i="1" s="1"/>
  <c r="BE11" i="1"/>
  <c r="BD11" i="1"/>
  <c r="AQ11" i="1"/>
  <c r="AQ12" i="1" s="1"/>
  <c r="AP11" i="1"/>
  <c r="AP12" i="1" s="1"/>
  <c r="AP15" i="1" s="1"/>
  <c r="AC11" i="1"/>
  <c r="AC12" i="1" s="1"/>
  <c r="AB11" i="1"/>
  <c r="O11" i="1"/>
  <c r="N11" i="1"/>
  <c r="CG8" i="1"/>
  <c r="CF8" i="1"/>
  <c r="BS8" i="1"/>
  <c r="BR8" i="1"/>
  <c r="BE8" i="1"/>
  <c r="BD8" i="1"/>
  <c r="AQ8" i="1"/>
  <c r="AP8" i="1"/>
  <c r="AC8" i="1"/>
  <c r="AB8" i="1"/>
  <c r="O8" i="1"/>
  <c r="N8" i="1"/>
  <c r="CG7" i="1"/>
  <c r="CF7" i="1"/>
  <c r="BS7" i="1"/>
  <c r="BR7" i="1"/>
  <c r="BE7" i="1"/>
  <c r="BD7" i="1"/>
  <c r="AQ7" i="1"/>
  <c r="AP7" i="1"/>
  <c r="AC7" i="1"/>
  <c r="AB7" i="1"/>
  <c r="O7" i="1"/>
  <c r="N7" i="1"/>
  <c r="CG4" i="1"/>
  <c r="CF4" i="1"/>
  <c r="CF12" i="1" s="1"/>
  <c r="CF15" i="1" s="1"/>
  <c r="BS4" i="1"/>
  <c r="BR4" i="1"/>
  <c r="BE4" i="1"/>
  <c r="BD4" i="1"/>
  <c r="AQ4" i="1"/>
  <c r="AP4" i="1"/>
  <c r="AC4" i="1"/>
  <c r="AB4" i="1"/>
  <c r="AB12" i="1" s="1"/>
  <c r="AB15" i="1" s="1"/>
  <c r="O4" i="1"/>
  <c r="N4" i="1"/>
  <c r="M2" i="8" l="1"/>
  <c r="M130" i="8" s="1"/>
  <c r="G24" i="8"/>
  <c r="M70" i="8"/>
  <c r="M69" i="8"/>
  <c r="K143" i="8"/>
  <c r="K139" i="8"/>
  <c r="K130" i="8"/>
  <c r="K69" i="8"/>
  <c r="I24" i="8"/>
  <c r="I23" i="8" s="1"/>
  <c r="I2" i="8"/>
  <c r="I70" i="8"/>
  <c r="G91" i="8"/>
  <c r="G70" i="8"/>
  <c r="G23" i="8"/>
  <c r="O141" i="8"/>
  <c r="O76" i="8"/>
  <c r="O34" i="8"/>
  <c r="O30" i="8"/>
  <c r="O46" i="8"/>
  <c r="O72" i="8"/>
  <c r="O62" i="8"/>
  <c r="O21" i="8"/>
  <c r="O136" i="8"/>
  <c r="O94" i="8"/>
  <c r="O99" i="8"/>
  <c r="O88" i="8"/>
  <c r="O55" i="8"/>
  <c r="O31" i="8"/>
  <c r="O108" i="8"/>
  <c r="O122" i="8"/>
  <c r="O123" i="8"/>
  <c r="O39" i="8"/>
  <c r="O11" i="8"/>
  <c r="O59" i="8"/>
  <c r="O135" i="8"/>
  <c r="O119" i="8"/>
  <c r="O83" i="8"/>
  <c r="N12" i="1"/>
  <c r="N15" i="1" s="1"/>
  <c r="O12" i="1"/>
  <c r="O15" i="1" s="1"/>
  <c r="AC108" i="1"/>
  <c r="AC104" i="1"/>
  <c r="AC102" i="1"/>
  <c r="AC100" i="1"/>
  <c r="AC98" i="1"/>
  <c r="AC90" i="1"/>
  <c r="AC86" i="1"/>
  <c r="AC76" i="1"/>
  <c r="AC68" i="1"/>
  <c r="AC74" i="1"/>
  <c r="AC77" i="1" s="1"/>
  <c r="AC80" i="1"/>
  <c r="AC70" i="1"/>
  <c r="AC56" i="1"/>
  <c r="AC52" i="1"/>
  <c r="AC62" i="1"/>
  <c r="AC50" i="1"/>
  <c r="AC58" i="1"/>
  <c r="AC64" i="1"/>
  <c r="AC42" i="1"/>
  <c r="AC29" i="1"/>
  <c r="AC24" i="1"/>
  <c r="AC47" i="1" s="1"/>
  <c r="AC17" i="1"/>
  <c r="AC36" i="1" s="1"/>
  <c r="AC27" i="1"/>
  <c r="AC22" i="1"/>
  <c r="AC14" i="1"/>
  <c r="AC19" i="1"/>
  <c r="CG108" i="1"/>
  <c r="CG104" i="1"/>
  <c r="CG102" i="1"/>
  <c r="CG100" i="1"/>
  <c r="CG98" i="1"/>
  <c r="CG90" i="1"/>
  <c r="CG86" i="1"/>
  <c r="CG76" i="1"/>
  <c r="CG68" i="1"/>
  <c r="CG74" i="1"/>
  <c r="CG80" i="1"/>
  <c r="CG70" i="1"/>
  <c r="CG56" i="1"/>
  <c r="CG52" i="1"/>
  <c r="CG62" i="1"/>
  <c r="CG50" i="1"/>
  <c r="CG58" i="1"/>
  <c r="CG64" i="1"/>
  <c r="CG42" i="1"/>
  <c r="CG29" i="1"/>
  <c r="CG24" i="1"/>
  <c r="CG47" i="1" s="1"/>
  <c r="CG17" i="1"/>
  <c r="CG36" i="1" s="1"/>
  <c r="CG27" i="1"/>
  <c r="CG22" i="1"/>
  <c r="CG14" i="1"/>
  <c r="CG19" i="1"/>
  <c r="AP108" i="1"/>
  <c r="AP104" i="1"/>
  <c r="AP102" i="1"/>
  <c r="AP100" i="1"/>
  <c r="AP98" i="1"/>
  <c r="AP90" i="1"/>
  <c r="AP82" i="1"/>
  <c r="AP80" i="1"/>
  <c r="AP70" i="1"/>
  <c r="AP86" i="1"/>
  <c r="AP76" i="1"/>
  <c r="AP68" i="1"/>
  <c r="AP71" i="1" s="1"/>
  <c r="AP74" i="1"/>
  <c r="AP77" i="1" s="1"/>
  <c r="AP58" i="1"/>
  <c r="AP64" i="1"/>
  <c r="AP56" i="1"/>
  <c r="AP59" i="1" s="1"/>
  <c r="AP52" i="1"/>
  <c r="AP62" i="1"/>
  <c r="AP65" i="1" s="1"/>
  <c r="AP50" i="1"/>
  <c r="AP53" i="1" s="1"/>
  <c r="AP42" i="1"/>
  <c r="AP5" i="1" s="1"/>
  <c r="AP9" i="1" s="1"/>
  <c r="AP10" i="1" s="1"/>
  <c r="AP14" i="1"/>
  <c r="AP34" i="1"/>
  <c r="AP54" i="1" s="1"/>
  <c r="AP19" i="1"/>
  <c r="AP29" i="1"/>
  <c r="AP24" i="1"/>
  <c r="AP47" i="1" s="1"/>
  <c r="AP17" i="1"/>
  <c r="AP27" i="1"/>
  <c r="AP30" i="1" s="1"/>
  <c r="AP22" i="1"/>
  <c r="AP25" i="1" s="1"/>
  <c r="AC30" i="1"/>
  <c r="AQ108" i="1"/>
  <c r="AQ104" i="1"/>
  <c r="AQ102" i="1"/>
  <c r="AQ100" i="1"/>
  <c r="AQ98" i="1"/>
  <c r="AQ90" i="1"/>
  <c r="AQ86" i="1"/>
  <c r="AQ70" i="1"/>
  <c r="AQ76" i="1"/>
  <c r="AQ68" i="1"/>
  <c r="AQ71" i="1" s="1"/>
  <c r="AQ80" i="1"/>
  <c r="AQ58" i="1"/>
  <c r="AQ64" i="1"/>
  <c r="AQ56" i="1"/>
  <c r="AQ52" i="1"/>
  <c r="AQ62" i="1"/>
  <c r="AQ50" i="1"/>
  <c r="AQ74" i="1"/>
  <c r="AQ42" i="1"/>
  <c r="AQ19" i="1"/>
  <c r="AQ29" i="1"/>
  <c r="AQ24" i="1"/>
  <c r="AQ47" i="1" s="1"/>
  <c r="AQ17" i="1"/>
  <c r="AQ36" i="1" s="1"/>
  <c r="AQ27" i="1"/>
  <c r="AQ30" i="1" s="1"/>
  <c r="AQ22" i="1"/>
  <c r="AQ14" i="1"/>
  <c r="BD12" i="1"/>
  <c r="BD15" i="1" s="1"/>
  <c r="AC15" i="1"/>
  <c r="CG25" i="1"/>
  <c r="BD108" i="1"/>
  <c r="BD104" i="1"/>
  <c r="BD90" i="1"/>
  <c r="BD98" i="1"/>
  <c r="BD100" i="1"/>
  <c r="BD80" i="1"/>
  <c r="BD102" i="1"/>
  <c r="BD82" i="1"/>
  <c r="BD70" i="1"/>
  <c r="BD76" i="1"/>
  <c r="BD68" i="1"/>
  <c r="BD71" i="1" s="1"/>
  <c r="BD86" i="1"/>
  <c r="BD74" i="1"/>
  <c r="BD77" i="1" s="1"/>
  <c r="BD58" i="1"/>
  <c r="BD64" i="1"/>
  <c r="BD56" i="1"/>
  <c r="BD59" i="1" s="1"/>
  <c r="BD52" i="1"/>
  <c r="BD62" i="1"/>
  <c r="BD65" i="1" s="1"/>
  <c r="BD50" i="1"/>
  <c r="BD53" i="1" s="1"/>
  <c r="BD41" i="1"/>
  <c r="BD42" i="1"/>
  <c r="BD5" i="1" s="1"/>
  <c r="BD9" i="1" s="1"/>
  <c r="BD34" i="1"/>
  <c r="BD54" i="1" s="1"/>
  <c r="BD27" i="1"/>
  <c r="BD30" i="1" s="1"/>
  <c r="BD22" i="1"/>
  <c r="BD25" i="1" s="1"/>
  <c r="BD14" i="1"/>
  <c r="BD19" i="1"/>
  <c r="BD29" i="1"/>
  <c r="BD24" i="1"/>
  <c r="BD47" i="1" s="1"/>
  <c r="BD17" i="1"/>
  <c r="BE12" i="1"/>
  <c r="AQ15" i="1"/>
  <c r="G41" i="1"/>
  <c r="G32" i="1"/>
  <c r="BE108" i="1"/>
  <c r="BE104" i="1"/>
  <c r="BE102" i="1"/>
  <c r="BE100" i="1"/>
  <c r="BE98" i="1"/>
  <c r="BE90" i="1"/>
  <c r="BE86" i="1"/>
  <c r="BE80" i="1"/>
  <c r="BE70" i="1"/>
  <c r="BE74" i="1"/>
  <c r="BE76" i="1"/>
  <c r="BE58" i="1"/>
  <c r="BE64" i="1"/>
  <c r="BE56" i="1"/>
  <c r="BE52" i="1"/>
  <c r="BE62" i="1"/>
  <c r="BE50" i="1"/>
  <c r="BE68" i="1"/>
  <c r="BE41" i="1"/>
  <c r="BE42" i="1"/>
  <c r="BE14" i="1"/>
  <c r="BE19" i="1"/>
  <c r="BE29" i="1"/>
  <c r="BE24" i="1"/>
  <c r="BE47" i="1" s="1"/>
  <c r="BE17" i="1"/>
  <c r="BE36" i="1" s="1"/>
  <c r="BE27" i="1"/>
  <c r="BE30" i="1" s="1"/>
  <c r="BE22" i="1"/>
  <c r="BE25" i="1" s="1"/>
  <c r="BE15" i="1"/>
  <c r="N102" i="1"/>
  <c r="N100" i="1"/>
  <c r="N98" i="1"/>
  <c r="N104" i="1"/>
  <c r="N74" i="1"/>
  <c r="N77" i="1" s="1"/>
  <c r="N82" i="1"/>
  <c r="N86" i="1"/>
  <c r="N70" i="1"/>
  <c r="N50" i="1"/>
  <c r="N53" i="1" s="1"/>
  <c r="N68" i="1"/>
  <c r="N71" i="1" s="1"/>
  <c r="N58" i="1"/>
  <c r="N76" i="1"/>
  <c r="N64" i="1"/>
  <c r="N56" i="1"/>
  <c r="N59" i="1" s="1"/>
  <c r="N52" i="1"/>
  <c r="N29" i="1"/>
  <c r="N24" i="1"/>
  <c r="N47" i="1" s="1"/>
  <c r="N17" i="1"/>
  <c r="N27" i="1"/>
  <c r="N30" i="1" s="1"/>
  <c r="N22" i="1"/>
  <c r="N25" i="1" s="1"/>
  <c r="N14" i="1"/>
  <c r="N19" i="1"/>
  <c r="N34" i="1"/>
  <c r="N54" i="1" s="1"/>
  <c r="BR102" i="1"/>
  <c r="BR100" i="1"/>
  <c r="BR98" i="1"/>
  <c r="BR90" i="1"/>
  <c r="BR82" i="1"/>
  <c r="BR86" i="1"/>
  <c r="BR74" i="1"/>
  <c r="BR77" i="1" s="1"/>
  <c r="BR80" i="1"/>
  <c r="BR108" i="1"/>
  <c r="BR104" i="1"/>
  <c r="BR70" i="1"/>
  <c r="BR62" i="1"/>
  <c r="BR65" i="1" s="1"/>
  <c r="BR50" i="1"/>
  <c r="BR53" i="1" s="1"/>
  <c r="BR68" i="1"/>
  <c r="BR71" i="1" s="1"/>
  <c r="BR76" i="1"/>
  <c r="BR58" i="1"/>
  <c r="BR64" i="1"/>
  <c r="BR56" i="1"/>
  <c r="BR59" i="1" s="1"/>
  <c r="BR52" i="1"/>
  <c r="BR42" i="1"/>
  <c r="BR5" i="1" s="1"/>
  <c r="BR9" i="1" s="1"/>
  <c r="BR10" i="1" s="1"/>
  <c r="BR34" i="1"/>
  <c r="BR54" i="1" s="1"/>
  <c r="BR29" i="1"/>
  <c r="BR24" i="1"/>
  <c r="BR47" i="1" s="1"/>
  <c r="BR17" i="1"/>
  <c r="BR27" i="1"/>
  <c r="BR30" i="1" s="1"/>
  <c r="BR22" i="1"/>
  <c r="BR25" i="1" s="1"/>
  <c r="BR14" i="1"/>
  <c r="BR19" i="1"/>
  <c r="AP6" i="1"/>
  <c r="BS15" i="1"/>
  <c r="BD32" i="1"/>
  <c r="CG30" i="1"/>
  <c r="O102" i="1"/>
  <c r="O74" i="1"/>
  <c r="O77" i="1" s="1"/>
  <c r="O86" i="1"/>
  <c r="O98" i="1"/>
  <c r="O104" i="1"/>
  <c r="O100" i="1"/>
  <c r="O76" i="1"/>
  <c r="O68" i="1"/>
  <c r="O50" i="1"/>
  <c r="O70" i="1"/>
  <c r="O58" i="1"/>
  <c r="O64" i="1"/>
  <c r="O56" i="1"/>
  <c r="O59" i="1" s="1"/>
  <c r="O52" i="1"/>
  <c r="O27" i="1"/>
  <c r="O30" i="1" s="1"/>
  <c r="O22" i="1"/>
  <c r="O25" i="1" s="1"/>
  <c r="O14" i="1"/>
  <c r="O19" i="1"/>
  <c r="O29" i="1"/>
  <c r="O24" i="1"/>
  <c r="O47" i="1" s="1"/>
  <c r="O17" i="1"/>
  <c r="O36" i="1" s="1"/>
  <c r="BS86" i="1"/>
  <c r="BS74" i="1"/>
  <c r="BS90" i="1"/>
  <c r="BS80" i="1"/>
  <c r="BS108" i="1"/>
  <c r="BS98" i="1"/>
  <c r="BS104" i="1"/>
  <c r="BS100" i="1"/>
  <c r="BS102" i="1"/>
  <c r="BS76" i="1"/>
  <c r="BS68" i="1"/>
  <c r="BS50" i="1"/>
  <c r="BS70" i="1"/>
  <c r="BS58" i="1"/>
  <c r="BS64" i="1"/>
  <c r="BS56" i="1"/>
  <c r="BS52" i="1"/>
  <c r="BS62" i="1"/>
  <c r="BS42" i="1"/>
  <c r="BS27" i="1"/>
  <c r="BS30" i="1" s="1"/>
  <c r="BS22" i="1"/>
  <c r="BS25" i="1" s="1"/>
  <c r="BS14" i="1"/>
  <c r="BS19" i="1"/>
  <c r="BS29" i="1"/>
  <c r="BS24" i="1"/>
  <c r="BS47" i="1" s="1"/>
  <c r="BS17" i="1"/>
  <c r="BS36" i="1" s="1"/>
  <c r="BE32" i="1"/>
  <c r="AC25" i="1"/>
  <c r="AB108" i="1"/>
  <c r="AB104" i="1"/>
  <c r="AB102" i="1"/>
  <c r="AB100" i="1"/>
  <c r="AB98" i="1"/>
  <c r="AB90" i="1"/>
  <c r="AB86" i="1"/>
  <c r="AB76" i="1"/>
  <c r="AB68" i="1"/>
  <c r="AB71" i="1" s="1"/>
  <c r="AB74" i="1"/>
  <c r="AB77" i="1" s="1"/>
  <c r="AB82" i="1"/>
  <c r="AB80" i="1"/>
  <c r="AB64" i="1"/>
  <c r="AB56" i="1"/>
  <c r="AB59" i="1" s="1"/>
  <c r="AB52" i="1"/>
  <c r="AB62" i="1"/>
  <c r="AB65" i="1" s="1"/>
  <c r="AB50" i="1"/>
  <c r="AB53" i="1" s="1"/>
  <c r="AB70" i="1"/>
  <c r="AB58" i="1"/>
  <c r="AB42" i="1"/>
  <c r="AB5" i="1" s="1"/>
  <c r="AB9" i="1" s="1"/>
  <c r="AB10" i="1" s="1"/>
  <c r="AB19" i="1"/>
  <c r="AB29" i="1"/>
  <c r="AB24" i="1"/>
  <c r="AB47" i="1" s="1"/>
  <c r="AB17" i="1"/>
  <c r="AB27" i="1"/>
  <c r="AB30" i="1" s="1"/>
  <c r="AB22" i="1"/>
  <c r="AB25" i="1" s="1"/>
  <c r="AB34" i="1"/>
  <c r="AB54" i="1" s="1"/>
  <c r="AB14" i="1"/>
  <c r="CF108" i="1"/>
  <c r="CF104" i="1"/>
  <c r="CF102" i="1"/>
  <c r="CF100" i="1"/>
  <c r="CF98" i="1"/>
  <c r="CF90" i="1"/>
  <c r="CF86" i="1"/>
  <c r="CF82" i="1"/>
  <c r="CF76" i="1"/>
  <c r="CF68" i="1"/>
  <c r="CF71" i="1" s="1"/>
  <c r="CF74" i="1"/>
  <c r="CF77" i="1" s="1"/>
  <c r="CF80" i="1"/>
  <c r="CF64" i="1"/>
  <c r="CF56" i="1"/>
  <c r="CF59" i="1" s="1"/>
  <c r="CF52" i="1"/>
  <c r="CF62" i="1"/>
  <c r="CF65" i="1" s="1"/>
  <c r="CF50" i="1"/>
  <c r="CF53" i="1" s="1"/>
  <c r="CF70" i="1"/>
  <c r="CF58" i="1"/>
  <c r="CF42" i="1"/>
  <c r="CF5" i="1" s="1"/>
  <c r="CF9" i="1" s="1"/>
  <c r="CF10" i="1" s="1"/>
  <c r="CF34" i="1"/>
  <c r="CF54" i="1" s="1"/>
  <c r="CF19" i="1"/>
  <c r="CF29" i="1"/>
  <c r="CF24" i="1"/>
  <c r="CF47" i="1" s="1"/>
  <c r="CF17" i="1"/>
  <c r="CF27" i="1"/>
  <c r="CF30" i="1" s="1"/>
  <c r="CF22" i="1"/>
  <c r="CF25" i="1" s="1"/>
  <c r="CF14" i="1"/>
  <c r="CF6" i="1"/>
  <c r="BD10" i="1"/>
  <c r="CG12" i="1"/>
  <c r="CG15" i="1" s="1"/>
  <c r="AQ25" i="1"/>
  <c r="O37" i="1"/>
  <c r="O39" i="1" s="1"/>
  <c r="BS37" i="1"/>
  <c r="BS39" i="1" s="1"/>
  <c r="I20" i="1"/>
  <c r="Q20" i="1"/>
  <c r="Y20" i="1"/>
  <c r="AG20" i="1"/>
  <c r="AO20" i="1"/>
  <c r="AW20" i="1"/>
  <c r="BM20" i="1"/>
  <c r="BU20" i="1"/>
  <c r="CC20" i="1"/>
  <c r="O31" i="1"/>
  <c r="O32" i="1" s="1"/>
  <c r="W89" i="1"/>
  <c r="W107" i="1" s="1"/>
  <c r="W42" i="1"/>
  <c r="W5" i="1" s="1"/>
  <c r="AE89" i="1"/>
  <c r="AE107" i="1" s="1"/>
  <c r="AE42" i="1"/>
  <c r="AE5" i="1" s="1"/>
  <c r="AM89" i="1"/>
  <c r="AM107" i="1" s="1"/>
  <c r="AM42" i="1"/>
  <c r="AM5" i="1" s="1"/>
  <c r="AU89" i="1"/>
  <c r="AU107" i="1" s="1"/>
  <c r="AU42" i="1"/>
  <c r="AU5" i="1" s="1"/>
  <c r="BC89" i="1"/>
  <c r="BC107" i="1" s="1"/>
  <c r="BC42" i="1"/>
  <c r="BC5" i="1" s="1"/>
  <c r="BK89" i="1"/>
  <c r="BK107" i="1" s="1"/>
  <c r="BK42" i="1"/>
  <c r="BK5" i="1" s="1"/>
  <c r="BS31" i="1"/>
  <c r="BS32" i="1" s="1"/>
  <c r="CA89" i="1"/>
  <c r="CA107" i="1" s="1"/>
  <c r="CA42" i="1"/>
  <c r="CA5" i="1" s="1"/>
  <c r="C32" i="1"/>
  <c r="K32" i="1"/>
  <c r="K35" i="1" s="1"/>
  <c r="S32" i="1"/>
  <c r="AA32" i="1"/>
  <c r="AI32" i="1"/>
  <c r="AY32" i="1"/>
  <c r="BG32" i="1"/>
  <c r="BO32" i="1"/>
  <c r="BW32" i="1"/>
  <c r="CE32" i="1"/>
  <c r="G35" i="1"/>
  <c r="G44" i="1"/>
  <c r="G45" i="1" s="1"/>
  <c r="G34" i="1"/>
  <c r="G54" i="1" s="1"/>
  <c r="O33" i="1"/>
  <c r="W92" i="1"/>
  <c r="W93" i="1" s="1"/>
  <c r="W44" i="1"/>
  <c r="W45" i="1" s="1"/>
  <c r="W46" i="1" s="1"/>
  <c r="W34" i="1"/>
  <c r="W54" i="1" s="1"/>
  <c r="AE44" i="1"/>
  <c r="AE45" i="1" s="1"/>
  <c r="AE46" i="1" s="1"/>
  <c r="AE34" i="1"/>
  <c r="AE54" i="1" s="1"/>
  <c r="AM44" i="1"/>
  <c r="AM45" i="1" s="1"/>
  <c r="AM46" i="1" s="1"/>
  <c r="AM34" i="1"/>
  <c r="AM54" i="1" s="1"/>
  <c r="AU44" i="1"/>
  <c r="AU45" i="1" s="1"/>
  <c r="AU46" i="1" s="1"/>
  <c r="AU34" i="1"/>
  <c r="AU54" i="1" s="1"/>
  <c r="BC92" i="1"/>
  <c r="BC44" i="1"/>
  <c r="BC45" i="1" s="1"/>
  <c r="BC46" i="1" s="1"/>
  <c r="BC34" i="1"/>
  <c r="BC54" i="1" s="1"/>
  <c r="BK44" i="1"/>
  <c r="BK45" i="1" s="1"/>
  <c r="BK46" i="1" s="1"/>
  <c r="BK34" i="1"/>
  <c r="BK54" i="1" s="1"/>
  <c r="BS33" i="1"/>
  <c r="AB37" i="1"/>
  <c r="AB39" i="1" s="1"/>
  <c r="CF37" i="1"/>
  <c r="CF39" i="1" s="1"/>
  <c r="B20" i="1"/>
  <c r="J20" i="1"/>
  <c r="R20" i="1"/>
  <c r="Z20" i="1"/>
  <c r="AH20" i="1"/>
  <c r="AX20" i="1"/>
  <c r="BF20" i="1"/>
  <c r="BN20" i="1"/>
  <c r="BV20" i="1"/>
  <c r="CD20" i="1"/>
  <c r="H31" i="1"/>
  <c r="P89" i="1"/>
  <c r="P107" i="1" s="1"/>
  <c r="P42" i="1"/>
  <c r="P5" i="1" s="1"/>
  <c r="X89" i="1"/>
  <c r="X107" i="1" s="1"/>
  <c r="X42" i="1"/>
  <c r="X5" i="1" s="1"/>
  <c r="AF89" i="1"/>
  <c r="AF107" i="1" s="1"/>
  <c r="AF42" i="1"/>
  <c r="AF5" i="1" s="1"/>
  <c r="AN89" i="1"/>
  <c r="AN107" i="1" s="1"/>
  <c r="AN42" i="1"/>
  <c r="AN5" i="1" s="1"/>
  <c r="AV89" i="1"/>
  <c r="AV107" i="1" s="1"/>
  <c r="AV46" i="1"/>
  <c r="AV42" i="1"/>
  <c r="AV5" i="1" s="1"/>
  <c r="BL89" i="1"/>
  <c r="BL107" i="1" s="1"/>
  <c r="BL42" i="1"/>
  <c r="BL5" i="1" s="1"/>
  <c r="BT89" i="1"/>
  <c r="BT107" i="1" s="1"/>
  <c r="BT42" i="1"/>
  <c r="BT5" i="1" s="1"/>
  <c r="CB89" i="1"/>
  <c r="CB107" i="1" s="1"/>
  <c r="CB42" i="1"/>
  <c r="CB5" i="1" s="1"/>
  <c r="D32" i="1"/>
  <c r="L32" i="1"/>
  <c r="T32" i="1"/>
  <c r="AJ32" i="1"/>
  <c r="AR32" i="1"/>
  <c r="AZ32" i="1"/>
  <c r="BH32" i="1"/>
  <c r="BP32" i="1"/>
  <c r="BX32" i="1"/>
  <c r="H44" i="1"/>
  <c r="H45" i="1" s="1"/>
  <c r="P44" i="1"/>
  <c r="P45" i="1" s="1"/>
  <c r="P46" i="1" s="1"/>
  <c r="X44" i="1"/>
  <c r="X45" i="1" s="1"/>
  <c r="X46" i="1" s="1"/>
  <c r="AF92" i="1"/>
  <c r="AF93" i="1" s="1"/>
  <c r="AF44" i="1"/>
  <c r="AF45" i="1" s="1"/>
  <c r="AF46" i="1" s="1"/>
  <c r="AN44" i="1"/>
  <c r="AN45" i="1" s="1"/>
  <c r="AN46" i="1" s="1"/>
  <c r="AV44" i="1"/>
  <c r="AV45" i="1" s="1"/>
  <c r="BD44" i="1"/>
  <c r="BD45" i="1" s="1"/>
  <c r="BD35" i="1"/>
  <c r="BL92" i="1"/>
  <c r="BL93" i="1" s="1"/>
  <c r="BL44" i="1"/>
  <c r="BL45" i="1" s="1"/>
  <c r="BL46" i="1" s="1"/>
  <c r="BT44" i="1"/>
  <c r="BT45" i="1" s="1"/>
  <c r="BT46" i="1" s="1"/>
  <c r="BT34" i="1"/>
  <c r="BT54" i="1" s="1"/>
  <c r="CB44" i="1"/>
  <c r="CB45" i="1" s="1"/>
  <c r="CB46" i="1" s="1"/>
  <c r="CB34" i="1"/>
  <c r="CB54" i="1" s="1"/>
  <c r="P34" i="1"/>
  <c r="P54" i="1" s="1"/>
  <c r="AV34" i="1"/>
  <c r="AV54" i="1" s="1"/>
  <c r="AC37" i="1"/>
  <c r="AC39" i="1" s="1"/>
  <c r="CG37" i="1"/>
  <c r="CG39" i="1" s="1"/>
  <c r="C20" i="1"/>
  <c r="K20" i="1"/>
  <c r="S20" i="1"/>
  <c r="AA20" i="1"/>
  <c r="AI20" i="1"/>
  <c r="AQ20" i="1"/>
  <c r="AY20" i="1"/>
  <c r="BG20" i="1"/>
  <c r="BO20" i="1"/>
  <c r="BW20" i="1"/>
  <c r="CE20" i="1"/>
  <c r="I89" i="1"/>
  <c r="I42" i="1"/>
  <c r="I5" i="1" s="1"/>
  <c r="Q89" i="1"/>
  <c r="Q107" i="1" s="1"/>
  <c r="Q42" i="1"/>
  <c r="Q5" i="1" s="1"/>
  <c r="Y89" i="1"/>
  <c r="Y107" i="1" s="1"/>
  <c r="Y42" i="1"/>
  <c r="Y5" i="1" s="1"/>
  <c r="AG89" i="1"/>
  <c r="AG107" i="1" s="1"/>
  <c r="AG42" i="1"/>
  <c r="AG5" i="1" s="1"/>
  <c r="AO89" i="1"/>
  <c r="AO107" i="1" s="1"/>
  <c r="AO42" i="1"/>
  <c r="AO5" i="1" s="1"/>
  <c r="AW89" i="1"/>
  <c r="AW107" i="1" s="1"/>
  <c r="AW42" i="1"/>
  <c r="AW5" i="1" s="1"/>
  <c r="BM89" i="1"/>
  <c r="BM107" i="1" s="1"/>
  <c r="BM42" i="1"/>
  <c r="BM5" i="1" s="1"/>
  <c r="BU89" i="1"/>
  <c r="BU107" i="1" s="1"/>
  <c r="BU42" i="1"/>
  <c r="BU5" i="1" s="1"/>
  <c r="CC89" i="1"/>
  <c r="CC107" i="1" s="1"/>
  <c r="CC42" i="1"/>
  <c r="CC5" i="1" s="1"/>
  <c r="E32" i="1"/>
  <c r="M32" i="1"/>
  <c r="U32" i="1"/>
  <c r="AK32" i="1"/>
  <c r="AS32" i="1"/>
  <c r="BA32" i="1"/>
  <c r="BI32" i="1"/>
  <c r="BQ32" i="1"/>
  <c r="BY32" i="1"/>
  <c r="I44" i="1"/>
  <c r="I45" i="1" s="1"/>
  <c r="I46" i="1" s="1"/>
  <c r="Q44" i="1"/>
  <c r="Q45" i="1" s="1"/>
  <c r="Q46" i="1" s="1"/>
  <c r="Y44" i="1"/>
  <c r="Y45" i="1" s="1"/>
  <c r="Y46" i="1" s="1"/>
  <c r="AG44" i="1"/>
  <c r="AG45" i="1" s="1"/>
  <c r="AG46" i="1" s="1"/>
  <c r="AO44" i="1"/>
  <c r="AO45" i="1" s="1"/>
  <c r="AO46" i="1" s="1"/>
  <c r="AW44" i="1"/>
  <c r="AW45" i="1" s="1"/>
  <c r="AW46" i="1" s="1"/>
  <c r="BE33" i="1"/>
  <c r="BE34" i="1" s="1"/>
  <c r="BE54" i="1" s="1"/>
  <c r="BM44" i="1"/>
  <c r="BM45" i="1" s="1"/>
  <c r="BM46" i="1" s="1"/>
  <c r="BU44" i="1"/>
  <c r="BU45" i="1" s="1"/>
  <c r="BU46" i="1" s="1"/>
  <c r="BU34" i="1"/>
  <c r="BU54" i="1" s="1"/>
  <c r="CC44" i="1"/>
  <c r="CC45" i="1" s="1"/>
  <c r="CC46" i="1" s="1"/>
  <c r="CC34" i="1"/>
  <c r="CC54" i="1" s="1"/>
  <c r="Q34" i="1"/>
  <c r="Q54" i="1" s="1"/>
  <c r="AW34" i="1"/>
  <c r="AW54" i="1" s="1"/>
  <c r="AP37" i="1"/>
  <c r="AP39" i="1" s="1"/>
  <c r="D20" i="1"/>
  <c r="L20" i="1"/>
  <c r="T20" i="1"/>
  <c r="AJ20" i="1"/>
  <c r="AR20" i="1"/>
  <c r="AZ20" i="1"/>
  <c r="BH20" i="1"/>
  <c r="BP20" i="1"/>
  <c r="BX20" i="1"/>
  <c r="B89" i="1"/>
  <c r="B107" i="1" s="1"/>
  <c r="B46" i="1"/>
  <c r="B42" i="1"/>
  <c r="B5" i="1" s="1"/>
  <c r="J89" i="1"/>
  <c r="J42" i="1"/>
  <c r="J5" i="1" s="1"/>
  <c r="R89" i="1"/>
  <c r="R107" i="1" s="1"/>
  <c r="R42" i="1"/>
  <c r="R5" i="1" s="1"/>
  <c r="Z89" i="1"/>
  <c r="Z107" i="1" s="1"/>
  <c r="Z42" i="1"/>
  <c r="Z5" i="1" s="1"/>
  <c r="AH89" i="1"/>
  <c r="AH107" i="1" s="1"/>
  <c r="AH42" i="1"/>
  <c r="AH5" i="1" s="1"/>
  <c r="AP31" i="1"/>
  <c r="AP32" i="1" s="1"/>
  <c r="AX89" i="1"/>
  <c r="AX107" i="1" s="1"/>
  <c r="AX42" i="1"/>
  <c r="AX5" i="1" s="1"/>
  <c r="BF89" i="1"/>
  <c r="BF107" i="1" s="1"/>
  <c r="BF42" i="1"/>
  <c r="BF5" i="1" s="1"/>
  <c r="BN89" i="1"/>
  <c r="BN107" i="1" s="1"/>
  <c r="BN42" i="1"/>
  <c r="BN5" i="1" s="1"/>
  <c r="BV89" i="1"/>
  <c r="BV107" i="1" s="1"/>
  <c r="BV42" i="1"/>
  <c r="BV5" i="1" s="1"/>
  <c r="CD89" i="1"/>
  <c r="CD107" i="1" s="1"/>
  <c r="CD42" i="1"/>
  <c r="CD5" i="1" s="1"/>
  <c r="F32" i="1"/>
  <c r="V32" i="1"/>
  <c r="AD32" i="1"/>
  <c r="AL32" i="1"/>
  <c r="AT32" i="1"/>
  <c r="BB32" i="1"/>
  <c r="BJ32" i="1"/>
  <c r="BZ32" i="1"/>
  <c r="B44" i="1"/>
  <c r="B45" i="1" s="1"/>
  <c r="J44" i="1"/>
  <c r="J45" i="1" s="1"/>
  <c r="J46" i="1" s="1"/>
  <c r="R44" i="1"/>
  <c r="R45" i="1" s="1"/>
  <c r="R46" i="1" s="1"/>
  <c r="Z44" i="1"/>
  <c r="Z45" i="1" s="1"/>
  <c r="Z46" i="1" s="1"/>
  <c r="AH44" i="1"/>
  <c r="AH45" i="1" s="1"/>
  <c r="AH46" i="1" s="1"/>
  <c r="AP44" i="1"/>
  <c r="AP45" i="1" s="1"/>
  <c r="AP35" i="1"/>
  <c r="AX44" i="1"/>
  <c r="AX45" i="1" s="1"/>
  <c r="AX46" i="1" s="1"/>
  <c r="BF44" i="1"/>
  <c r="BF45" i="1" s="1"/>
  <c r="BF46" i="1" s="1"/>
  <c r="BN44" i="1"/>
  <c r="BN45" i="1" s="1"/>
  <c r="BN46" i="1" s="1"/>
  <c r="BN34" i="1"/>
  <c r="BN54" i="1" s="1"/>
  <c r="BV44" i="1"/>
  <c r="BV45" i="1" s="1"/>
  <c r="BV46" i="1" s="1"/>
  <c r="BV34" i="1"/>
  <c r="BV54" i="1" s="1"/>
  <c r="CD44" i="1"/>
  <c r="CD45" i="1" s="1"/>
  <c r="CD46" i="1" s="1"/>
  <c r="CD34" i="1"/>
  <c r="CD54" i="1" s="1"/>
  <c r="H34" i="1"/>
  <c r="H54" i="1" s="1"/>
  <c r="R34" i="1"/>
  <c r="R54" i="1" s="1"/>
  <c r="AN34" i="1"/>
  <c r="AN54" i="1" s="1"/>
  <c r="AX34" i="1"/>
  <c r="AX54" i="1" s="1"/>
  <c r="AQ37" i="1"/>
  <c r="AQ39" i="1" s="1"/>
  <c r="E20" i="1"/>
  <c r="M20" i="1"/>
  <c r="U20" i="1"/>
  <c r="AC20" i="1"/>
  <c r="AK20" i="1"/>
  <c r="AS20" i="1"/>
  <c r="BA20" i="1"/>
  <c r="BI20" i="1"/>
  <c r="BQ20" i="1"/>
  <c r="BY20" i="1"/>
  <c r="CG20" i="1"/>
  <c r="C89" i="1"/>
  <c r="C107" i="1" s="1"/>
  <c r="C42" i="1"/>
  <c r="C5" i="1" s="1"/>
  <c r="K89" i="1"/>
  <c r="K42" i="1"/>
  <c r="K5" i="1" s="1"/>
  <c r="S89" i="1"/>
  <c r="S107" i="1" s="1"/>
  <c r="S42" i="1"/>
  <c r="S5" i="1" s="1"/>
  <c r="AA89" i="1"/>
  <c r="AA107" i="1" s="1"/>
  <c r="AA42" i="1"/>
  <c r="AA5" i="1" s="1"/>
  <c r="AI89" i="1"/>
  <c r="AI107" i="1" s="1"/>
  <c r="AI42" i="1"/>
  <c r="AI5" i="1" s="1"/>
  <c r="AQ31" i="1"/>
  <c r="AQ32" i="1" s="1"/>
  <c r="AY89" i="1"/>
  <c r="AY107" i="1" s="1"/>
  <c r="AY42" i="1"/>
  <c r="AY5" i="1" s="1"/>
  <c r="BG89" i="1"/>
  <c r="BG107" i="1" s="1"/>
  <c r="BG42" i="1"/>
  <c r="BG5" i="1" s="1"/>
  <c r="BO89" i="1"/>
  <c r="BO107" i="1" s="1"/>
  <c r="BO42" i="1"/>
  <c r="BO5" i="1" s="1"/>
  <c r="BW89" i="1"/>
  <c r="BW107" i="1" s="1"/>
  <c r="BW42" i="1"/>
  <c r="BW5" i="1" s="1"/>
  <c r="CE89" i="1"/>
  <c r="CE107" i="1" s="1"/>
  <c r="CE46" i="1"/>
  <c r="CE42" i="1"/>
  <c r="CE5" i="1" s="1"/>
  <c r="W32" i="1"/>
  <c r="W35" i="1" s="1"/>
  <c r="AE32" i="1"/>
  <c r="AE35" i="1" s="1"/>
  <c r="AM32" i="1"/>
  <c r="AM35" i="1" s="1"/>
  <c r="AU32" i="1"/>
  <c r="AU35" i="1" s="1"/>
  <c r="BC32" i="1"/>
  <c r="BC35" i="1" s="1"/>
  <c r="BK32" i="1"/>
  <c r="BK35" i="1" s="1"/>
  <c r="CA32" i="1"/>
  <c r="CA35" i="1" s="1"/>
  <c r="C44" i="1"/>
  <c r="C45" i="1" s="1"/>
  <c r="C46" i="1" s="1"/>
  <c r="C34" i="1"/>
  <c r="C54" i="1" s="1"/>
  <c r="C35" i="1"/>
  <c r="K44" i="1"/>
  <c r="K45" i="1" s="1"/>
  <c r="K46" i="1" s="1"/>
  <c r="K34" i="1"/>
  <c r="K54" i="1" s="1"/>
  <c r="S44" i="1"/>
  <c r="S45" i="1" s="1"/>
  <c r="S46" i="1" s="1"/>
  <c r="S34" i="1"/>
  <c r="S54" i="1" s="1"/>
  <c r="S35" i="1"/>
  <c r="AA44" i="1"/>
  <c r="AA45" i="1" s="1"/>
  <c r="AA46" i="1" s="1"/>
  <c r="AA34" i="1"/>
  <c r="AA54" i="1" s="1"/>
  <c r="AA35" i="1"/>
  <c r="AI44" i="1"/>
  <c r="AI45" i="1" s="1"/>
  <c r="AI46" i="1" s="1"/>
  <c r="AI34" i="1"/>
  <c r="AI54" i="1" s="1"/>
  <c r="AI35" i="1"/>
  <c r="AQ33" i="1"/>
  <c r="AY44" i="1"/>
  <c r="AY45" i="1" s="1"/>
  <c r="AY46" i="1" s="1"/>
  <c r="AY34" i="1"/>
  <c r="AY54" i="1" s="1"/>
  <c r="AY35" i="1"/>
  <c r="BG44" i="1"/>
  <c r="BG45" i="1" s="1"/>
  <c r="BG46" i="1" s="1"/>
  <c r="BG34" i="1"/>
  <c r="BG54" i="1" s="1"/>
  <c r="BG35" i="1"/>
  <c r="BO44" i="1"/>
  <c r="BO45" i="1" s="1"/>
  <c r="BO46" i="1" s="1"/>
  <c r="BO34" i="1"/>
  <c r="BO54" i="1" s="1"/>
  <c r="BO35" i="1"/>
  <c r="BW44" i="1"/>
  <c r="BW45" i="1" s="1"/>
  <c r="BW46" i="1" s="1"/>
  <c r="BW34" i="1"/>
  <c r="BW54" i="1" s="1"/>
  <c r="BW35" i="1"/>
  <c r="I34" i="1"/>
  <c r="I54" i="1" s="1"/>
  <c r="AO34" i="1"/>
  <c r="AO54" i="1" s="1"/>
  <c r="BL34" i="1"/>
  <c r="BL54" i="1" s="1"/>
  <c r="BD37" i="1"/>
  <c r="BD39" i="1" s="1"/>
  <c r="F20" i="1"/>
  <c r="V20" i="1"/>
  <c r="AD20" i="1"/>
  <c r="AL20" i="1"/>
  <c r="AT20" i="1"/>
  <c r="BB20" i="1"/>
  <c r="BJ20" i="1"/>
  <c r="BZ20" i="1"/>
  <c r="D89" i="1"/>
  <c r="D107" i="1" s="1"/>
  <c r="D42" i="1"/>
  <c r="D5" i="1" s="1"/>
  <c r="L89" i="1"/>
  <c r="L107" i="1" s="1"/>
  <c r="L42" i="1"/>
  <c r="L5" i="1" s="1"/>
  <c r="T89" i="1"/>
  <c r="T107" i="1" s="1"/>
  <c r="T42" i="1"/>
  <c r="T5" i="1" s="1"/>
  <c r="AB31" i="1"/>
  <c r="AB32" i="1" s="1"/>
  <c r="AJ89" i="1"/>
  <c r="AJ107" i="1" s="1"/>
  <c r="AJ42" i="1"/>
  <c r="AJ5" i="1" s="1"/>
  <c r="AR89" i="1"/>
  <c r="AR107" i="1" s="1"/>
  <c r="AR42" i="1"/>
  <c r="AR5" i="1" s="1"/>
  <c r="AZ89" i="1"/>
  <c r="AZ107" i="1" s="1"/>
  <c r="AZ42" i="1"/>
  <c r="AZ5" i="1" s="1"/>
  <c r="BH89" i="1"/>
  <c r="BH107" i="1" s="1"/>
  <c r="BH42" i="1"/>
  <c r="BH5" i="1" s="1"/>
  <c r="BP89" i="1"/>
  <c r="BP107" i="1" s="1"/>
  <c r="BP42" i="1"/>
  <c r="BP5" i="1" s="1"/>
  <c r="BX89" i="1"/>
  <c r="BX107" i="1" s="1"/>
  <c r="BX42" i="1"/>
  <c r="BX5" i="1" s="1"/>
  <c r="CF31" i="1"/>
  <c r="CF32" i="1" s="1"/>
  <c r="P32" i="1"/>
  <c r="P35" i="1" s="1"/>
  <c r="X32" i="1"/>
  <c r="X35" i="1" s="1"/>
  <c r="AF32" i="1"/>
  <c r="AF35" i="1" s="1"/>
  <c r="AN32" i="1"/>
  <c r="AN35" i="1" s="1"/>
  <c r="AV32" i="1"/>
  <c r="AV35" i="1" s="1"/>
  <c r="BL32" i="1"/>
  <c r="BL35" i="1" s="1"/>
  <c r="BT32" i="1"/>
  <c r="BT35" i="1" s="1"/>
  <c r="CB32" i="1"/>
  <c r="CB35" i="1" s="1"/>
  <c r="D35" i="1"/>
  <c r="D44" i="1"/>
  <c r="D45" i="1" s="1"/>
  <c r="D46" i="1" s="1"/>
  <c r="L35" i="1"/>
  <c r="L44" i="1"/>
  <c r="L45" i="1" s="1"/>
  <c r="L46" i="1" s="1"/>
  <c r="T35" i="1"/>
  <c r="T44" i="1"/>
  <c r="T45" i="1" s="1"/>
  <c r="T46" i="1" s="1"/>
  <c r="AB35" i="1"/>
  <c r="AB44" i="1"/>
  <c r="AB45" i="1" s="1"/>
  <c r="AJ35" i="1"/>
  <c r="AJ44" i="1"/>
  <c r="AJ45" i="1" s="1"/>
  <c r="AJ46" i="1" s="1"/>
  <c r="AR35" i="1"/>
  <c r="AR44" i="1"/>
  <c r="AR45" i="1" s="1"/>
  <c r="AR46" i="1" s="1"/>
  <c r="AZ35" i="1"/>
  <c r="AZ44" i="1"/>
  <c r="AZ45" i="1" s="1"/>
  <c r="AZ46" i="1" s="1"/>
  <c r="BH35" i="1"/>
  <c r="BH44" i="1"/>
  <c r="BH45" i="1" s="1"/>
  <c r="BH46" i="1" s="1"/>
  <c r="BP35" i="1"/>
  <c r="BP44" i="1"/>
  <c r="BP45" i="1" s="1"/>
  <c r="BP46" i="1" s="1"/>
  <c r="BX35" i="1"/>
  <c r="BX44" i="1"/>
  <c r="BX45" i="1" s="1"/>
  <c r="BX46" i="1" s="1"/>
  <c r="CF35" i="1"/>
  <c r="CF44" i="1"/>
  <c r="CF45" i="1" s="1"/>
  <c r="J34" i="1"/>
  <c r="J54" i="1" s="1"/>
  <c r="AF34" i="1"/>
  <c r="AF54" i="1" s="1"/>
  <c r="BM34" i="1"/>
  <c r="BM54" i="1" s="1"/>
  <c r="BE37" i="1"/>
  <c r="BE39" i="1" s="1"/>
  <c r="G20" i="1"/>
  <c r="W20" i="1"/>
  <c r="AE20" i="1"/>
  <c r="AM20" i="1"/>
  <c r="AU20" i="1"/>
  <c r="BC20" i="1"/>
  <c r="BK20" i="1"/>
  <c r="BS20" i="1"/>
  <c r="CA20" i="1"/>
  <c r="E89" i="1"/>
  <c r="E107" i="1" s="1"/>
  <c r="E42" i="1"/>
  <c r="E5" i="1" s="1"/>
  <c r="M89" i="1"/>
  <c r="M107" i="1" s="1"/>
  <c r="M42" i="1"/>
  <c r="M5" i="1" s="1"/>
  <c r="U89" i="1"/>
  <c r="U107" i="1" s="1"/>
  <c r="U42" i="1"/>
  <c r="U5" i="1" s="1"/>
  <c r="AC31" i="1"/>
  <c r="AC32" i="1" s="1"/>
  <c r="AK89" i="1"/>
  <c r="AK107" i="1" s="1"/>
  <c r="AK42" i="1"/>
  <c r="AK5" i="1" s="1"/>
  <c r="AS89" i="1"/>
  <c r="AS107" i="1" s="1"/>
  <c r="AS42" i="1"/>
  <c r="AS5" i="1" s="1"/>
  <c r="AS46" i="1"/>
  <c r="BA89" i="1"/>
  <c r="BA107" i="1" s="1"/>
  <c r="BA42" i="1"/>
  <c r="BA5" i="1" s="1"/>
  <c r="BI89" i="1"/>
  <c r="BI107" i="1" s="1"/>
  <c r="BI42" i="1"/>
  <c r="BI5" i="1" s="1"/>
  <c r="BQ89" i="1"/>
  <c r="BQ107" i="1" s="1"/>
  <c r="BQ42" i="1"/>
  <c r="BQ5" i="1" s="1"/>
  <c r="BY89" i="1"/>
  <c r="BY107" i="1" s="1"/>
  <c r="BY42" i="1"/>
  <c r="BY5" i="1" s="1"/>
  <c r="CG31" i="1"/>
  <c r="CG32" i="1" s="1"/>
  <c r="I32" i="1"/>
  <c r="I35" i="1" s="1"/>
  <c r="Q32" i="1"/>
  <c r="Q35" i="1" s="1"/>
  <c r="Y32" i="1"/>
  <c r="Y35" i="1" s="1"/>
  <c r="AG32" i="1"/>
  <c r="AG35" i="1" s="1"/>
  <c r="AO32" i="1"/>
  <c r="AO35" i="1" s="1"/>
  <c r="AW32" i="1"/>
  <c r="AW35" i="1" s="1"/>
  <c r="BM32" i="1"/>
  <c r="BM35" i="1" s="1"/>
  <c r="BU32" i="1"/>
  <c r="BU35" i="1" s="1"/>
  <c r="CC32" i="1"/>
  <c r="CC35" i="1" s="1"/>
  <c r="E35" i="1"/>
  <c r="E44" i="1"/>
  <c r="E45" i="1" s="1"/>
  <c r="E46" i="1" s="1"/>
  <c r="M35" i="1"/>
  <c r="M44" i="1"/>
  <c r="M45" i="1" s="1"/>
  <c r="M46" i="1" s="1"/>
  <c r="U35" i="1"/>
  <c r="U44" i="1"/>
  <c r="U45" i="1" s="1"/>
  <c r="U46" i="1" s="1"/>
  <c r="AC33" i="1"/>
  <c r="AK35" i="1"/>
  <c r="AK44" i="1"/>
  <c r="AK45" i="1" s="1"/>
  <c r="AK46" i="1" s="1"/>
  <c r="AS35" i="1"/>
  <c r="AS44" i="1"/>
  <c r="AS45" i="1" s="1"/>
  <c r="BA35" i="1"/>
  <c r="BA44" i="1"/>
  <c r="BA45" i="1" s="1"/>
  <c r="BA46" i="1" s="1"/>
  <c r="BI35" i="1"/>
  <c r="BI44" i="1"/>
  <c r="BI45" i="1" s="1"/>
  <c r="BI46" i="1" s="1"/>
  <c r="BQ35" i="1"/>
  <c r="BQ44" i="1"/>
  <c r="BQ45" i="1" s="1"/>
  <c r="BQ46" i="1" s="1"/>
  <c r="BY35" i="1"/>
  <c r="BY44" i="1"/>
  <c r="BY45" i="1" s="1"/>
  <c r="BY46" i="1" s="1"/>
  <c r="CG33" i="1"/>
  <c r="L34" i="1"/>
  <c r="L54" i="1" s="1"/>
  <c r="AG34" i="1"/>
  <c r="AG54" i="1" s="1"/>
  <c r="AR34" i="1"/>
  <c r="AR54" i="1" s="1"/>
  <c r="BP34" i="1"/>
  <c r="BP54" i="1" s="1"/>
  <c r="N37" i="1"/>
  <c r="N39" i="1" s="1"/>
  <c r="BR37" i="1"/>
  <c r="BR39" i="1" s="1"/>
  <c r="H20" i="1"/>
  <c r="P20" i="1"/>
  <c r="X20" i="1"/>
  <c r="AF20" i="1"/>
  <c r="AN20" i="1"/>
  <c r="AV20" i="1"/>
  <c r="BL20" i="1"/>
  <c r="BT20" i="1"/>
  <c r="CB20" i="1"/>
  <c r="F89" i="1"/>
  <c r="F107" i="1" s="1"/>
  <c r="F42" i="1"/>
  <c r="F5" i="1" s="1"/>
  <c r="N31" i="1"/>
  <c r="N32" i="1" s="1"/>
  <c r="N35" i="1" s="1"/>
  <c r="V89" i="1"/>
  <c r="V107" i="1" s="1"/>
  <c r="V42" i="1"/>
  <c r="V5" i="1" s="1"/>
  <c r="AD89" i="1"/>
  <c r="AD107" i="1" s="1"/>
  <c r="AP107" i="1" s="1"/>
  <c r="AD42" i="1"/>
  <c r="AD5" i="1" s="1"/>
  <c r="AL89" i="1"/>
  <c r="AL107" i="1" s="1"/>
  <c r="AL42" i="1"/>
  <c r="AL5" i="1" s="1"/>
  <c r="AT89" i="1"/>
  <c r="AT107" i="1" s="1"/>
  <c r="AT46" i="1"/>
  <c r="AT42" i="1"/>
  <c r="AT5" i="1" s="1"/>
  <c r="BB89" i="1"/>
  <c r="BB107" i="1" s="1"/>
  <c r="BB42" i="1"/>
  <c r="BB5" i="1" s="1"/>
  <c r="BJ89" i="1"/>
  <c r="BJ107" i="1" s="1"/>
  <c r="BJ42" i="1"/>
  <c r="BJ5" i="1" s="1"/>
  <c r="BR31" i="1"/>
  <c r="BR32" i="1" s="1"/>
  <c r="BZ89" i="1"/>
  <c r="BZ107" i="1" s="1"/>
  <c r="BZ42" i="1"/>
  <c r="BZ5" i="1" s="1"/>
  <c r="B32" i="1"/>
  <c r="B35" i="1" s="1"/>
  <c r="J32" i="1"/>
  <c r="J35" i="1" s="1"/>
  <c r="R32" i="1"/>
  <c r="R35" i="1" s="1"/>
  <c r="Z32" i="1"/>
  <c r="Z35" i="1" s="1"/>
  <c r="AH32" i="1"/>
  <c r="AH35" i="1" s="1"/>
  <c r="AX32" i="1"/>
  <c r="AX35" i="1" s="1"/>
  <c r="BF32" i="1"/>
  <c r="BF35" i="1" s="1"/>
  <c r="BN32" i="1"/>
  <c r="BN35" i="1" s="1"/>
  <c r="BV32" i="1"/>
  <c r="BV35" i="1" s="1"/>
  <c r="CD32" i="1"/>
  <c r="CD35" i="1" s="1"/>
  <c r="F35" i="1"/>
  <c r="F44" i="1"/>
  <c r="F45" i="1" s="1"/>
  <c r="F46" i="1" s="1"/>
  <c r="N44" i="1"/>
  <c r="N45" i="1" s="1"/>
  <c r="V35" i="1"/>
  <c r="V44" i="1"/>
  <c r="V45" i="1" s="1"/>
  <c r="V46" i="1" s="1"/>
  <c r="AD35" i="1"/>
  <c r="AD44" i="1"/>
  <c r="AD45" i="1" s="1"/>
  <c r="AD46" i="1" s="1"/>
  <c r="AL35" i="1"/>
  <c r="AL44" i="1"/>
  <c r="AL45" i="1" s="1"/>
  <c r="AL46" i="1" s="1"/>
  <c r="AT35" i="1"/>
  <c r="AT44" i="1"/>
  <c r="AT45" i="1" s="1"/>
  <c r="BB35" i="1"/>
  <c r="BB44" i="1"/>
  <c r="BB45" i="1" s="1"/>
  <c r="BB46" i="1" s="1"/>
  <c r="BJ35" i="1"/>
  <c r="BJ44" i="1"/>
  <c r="BJ45" i="1" s="1"/>
  <c r="BJ46" i="1" s="1"/>
  <c r="BJ34" i="1"/>
  <c r="BJ54" i="1" s="1"/>
  <c r="BR35" i="1"/>
  <c r="BR44" i="1"/>
  <c r="BR45" i="1" s="1"/>
  <c r="BZ35" i="1"/>
  <c r="BZ44" i="1"/>
  <c r="BZ45" i="1" s="1"/>
  <c r="BZ46" i="1" s="1"/>
  <c r="BZ34" i="1"/>
  <c r="BZ54" i="1" s="1"/>
  <c r="B34" i="1"/>
  <c r="B54" i="1" s="1"/>
  <c r="M34" i="1"/>
  <c r="M54" i="1" s="1"/>
  <c r="X34" i="1"/>
  <c r="X54" i="1" s="1"/>
  <c r="AH34" i="1"/>
  <c r="AH54" i="1" s="1"/>
  <c r="AS34" i="1"/>
  <c r="AS54" i="1" s="1"/>
  <c r="BQ34" i="1"/>
  <c r="BQ54" i="1" s="1"/>
  <c r="BS53" i="1"/>
  <c r="AQ59" i="1"/>
  <c r="CG53" i="1"/>
  <c r="BE59" i="1"/>
  <c r="BE65" i="1"/>
  <c r="BS59" i="1"/>
  <c r="CA34" i="1"/>
  <c r="CA54" i="1" s="1"/>
  <c r="CE35" i="1"/>
  <c r="CA44" i="1"/>
  <c r="CA45" i="1" s="1"/>
  <c r="CA46" i="1" s="1"/>
  <c r="CG59" i="1"/>
  <c r="O53" i="1"/>
  <c r="AC53" i="1"/>
  <c r="AQ53" i="1"/>
  <c r="CE34" i="1"/>
  <c r="CE54" i="1" s="1"/>
  <c r="BE53" i="1"/>
  <c r="AC59" i="1"/>
  <c r="AC65" i="1"/>
  <c r="O61" i="1"/>
  <c r="O79" i="1" s="1"/>
  <c r="O80" i="1" s="1"/>
  <c r="AC81" i="1"/>
  <c r="P92" i="1"/>
  <c r="P93" i="1" s="1"/>
  <c r="H62" i="1"/>
  <c r="H65" i="1" s="1"/>
  <c r="AQ65" i="1"/>
  <c r="AQ81" i="1"/>
  <c r="AQ82" i="1" s="1"/>
  <c r="AQ77" i="1"/>
  <c r="O71" i="1"/>
  <c r="BE77" i="1"/>
  <c r="BS65" i="1"/>
  <c r="AC71" i="1"/>
  <c r="BS77" i="1"/>
  <c r="BR83" i="1"/>
  <c r="AF94" i="1"/>
  <c r="CG65" i="1"/>
  <c r="CG81" i="1"/>
  <c r="CG77" i="1"/>
  <c r="BT92" i="1"/>
  <c r="BT93" i="1" s="1"/>
  <c r="W94" i="1"/>
  <c r="BE81" i="1"/>
  <c r="BE82" i="1" s="1"/>
  <c r="BE71" i="1"/>
  <c r="BS71" i="1"/>
  <c r="AV92" i="1"/>
  <c r="AV93" i="1" s="1"/>
  <c r="BD83" i="1"/>
  <c r="BK94" i="1"/>
  <c r="N61" i="1"/>
  <c r="N62" i="1" s="1"/>
  <c r="N65" i="1" s="1"/>
  <c r="CG71" i="1"/>
  <c r="BL94" i="1"/>
  <c r="O81" i="1"/>
  <c r="BS81" i="1"/>
  <c r="BJ82" i="1"/>
  <c r="BT82" i="1"/>
  <c r="X92" i="1"/>
  <c r="BD92" i="1"/>
  <c r="BD93" i="1" s="1"/>
  <c r="BK82" i="1"/>
  <c r="F83" i="1"/>
  <c r="V83" i="1"/>
  <c r="AL83" i="1"/>
  <c r="BB83" i="1"/>
  <c r="AX94" i="1"/>
  <c r="AE92" i="1"/>
  <c r="AE93" i="1" s="1"/>
  <c r="BK92" i="1"/>
  <c r="BK93" i="1" s="1"/>
  <c r="I92" i="1"/>
  <c r="I93" i="1" s="1"/>
  <c r="I83" i="1"/>
  <c r="Q92" i="1"/>
  <c r="Q93" i="1" s="1"/>
  <c r="Q83" i="1"/>
  <c r="Y92" i="1"/>
  <c r="Y93" i="1" s="1"/>
  <c r="Y83" i="1"/>
  <c r="AG92" i="1"/>
  <c r="AG93" i="1" s="1"/>
  <c r="AG83" i="1"/>
  <c r="AO92" i="1"/>
  <c r="AO93" i="1" s="1"/>
  <c r="AO83" i="1"/>
  <c r="AW92" i="1"/>
  <c r="AW93" i="1" s="1"/>
  <c r="AW83" i="1"/>
  <c r="BM82" i="1"/>
  <c r="BM92" i="1"/>
  <c r="BM93" i="1" s="1"/>
  <c r="BM83" i="1"/>
  <c r="BU82" i="1"/>
  <c r="BU92" i="1"/>
  <c r="BU93" i="1" s="1"/>
  <c r="BU83" i="1"/>
  <c r="CC82" i="1"/>
  <c r="CC92" i="1"/>
  <c r="CC93" i="1" s="1"/>
  <c r="CC83" i="1"/>
  <c r="AO94" i="1"/>
  <c r="B92" i="1"/>
  <c r="B93" i="1" s="1"/>
  <c r="J92" i="1"/>
  <c r="J93" i="1" s="1"/>
  <c r="R92" i="1"/>
  <c r="R93" i="1" s="1"/>
  <c r="Z92" i="1"/>
  <c r="Z93" i="1" s="1"/>
  <c r="AH92" i="1"/>
  <c r="AH93" i="1" s="1"/>
  <c r="AP92" i="1"/>
  <c r="AP93" i="1" s="1"/>
  <c r="AX92" i="1"/>
  <c r="AX93" i="1" s="1"/>
  <c r="BF92" i="1"/>
  <c r="BF93" i="1" s="1"/>
  <c r="BN92" i="1"/>
  <c r="BN93" i="1" s="1"/>
  <c r="BV92" i="1"/>
  <c r="BV93" i="1" s="1"/>
  <c r="CD92" i="1"/>
  <c r="CD93" i="1" s="1"/>
  <c r="AD82" i="1"/>
  <c r="AT82" i="1"/>
  <c r="BN82" i="1"/>
  <c r="H83" i="1"/>
  <c r="X83" i="1"/>
  <c r="AN83" i="1"/>
  <c r="BT83" i="1"/>
  <c r="G92" i="1"/>
  <c r="G93" i="1" s="1"/>
  <c r="AM92" i="1"/>
  <c r="AM93" i="1" s="1"/>
  <c r="C92" i="1"/>
  <c r="C93" i="1" s="1"/>
  <c r="C83" i="1"/>
  <c r="K92" i="1"/>
  <c r="K93" i="1" s="1"/>
  <c r="K83" i="1"/>
  <c r="S92" i="1"/>
  <c r="S93" i="1" s="1"/>
  <c r="S83" i="1"/>
  <c r="AA92" i="1"/>
  <c r="AA93" i="1" s="1"/>
  <c r="AA83" i="1"/>
  <c r="AI92" i="1"/>
  <c r="AI93" i="1" s="1"/>
  <c r="AI83" i="1"/>
  <c r="AY92" i="1"/>
  <c r="AY93" i="1" s="1"/>
  <c r="AY83" i="1"/>
  <c r="BG92" i="1"/>
  <c r="BG93" i="1" s="1"/>
  <c r="BG83" i="1"/>
  <c r="BO92" i="1"/>
  <c r="BO93" i="1" s="1"/>
  <c r="BO83" i="1"/>
  <c r="BW92" i="1"/>
  <c r="BW93" i="1" s="1"/>
  <c r="BW83" i="1"/>
  <c r="CE92" i="1"/>
  <c r="CE93" i="1" s="1"/>
  <c r="CE83" i="1"/>
  <c r="AE82" i="1"/>
  <c r="AU82" i="1"/>
  <c r="BO82" i="1"/>
  <c r="BZ82" i="1"/>
  <c r="J83" i="1"/>
  <c r="Z83" i="1"/>
  <c r="AP83" i="1"/>
  <c r="BF83" i="1"/>
  <c r="BV83" i="1"/>
  <c r="AS94" i="1"/>
  <c r="H92" i="1"/>
  <c r="H93" i="1" s="1"/>
  <c r="AN92" i="1"/>
  <c r="AN93" i="1" s="1"/>
  <c r="D92" i="1"/>
  <c r="D93" i="1" s="1"/>
  <c r="D83" i="1"/>
  <c r="L92" i="1"/>
  <c r="L93" i="1" s="1"/>
  <c r="L83" i="1"/>
  <c r="T92" i="1"/>
  <c r="T93" i="1" s="1"/>
  <c r="T83" i="1"/>
  <c r="AB92" i="1"/>
  <c r="AB93" i="1" s="1"/>
  <c r="AB83" i="1"/>
  <c r="AJ92" i="1"/>
  <c r="AJ93" i="1" s="1"/>
  <c r="AJ83" i="1"/>
  <c r="AR92" i="1"/>
  <c r="AR93" i="1" s="1"/>
  <c r="AR83" i="1"/>
  <c r="AZ92" i="1"/>
  <c r="AZ93" i="1" s="1"/>
  <c r="AZ83" i="1"/>
  <c r="BH92" i="1"/>
  <c r="BH93" i="1" s="1"/>
  <c r="BH83" i="1"/>
  <c r="BP92" i="1"/>
  <c r="BP93" i="1" s="1"/>
  <c r="BP83" i="1"/>
  <c r="BX92" i="1"/>
  <c r="BX93" i="1" s="1"/>
  <c r="BX83" i="1"/>
  <c r="CF92" i="1"/>
  <c r="CF93" i="1" s="1"/>
  <c r="CF83" i="1"/>
  <c r="P82" i="1"/>
  <c r="AV82" i="1"/>
  <c r="BF82" i="1"/>
  <c r="BP82" i="1"/>
  <c r="CD82" i="1"/>
  <c r="B94" i="1"/>
  <c r="R94" i="1"/>
  <c r="Z94" i="1"/>
  <c r="AU92" i="1"/>
  <c r="CA92" i="1"/>
  <c r="E92" i="1"/>
  <c r="E93" i="1" s="1"/>
  <c r="E83" i="1"/>
  <c r="M92" i="1"/>
  <c r="M93" i="1" s="1"/>
  <c r="M83" i="1"/>
  <c r="U92" i="1"/>
  <c r="U93" i="1" s="1"/>
  <c r="U83" i="1"/>
  <c r="AK92" i="1"/>
  <c r="AK93" i="1" s="1"/>
  <c r="AK83" i="1"/>
  <c r="AS92" i="1"/>
  <c r="AS93" i="1" s="1"/>
  <c r="AS83" i="1"/>
  <c r="BA92" i="1"/>
  <c r="BA93" i="1" s="1"/>
  <c r="BA83" i="1"/>
  <c r="BA82" i="1"/>
  <c r="BI92" i="1"/>
  <c r="BI93" i="1" s="1"/>
  <c r="BI83" i="1"/>
  <c r="BI82" i="1"/>
  <c r="BQ92" i="1"/>
  <c r="BQ93" i="1" s="1"/>
  <c r="BQ83" i="1"/>
  <c r="BQ82" i="1"/>
  <c r="BY92" i="1"/>
  <c r="BY93" i="1" s="1"/>
  <c r="BY83" i="1"/>
  <c r="BY82" i="1"/>
  <c r="I82" i="1"/>
  <c r="Q82" i="1"/>
  <c r="Y82" i="1"/>
  <c r="AG82" i="1"/>
  <c r="AO82" i="1"/>
  <c r="AW82" i="1"/>
  <c r="BG82" i="1"/>
  <c r="CE82" i="1"/>
  <c r="CA83" i="1"/>
  <c r="S94" i="1"/>
  <c r="AA94" i="1"/>
  <c r="AK94" i="1"/>
  <c r="BU94" i="1"/>
  <c r="CB92" i="1"/>
  <c r="F92" i="1"/>
  <c r="F93" i="1" s="1"/>
  <c r="N92" i="1"/>
  <c r="N93" i="1" s="1"/>
  <c r="V92" i="1"/>
  <c r="V93" i="1" s="1"/>
  <c r="AD92" i="1"/>
  <c r="AD93" i="1" s="1"/>
  <c r="AL92" i="1"/>
  <c r="AL93" i="1" s="1"/>
  <c r="AT92" i="1"/>
  <c r="AT93" i="1" s="1"/>
  <c r="BB92" i="1"/>
  <c r="BB93" i="1" s="1"/>
  <c r="BJ92" i="1"/>
  <c r="BJ93" i="1" s="1"/>
  <c r="BR92" i="1"/>
  <c r="BR93" i="1" s="1"/>
  <c r="BZ92" i="1"/>
  <c r="BZ93" i="1" s="1"/>
  <c r="D94" i="1"/>
  <c r="L94" i="1"/>
  <c r="T94" i="1"/>
  <c r="AD94" i="1"/>
  <c r="BV94" i="1"/>
  <c r="CD94" i="1"/>
  <c r="M143" i="8" l="1"/>
  <c r="M139" i="8"/>
  <c r="I69" i="8"/>
  <c r="I143" i="8"/>
  <c r="I130" i="8"/>
  <c r="I139" i="8"/>
  <c r="O101" i="8"/>
  <c r="O49" i="8"/>
  <c r="O105" i="8"/>
  <c r="O25" i="8"/>
  <c r="O84" i="8"/>
  <c r="O38" i="8"/>
  <c r="O15" i="8"/>
  <c r="O115" i="8"/>
  <c r="O140" i="8"/>
  <c r="O28" i="8"/>
  <c r="O77" i="8"/>
  <c r="O40" i="8"/>
  <c r="O58" i="8"/>
  <c r="O127" i="8"/>
  <c r="O92" i="8"/>
  <c r="O6" i="8"/>
  <c r="O43" i="8"/>
  <c r="O66" i="8"/>
  <c r="O120" i="8"/>
  <c r="O17" i="8"/>
  <c r="O13" i="8"/>
  <c r="O126" i="8"/>
  <c r="O75" i="8"/>
  <c r="O132" i="8"/>
  <c r="L118" i="8"/>
  <c r="O91" i="8"/>
  <c r="O134" i="8"/>
  <c r="O82" i="8"/>
  <c r="O10" i="8"/>
  <c r="O4" i="8"/>
  <c r="K107" i="1"/>
  <c r="K108" i="1" s="1"/>
  <c r="K90" i="1"/>
  <c r="K94" i="1" s="1"/>
  <c r="J107" i="1"/>
  <c r="J108" i="1" s="1"/>
  <c r="J90" i="1"/>
  <c r="J94" i="1" s="1"/>
  <c r="O20" i="1"/>
  <c r="I107" i="1"/>
  <c r="I108" i="1" s="1"/>
  <c r="I90" i="1"/>
  <c r="I94" i="1" s="1"/>
  <c r="AI94" i="1"/>
  <c r="BM94" i="1"/>
  <c r="CC94" i="1"/>
  <c r="AJ94" i="1"/>
  <c r="Y94" i="1"/>
  <c r="Q94" i="1"/>
  <c r="BT94" i="1"/>
  <c r="C94" i="1"/>
  <c r="AH94" i="1"/>
  <c r="CA93" i="1"/>
  <c r="CA94" i="1"/>
  <c r="AR94" i="1"/>
  <c r="BN94" i="1"/>
  <c r="BS92" i="1"/>
  <c r="BS93" i="1" s="1"/>
  <c r="BS83" i="1"/>
  <c r="BZ9" i="1"/>
  <c r="BZ10" i="1" s="1"/>
  <c r="BZ6" i="1"/>
  <c r="AD9" i="1"/>
  <c r="AD10" i="1" s="1"/>
  <c r="AQ5" i="1"/>
  <c r="AD6" i="1"/>
  <c r="BY9" i="1"/>
  <c r="BY10" i="1" s="1"/>
  <c r="BY6" i="1"/>
  <c r="E9" i="1"/>
  <c r="E10" i="1" s="1"/>
  <c r="E6" i="1"/>
  <c r="BX6" i="1"/>
  <c r="BX9" i="1"/>
  <c r="BX10" i="1" s="1"/>
  <c r="AX6" i="1"/>
  <c r="AX9" i="1"/>
  <c r="AX10" i="1" s="1"/>
  <c r="AO6" i="1"/>
  <c r="AO9" i="1"/>
  <c r="AO10" i="1" s="1"/>
  <c r="AV9" i="1"/>
  <c r="AV10" i="1" s="1"/>
  <c r="AV6" i="1"/>
  <c r="CA9" i="1"/>
  <c r="CA10" i="1" s="1"/>
  <c r="CA6" i="1"/>
  <c r="BC9" i="1"/>
  <c r="BC10" i="1" s="1"/>
  <c r="BC6" i="1"/>
  <c r="CF41" i="1"/>
  <c r="AP36" i="1"/>
  <c r="AP20" i="1"/>
  <c r="CB93" i="1"/>
  <c r="CB94" i="1"/>
  <c r="AU93" i="1"/>
  <c r="AU94" i="1"/>
  <c r="AG94" i="1"/>
  <c r="BX94" i="1"/>
  <c r="BF94" i="1"/>
  <c r="O83" i="1"/>
  <c r="O92" i="1"/>
  <c r="O93" i="1" s="1"/>
  <c r="AQ92" i="1"/>
  <c r="AQ93" i="1" s="1"/>
  <c r="AQ83" i="1"/>
  <c r="N79" i="1"/>
  <c r="CG35" i="1"/>
  <c r="CG44" i="1"/>
  <c r="CG45" i="1" s="1"/>
  <c r="BA9" i="1"/>
  <c r="BA10" i="1" s="1"/>
  <c r="BA6" i="1"/>
  <c r="D6" i="1"/>
  <c r="D9" i="1"/>
  <c r="D10" i="1" s="1"/>
  <c r="BO6" i="1"/>
  <c r="BO9" i="1"/>
  <c r="BO10" i="1" s="1"/>
  <c r="S6" i="1"/>
  <c r="S9" i="1"/>
  <c r="S10" i="1" s="1"/>
  <c r="BN6" i="1"/>
  <c r="BN9" i="1"/>
  <c r="BN10" i="1" s="1"/>
  <c r="Q6" i="1"/>
  <c r="Q9" i="1"/>
  <c r="Q10" i="1" s="1"/>
  <c r="X9" i="1"/>
  <c r="X10" i="1" s="1"/>
  <c r="X6" i="1"/>
  <c r="AE9" i="1"/>
  <c r="AE10" i="1" s="1"/>
  <c r="AE6" i="1"/>
  <c r="AB36" i="1"/>
  <c r="AB20" i="1"/>
  <c r="BR36" i="1"/>
  <c r="BR20" i="1"/>
  <c r="G89" i="1"/>
  <c r="G46" i="1"/>
  <c r="G42" i="1"/>
  <c r="G5" i="1" s="1"/>
  <c r="AL94" i="1"/>
  <c r="BB94" i="1"/>
  <c r="BO94" i="1"/>
  <c r="AW94" i="1"/>
  <c r="AT9" i="1"/>
  <c r="AT10" i="1" s="1"/>
  <c r="AT6" i="1"/>
  <c r="BQ9" i="1"/>
  <c r="BQ10" i="1" s="1"/>
  <c r="BQ6" i="1"/>
  <c r="AZ6" i="1"/>
  <c r="AZ9" i="1"/>
  <c r="AZ10" i="1" s="1"/>
  <c r="R6" i="1"/>
  <c r="R9" i="1"/>
  <c r="R10" i="1" s="1"/>
  <c r="BM6" i="1"/>
  <c r="BM9" i="1"/>
  <c r="BM10" i="1" s="1"/>
  <c r="BT9" i="1"/>
  <c r="BT10" i="1" s="1"/>
  <c r="CG5" i="1"/>
  <c r="BT6" i="1"/>
  <c r="O35" i="1"/>
  <c r="O44" i="1"/>
  <c r="O45" i="1" s="1"/>
  <c r="BE20" i="1"/>
  <c r="BS82" i="1"/>
  <c r="O34" i="1"/>
  <c r="O54" i="1" s="1"/>
  <c r="N41" i="1"/>
  <c r="AT94" i="1"/>
  <c r="BG94" i="1"/>
  <c r="U94" i="1"/>
  <c r="CG92" i="1"/>
  <c r="CG93" i="1" s="1"/>
  <c r="CG83" i="1"/>
  <c r="AM94" i="1"/>
  <c r="V9" i="1"/>
  <c r="V10" i="1" s="1"/>
  <c r="V6" i="1"/>
  <c r="U9" i="1"/>
  <c r="U10" i="1" s="1"/>
  <c r="U6" i="1"/>
  <c r="BP6" i="1"/>
  <c r="BP9" i="1"/>
  <c r="BP10" i="1" s="1"/>
  <c r="CE6" i="1"/>
  <c r="CE9" i="1"/>
  <c r="CE10" i="1" s="1"/>
  <c r="AI6" i="1"/>
  <c r="AI9" i="1"/>
  <c r="AI10" i="1" s="1"/>
  <c r="CD6" i="1"/>
  <c r="CD9" i="1"/>
  <c r="CD10" i="1" s="1"/>
  <c r="AH6" i="1"/>
  <c r="AH9" i="1"/>
  <c r="AH10" i="1" s="1"/>
  <c r="AG6" i="1"/>
  <c r="AG9" i="1"/>
  <c r="AG10" i="1" s="1"/>
  <c r="AN9" i="1"/>
  <c r="AN10" i="1" s="1"/>
  <c r="AN6" i="1"/>
  <c r="AU9" i="1"/>
  <c r="AU10" i="1" s="1"/>
  <c r="AU6" i="1"/>
  <c r="CF36" i="1"/>
  <c r="CF20" i="1"/>
  <c r="O41" i="1"/>
  <c r="BE89" i="1"/>
  <c r="BE107" i="1" s="1"/>
  <c r="BZ94" i="1"/>
  <c r="BY94" i="1"/>
  <c r="M94" i="1"/>
  <c r="AE94" i="1"/>
  <c r="BJ9" i="1"/>
  <c r="BJ10" i="1" s="1"/>
  <c r="BJ6" i="1"/>
  <c r="AS9" i="1"/>
  <c r="AS10" i="1" s="1"/>
  <c r="AS6" i="1"/>
  <c r="T6" i="1"/>
  <c r="T9" i="1"/>
  <c r="T10" i="1" s="1"/>
  <c r="AQ44" i="1"/>
  <c r="AQ45" i="1" s="1"/>
  <c r="AQ35" i="1"/>
  <c r="BG6" i="1"/>
  <c r="BG9" i="1"/>
  <c r="BG10" i="1" s="1"/>
  <c r="K6" i="1"/>
  <c r="K9" i="1"/>
  <c r="K10" i="1" s="1"/>
  <c r="BS5" i="1"/>
  <c r="BF6" i="1"/>
  <c r="BF9" i="1"/>
  <c r="BF10" i="1" s="1"/>
  <c r="J6" i="1"/>
  <c r="J9" i="1"/>
  <c r="J10" i="1" s="1"/>
  <c r="CC6" i="1"/>
  <c r="CC9" i="1"/>
  <c r="CC10" i="1" s="1"/>
  <c r="I6" i="1"/>
  <c r="I9" i="1"/>
  <c r="I10" i="1" s="1"/>
  <c r="CF107" i="1"/>
  <c r="P9" i="1"/>
  <c r="P10" i="1" s="1"/>
  <c r="AC5" i="1"/>
  <c r="P6" i="1"/>
  <c r="BC93" i="1"/>
  <c r="BC94" i="1"/>
  <c r="W9" i="1"/>
  <c r="W10" i="1" s="1"/>
  <c r="W6" i="1"/>
  <c r="AB94" i="1"/>
  <c r="BD6" i="1"/>
  <c r="CG82" i="1"/>
  <c r="AC41" i="1"/>
  <c r="BR6" i="1"/>
  <c r="BQ94" i="1"/>
  <c r="BP94" i="1"/>
  <c r="V94" i="1"/>
  <c r="X93" i="1"/>
  <c r="X94" i="1"/>
  <c r="E94" i="1"/>
  <c r="P94" i="1"/>
  <c r="AN94" i="1"/>
  <c r="AC92" i="1"/>
  <c r="AC93" i="1" s="1"/>
  <c r="AC83" i="1"/>
  <c r="AL9" i="1"/>
  <c r="AL10" i="1" s="1"/>
  <c r="AL6" i="1"/>
  <c r="AR6" i="1"/>
  <c r="AR9" i="1"/>
  <c r="AR10" i="1" s="1"/>
  <c r="BE5" i="1"/>
  <c r="AW6" i="1"/>
  <c r="AW9" i="1"/>
  <c r="AW10" i="1" s="1"/>
  <c r="BL9" i="1"/>
  <c r="BL10" i="1" s="1"/>
  <c r="BL6" i="1"/>
  <c r="BS35" i="1"/>
  <c r="BS44" i="1"/>
  <c r="BS45" i="1" s="1"/>
  <c r="BK9" i="1"/>
  <c r="BK10" i="1" s="1"/>
  <c r="BK6" i="1"/>
  <c r="AM9" i="1"/>
  <c r="AM10" i="1" s="1"/>
  <c r="AM6" i="1"/>
  <c r="AB41" i="1"/>
  <c r="BS34" i="1"/>
  <c r="BS54" i="1" s="1"/>
  <c r="O62" i="1"/>
  <c r="O65" i="1" s="1"/>
  <c r="O82" i="1"/>
  <c r="BR41" i="1"/>
  <c r="BD36" i="1"/>
  <c r="BD20" i="1"/>
  <c r="AP94" i="1"/>
  <c r="BJ94" i="1"/>
  <c r="BI94" i="1"/>
  <c r="BH94" i="1"/>
  <c r="F94" i="1"/>
  <c r="CE94" i="1"/>
  <c r="AC35" i="1"/>
  <c r="AC44" i="1"/>
  <c r="AC45" i="1" s="1"/>
  <c r="BI9" i="1"/>
  <c r="BI10" i="1" s="1"/>
  <c r="BI6" i="1"/>
  <c r="AK9" i="1"/>
  <c r="AK10" i="1" s="1"/>
  <c r="AK6" i="1"/>
  <c r="M9" i="1"/>
  <c r="M10" i="1" s="1"/>
  <c r="M6" i="1"/>
  <c r="BH6" i="1"/>
  <c r="BH9" i="1"/>
  <c r="BH10" i="1" s="1"/>
  <c r="BD107" i="1"/>
  <c r="BW6" i="1"/>
  <c r="BW9" i="1"/>
  <c r="BW10" i="1" s="1"/>
  <c r="AA6" i="1"/>
  <c r="AA9" i="1"/>
  <c r="AA10" i="1" s="1"/>
  <c r="BV6" i="1"/>
  <c r="BV9" i="1"/>
  <c r="BV10" i="1" s="1"/>
  <c r="BR107" i="1"/>
  <c r="Z6" i="1"/>
  <c r="Z9" i="1"/>
  <c r="Z10" i="1" s="1"/>
  <c r="BE44" i="1"/>
  <c r="BE45" i="1" s="1"/>
  <c r="BE46" i="1" s="1"/>
  <c r="BE35" i="1"/>
  <c r="Y6" i="1"/>
  <c r="Y9" i="1"/>
  <c r="Y10" i="1" s="1"/>
  <c r="AF9" i="1"/>
  <c r="AF10" i="1" s="1"/>
  <c r="AF6" i="1"/>
  <c r="AB107" i="1"/>
  <c r="BS41" i="1"/>
  <c r="BR94" i="1"/>
  <c r="BD89" i="1"/>
  <c r="BD46" i="1"/>
  <c r="AQ34" i="1"/>
  <c r="AQ54" i="1" s="1"/>
  <c r="CG34" i="1"/>
  <c r="CG54" i="1" s="1"/>
  <c r="CG94" i="1"/>
  <c r="AC34" i="1"/>
  <c r="AC54" i="1" s="1"/>
  <c r="AC82" i="1"/>
  <c r="BA94" i="1"/>
  <c r="AZ94" i="1"/>
  <c r="AY94" i="1"/>
  <c r="BW94" i="1"/>
  <c r="BE92" i="1"/>
  <c r="BE93" i="1" s="1"/>
  <c r="BE83" i="1"/>
  <c r="AV94" i="1"/>
  <c r="BB9" i="1"/>
  <c r="BB10" i="1" s="1"/>
  <c r="BB6" i="1"/>
  <c r="F9" i="1"/>
  <c r="F10" i="1" s="1"/>
  <c r="F6" i="1"/>
  <c r="AJ6" i="1"/>
  <c r="AJ9" i="1"/>
  <c r="AJ10" i="1" s="1"/>
  <c r="L6" i="1"/>
  <c r="L9" i="1"/>
  <c r="L10" i="1" s="1"/>
  <c r="AY6" i="1"/>
  <c r="AY9" i="1"/>
  <c r="AY10" i="1" s="1"/>
  <c r="C6" i="1"/>
  <c r="C9" i="1"/>
  <c r="C10" i="1" s="1"/>
  <c r="B6" i="1"/>
  <c r="B9" i="1"/>
  <c r="B10" i="1" s="1"/>
  <c r="BU6" i="1"/>
  <c r="BU9" i="1"/>
  <c r="BU10" i="1" s="1"/>
  <c r="CB9" i="1"/>
  <c r="CB10" i="1" s="1"/>
  <c r="CB6" i="1"/>
  <c r="H41" i="1"/>
  <c r="H32" i="1"/>
  <c r="H35" i="1" s="1"/>
  <c r="AB6" i="1"/>
  <c r="CF94" i="1"/>
  <c r="N36" i="1"/>
  <c r="N20" i="1"/>
  <c r="BD94" i="1"/>
  <c r="AQ41" i="1"/>
  <c r="AP41" i="1"/>
  <c r="CG41" i="1"/>
  <c r="L15" i="8" l="1"/>
  <c r="L131" i="8"/>
  <c r="L140" i="8"/>
  <c r="L31" i="8"/>
  <c r="L13" i="8"/>
  <c r="L91" i="8"/>
  <c r="L115" i="8"/>
  <c r="L55" i="8"/>
  <c r="L49" i="8"/>
  <c r="L24" i="8"/>
  <c r="L71" i="8"/>
  <c r="L70" i="8"/>
  <c r="L21" i="8"/>
  <c r="L132" i="8"/>
  <c r="L72" i="8"/>
  <c r="L81" i="8"/>
  <c r="L40" i="8"/>
  <c r="L3" i="8"/>
  <c r="L43" i="8"/>
  <c r="L92" i="8"/>
  <c r="L126" i="8"/>
  <c r="L122" i="8"/>
  <c r="N70" i="8"/>
  <c r="L108" i="8"/>
  <c r="L101" i="8"/>
  <c r="N131" i="8"/>
  <c r="L10" i="8"/>
  <c r="L82" i="8"/>
  <c r="L136" i="8"/>
  <c r="L4" i="8"/>
  <c r="H70" i="8"/>
  <c r="L58" i="8"/>
  <c r="L105" i="8"/>
  <c r="L99" i="8"/>
  <c r="H118" i="8"/>
  <c r="O118" i="8"/>
  <c r="L2" i="8"/>
  <c r="L50" i="8"/>
  <c r="L93" i="8"/>
  <c r="L42" i="8"/>
  <c r="L73" i="8"/>
  <c r="L37" i="8"/>
  <c r="L33" i="8"/>
  <c r="L74" i="8"/>
  <c r="L97" i="8"/>
  <c r="L11" i="8"/>
  <c r="L107" i="8"/>
  <c r="L117" i="8"/>
  <c r="L26" i="8"/>
  <c r="L53" i="8"/>
  <c r="L6" i="8"/>
  <c r="L5" i="8"/>
  <c r="L123" i="8"/>
  <c r="L29" i="8"/>
  <c r="L48" i="8"/>
  <c r="L129" i="8"/>
  <c r="L94" i="8"/>
  <c r="L7" i="8"/>
  <c r="L35" i="8"/>
  <c r="L85" i="8"/>
  <c r="L80" i="8"/>
  <c r="L52" i="8"/>
  <c r="L39" i="8"/>
  <c r="L27" i="8"/>
  <c r="L16" i="8"/>
  <c r="L78" i="8"/>
  <c r="L114" i="8"/>
  <c r="L79" i="8"/>
  <c r="L64" i="8"/>
  <c r="L54" i="8"/>
  <c r="L100" i="8"/>
  <c r="L75" i="8"/>
  <c r="L57" i="8"/>
  <c r="L8" i="8"/>
  <c r="L116" i="8"/>
  <c r="L59" i="8"/>
  <c r="L137" i="8"/>
  <c r="L109" i="8"/>
  <c r="L95" i="8"/>
  <c r="L22" i="8"/>
  <c r="L125" i="8"/>
  <c r="L76" i="8"/>
  <c r="L119" i="8"/>
  <c r="L44" i="8"/>
  <c r="L110" i="8"/>
  <c r="L20" i="8"/>
  <c r="L89" i="8"/>
  <c r="L19" i="8"/>
  <c r="L124" i="8"/>
  <c r="L32" i="8"/>
  <c r="L66" i="8"/>
  <c r="L65" i="8"/>
  <c r="L120" i="8"/>
  <c r="L90" i="8"/>
  <c r="L18" i="8"/>
  <c r="L12" i="8"/>
  <c r="L133" i="8"/>
  <c r="L87" i="8"/>
  <c r="L68" i="8"/>
  <c r="L30" i="8"/>
  <c r="L98" i="8"/>
  <c r="L41" i="8"/>
  <c r="L56" i="8"/>
  <c r="L60" i="8"/>
  <c r="L135" i="8"/>
  <c r="L83" i="8"/>
  <c r="L121" i="8"/>
  <c r="L61" i="8"/>
  <c r="L51" i="8"/>
  <c r="L112" i="8"/>
  <c r="L106" i="8"/>
  <c r="L96" i="8"/>
  <c r="L86" i="8"/>
  <c r="L47" i="8"/>
  <c r="L127" i="8"/>
  <c r="L128" i="8"/>
  <c r="L34" i="8"/>
  <c r="L138" i="8"/>
  <c r="L67" i="8"/>
  <c r="L141" i="8"/>
  <c r="L104" i="8"/>
  <c r="L36" i="8"/>
  <c r="L45" i="8"/>
  <c r="L103" i="8"/>
  <c r="L111" i="8"/>
  <c r="L102" i="8"/>
  <c r="L142" i="8"/>
  <c r="L63" i="8"/>
  <c r="L14" i="8"/>
  <c r="L113" i="8"/>
  <c r="L88" i="8"/>
  <c r="L23" i="8"/>
  <c r="L77" i="8"/>
  <c r="H131" i="8"/>
  <c r="O131" i="8"/>
  <c r="O71" i="8"/>
  <c r="N23" i="8"/>
  <c r="H9" i="8"/>
  <c r="L46" i="8"/>
  <c r="J24" i="8"/>
  <c r="H126" i="8"/>
  <c r="L25" i="8"/>
  <c r="L28" i="8"/>
  <c r="L62" i="8"/>
  <c r="L134" i="8"/>
  <c r="N81" i="8"/>
  <c r="L9" i="8"/>
  <c r="L17" i="8"/>
  <c r="L84" i="8"/>
  <c r="L38" i="8"/>
  <c r="N69" i="8"/>
  <c r="O24" i="8"/>
  <c r="O3" i="8"/>
  <c r="O81" i="8"/>
  <c r="O9" i="8"/>
  <c r="O23" i="8"/>
  <c r="BS94" i="1"/>
  <c r="AQ94" i="1"/>
  <c r="AQ89" i="1"/>
  <c r="AQ107" i="1" s="1"/>
  <c r="AQ46" i="1"/>
  <c r="H89" i="1"/>
  <c r="H46" i="1"/>
  <c r="H42" i="1"/>
  <c r="H5" i="1" s="1"/>
  <c r="BR89" i="1"/>
  <c r="BR46" i="1"/>
  <c r="AC9" i="1"/>
  <c r="AC10" i="1" s="1"/>
  <c r="AC6" i="1"/>
  <c r="BS89" i="1"/>
  <c r="BS107" i="1" s="1"/>
  <c r="BS46" i="1"/>
  <c r="BS9" i="1"/>
  <c r="BS10" i="1" s="1"/>
  <c r="BS6" i="1"/>
  <c r="CG9" i="1"/>
  <c r="CG10" i="1" s="1"/>
  <c r="CG6" i="1"/>
  <c r="G9" i="1"/>
  <c r="G10" i="1" s="1"/>
  <c r="G6" i="1"/>
  <c r="BE94" i="1"/>
  <c r="AB89" i="1"/>
  <c r="AB46" i="1"/>
  <c r="AC94" i="1"/>
  <c r="N89" i="1"/>
  <c r="N90" i="1" s="1"/>
  <c r="N94" i="1" s="1"/>
  <c r="N46" i="1"/>
  <c r="N42" i="1"/>
  <c r="N5" i="1" s="1"/>
  <c r="CF89" i="1"/>
  <c r="CF46" i="1"/>
  <c r="G107" i="1"/>
  <c r="G90" i="1"/>
  <c r="G94" i="1" s="1"/>
  <c r="N80" i="1"/>
  <c r="N83" i="1" s="1"/>
  <c r="CG89" i="1"/>
  <c r="CG107" i="1" s="1"/>
  <c r="CG46" i="1"/>
  <c r="AQ9" i="1"/>
  <c r="AQ10" i="1" s="1"/>
  <c r="AQ6" i="1"/>
  <c r="AP89" i="1"/>
  <c r="AP46" i="1"/>
  <c r="BE9" i="1"/>
  <c r="BE10" i="1" s="1"/>
  <c r="BE6" i="1"/>
  <c r="AC89" i="1"/>
  <c r="AC107" i="1" s="1"/>
  <c r="AC46" i="1"/>
  <c r="O89" i="1"/>
  <c r="O46" i="1"/>
  <c r="O42" i="1"/>
  <c r="G130" i="8" l="1"/>
  <c r="H130" i="8" s="1"/>
  <c r="L130" i="8"/>
  <c r="L139" i="8"/>
  <c r="G139" i="8"/>
  <c r="H139" i="8" s="1"/>
  <c r="N130" i="8"/>
  <c r="G143" i="8"/>
  <c r="H143" i="8" s="1"/>
  <c r="N143" i="8"/>
  <c r="N139" i="8"/>
  <c r="N2" i="8"/>
  <c r="N103" i="8"/>
  <c r="N63" i="8"/>
  <c r="N117" i="8"/>
  <c r="N96" i="8"/>
  <c r="N41" i="8"/>
  <c r="N22" i="8"/>
  <c r="N19" i="8"/>
  <c r="N102" i="8"/>
  <c r="N112" i="8"/>
  <c r="N59" i="8"/>
  <c r="N27" i="8"/>
  <c r="N79" i="8"/>
  <c r="N55" i="8"/>
  <c r="N122" i="8"/>
  <c r="N14" i="8"/>
  <c r="N89" i="8"/>
  <c r="N124" i="8"/>
  <c r="N64" i="8"/>
  <c r="N8" i="8"/>
  <c r="N121" i="8"/>
  <c r="N29" i="8"/>
  <c r="N16" i="8"/>
  <c r="N98" i="8"/>
  <c r="N34" i="8"/>
  <c r="N129" i="8"/>
  <c r="N137" i="8"/>
  <c r="N50" i="8"/>
  <c r="N48" i="8"/>
  <c r="N68" i="8"/>
  <c r="N92" i="8"/>
  <c r="N136" i="8"/>
  <c r="N18" i="8"/>
  <c r="N114" i="8"/>
  <c r="N26" i="8"/>
  <c r="N113" i="8"/>
  <c r="N47" i="8"/>
  <c r="N54" i="8"/>
  <c r="N128" i="8"/>
  <c r="N94" i="8"/>
  <c r="N35" i="8"/>
  <c r="N73" i="8"/>
  <c r="N133" i="8"/>
  <c r="N37" i="8"/>
  <c r="N39" i="8"/>
  <c r="N80" i="8"/>
  <c r="N36" i="8"/>
  <c r="N119" i="8"/>
  <c r="N107" i="8"/>
  <c r="N125" i="8"/>
  <c r="N65" i="8"/>
  <c r="N83" i="8"/>
  <c r="N7" i="8"/>
  <c r="N76" i="8"/>
  <c r="N67" i="8"/>
  <c r="N17" i="8"/>
  <c r="N90" i="8"/>
  <c r="N101" i="8"/>
  <c r="N84" i="8"/>
  <c r="N110" i="8"/>
  <c r="N85" i="8"/>
  <c r="N97" i="8"/>
  <c r="N53" i="8"/>
  <c r="N5" i="8"/>
  <c r="N123" i="8"/>
  <c r="N104" i="8"/>
  <c r="N32" i="8"/>
  <c r="N42" i="8"/>
  <c r="N57" i="8"/>
  <c r="N93" i="8"/>
  <c r="N45" i="8"/>
  <c r="N87" i="8"/>
  <c r="N116" i="8"/>
  <c r="N138" i="8"/>
  <c r="N86" i="8"/>
  <c r="N52" i="8"/>
  <c r="N60" i="8"/>
  <c r="N111" i="8"/>
  <c r="N78" i="8"/>
  <c r="N141" i="8"/>
  <c r="N95" i="8"/>
  <c r="N51" i="8"/>
  <c r="N33" i="8"/>
  <c r="N109" i="8"/>
  <c r="N142" i="8"/>
  <c r="N11" i="8"/>
  <c r="N61" i="8"/>
  <c r="N106" i="8"/>
  <c r="N100" i="8"/>
  <c r="N135" i="8"/>
  <c r="N44" i="8"/>
  <c r="N56" i="8"/>
  <c r="N74" i="8"/>
  <c r="N30" i="8"/>
  <c r="N20" i="8"/>
  <c r="N127" i="8"/>
  <c r="N12" i="8"/>
  <c r="N9" i="8"/>
  <c r="N13" i="8"/>
  <c r="N6" i="8"/>
  <c r="N77" i="8"/>
  <c r="N10" i="8"/>
  <c r="N49" i="8"/>
  <c r="N31" i="8"/>
  <c r="N91" i="8"/>
  <c r="N132" i="8"/>
  <c r="N46" i="8"/>
  <c r="N99" i="8"/>
  <c r="N105" i="8"/>
  <c r="N25" i="8"/>
  <c r="N40" i="8"/>
  <c r="N82" i="8"/>
  <c r="N66" i="8"/>
  <c r="N120" i="8"/>
  <c r="N28" i="8"/>
  <c r="N75" i="8"/>
  <c r="N4" i="8"/>
  <c r="N43" i="8"/>
  <c r="N108" i="8"/>
  <c r="N140" i="8"/>
  <c r="N62" i="8"/>
  <c r="N126" i="8"/>
  <c r="N21" i="8"/>
  <c r="N38" i="8"/>
  <c r="N88" i="8"/>
  <c r="N58" i="8"/>
  <c r="N134" i="8"/>
  <c r="N115" i="8"/>
  <c r="N15" i="8"/>
  <c r="N72" i="8"/>
  <c r="L143" i="8"/>
  <c r="J118" i="8"/>
  <c r="G69" i="8"/>
  <c r="H69" i="8" s="1"/>
  <c r="H2" i="8"/>
  <c r="H110" i="8"/>
  <c r="H37" i="8"/>
  <c r="H57" i="8"/>
  <c r="H125" i="8"/>
  <c r="H65" i="8"/>
  <c r="H22" i="8"/>
  <c r="H35" i="8"/>
  <c r="H87" i="8"/>
  <c r="H30" i="8"/>
  <c r="H94" i="8"/>
  <c r="H123" i="8"/>
  <c r="H86" i="8"/>
  <c r="H52" i="8"/>
  <c r="H54" i="8"/>
  <c r="H137" i="8"/>
  <c r="H114" i="8"/>
  <c r="H78" i="8"/>
  <c r="H109" i="8"/>
  <c r="H26" i="8"/>
  <c r="H90" i="8"/>
  <c r="H53" i="8"/>
  <c r="H102" i="8"/>
  <c r="H108" i="8"/>
  <c r="H122" i="8"/>
  <c r="H142" i="8"/>
  <c r="H124" i="8"/>
  <c r="H111" i="8"/>
  <c r="H18" i="8"/>
  <c r="H141" i="8"/>
  <c r="H16" i="8"/>
  <c r="H12" i="8"/>
  <c r="H36" i="8"/>
  <c r="H93" i="8"/>
  <c r="H89" i="8"/>
  <c r="H29" i="8"/>
  <c r="H20" i="8"/>
  <c r="H113" i="8"/>
  <c r="H80" i="8"/>
  <c r="H59" i="8"/>
  <c r="H107" i="8"/>
  <c r="H112" i="8"/>
  <c r="H61" i="8"/>
  <c r="H95" i="8"/>
  <c r="H39" i="8"/>
  <c r="H79" i="8"/>
  <c r="H44" i="8"/>
  <c r="H67" i="8"/>
  <c r="H133" i="8"/>
  <c r="H138" i="8"/>
  <c r="H104" i="8"/>
  <c r="H76" i="8"/>
  <c r="H50" i="8"/>
  <c r="H128" i="8"/>
  <c r="H5" i="8"/>
  <c r="H83" i="8"/>
  <c r="H103" i="8"/>
  <c r="H85" i="8"/>
  <c r="H34" i="8"/>
  <c r="H41" i="8"/>
  <c r="H96" i="8"/>
  <c r="H47" i="8"/>
  <c r="H116" i="8"/>
  <c r="H74" i="8"/>
  <c r="H73" i="8"/>
  <c r="H32" i="8"/>
  <c r="H98" i="8"/>
  <c r="H63" i="8"/>
  <c r="H129" i="8"/>
  <c r="H7" i="8"/>
  <c r="H117" i="8"/>
  <c r="H8" i="8"/>
  <c r="H106" i="8"/>
  <c r="H97" i="8"/>
  <c r="H19" i="8"/>
  <c r="H60" i="8"/>
  <c r="H42" i="8"/>
  <c r="H121" i="8"/>
  <c r="H27" i="8"/>
  <c r="H51" i="8"/>
  <c r="H14" i="8"/>
  <c r="H48" i="8"/>
  <c r="H100" i="8"/>
  <c r="H135" i="8"/>
  <c r="H33" i="8"/>
  <c r="H45" i="8"/>
  <c r="H11" i="8"/>
  <c r="H56" i="8"/>
  <c r="H64" i="8"/>
  <c r="H68" i="8"/>
  <c r="H119" i="8"/>
  <c r="H71" i="8"/>
  <c r="H15" i="8"/>
  <c r="H40" i="8"/>
  <c r="H99" i="8"/>
  <c r="H120" i="8"/>
  <c r="H49" i="8"/>
  <c r="H55" i="8"/>
  <c r="H82" i="8"/>
  <c r="H38" i="8"/>
  <c r="H75" i="8"/>
  <c r="H136" i="8"/>
  <c r="H17" i="8"/>
  <c r="H115" i="8"/>
  <c r="H127" i="8"/>
  <c r="H140" i="8"/>
  <c r="H134" i="8"/>
  <c r="H88" i="8"/>
  <c r="H6" i="8"/>
  <c r="H92" i="8"/>
  <c r="H4" i="8"/>
  <c r="H132" i="8"/>
  <c r="H10" i="8"/>
  <c r="H77" i="8"/>
  <c r="H46" i="8"/>
  <c r="H66" i="8"/>
  <c r="H21" i="8"/>
  <c r="H58" i="8"/>
  <c r="H81" i="8"/>
  <c r="H31" i="8"/>
  <c r="H62" i="8"/>
  <c r="H25" i="8"/>
  <c r="H43" i="8"/>
  <c r="H101" i="8"/>
  <c r="H13" i="8"/>
  <c r="H105" i="8"/>
  <c r="H84" i="8"/>
  <c r="H28" i="8"/>
  <c r="H72" i="8"/>
  <c r="N71" i="8"/>
  <c r="H24" i="8"/>
  <c r="N24" i="8"/>
  <c r="N3" i="8"/>
  <c r="J2" i="8"/>
  <c r="J83" i="8"/>
  <c r="J18" i="8"/>
  <c r="J106" i="8"/>
  <c r="J47" i="8"/>
  <c r="J141" i="8"/>
  <c r="J138" i="8"/>
  <c r="J117" i="8"/>
  <c r="J26" i="8"/>
  <c r="J142" i="8"/>
  <c r="J129" i="8"/>
  <c r="J33" i="8"/>
  <c r="J89" i="8"/>
  <c r="J5" i="8"/>
  <c r="J54" i="8"/>
  <c r="J125" i="8"/>
  <c r="J41" i="8"/>
  <c r="J16" i="8"/>
  <c r="J98" i="8"/>
  <c r="J107" i="8"/>
  <c r="J11" i="8"/>
  <c r="J121" i="8"/>
  <c r="J48" i="8"/>
  <c r="J8" i="8"/>
  <c r="J135" i="8"/>
  <c r="J100" i="8"/>
  <c r="J73" i="8"/>
  <c r="J67" i="8"/>
  <c r="J114" i="8"/>
  <c r="J123" i="8"/>
  <c r="J35" i="8"/>
  <c r="J80" i="8"/>
  <c r="J116" i="8"/>
  <c r="J85" i="8"/>
  <c r="J45" i="8"/>
  <c r="J87" i="8"/>
  <c r="J27" i="8"/>
  <c r="J128" i="8"/>
  <c r="J88" i="8"/>
  <c r="J109" i="8"/>
  <c r="J94" i="8"/>
  <c r="J79" i="8"/>
  <c r="J137" i="8"/>
  <c r="J56" i="8"/>
  <c r="J102" i="8"/>
  <c r="J63" i="8"/>
  <c r="J65" i="8"/>
  <c r="J61" i="8"/>
  <c r="J39" i="8"/>
  <c r="J42" i="8"/>
  <c r="J124" i="8"/>
  <c r="J22" i="8"/>
  <c r="J110" i="8"/>
  <c r="J93" i="8"/>
  <c r="J7" i="8"/>
  <c r="J112" i="8"/>
  <c r="J104" i="8"/>
  <c r="J86" i="8"/>
  <c r="J111" i="8"/>
  <c r="J52" i="8"/>
  <c r="J113" i="8"/>
  <c r="J19" i="8"/>
  <c r="J29" i="8"/>
  <c r="J97" i="8"/>
  <c r="J20" i="8"/>
  <c r="J78" i="8"/>
  <c r="J76" i="8"/>
  <c r="J90" i="8"/>
  <c r="J140" i="8"/>
  <c r="J68" i="8"/>
  <c r="J133" i="8"/>
  <c r="J36" i="8"/>
  <c r="J95" i="8"/>
  <c r="J59" i="8"/>
  <c r="J53" i="8"/>
  <c r="J37" i="8"/>
  <c r="J50" i="8"/>
  <c r="J103" i="8"/>
  <c r="J96" i="8"/>
  <c r="J12" i="8"/>
  <c r="J14" i="8"/>
  <c r="J44" i="8"/>
  <c r="J32" i="8"/>
  <c r="J60" i="8"/>
  <c r="J64" i="8"/>
  <c r="J51" i="8"/>
  <c r="J119" i="8"/>
  <c r="J34" i="8"/>
  <c r="J74" i="8"/>
  <c r="J30" i="8"/>
  <c r="J57" i="8"/>
  <c r="J40" i="8"/>
  <c r="J17" i="8"/>
  <c r="J28" i="8"/>
  <c r="J15" i="8"/>
  <c r="J38" i="8"/>
  <c r="J92" i="8"/>
  <c r="J69" i="8"/>
  <c r="J58" i="8"/>
  <c r="J4" i="8"/>
  <c r="J84" i="8"/>
  <c r="J127" i="8"/>
  <c r="J99" i="8"/>
  <c r="J134" i="8"/>
  <c r="J10" i="8"/>
  <c r="J62" i="8"/>
  <c r="J77" i="8"/>
  <c r="J43" i="8"/>
  <c r="J21" i="8"/>
  <c r="J136" i="8"/>
  <c r="J6" i="8"/>
  <c r="J82" i="8"/>
  <c r="J130" i="8"/>
  <c r="J46" i="8"/>
  <c r="J13" i="8"/>
  <c r="J31" i="8"/>
  <c r="J55" i="8"/>
  <c r="J75" i="8"/>
  <c r="J108" i="8"/>
  <c r="J101" i="8"/>
  <c r="J139" i="8"/>
  <c r="J72" i="8"/>
  <c r="J132" i="8"/>
  <c r="J25" i="8"/>
  <c r="J66" i="8"/>
  <c r="J49" i="8"/>
  <c r="J105" i="8"/>
  <c r="J122" i="8"/>
  <c r="J120" i="8"/>
  <c r="J115" i="8"/>
  <c r="J143" i="8"/>
  <c r="J23" i="8"/>
  <c r="H3" i="8"/>
  <c r="H23" i="8"/>
  <c r="J9" i="8"/>
  <c r="J70" i="8"/>
  <c r="L69" i="8"/>
  <c r="J131" i="8"/>
  <c r="J71" i="8"/>
  <c r="J3" i="8"/>
  <c r="J81" i="8"/>
  <c r="H91" i="8"/>
  <c r="J91" i="8"/>
  <c r="J126" i="8"/>
  <c r="N118" i="8"/>
  <c r="O70" i="8"/>
  <c r="O2" i="8"/>
  <c r="P118" i="8" s="1"/>
  <c r="N9" i="1"/>
  <c r="N10" i="1" s="1"/>
  <c r="N6" i="1"/>
  <c r="H9" i="1"/>
  <c r="H10" i="1" s="1"/>
  <c r="H6" i="1"/>
  <c r="O5" i="1"/>
  <c r="G108" i="1"/>
  <c r="H107" i="1"/>
  <c r="H108" i="1" s="1"/>
  <c r="H90" i="1"/>
  <c r="H94" i="1" s="1"/>
  <c r="O107" i="1"/>
  <c r="O108" i="1" s="1"/>
  <c r="O90" i="1"/>
  <c r="O94" i="1" s="1"/>
  <c r="P71" i="8" l="1"/>
  <c r="P24" i="8"/>
  <c r="P2" i="8"/>
  <c r="P32" i="8"/>
  <c r="P42" i="8"/>
  <c r="P54" i="8"/>
  <c r="P29" i="8"/>
  <c r="P80" i="8"/>
  <c r="P63" i="8"/>
  <c r="P34" i="8"/>
  <c r="P37" i="8"/>
  <c r="P116" i="8"/>
  <c r="P98" i="8"/>
  <c r="P110" i="8"/>
  <c r="P53" i="8"/>
  <c r="P64" i="8"/>
  <c r="P56" i="8"/>
  <c r="P35" i="8"/>
  <c r="P68" i="8"/>
  <c r="P111" i="8"/>
  <c r="P102" i="8"/>
  <c r="P19" i="8"/>
  <c r="P22" i="8"/>
  <c r="P112" i="8"/>
  <c r="P87" i="8"/>
  <c r="P142" i="8"/>
  <c r="P61" i="8"/>
  <c r="P104" i="8"/>
  <c r="P96" i="8"/>
  <c r="P20" i="8"/>
  <c r="P26" i="8"/>
  <c r="P141" i="8"/>
  <c r="P74" i="8"/>
  <c r="P36" i="8"/>
  <c r="P12" i="8"/>
  <c r="P90" i="8"/>
  <c r="P41" i="8"/>
  <c r="P30" i="8"/>
  <c r="P67" i="8"/>
  <c r="P79" i="8"/>
  <c r="P85" i="8"/>
  <c r="P89" i="8"/>
  <c r="P106" i="8"/>
  <c r="P45" i="8"/>
  <c r="P16" i="8"/>
  <c r="P103" i="8"/>
  <c r="P50" i="8"/>
  <c r="P125" i="8"/>
  <c r="P109" i="8"/>
  <c r="P48" i="8"/>
  <c r="P128" i="8"/>
  <c r="P51" i="8"/>
  <c r="P27" i="8"/>
  <c r="P57" i="8"/>
  <c r="P33" i="8"/>
  <c r="P47" i="8"/>
  <c r="P121" i="8"/>
  <c r="P76" i="8"/>
  <c r="P107" i="8"/>
  <c r="P133" i="8"/>
  <c r="P97" i="8"/>
  <c r="P93" i="8"/>
  <c r="P129" i="8"/>
  <c r="P95" i="8"/>
  <c r="P65" i="8"/>
  <c r="P124" i="8"/>
  <c r="P73" i="8"/>
  <c r="P137" i="8"/>
  <c r="P100" i="8"/>
  <c r="P7" i="8"/>
  <c r="P14" i="8"/>
  <c r="P114" i="8"/>
  <c r="P44" i="8"/>
  <c r="P78" i="8"/>
  <c r="P8" i="8"/>
  <c r="P52" i="8"/>
  <c r="P138" i="8"/>
  <c r="P117" i="8"/>
  <c r="P18" i="8"/>
  <c r="P86" i="8"/>
  <c r="P60" i="8"/>
  <c r="P113" i="8"/>
  <c r="P5" i="8"/>
  <c r="P99" i="8"/>
  <c r="P101" i="8"/>
  <c r="P136" i="8"/>
  <c r="P83" i="8"/>
  <c r="P31" i="8"/>
  <c r="P123" i="8"/>
  <c r="P21" i="8"/>
  <c r="P108" i="8"/>
  <c r="P122" i="8"/>
  <c r="P11" i="8"/>
  <c r="P49" i="8"/>
  <c r="P59" i="8"/>
  <c r="P135" i="8"/>
  <c r="P72" i="8"/>
  <c r="P88" i="8"/>
  <c r="P119" i="8"/>
  <c r="P62" i="8"/>
  <c r="P55" i="8"/>
  <c r="P94" i="8"/>
  <c r="P46" i="8"/>
  <c r="P39" i="8"/>
  <c r="P126" i="8"/>
  <c r="P13" i="8"/>
  <c r="P66" i="8"/>
  <c r="P127" i="8"/>
  <c r="P40" i="8"/>
  <c r="P38" i="8"/>
  <c r="P75" i="8"/>
  <c r="P25" i="8"/>
  <c r="P58" i="8"/>
  <c r="P105" i="8"/>
  <c r="P4" i="8"/>
  <c r="P43" i="8"/>
  <c r="P77" i="8"/>
  <c r="P28" i="8"/>
  <c r="P82" i="8"/>
  <c r="P17" i="8"/>
  <c r="P140" i="8"/>
  <c r="P10" i="8"/>
  <c r="P115" i="8"/>
  <c r="P134" i="8"/>
  <c r="P84" i="8"/>
  <c r="P91" i="8"/>
  <c r="P120" i="8"/>
  <c r="P6" i="8"/>
  <c r="P15" i="8"/>
  <c r="P132" i="8"/>
  <c r="P92" i="8"/>
  <c r="P70" i="8"/>
  <c r="P23" i="8"/>
  <c r="P131" i="8"/>
  <c r="P9" i="8"/>
  <c r="P3" i="8"/>
  <c r="P81" i="8"/>
  <c r="O143" i="8"/>
  <c r="P143" i="8" s="1"/>
  <c r="O130" i="8"/>
  <c r="P130" i="8" s="1"/>
  <c r="O139" i="8"/>
  <c r="P139" i="8" s="1"/>
  <c r="O69" i="8"/>
  <c r="P69" i="8" s="1"/>
  <c r="N107" i="1"/>
  <c r="N108" i="1" s="1"/>
  <c r="O9" i="1"/>
  <c r="O10" i="1" s="1"/>
  <c r="O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H:\Meu Drive\GPR Consultoria\1- Projetos\20- Ricco Burguer\0- Compartilhado GPR - Ricco\14- Banco de Dados\1- DRE FDC Despesa\DRE\Base dre.accdb" keepAlive="1" name="Base dre" type="5" refreshedVersion="7" background="1" saveData="1">
    <dbPr connection="Provider=Microsoft.ACE.OLEDB.12.0;User ID=Admin;Data Source=H:\Meu Drive\GPR Consultoria\1- Projetos\20- Ricco Burguer\0- Compartilhado GPR - Ricco\14- Banco de Dados\1- DRE FDC Despesa\DRE\Base dr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BD Final" commandType="3"/>
  </connection>
</connections>
</file>

<file path=xl/sharedStrings.xml><?xml version="1.0" encoding="utf-8"?>
<sst xmlns="http://schemas.openxmlformats.org/spreadsheetml/2006/main" count="2252" uniqueCount="617">
  <si>
    <t>Faturamento Total</t>
  </si>
  <si>
    <t>Total de Clientes</t>
  </si>
  <si>
    <t>Ticket Médio</t>
  </si>
  <si>
    <t>(% sobre Faturamento)</t>
  </si>
  <si>
    <t>PRIME COST (CMV + CMO)</t>
  </si>
  <si>
    <t>Margem de Contribuição</t>
  </si>
  <si>
    <t>Despesas Financeiras</t>
  </si>
  <si>
    <t>Total de Despesas Operacionais</t>
  </si>
  <si>
    <t>Outras Entradas/Saídas</t>
  </si>
  <si>
    <t>Resultado Financeiro Operacional</t>
  </si>
  <si>
    <t>Resultado Financeiro Final</t>
  </si>
  <si>
    <t>%</t>
  </si>
  <si>
    <t>Investimentos</t>
  </si>
  <si>
    <t>Emprestimos</t>
  </si>
  <si>
    <t>Ponto de Equilibrio</t>
  </si>
  <si>
    <t>CONTAS:</t>
  </si>
  <si>
    <t>Ideal de Clientes para bater Ponto de Equilibrio</t>
  </si>
  <si>
    <t>Ideal em %</t>
  </si>
  <si>
    <t>Ideal em R$</t>
  </si>
  <si>
    <t>Impostos sobre Vendas</t>
  </si>
  <si>
    <t>A/H (Faturamento Real x Ponto de Equilibrio)</t>
  </si>
  <si>
    <t>A/H (Clintes Real x Clientes Ponto de Equlibrio</t>
  </si>
  <si>
    <t>A/H (Realizado x Cenário Ideal) *Baseado em parâmetros projetados</t>
  </si>
  <si>
    <t>CMV Realizado</t>
  </si>
  <si>
    <t>Material de Consumo (Descartáveis)</t>
  </si>
  <si>
    <t>Custos Financeiros (Taxas de Cartão e Taxas Delivery)</t>
  </si>
  <si>
    <t xml:space="preserve">A/H (Realizado x Cenário Ideal) </t>
  </si>
  <si>
    <t>Despesas Operacionais:</t>
  </si>
  <si>
    <t>Pessoal (CMO) - Realizado</t>
  </si>
  <si>
    <t>Ocupação e Infraestrutura - Realizado</t>
  </si>
  <si>
    <t>Despesas Administrativas - Realizado</t>
  </si>
  <si>
    <t>Despesas Comerciais - Realizado</t>
  </si>
  <si>
    <t>Distribuição de Lucros</t>
  </si>
  <si>
    <t>Outros Pagamentos</t>
  </si>
  <si>
    <t>Despesas Não Operacionais:</t>
  </si>
  <si>
    <t>CUSTOS VARIÁVEIS DIRETOS - TOTAL</t>
  </si>
  <si>
    <t>Média 2021</t>
  </si>
  <si>
    <t>Média 2022</t>
  </si>
  <si>
    <t>Média 2023</t>
  </si>
  <si>
    <t>Média 2024</t>
  </si>
  <si>
    <t>Média 2025</t>
  </si>
  <si>
    <t>Média 2026</t>
  </si>
  <si>
    <t>Posição</t>
  </si>
  <si>
    <t>Produto</t>
  </si>
  <si>
    <t>Qtde</t>
  </si>
  <si>
    <t>Unitário</t>
  </si>
  <si>
    <t>Total</t>
  </si>
  <si>
    <t>ABC</t>
  </si>
  <si>
    <t>A</t>
  </si>
  <si>
    <t>B</t>
  </si>
  <si>
    <t>C</t>
  </si>
  <si>
    <t>CURVA ABC DE VENDAS - JULHO</t>
  </si>
  <si>
    <t>COMBO RICCO BACON - UN</t>
  </si>
  <si>
    <t>COMBO CARNE E QUEIJO - UN</t>
  </si>
  <si>
    <t>TRUFADO</t>
  </si>
  <si>
    <t>CARNE E QUEIJO</t>
  </si>
  <si>
    <t>RICCO BACON</t>
  </si>
  <si>
    <t>COMBO CHEDDAR DA CASA - UN</t>
  </si>
  <si>
    <t>BATATA PALITO - UN</t>
  </si>
  <si>
    <t>CHEDDAR DA CASA</t>
  </si>
  <si>
    <t>RIQUINHO</t>
  </si>
  <si>
    <t>SHAKE BOLO DA IVONE 380ML - UN</t>
  </si>
  <si>
    <t>COMBO RICCO CHICKEN - UN</t>
  </si>
  <si>
    <t>RICCO CHICKEN</t>
  </si>
  <si>
    <t>COMBO BIG SMASH - UN</t>
  </si>
  <si>
    <t>BIG SMASH</t>
  </si>
  <si>
    <t>VEGGIE COGUMELO</t>
  </si>
  <si>
    <t>SHAKE DE PUDIM 380ML - UN</t>
  </si>
  <si>
    <t>SHAKE CHOCOLATUDO 380ML - UN</t>
  </si>
  <si>
    <t>NUGGETS DE FRANGO KORIN 6UN - UN</t>
  </si>
  <si>
    <t>COMBO SEU FALAFEL - UN</t>
  </si>
  <si>
    <t>VEGGIE FALAFEL</t>
  </si>
  <si>
    <t>ADICIONAL CARNE BLEND PASSION - UN</t>
  </si>
  <si>
    <t>SEQUINHA - UN</t>
  </si>
  <si>
    <t>SHAKE TORTA DE LIMAO 380ML - UN</t>
  </si>
  <si>
    <t>ADICIONAL MAIONESE DE ALHO - UN</t>
  </si>
  <si>
    <t>REFRESCO MEXERICCO GARRAFA 380ML - UN</t>
  </si>
  <si>
    <t>MANDIOPOCA - UN</t>
  </si>
  <si>
    <t>ADICIONAL MAIONESE TRUFADA - UN</t>
  </si>
  <si>
    <t>CHIPS DE MANDIOCA - UN</t>
  </si>
  <si>
    <t>ADICIONAL BACON CRISP - UN</t>
  </si>
  <si>
    <t>COMBO BRIE E MIRTILO - UN</t>
  </si>
  <si>
    <t>BRIE E MIRTILO</t>
  </si>
  <si>
    <t>CERVEJA STELLA ARTOIS  LONG NECK 330ML - UN</t>
  </si>
  <si>
    <t>CERVEJA COLORADO APPIA LONG NECK 600ML - UN</t>
  </si>
  <si>
    <t>ADICIONAL MAIONESE DA CASA - UN</t>
  </si>
  <si>
    <t>CERVEJA CORONA LONG NECK 330ML - UN</t>
  </si>
  <si>
    <t>REFRESCO GUARANA DA CASA GARRAFA 380ML - UN</t>
  </si>
  <si>
    <t>CERVEJA COLORADO RIBEIRAO LONG NECK 600ML - UN</t>
  </si>
  <si>
    <t>CERVEJA BECKS LONG NECK 330ML - UN</t>
  </si>
  <si>
    <t>CERVEJA COLORADO INDICA LONG NECK 600ML - UN</t>
  </si>
  <si>
    <t>COCA-COLA LATA 350ML - UN</t>
  </si>
  <si>
    <t>GIN TONICA 300ML - UN</t>
  </si>
  <si>
    <t>CLERICOT 300ML - UN</t>
  </si>
  <si>
    <t>REFRESCO MEXERICCO COPO 380ML - UN</t>
  </si>
  <si>
    <t>ADICIONAL BACON CARAMELIZADO - UN</t>
  </si>
  <si>
    <t>ADICIONAL KETCHUP DE MIRTILO - UN</t>
  </si>
  <si>
    <t>GUARANA ANTARTICA LATA 350ML - UN</t>
  </si>
  <si>
    <t>ADICIONAL OVO - UN</t>
  </si>
  <si>
    <t>COCA-COLA ZERO LATA 350ML - UN</t>
  </si>
  <si>
    <t>ADICIONAL KETCHUP DA CASA - UN</t>
  </si>
  <si>
    <t>ADICIONAL FAROFA DA CIDA - UN</t>
  </si>
  <si>
    <t>ADICIONAL BARBECUE DA CASA - UN</t>
  </si>
  <si>
    <t>CERVEJA COLORADO VIXNU LONG NECK 600ML - UN</t>
  </si>
  <si>
    <t>ADICIONAL KETCHUP PICANTE - UN</t>
  </si>
  <si>
    <t>ADICIONAL QUEIJO MUSSARELA - UN</t>
  </si>
  <si>
    <t>ADICIONAL QUEIJO CHEDDAR - UN</t>
  </si>
  <si>
    <t>SANGRIA TINTA 300ML - UN</t>
  </si>
  <si>
    <t>REFRESCO GUARANA DA CASA COPO 380ML - UN</t>
  </si>
  <si>
    <t>GUARANA ANTARTICA ZERO LATA 350ML - UN</t>
  </si>
  <si>
    <t>ADICIONAL PICLES DE PEPINO - UN</t>
  </si>
  <si>
    <t>ADICIONAL SALADA - UN</t>
  </si>
  <si>
    <t>SANGRIA BRANCA 300ML - UN</t>
  </si>
  <si>
    <t>ADICIONAL QUEIJO MINAS - UN</t>
  </si>
  <si>
    <t>ADICIONAL PICLES DE CEBOLA ROXA - UN</t>
  </si>
  <si>
    <t>ADICIONAL PICLES DE MAXIXE - UN</t>
  </si>
  <si>
    <t>ADICIONAL QUEIJO PRATO - UN</t>
  </si>
  <si>
    <t>BOLO DA IVONE NO POTE - UN</t>
  </si>
  <si>
    <t>SHAKE CARA METADE (VEGANO) 380ML - UN</t>
  </si>
  <si>
    <t>ADICIONAL MAIONESE DE SIRACHA - UN</t>
  </si>
  <si>
    <t>REFRESCO LIMAO DO PE SEM ACUCAR GARRAFA 380ML - UN</t>
  </si>
  <si>
    <t>REFRESCO TIPO GRAPETE (UVA) COPO 380ML - UN</t>
  </si>
  <si>
    <t>ADICIONAL DE QUEIJO BRIE - UN</t>
  </si>
  <si>
    <t>Custo</t>
  </si>
  <si>
    <t>ADICIONAL CARNE BLEND PASSION 160G - UN</t>
  </si>
  <si>
    <t>ADICIONAL CARNE SMASH BLEND PASSION 90G - UN</t>
  </si>
  <si>
    <t>AGUA PRATA GAS GARRAFA 310ML - UN</t>
  </si>
  <si>
    <t>AGUA PRATA SEM GAS GARRAFA 310ML - UN</t>
  </si>
  <si>
    <t>REFRESCO LIMAO DO PE GARRAFA 380ML - UN</t>
  </si>
  <si>
    <t>REFRESCO TIPO GRAPETE (UVA) GARRAFA 380ML - UN</t>
  </si>
  <si>
    <t>Código</t>
  </si>
  <si>
    <t>PLANO</t>
  </si>
  <si>
    <t>DESCRIÇÃO</t>
  </si>
  <si>
    <t>TOTAL</t>
  </si>
  <si>
    <t>01.00.00.00</t>
  </si>
  <si>
    <t>FATURAMENTO</t>
  </si>
  <si>
    <t>01.01.00.00</t>
  </si>
  <si>
    <t xml:space="preserve">     RECEBIMENTOS A VISTA</t>
  </si>
  <si>
    <t>01.01.01.00</t>
  </si>
  <si>
    <t xml:space="preserve">        CAIXA</t>
  </si>
  <si>
    <t>01.01.01.01</t>
  </si>
  <si>
    <t xml:space="preserve">           DINHEIRO</t>
  </si>
  <si>
    <t>01.01.02.00</t>
  </si>
  <si>
    <t xml:space="preserve">        CARTÃO DE DEBITO</t>
  </si>
  <si>
    <t>01.01.02.01</t>
  </si>
  <si>
    <t xml:space="preserve">           SAFRA DEBITO</t>
  </si>
  <si>
    <t>01.01.02.02</t>
  </si>
  <si>
    <t xml:space="preserve">           REDE DEBITO</t>
  </si>
  <si>
    <t>01.02.00.00</t>
  </si>
  <si>
    <t xml:space="preserve">     RECEBIMENTOS A PRAZO</t>
  </si>
  <si>
    <t>01.02.01.00</t>
  </si>
  <si>
    <t xml:space="preserve">        CARTÃO DE CREDITO</t>
  </si>
  <si>
    <t>01.02.01.01</t>
  </si>
  <si>
    <t xml:space="preserve">           SAFRA CREDITO</t>
  </si>
  <si>
    <t>01.02.01.02</t>
  </si>
  <si>
    <t xml:space="preserve">           REDE CREDITO</t>
  </si>
  <si>
    <t>01.03.00.00</t>
  </si>
  <si>
    <t xml:space="preserve">     OUTRAS ENTRADAS</t>
  </si>
  <si>
    <t>01.03.01.00</t>
  </si>
  <si>
    <t xml:space="preserve">        EVENTOS</t>
  </si>
  <si>
    <t>01.09.00.00</t>
  </si>
  <si>
    <t xml:space="preserve">     RESERVAS</t>
  </si>
  <si>
    <t>01.09.01.00</t>
  </si>
  <si>
    <t xml:space="preserve">        CAIXINHA FUNCIONARIOS</t>
  </si>
  <si>
    <t>01.09.02.00</t>
  </si>
  <si>
    <t xml:space="preserve">        REPIQUE GARÇONS</t>
  </si>
  <si>
    <t>01.09.99.00</t>
  </si>
  <si>
    <t xml:space="preserve">        QUEBRA DE CAIXA</t>
  </si>
  <si>
    <t>02.00.00.00</t>
  </si>
  <si>
    <t>IMPOSTOS S/ VENDAS</t>
  </si>
  <si>
    <t>02.01.00.00</t>
  </si>
  <si>
    <t xml:space="preserve">     SIMPLES</t>
  </si>
  <si>
    <t>03.00.00.00</t>
  </si>
  <si>
    <t>CUSTOS VARIAVES</t>
  </si>
  <si>
    <t>03.01.00.00</t>
  </si>
  <si>
    <t xml:space="preserve">     MATÉRIA PRIMA</t>
  </si>
  <si>
    <t>03.01.01.00</t>
  </si>
  <si>
    <t xml:space="preserve">        PROTEINAS</t>
  </si>
  <si>
    <t>03.01.01.01</t>
  </si>
  <si>
    <t xml:space="preserve">           CARNES VERMELHAS</t>
  </si>
  <si>
    <t>03.01.01.04</t>
  </si>
  <si>
    <t xml:space="preserve">           FRIOS E EMBUTIDOS</t>
  </si>
  <si>
    <t>03.01.02.00</t>
  </si>
  <si>
    <t xml:space="preserve">        LATICINIOS</t>
  </si>
  <si>
    <t>03.01.02.01</t>
  </si>
  <si>
    <t xml:space="preserve">           LEITE E DERIVADOS</t>
  </si>
  <si>
    <t>03.01.02.02</t>
  </si>
  <si>
    <t xml:space="preserve">           QUEIJOS</t>
  </si>
  <si>
    <t>03.01.03.00</t>
  </si>
  <si>
    <t xml:space="preserve">        SECOS</t>
  </si>
  <si>
    <t>03.01.03.01</t>
  </si>
  <si>
    <t xml:space="preserve">           CONSERVAS E LATARIAS</t>
  </si>
  <si>
    <t>03.01.03.02</t>
  </si>
  <si>
    <t xml:space="preserve">           OLEOS, AZEITES E VINAGRES</t>
  </si>
  <si>
    <t>03.01.03.03</t>
  </si>
  <si>
    <t xml:space="preserve">           GRAOS E CEREAIS</t>
  </si>
  <si>
    <t>03.01.03.04</t>
  </si>
  <si>
    <t xml:space="preserve">           FARINACEOS</t>
  </si>
  <si>
    <t>03.01.03.06</t>
  </si>
  <si>
    <t xml:space="preserve">           MOLHOS E TEMPEROS</t>
  </si>
  <si>
    <t>03.01.04.00</t>
  </si>
  <si>
    <t xml:space="preserve">        DOCES, SALGADOS E SORVETES</t>
  </si>
  <si>
    <t>03.01.04.01</t>
  </si>
  <si>
    <t xml:space="preserve">           DOCES E SALGADOS</t>
  </si>
  <si>
    <t>03.01.05.00</t>
  </si>
  <si>
    <t xml:space="preserve">        PADARIA E CONFEITARIA</t>
  </si>
  <si>
    <t>03.01.05.01</t>
  </si>
  <si>
    <t xml:space="preserve">           BISCOITOS</t>
  </si>
  <si>
    <t>03.01.05.02</t>
  </si>
  <si>
    <t xml:space="preserve">           PAES</t>
  </si>
  <si>
    <t>03.01.07.00</t>
  </si>
  <si>
    <t xml:space="preserve">        BEBIDAS</t>
  </si>
  <si>
    <t>03.01.07.01</t>
  </si>
  <si>
    <t xml:space="preserve">           AGUA E REFRIGERANTES</t>
  </si>
  <si>
    <t>03.01.07.03</t>
  </si>
  <si>
    <t xml:space="preserve">           CAFES E CHAS</t>
  </si>
  <si>
    <t>03.01.08.00</t>
  </si>
  <si>
    <t xml:space="preserve">        CHOPP E CERVEJAS</t>
  </si>
  <si>
    <t>03.01.08.01</t>
  </si>
  <si>
    <t xml:space="preserve">           DESTILADOS</t>
  </si>
  <si>
    <t>03.01.08.02</t>
  </si>
  <si>
    <t xml:space="preserve">           CERVEJAS</t>
  </si>
  <si>
    <t>03.01.09.00</t>
  </si>
  <si>
    <t xml:space="preserve">        DESTILADOS E LICORES</t>
  </si>
  <si>
    <t>03.01.09.01</t>
  </si>
  <si>
    <t xml:space="preserve">           WHISKY</t>
  </si>
  <si>
    <t>03.01.09.03</t>
  </si>
  <si>
    <t xml:space="preserve">           VODKA</t>
  </si>
  <si>
    <t>03.01.09.04</t>
  </si>
  <si>
    <t xml:space="preserve">           LICORES</t>
  </si>
  <si>
    <t>03.01.09.05</t>
  </si>
  <si>
    <t xml:space="preserve">           OUTRAS BEBIDAS DESTILADAS</t>
  </si>
  <si>
    <t>03.01.09.06</t>
  </si>
  <si>
    <t xml:space="preserve">           PISCO</t>
  </si>
  <si>
    <t>03.01.10.00</t>
  </si>
  <si>
    <t xml:space="preserve">        VINHOS E ESPUMANTES</t>
  </si>
  <si>
    <t>03.01.10.01</t>
  </si>
  <si>
    <t xml:space="preserve">           VINHOS</t>
  </si>
  <si>
    <t>03.01.10.02</t>
  </si>
  <si>
    <t xml:space="preserve">           ESPUMANTES</t>
  </si>
  <si>
    <t>03.01.11.00</t>
  </si>
  <si>
    <t xml:space="preserve">        HORTIFRUTI E GRANJEIROS</t>
  </si>
  <si>
    <t>03.01.11.01</t>
  </si>
  <si>
    <t xml:space="preserve">           HORTIFRUTI</t>
  </si>
  <si>
    <t>03.01.11.02</t>
  </si>
  <si>
    <t xml:space="preserve">           OVOS</t>
  </si>
  <si>
    <t>03.01.12.00</t>
  </si>
  <si>
    <t xml:space="preserve">        PROCESSADOS</t>
  </si>
  <si>
    <t>03.02.00.00</t>
  </si>
  <si>
    <t xml:space="preserve">     MATERIAL DE CONSUMO</t>
  </si>
  <si>
    <t>03.02.01.00</t>
  </si>
  <si>
    <t xml:space="preserve">        GELO</t>
  </si>
  <si>
    <t>03.02.02.00</t>
  </si>
  <si>
    <t xml:space="preserve">        EMBALAGENS DESCARTAVEIS</t>
  </si>
  <si>
    <t>03.03.00.00</t>
  </si>
  <si>
    <t xml:space="preserve">     CUSTOS FINANCEIROS</t>
  </si>
  <si>
    <t>03.03.01.00</t>
  </si>
  <si>
    <t xml:space="preserve">        FRETES, SEGUROS E SUBSTITUIÇÃO</t>
  </si>
  <si>
    <t>03.03.02.00</t>
  </si>
  <si>
    <t xml:space="preserve">        DESCONTOS OBTIDOS / BONIFICAÇÕES</t>
  </si>
  <si>
    <t>MARGEM DE CONTRIBUIÇÃO</t>
  </si>
  <si>
    <t>04.00.00.00</t>
  </si>
  <si>
    <t>DESPESAS OPERACIONAIS</t>
  </si>
  <si>
    <t>04.01.00.00</t>
  </si>
  <si>
    <t xml:space="preserve">     DESPESAS C/ PESSOAL</t>
  </si>
  <si>
    <t>04.01.01.00</t>
  </si>
  <si>
    <t xml:space="preserve">        FOLHA DE PAGAMENTO</t>
  </si>
  <si>
    <t>04.01.01.01</t>
  </si>
  <si>
    <t xml:space="preserve">           SALARIOS</t>
  </si>
  <si>
    <t>04.01.01.02</t>
  </si>
  <si>
    <t xml:space="preserve">           EXTRAS</t>
  </si>
  <si>
    <t>04.01.03.00</t>
  </si>
  <si>
    <t xml:space="preserve">        BENEFICIOS</t>
  </si>
  <si>
    <t>04.01.03.03</t>
  </si>
  <si>
    <t xml:space="preserve">           ALIMENTAÇÃO DE FUNCIONARIOS</t>
  </si>
  <si>
    <t>04.01.04.00</t>
  </si>
  <si>
    <t xml:space="preserve">        PRO LABORE</t>
  </si>
  <si>
    <t>04.01.04.01</t>
  </si>
  <si>
    <t xml:space="preserve">           PL CESAR</t>
  </si>
  <si>
    <t>04.01.04.02</t>
  </si>
  <si>
    <t xml:space="preserve">           PL GABRIEL</t>
  </si>
  <si>
    <t>04.01.04.03</t>
  </si>
  <si>
    <t xml:space="preserve">           PL MOYSES</t>
  </si>
  <si>
    <t>04.02.00.00</t>
  </si>
  <si>
    <t xml:space="preserve">     OCUPAÇÃO E INFRAESTRUTURA</t>
  </si>
  <si>
    <t>04.02.01.00</t>
  </si>
  <si>
    <t xml:space="preserve">        ALUGUEL E IPTU</t>
  </si>
  <si>
    <t>04.02.01.01</t>
  </si>
  <si>
    <t xml:space="preserve">           ALUGUEL</t>
  </si>
  <si>
    <t>04.02.02.00</t>
  </si>
  <si>
    <t xml:space="preserve">        UTILIDADES</t>
  </si>
  <si>
    <t>04.02.02.01</t>
  </si>
  <si>
    <t xml:space="preserve">           AGUA ENCANADA</t>
  </si>
  <si>
    <t>04.02.02.02</t>
  </si>
  <si>
    <t xml:space="preserve">           ENERGIA ELETRICA</t>
  </si>
  <si>
    <t>04.02.02.04</t>
  </si>
  <si>
    <t xml:space="preserve">           INTERNET E TELEFONE</t>
  </si>
  <si>
    <t>04.02.03.00</t>
  </si>
  <si>
    <t xml:space="preserve">        MANUTENÇÃO</t>
  </si>
  <si>
    <t>04.02.03.01</t>
  </si>
  <si>
    <t xml:space="preserve">           MANUT - INSTALAÇOES</t>
  </si>
  <si>
    <t>04.02.03.02</t>
  </si>
  <si>
    <t xml:space="preserve">           MANUT - MAQUINAS E EQUIPS</t>
  </si>
  <si>
    <t>04.03.00.00</t>
  </si>
  <si>
    <t xml:space="preserve">     DESPESAS ADMINISTRATIVAS</t>
  </si>
  <si>
    <t>04.03.01.00</t>
  </si>
  <si>
    <t xml:space="preserve">        SERVIÇOS PROFISSIONAIS</t>
  </si>
  <si>
    <t>04.03.01.01</t>
  </si>
  <si>
    <t xml:space="preserve">           ASSESSORIA CONTABIL</t>
  </si>
  <si>
    <t>04.03.01.02</t>
  </si>
  <si>
    <t xml:space="preserve">           ASSESSORIA FINANCEIRA</t>
  </si>
  <si>
    <t>04.03.01.08</t>
  </si>
  <si>
    <t xml:space="preserve">           DECORAÇÃO E PAISAGISMO</t>
  </si>
  <si>
    <t>04.03.01.11</t>
  </si>
  <si>
    <t xml:space="preserve">           MOTO BOY</t>
  </si>
  <si>
    <t>04.03.01.13</t>
  </si>
  <si>
    <t xml:space="preserve">           SISTEMA</t>
  </si>
  <si>
    <t>04.03.02.00</t>
  </si>
  <si>
    <t xml:space="preserve">        IMPOSTOS E TAXAS</t>
  </si>
  <si>
    <t>04.03.02.01</t>
  </si>
  <si>
    <t xml:space="preserve">           IMPOSTOS E TAXAS DIVERSAS</t>
  </si>
  <si>
    <t>04.03.03.00</t>
  </si>
  <si>
    <t xml:space="preserve">        MATERIAIS DIVERSOS</t>
  </si>
  <si>
    <t>04.03.03.01</t>
  </si>
  <si>
    <t xml:space="preserve">           MATERIAIS DE ESCRITORIO</t>
  </si>
  <si>
    <t>04.03.03.02</t>
  </si>
  <si>
    <t xml:space="preserve">           GRAFICA</t>
  </si>
  <si>
    <t>04.03.03.03</t>
  </si>
  <si>
    <t xml:space="preserve">           HIGIENE E LIMPEZA</t>
  </si>
  <si>
    <t>04.03.04.00</t>
  </si>
  <si>
    <t xml:space="preserve">        UNIFORMES E UTENSILIOS</t>
  </si>
  <si>
    <t>04.03.04.03</t>
  </si>
  <si>
    <t xml:space="preserve">           UTENSILIOS DE SALAO</t>
  </si>
  <si>
    <t>04.03.04.04</t>
  </si>
  <si>
    <t xml:space="preserve">           UTENSILIOS DE COZINHA</t>
  </si>
  <si>
    <t>04.03.05.00</t>
  </si>
  <si>
    <t xml:space="preserve">        DESPESAS GERAIS</t>
  </si>
  <si>
    <t>04.03.05.01</t>
  </si>
  <si>
    <t xml:space="preserve">           SEGUROS</t>
  </si>
  <si>
    <t>04.03.05.02</t>
  </si>
  <si>
    <t xml:space="preserve">           LOCACAO DE EQUIPAMENTOS</t>
  </si>
  <si>
    <t>04.03.05.03</t>
  </si>
  <si>
    <t xml:space="preserve">           DESPESAS DE LOCOMOCAO</t>
  </si>
  <si>
    <t>04.03.05.07</t>
  </si>
  <si>
    <t xml:space="preserve">           TESTES E DEGUSTACOES</t>
  </si>
  <si>
    <t>04.03.05.08</t>
  </si>
  <si>
    <t xml:space="preserve">           ASSOCIAÇÕES</t>
  </si>
  <si>
    <t>04.03.05.99</t>
  </si>
  <si>
    <t xml:space="preserve">           DESPESAS DIVERSAS</t>
  </si>
  <si>
    <t>04.04.00.00</t>
  </si>
  <si>
    <t xml:space="preserve">     DESPESAS COMERCIAIS</t>
  </si>
  <si>
    <t>04.04.03.00</t>
  </si>
  <si>
    <t xml:space="preserve">        COMUNICACAO E PROPAGANDA</t>
  </si>
  <si>
    <t>04.05.00.00</t>
  </si>
  <si>
    <t xml:space="preserve">     DESPESAS FINANCEIRAS</t>
  </si>
  <si>
    <t>04.05.01.00</t>
  </si>
  <si>
    <t xml:space="preserve">        DESPESAS BANCARIAS</t>
  </si>
  <si>
    <t>04.05.02.00</t>
  </si>
  <si>
    <t xml:space="preserve">        JUROS PASSIVOS</t>
  </si>
  <si>
    <t>04.05.02.01</t>
  </si>
  <si>
    <t xml:space="preserve">           JUROS S/ PAGAMENTOS EM ATRASO</t>
  </si>
  <si>
    <t>04.05.05.00</t>
  </si>
  <si>
    <t xml:space="preserve">        RECEITAS FINANCEIRAS</t>
  </si>
  <si>
    <t>04.05.05.01</t>
  </si>
  <si>
    <t xml:space="preserve">           RENDIMENTOS S/ APLICAÇÕES</t>
  </si>
  <si>
    <t>04.05.06.00</t>
  </si>
  <si>
    <t xml:space="preserve">        TAXAS ADM. CARTAO</t>
  </si>
  <si>
    <t>04.06.00.00</t>
  </si>
  <si>
    <t xml:space="preserve">     DESPESAS COM EVENTO</t>
  </si>
  <si>
    <t>06.00.00.00</t>
  </si>
  <si>
    <t>OUTRAS ENTRADAS/SAIDAS</t>
  </si>
  <si>
    <t>06.02.00.00</t>
  </si>
  <si>
    <t>06.02.01.00</t>
  </si>
  <si>
    <t xml:space="preserve">        PAGTO CAIXINHA/REPIQUE</t>
  </si>
  <si>
    <t>06.03.00.00</t>
  </si>
  <si>
    <t xml:space="preserve">     QUEBRA DE CAIXA</t>
  </si>
  <si>
    <t>MARGEM LIQUIDA OPERACIONAL</t>
  </si>
  <si>
    <t>07.00.00.00</t>
  </si>
  <si>
    <t>INVESTIMENTOS</t>
  </si>
  <si>
    <t>07.02.00.00</t>
  </si>
  <si>
    <t xml:space="preserve">     EQUIPAMENTOS (INVEST)</t>
  </si>
  <si>
    <t>07.02.01.00</t>
  </si>
  <si>
    <t xml:space="preserve">        INVEST - EQUIPAMENTOS</t>
  </si>
  <si>
    <t>08.00.00.00</t>
  </si>
  <si>
    <t>APLICAÇÕES E RESGATES</t>
  </si>
  <si>
    <t>08.01.00.00</t>
  </si>
  <si>
    <t xml:space="preserve">     APLICAÇÕES FINANCEIRAS</t>
  </si>
  <si>
    <t>08.02.00.00</t>
  </si>
  <si>
    <t xml:space="preserve">     RESGATE DE APLICAÇÃO</t>
  </si>
  <si>
    <t>MARGEM LIQUIDA APOS INVESTIMENTO</t>
  </si>
  <si>
    <t>14.00.00.00</t>
  </si>
  <si>
    <t>PASSIVOS DE EXERC. ANTERIORES</t>
  </si>
  <si>
    <t>14.01.00.00</t>
  </si>
  <si>
    <t xml:space="preserve">     AJUSTES E COMPENSAÇÕES FISCAIS</t>
  </si>
  <si>
    <t>16.00.00.00</t>
  </si>
  <si>
    <t>TRANSFERENCIAS BANCARIAS</t>
  </si>
  <si>
    <t>MARGEM LIQUIDA FINAL</t>
  </si>
  <si>
    <t>CURVA ABC DE VENDAS - AGOSTO</t>
  </si>
  <si>
    <t>Grupo</t>
  </si>
  <si>
    <t>AUTORAIS</t>
  </si>
  <si>
    <t>LIMESSY</t>
  </si>
  <si>
    <t>MORINGA</t>
  </si>
  <si>
    <t>ORANGE BLAIZER</t>
  </si>
  <si>
    <t>DOSES</t>
  </si>
  <si>
    <t>DRINK AUTORAL</t>
  </si>
  <si>
    <t>CERVEJA</t>
  </si>
  <si>
    <t>HEINEKEN</t>
  </si>
  <si>
    <t>IV CROWNS</t>
  </si>
  <si>
    <t>M-N</t>
  </si>
  <si>
    <t>NEGRONI TANQUERAY</t>
  </si>
  <si>
    <t>MADALAINE</t>
  </si>
  <si>
    <t>F-L</t>
  </si>
  <si>
    <t>FITZGERALD TANQUERAY</t>
  </si>
  <si>
    <t>DOSE TEQUILA DON JULIO</t>
  </si>
  <si>
    <t>CABRONI</t>
  </si>
  <si>
    <t>TIKI TALISKER</t>
  </si>
  <si>
    <t>SMOKY BULLEIT</t>
  </si>
  <si>
    <t>COMIDA</t>
  </si>
  <si>
    <t>TABUA DE QUEIJOS</t>
  </si>
  <si>
    <t>D-E</t>
  </si>
  <si>
    <t>DRY MARTINI TANQUERAY</t>
  </si>
  <si>
    <t>O-Q</t>
  </si>
  <si>
    <t>PENICILIN</t>
  </si>
  <si>
    <t>TABUA DE CHARCUTARIA</t>
  </si>
  <si>
    <t>AMARO GLORY FIZZ</t>
  </si>
  <si>
    <t>R-Z</t>
  </si>
  <si>
    <t>SAZERAC</t>
  </si>
  <si>
    <t>BANANA DAIQUIRI</t>
  </si>
  <si>
    <t>SAZERAC 67</t>
  </si>
  <si>
    <t>OLD FASHIONED BULLEIT</t>
  </si>
  <si>
    <t>MOSCOW MULE</t>
  </si>
  <si>
    <t>LAST WORD</t>
  </si>
  <si>
    <t>MANHATTAN</t>
  </si>
  <si>
    <t>A-C</t>
  </si>
  <si>
    <t>BLOODY MARY</t>
  </si>
  <si>
    <t>APERITIVOS</t>
  </si>
  <si>
    <t>KIWIZZ</t>
  </si>
  <si>
    <t>CORONA</t>
  </si>
  <si>
    <t>BANANA DAIQUIRI ZACAPA</t>
  </si>
  <si>
    <t>VIEUX CARRE</t>
  </si>
  <si>
    <t>SOFT</t>
  </si>
  <si>
    <t>AGUA NATURAL</t>
  </si>
  <si>
    <t>JUNINO</t>
  </si>
  <si>
    <t>HANKY PANKY</t>
  </si>
  <si>
    <t>TOM COLINS TANQUERAY</t>
  </si>
  <si>
    <t>NY SOUR</t>
  </si>
  <si>
    <t>AMARETTO SOUR</t>
  </si>
  <si>
    <t>WHISKY SOUR</t>
  </si>
  <si>
    <t>DRY MARTINI MARTIN</t>
  </si>
  <si>
    <t>AGUA COM GAS</t>
  </si>
  <si>
    <t>COSMOPOLITAN</t>
  </si>
  <si>
    <t>BEES KNEES</t>
  </si>
  <si>
    <t>BLOOD AND SAND</t>
  </si>
  <si>
    <t>PORNSTAR MARTINI</t>
  </si>
  <si>
    <t>SAZERAC 59</t>
  </si>
  <si>
    <t>EXPRESSO MARTINI</t>
  </si>
  <si>
    <t>GIN TONICA</t>
  </si>
  <si>
    <t>DRY MARTINI T10</t>
  </si>
  <si>
    <t>BOULEVARDIER</t>
  </si>
  <si>
    <t>APEROL SPRITS</t>
  </si>
  <si>
    <t>PISCO SOUR</t>
  </si>
  <si>
    <t>DRINK MINUTE</t>
  </si>
  <si>
    <t>BIJOU</t>
  </si>
  <si>
    <t>AVIATION</t>
  </si>
  <si>
    <t>VESPER</t>
  </si>
  <si>
    <t>CRUDITES COM HUMOS</t>
  </si>
  <si>
    <t>BRAMBLE</t>
  </si>
  <si>
    <t>HEMINGWAY DAIQUIRI HAVANA 3</t>
  </si>
  <si>
    <t>GIN BASIL SMASH</t>
  </si>
  <si>
    <t>MAI TAI</t>
  </si>
  <si>
    <t>RUM OLD FASHIONED ZACAPA</t>
  </si>
  <si>
    <t>DAIQUIRI HAVANA 3</t>
  </si>
  <si>
    <t>AMARENA SPRITZ</t>
  </si>
  <si>
    <t>WHITE NEGRONI</t>
  </si>
  <si>
    <t>OLD PAL BULLEIT</t>
  </si>
  <si>
    <t>MIX DE AZEITONAS</t>
  </si>
  <si>
    <t>PAPPER PLANE</t>
  </si>
  <si>
    <t>HUGO</t>
  </si>
  <si>
    <t>DOSE RYE</t>
  </si>
  <si>
    <t>DOSE VODKA</t>
  </si>
  <si>
    <t>MOJITO BACARDI</t>
  </si>
  <si>
    <t>BLACK MANHATTAN</t>
  </si>
  <si>
    <t>NEGRONI ESBAGLIATO</t>
  </si>
  <si>
    <t>WHITE RUSSIAN</t>
  </si>
  <si>
    <t>RED SNEPER</t>
  </si>
  <si>
    <t>DOSE WHISKY</t>
  </si>
  <si>
    <t>MEXERICA FIZZ</t>
  </si>
  <si>
    <t>MARTINEZ TANQUERAY</t>
  </si>
  <si>
    <t>SOUTH SIDE</t>
  </si>
  <si>
    <t>RAMOS GIN FIZZ TANQUERAY</t>
  </si>
  <si>
    <t>PICKLES CASEIRO</t>
  </si>
  <si>
    <t>MARGARITA</t>
  </si>
  <si>
    <t>PINA COLADA</t>
  </si>
  <si>
    <t>ANGELS FACE</t>
  </si>
  <si>
    <t>WHITE LADY TANQUERAY</t>
  </si>
  <si>
    <t>ROSSINI</t>
  </si>
  <si>
    <t>MARGARITA DON JULIO</t>
  </si>
  <si>
    <t>MINT JULEIP</t>
  </si>
  <si>
    <t>SALTY DOG</t>
  </si>
  <si>
    <t>BLACK RUSSIAN</t>
  </si>
  <si>
    <t>ESPECIAIS</t>
  </si>
  <si>
    <t>GIN FIZZ TANQUERAY</t>
  </si>
  <si>
    <t>ROB ROY</t>
  </si>
  <si>
    <t>BAMBOO</t>
  </si>
  <si>
    <t>ZOMBIE</t>
  </si>
  <si>
    <t>BITTER GIUSEPPE</t>
  </si>
  <si>
    <t>FRENCH 75 TANQUERAY</t>
  </si>
  <si>
    <t>GIMLET TANQUERAY</t>
  </si>
  <si>
    <t>MORNING GLORY FIZZ</t>
  </si>
  <si>
    <t>MOJITO HAVANA 3</t>
  </si>
  <si>
    <t>CHAMPS-ELYSEES</t>
  </si>
  <si>
    <t>DAIQUIRI ZACAPA</t>
  </si>
  <si>
    <t>EXTRA 7</t>
  </si>
  <si>
    <t>OLD FASHIONED WOODFORD</t>
  </si>
  <si>
    <t>PENICILIN GOLD</t>
  </si>
  <si>
    <t>BELLINI</t>
  </si>
  <si>
    <t>PALOMA</t>
  </si>
  <si>
    <t>COCKTAIL SEM ALCOOL 1</t>
  </si>
  <si>
    <t>FITZGERALD N10</t>
  </si>
  <si>
    <t>HEMINGWAY DAIQUIRI BACARDI</t>
  </si>
  <si>
    <t xml:space="preserve">BLNC DE BLANCS COMTE D ORMONT </t>
  </si>
  <si>
    <t>PASSION CINAR SPRITZ</t>
  </si>
  <si>
    <t>DAIQUIRI HAVANA 7</t>
  </si>
  <si>
    <t>RUM OLD FASHIONED H7</t>
  </si>
  <si>
    <t>SINGAPORE SLING</t>
  </si>
  <si>
    <t>DAIQUIRI BACARDI</t>
  </si>
  <si>
    <t>SIDECAR</t>
  </si>
  <si>
    <t>GREEN MARTINI</t>
  </si>
  <si>
    <t>DRY MARTINI KETEL ONE</t>
  </si>
  <si>
    <t>CAIPIRINHA</t>
  </si>
  <si>
    <t>DOSE HENESSY</t>
  </si>
  <si>
    <t>BRONX</t>
  </si>
  <si>
    <t>GIMLET N10</t>
  </si>
  <si>
    <t>IRISH COFFEE</t>
  </si>
  <si>
    <t>MANHATTAN WOODFORD</t>
  </si>
  <si>
    <t>RUM OLD FASHIONED H3</t>
  </si>
  <si>
    <t>EL PRESIDENTE</t>
  </si>
  <si>
    <t>DOSE GIN TANQUERAY</t>
  </si>
  <si>
    <t>RUSTY NAIL</t>
  </si>
  <si>
    <t>GIN TONICA NACIONAL</t>
  </si>
  <si>
    <t>SUCO DE TOMATE</t>
  </si>
  <si>
    <t>COCA COLA ZERO</t>
  </si>
  <si>
    <t>CAFE EXPRESSO</t>
  </si>
  <si>
    <t>COCA COLA</t>
  </si>
  <si>
    <t>TONICA RIVERSIDE</t>
  </si>
  <si>
    <t>EXTRA 5</t>
  </si>
  <si>
    <t>GIBSOM</t>
  </si>
  <si>
    <t>DARK N STORMY HAVANA 7</t>
  </si>
  <si>
    <t>DARK N STORMY HAVANA 3</t>
  </si>
  <si>
    <t>DRINK MEZCAL</t>
  </si>
  <si>
    <t>DOSE GIN MONKEY 47</t>
  </si>
  <si>
    <t>DOSE ANTICA FORMULA</t>
  </si>
  <si>
    <t>AMERICANO</t>
  </si>
  <si>
    <t>DOSE CHARTREUSE</t>
  </si>
  <si>
    <t>DRY MARTINI MONKEY 47</t>
  </si>
  <si>
    <t>CAPIRINHA YPIOCA 5 CHAVES</t>
  </si>
  <si>
    <t>DOSE WHISKY BLACK LABEL</t>
  </si>
  <si>
    <t>FRENCH 75 49</t>
  </si>
  <si>
    <t>WHISKY SOUR SINGLETON</t>
  </si>
  <si>
    <t>FRENCH 75 N10</t>
  </si>
  <si>
    <t>WHISKY SOUR BLACK LABEL</t>
  </si>
  <si>
    <t>DOSE BULLEIT</t>
  </si>
  <si>
    <t>TABUA MISTA</t>
  </si>
  <si>
    <t>03.02.03.00</t>
  </si>
  <si>
    <t xml:space="preserve">        PRODUTOS DE LIMPEZA</t>
  </si>
  <si>
    <t>07.03.00.00</t>
  </si>
  <si>
    <t xml:space="preserve">     MOVEIS E DECORAÇÃO (INVEST)</t>
  </si>
  <si>
    <t>07.03.01.00</t>
  </si>
  <si>
    <t xml:space="preserve">        INVEST - MÓVEIS E DECORAÇÃO</t>
  </si>
  <si>
    <t>01.04.00.00</t>
  </si>
  <si>
    <t xml:space="preserve">     COMANDAS ASSINADAS</t>
  </si>
  <si>
    <t>01.04.04.00</t>
  </si>
  <si>
    <t xml:space="preserve">        DESCONTOS</t>
  </si>
  <si>
    <t>03.01.03.05</t>
  </si>
  <si>
    <t xml:space="preserve">           QUIMICOS PARA COZINHA</t>
  </si>
  <si>
    <t>04.04.02.00</t>
  </si>
  <si>
    <t xml:space="preserve">        CORTESIAS / DESCONTOS</t>
  </si>
  <si>
    <t>CURVA ABC DE VENDAS - SETEMBRO</t>
  </si>
  <si>
    <t>ORANGE BLAZER</t>
  </si>
  <si>
    <t>SAZERAC 61</t>
  </si>
  <si>
    <t>DOSE WHISKY RYE</t>
  </si>
  <si>
    <t>DOSE WHISKY WOODFORD</t>
  </si>
  <si>
    <t>DOSE MEZCAL</t>
  </si>
  <si>
    <t>DOSE RUM ZACAPA</t>
  </si>
  <si>
    <t>DOSE WHISKY TALISKER</t>
  </si>
  <si>
    <t>DRY MARTINI HENDRICK´S</t>
  </si>
  <si>
    <t>DOSE WHISKY BULLEIT</t>
  </si>
  <si>
    <t>TOM COLINS HENDRICKS</t>
  </si>
  <si>
    <t>DOSE VERMUTE ANTICA FORMULA</t>
  </si>
  <si>
    <t>HEMINGWAY DAIQUIRI HAVANA 7</t>
  </si>
  <si>
    <t>TABUA TERRINE</t>
  </si>
  <si>
    <t>DOSE GIN BEEFEATER</t>
  </si>
  <si>
    <t>DOSE GIN HENDRICKS</t>
  </si>
  <si>
    <t>GIN FIZZ N10</t>
  </si>
  <si>
    <t>NEGRONI HENDRICKS</t>
  </si>
  <si>
    <t>04.03.01.98</t>
  </si>
  <si>
    <t xml:space="preserve">           SERVIÇOS (OUTROS)</t>
  </si>
  <si>
    <t>CURVA ABC DE VENDAS - OUTUBRO</t>
  </si>
  <si>
    <t>GIN TONICA SEVILLA</t>
  </si>
  <si>
    <t>MOJITO HAVANA 7</t>
  </si>
  <si>
    <t>DOSE WHISKY JAMESON</t>
  </si>
  <si>
    <t>DOSE ESPUMANTE</t>
  </si>
  <si>
    <t>RUSTY NAIL GOLD</t>
  </si>
  <si>
    <t>DOSE VODKA GREY GOOSE</t>
  </si>
  <si>
    <t>RUSTY NAIL 42</t>
  </si>
  <si>
    <t>DOSE APERIT FERNET BRANCA</t>
  </si>
  <si>
    <t>GIN TONICA HENDRICKS</t>
  </si>
  <si>
    <t>GIN TONICA TANQUERAY</t>
  </si>
  <si>
    <t>DOSE BITTER CAMPARI</t>
  </si>
  <si>
    <t>TONICA PRATA</t>
  </si>
  <si>
    <t>MODELO DE DRE</t>
  </si>
  <si>
    <t>06/2021</t>
  </si>
  <si>
    <t>Nível</t>
  </si>
  <si>
    <t>Pai</t>
  </si>
  <si>
    <t>07/2021</t>
  </si>
  <si>
    <t>09/2021</t>
  </si>
  <si>
    <t>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</si>
</sst>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* #,##0.00_-;\-&quot;R$&quot;* #,##0.00_-;_-&quot;R$&quot;* &quot;-&quot;??_-;_-@_-"/>
    <numFmt numFmtId="166" formatCode="#,##0.00_)"/>
  </numFmts>
  <fonts count="3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i/>
      <sz val="1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9"/>
      <name val="Calibri"/>
      <family val="2"/>
    </font>
    <font>
      <b/>
      <sz val="18"/>
      <name val="Calibri"/>
      <family val="2"/>
    </font>
    <font>
      <b/>
      <i/>
      <sz val="10"/>
      <name val="Calibri"/>
      <family val="2"/>
    </font>
    <font>
      <b/>
      <i/>
      <sz val="9"/>
      <color theme="4" tint="-0.249977111117893"/>
      <name val="Calibri"/>
      <family val="2"/>
    </font>
    <font>
      <b/>
      <i/>
      <sz val="14"/>
      <name val="Calibri"/>
      <family val="2"/>
    </font>
    <font>
      <b/>
      <sz val="16"/>
      <name val="Calibri"/>
      <family val="2"/>
    </font>
    <font>
      <b/>
      <sz val="9"/>
      <color theme="5" tint="0.59999389629810485"/>
      <name val="Calibri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 tint="-0.249977111117893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rgb="FF171717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CC1C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8F8"/>
        <bgColor indexed="64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theme="0" tint="-0.499984740745262"/>
      </left>
      <right style="thin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 style="thin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 style="thin">
        <color auto="1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 style="thin">
        <color auto="1"/>
      </right>
      <top style="double">
        <color theme="0" tint="-0.499984740745262"/>
      </top>
      <bottom style="thin">
        <color auto="1"/>
      </bottom>
      <diagonal/>
    </border>
    <border>
      <left/>
      <right style="thin">
        <color auto="1"/>
      </right>
      <top style="double">
        <color theme="0" tint="-0.499984740745262"/>
      </top>
      <bottom style="thin">
        <color auto="1"/>
      </bottom>
      <diagonal/>
    </border>
    <border>
      <left/>
      <right/>
      <top style="double">
        <color theme="0" tint="-0.499984740745262"/>
      </top>
      <bottom style="thin">
        <color auto="1"/>
      </bottom>
      <diagonal/>
    </border>
    <border>
      <left style="double">
        <color theme="0" tint="-0.499984740745262"/>
      </left>
      <right style="thin">
        <color auto="1"/>
      </right>
      <top style="thin">
        <color auto="1"/>
      </top>
      <bottom style="double">
        <color theme="0" tint="-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double">
        <color theme="0" tint="-0.499984740745262"/>
      </bottom>
      <diagonal/>
    </border>
    <border>
      <left/>
      <right/>
      <top style="thin">
        <color auto="1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double">
        <color theme="0" tint="-0.499984740745262"/>
      </top>
      <bottom/>
      <diagonal/>
    </border>
    <border>
      <left/>
      <right style="thin">
        <color indexed="64"/>
      </right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auto="1"/>
      </right>
      <top style="double">
        <color theme="0" tint="-0.499984740745262"/>
      </top>
      <bottom/>
      <diagonal/>
    </border>
    <border>
      <left style="thick">
        <color theme="0" tint="-0.499984740745262"/>
      </left>
      <right style="thin">
        <color auto="1"/>
      </right>
      <top style="double">
        <color theme="0" tint="-0.499984740745262"/>
      </top>
      <bottom style="thin">
        <color auto="1"/>
      </bottom>
      <diagonal/>
    </border>
    <border>
      <left style="thick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thick">
        <color theme="0" tint="-0.499984740745262"/>
      </left>
      <right style="thin">
        <color auto="1"/>
      </right>
      <top style="double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 style="thin">
        <color auto="1"/>
      </right>
      <top style="double">
        <color theme="0" tint="-0.499984740745262"/>
      </top>
      <bottom style="thick">
        <color theme="0" tint="-0.499984740745262"/>
      </bottom>
      <diagonal/>
    </border>
    <border>
      <left/>
      <right style="thin">
        <color auto="1"/>
      </right>
      <top style="double">
        <color theme="0" tint="-0.499984740745262"/>
      </top>
      <bottom style="thick">
        <color theme="0" tint="-0.499984740745262"/>
      </bottom>
      <diagonal/>
    </border>
    <border>
      <left/>
      <right/>
      <top style="double">
        <color theme="0" tint="-0.499984740745262"/>
      </top>
      <bottom style="thick">
        <color theme="0" tint="-0.499984740745262"/>
      </bottom>
      <diagonal/>
    </border>
    <border>
      <left style="double">
        <color theme="0" tint="-0.499984740745262"/>
      </left>
      <right style="thin">
        <color auto="1"/>
      </right>
      <top/>
      <bottom style="thin">
        <color auto="1"/>
      </bottom>
      <diagonal/>
    </border>
    <border>
      <left style="double">
        <color theme="0" tint="-0.34998626667073579"/>
      </left>
      <right style="thin">
        <color auto="1"/>
      </right>
      <top/>
      <bottom style="double">
        <color theme="0" tint="-0.34998626667073579"/>
      </bottom>
      <diagonal/>
    </border>
    <border>
      <left style="medium">
        <color indexed="64"/>
      </left>
      <right style="thin">
        <color auto="1"/>
      </right>
      <top/>
      <bottom style="double">
        <color theme="0" tint="-0.34998626667073579"/>
      </bottom>
      <diagonal/>
    </border>
    <border>
      <left/>
      <right style="thin">
        <color auto="1"/>
      </right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ck">
        <color theme="0" tint="-0.499984740745262"/>
      </top>
      <bottom style="hair">
        <color theme="0" tint="-0.499984740745262"/>
      </bottom>
      <diagonal/>
    </border>
    <border>
      <left/>
      <right style="thin">
        <color indexed="64"/>
      </right>
      <top style="thick">
        <color theme="0" tint="-0.499984740745262"/>
      </top>
      <bottom style="hair">
        <color theme="0" tint="-0.499984740745262"/>
      </bottom>
      <diagonal/>
    </border>
    <border>
      <left/>
      <right/>
      <top style="thick">
        <color theme="0" tint="-0.499984740745262"/>
      </top>
      <bottom style="hair">
        <color theme="0" tint="-0.499984740745262"/>
      </bottom>
      <diagonal/>
    </border>
    <border>
      <left style="thick">
        <color theme="0" tint="-0.499984740745262"/>
      </left>
      <right/>
      <top style="hair">
        <color theme="0" tint="-0.499984740745262"/>
      </top>
      <bottom style="double">
        <color theme="0" tint="-0.499984740745262"/>
      </bottom>
      <diagonal/>
    </border>
    <border>
      <left style="medium">
        <color auto="1"/>
      </left>
      <right style="thin">
        <color auto="1"/>
      </right>
      <top style="hair">
        <color theme="0" tint="-0.499984740745262"/>
      </top>
      <bottom style="double">
        <color theme="0" tint="-0.499984740745262"/>
      </bottom>
      <diagonal/>
    </border>
    <border>
      <left/>
      <right style="thin">
        <color indexed="64"/>
      </right>
      <top style="hair">
        <color theme="0" tint="-0.499984740745262"/>
      </top>
      <bottom style="double">
        <color theme="0" tint="-0.499984740745262"/>
      </bottom>
      <diagonal/>
    </border>
    <border>
      <left/>
      <right/>
      <top style="hair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/>
      <top style="thick">
        <color theme="0" tint="-0.499984740745262"/>
      </top>
      <bottom style="medium">
        <color indexed="64"/>
      </bottom>
      <diagonal/>
    </border>
    <border>
      <left/>
      <right/>
      <top style="thick">
        <color theme="0" tint="-0.499984740745262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auto="1"/>
      </right>
      <top style="double">
        <color theme="0" tint="-0.499984740745262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double">
        <color theme="0" tint="-0.499984740745262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 style="double">
        <color theme="0" tint="-0.499984740745262"/>
      </top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double">
        <color theme="0" tint="-0.499984740745262"/>
      </top>
      <bottom style="thick">
        <color indexed="64"/>
      </bottom>
      <diagonal/>
    </border>
    <border>
      <left/>
      <right style="thin">
        <color auto="1"/>
      </right>
      <top style="double">
        <color theme="0" tint="-0.499984740745262"/>
      </top>
      <bottom style="thick">
        <color indexed="64"/>
      </bottom>
      <diagonal/>
    </border>
    <border>
      <left/>
      <right/>
      <top style="double">
        <color theme="0" tint="-0.49998474074526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double">
        <color theme="0" tint="-0.499984740745262"/>
      </top>
      <bottom style="thick">
        <color indexed="64"/>
      </bottom>
      <diagonal/>
    </border>
    <border>
      <left style="medium">
        <color indexed="64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double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uble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thick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hair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theme="0" tint="-0.499984740745262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ck">
        <color indexed="64"/>
      </right>
      <top style="double">
        <color theme="0" tint="-0.499984740745262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theme="0" tint="-0.499984740745262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double">
        <color theme="0" tint="-0.499984740745262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165" fontId="1" fillId="0" borderId="0" applyFont="0" applyFill="0" applyBorder="0" applyAlignment="0" applyProtection="0"/>
  </cellStyleXfs>
  <cellXfs count="326">
    <xf numFmtId="0" fontId="0" fillId="0" borderId="0" xfId="0"/>
    <xf numFmtId="3" fontId="9" fillId="4" borderId="8" xfId="4" applyNumberFormat="1" applyFont="1" applyFill="1" applyBorder="1" applyAlignment="1" applyProtection="1">
      <alignment horizontal="center" vertical="center"/>
      <protection locked="0" hidden="1"/>
    </xf>
    <xf numFmtId="0" fontId="15" fillId="0" borderId="0" xfId="4" quotePrefix="1" applyFont="1" applyProtection="1">
      <protection locked="0" hidden="1"/>
    </xf>
    <xf numFmtId="0" fontId="14" fillId="0" borderId="0" xfId="4" applyFont="1" applyProtection="1">
      <protection locked="0" hidden="1"/>
    </xf>
    <xf numFmtId="3" fontId="14" fillId="0" borderId="0" xfId="4" applyNumberFormat="1" applyFont="1" applyProtection="1">
      <protection locked="0" hidden="1"/>
    </xf>
    <xf numFmtId="164" fontId="10" fillId="4" borderId="8" xfId="5" applyNumberFormat="1" applyFont="1" applyFill="1" applyBorder="1" applyAlignment="1" applyProtection="1">
      <alignment horizontal="center" vertical="center"/>
      <protection locked="0" hidden="1"/>
    </xf>
    <xf numFmtId="10" fontId="10" fillId="4" borderId="9" xfId="5" applyNumberFormat="1" applyFont="1" applyFill="1" applyBorder="1" applyAlignment="1" applyProtection="1">
      <alignment horizontal="center" vertical="center"/>
      <protection locked="0" hidden="1"/>
    </xf>
    <xf numFmtId="10" fontId="10" fillId="4" borderId="10" xfId="5" applyNumberFormat="1" applyFont="1" applyFill="1" applyBorder="1" applyAlignment="1" applyProtection="1">
      <alignment horizontal="center" vertical="center"/>
      <protection locked="0" hidden="1"/>
    </xf>
    <xf numFmtId="10" fontId="10" fillId="4" borderId="11" xfId="5" applyNumberFormat="1" applyFont="1" applyFill="1" applyBorder="1" applyAlignment="1" applyProtection="1">
      <alignment horizontal="center" vertical="center"/>
      <protection locked="0" hidden="1"/>
    </xf>
    <xf numFmtId="17" fontId="10" fillId="5" borderId="4" xfId="4" applyNumberFormat="1" applyFont="1" applyFill="1" applyBorder="1" applyAlignment="1" applyProtection="1">
      <alignment horizontal="centerContinuous" vertical="center"/>
      <protection locked="0" hidden="1"/>
    </xf>
    <xf numFmtId="17" fontId="10" fillId="5" borderId="5" xfId="4" applyNumberFormat="1" applyFont="1" applyFill="1" applyBorder="1" applyAlignment="1" applyProtection="1">
      <alignment horizontal="centerContinuous" vertical="center"/>
      <protection locked="0" hidden="1"/>
    </xf>
    <xf numFmtId="17" fontId="10" fillId="5" borderId="6" xfId="4" applyNumberFormat="1" applyFont="1" applyFill="1" applyBorder="1" applyAlignment="1" applyProtection="1">
      <alignment horizontal="centerContinuous" vertical="center"/>
      <protection locked="0" hidden="1"/>
    </xf>
    <xf numFmtId="0" fontId="10" fillId="5" borderId="7" xfId="4" quotePrefix="1" applyFont="1" applyFill="1" applyBorder="1" applyAlignment="1" applyProtection="1">
      <alignment horizontal="centerContinuous" vertical="center"/>
      <protection locked="0" hidden="1"/>
    </xf>
    <xf numFmtId="0" fontId="21" fillId="5" borderId="3" xfId="4" applyFont="1" applyFill="1" applyBorder="1" applyAlignment="1" applyProtection="1">
      <alignment horizontal="left" vertical="center"/>
      <protection locked="0" hidden="1"/>
    </xf>
    <xf numFmtId="3" fontId="9" fillId="4" borderId="11" xfId="4" applyNumberFormat="1" applyFont="1" applyFill="1" applyBorder="1" applyAlignment="1" applyProtection="1">
      <alignment horizontal="center" vertical="center"/>
      <protection locked="0" hidden="1"/>
    </xf>
    <xf numFmtId="3" fontId="20" fillId="8" borderId="8" xfId="1" applyNumberFormat="1" applyFont="1" applyFill="1" applyBorder="1" applyAlignment="1" applyProtection="1">
      <alignment horizontal="center" vertical="center"/>
      <protection locked="0" hidden="1"/>
    </xf>
    <xf numFmtId="3" fontId="20" fillId="8" borderId="9" xfId="1" applyNumberFormat="1" applyFont="1" applyFill="1" applyBorder="1" applyAlignment="1" applyProtection="1">
      <alignment horizontal="center" vertical="center"/>
      <protection locked="0" hidden="1"/>
    </xf>
    <xf numFmtId="3" fontId="20" fillId="8" borderId="10" xfId="1" applyNumberFormat="1" applyFont="1" applyFill="1" applyBorder="1" applyAlignment="1" applyProtection="1">
      <alignment horizontal="center" vertical="center"/>
      <protection locked="0" hidden="1"/>
    </xf>
    <xf numFmtId="3" fontId="20" fillId="8" borderId="11" xfId="1" applyNumberFormat="1" applyFont="1" applyFill="1" applyBorder="1" applyAlignment="1" applyProtection="1">
      <alignment horizontal="center" vertical="center"/>
      <protection locked="0" hidden="1"/>
    </xf>
    <xf numFmtId="44" fontId="20" fillId="8" borderId="12" xfId="2" applyFont="1" applyFill="1" applyBorder="1" applyAlignment="1" applyProtection="1">
      <alignment horizontal="center" vertical="center"/>
      <protection locked="0" hidden="1"/>
    </xf>
    <xf numFmtId="44" fontId="20" fillId="8" borderId="13" xfId="2" applyFont="1" applyFill="1" applyBorder="1" applyAlignment="1" applyProtection="1">
      <alignment horizontal="center" vertical="center"/>
      <protection locked="0" hidden="1"/>
    </xf>
    <xf numFmtId="44" fontId="20" fillId="8" borderId="14" xfId="2" applyFont="1" applyFill="1" applyBorder="1" applyAlignment="1" applyProtection="1">
      <alignment horizontal="center" vertical="center"/>
      <protection locked="0" hidden="1"/>
    </xf>
    <xf numFmtId="44" fontId="20" fillId="8" borderId="15" xfId="2" applyFont="1" applyFill="1" applyBorder="1" applyAlignment="1" applyProtection="1">
      <alignment horizontal="center" vertical="center"/>
      <protection locked="0" hidden="1"/>
    </xf>
    <xf numFmtId="0" fontId="20" fillId="8" borderId="8" xfId="4" applyFont="1" applyFill="1" applyBorder="1" applyAlignment="1" applyProtection="1">
      <alignment horizontal="right" vertical="center"/>
      <protection locked="0" hidden="1"/>
    </xf>
    <xf numFmtId="0" fontId="20" fillId="8" borderId="12" xfId="4" applyFont="1" applyFill="1" applyBorder="1" applyAlignment="1" applyProtection="1">
      <alignment horizontal="right" vertical="center"/>
      <protection locked="0" hidden="1"/>
    </xf>
    <xf numFmtId="3" fontId="8" fillId="6" borderId="21" xfId="4" applyNumberFormat="1" applyFont="1" applyFill="1" applyBorder="1" applyAlignment="1" applyProtection="1">
      <alignment horizontal="center" vertical="center"/>
      <protection locked="0" hidden="1"/>
    </xf>
    <xf numFmtId="3" fontId="8" fillId="6" borderId="22" xfId="4" applyNumberFormat="1" applyFont="1" applyFill="1" applyBorder="1" applyAlignment="1" applyProtection="1">
      <alignment horizontal="center" vertical="center"/>
      <protection locked="0" hidden="1"/>
    </xf>
    <xf numFmtId="3" fontId="8" fillId="6" borderId="23" xfId="4" applyNumberFormat="1" applyFont="1" applyFill="1" applyBorder="1" applyAlignment="1" applyProtection="1">
      <alignment horizontal="center" vertical="center"/>
      <protection locked="0" hidden="1"/>
    </xf>
    <xf numFmtId="3" fontId="8" fillId="6" borderId="24" xfId="4" applyNumberFormat="1" applyFont="1" applyFill="1" applyBorder="1" applyAlignment="1" applyProtection="1">
      <alignment horizontal="center" vertical="center"/>
      <protection locked="0" hidden="1"/>
    </xf>
    <xf numFmtId="10" fontId="17" fillId="6" borderId="25" xfId="3" applyNumberFormat="1" applyFont="1" applyFill="1" applyBorder="1" applyAlignment="1" applyProtection="1">
      <alignment horizontal="center" vertical="center"/>
      <protection locked="0" hidden="1"/>
    </xf>
    <xf numFmtId="10" fontId="17" fillId="6" borderId="26" xfId="3" applyNumberFormat="1" applyFont="1" applyFill="1" applyBorder="1" applyAlignment="1" applyProtection="1">
      <alignment horizontal="center" vertical="center"/>
      <protection locked="0" hidden="1"/>
    </xf>
    <xf numFmtId="10" fontId="17" fillId="6" borderId="27" xfId="3" applyNumberFormat="1" applyFont="1" applyFill="1" applyBorder="1" applyAlignment="1" applyProtection="1">
      <alignment horizontal="center" vertical="center"/>
      <protection locked="0" hidden="1"/>
    </xf>
    <xf numFmtId="10" fontId="17" fillId="6" borderId="28" xfId="3" applyNumberFormat="1" applyFont="1" applyFill="1" applyBorder="1" applyAlignment="1" applyProtection="1">
      <alignment horizontal="center" vertical="center"/>
      <protection locked="0" hidden="1"/>
    </xf>
    <xf numFmtId="3" fontId="9" fillId="6" borderId="4" xfId="4" applyNumberFormat="1" applyFont="1" applyFill="1" applyBorder="1" applyAlignment="1" applyProtection="1">
      <alignment horizontal="center" vertical="center"/>
      <protection locked="0" hidden="1"/>
    </xf>
    <xf numFmtId="3" fontId="9" fillId="6" borderId="29" xfId="4" applyNumberFormat="1" applyFont="1" applyFill="1" applyBorder="1" applyAlignment="1" applyProtection="1">
      <alignment horizontal="center" vertical="center"/>
      <protection locked="0" hidden="1"/>
    </xf>
    <xf numFmtId="3" fontId="9" fillId="6" borderId="7" xfId="4" applyNumberFormat="1" applyFont="1" applyFill="1" applyBorder="1" applyAlignment="1" applyProtection="1">
      <alignment horizontal="center" vertical="center"/>
      <protection locked="0" hidden="1"/>
    </xf>
    <xf numFmtId="0" fontId="23" fillId="2" borderId="57" xfId="4" applyFont="1" applyFill="1" applyBorder="1" applyAlignment="1" applyProtection="1">
      <alignment horizontal="right" vertical="center"/>
      <protection locked="0" hidden="1"/>
    </xf>
    <xf numFmtId="10" fontId="23" fillId="2" borderId="16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17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18" xfId="3" applyNumberFormat="1" applyFont="1" applyFill="1" applyBorder="1" applyAlignment="1" applyProtection="1">
      <alignment horizontal="center" vertical="center"/>
      <protection locked="0" hidden="1"/>
    </xf>
    <xf numFmtId="0" fontId="23" fillId="2" borderId="46" xfId="4" applyFont="1" applyFill="1" applyBorder="1" applyAlignment="1" applyProtection="1">
      <alignment horizontal="right" vertical="center"/>
      <protection locked="0" hidden="1"/>
    </xf>
    <xf numFmtId="43" fontId="23" fillId="2" borderId="12" xfId="1" applyFont="1" applyFill="1" applyBorder="1" applyAlignment="1" applyProtection="1">
      <alignment horizontal="center" vertical="center"/>
      <protection locked="0" hidden="1"/>
    </xf>
    <xf numFmtId="43" fontId="23" fillId="2" borderId="13" xfId="1" applyFont="1" applyFill="1" applyBorder="1" applyAlignment="1" applyProtection="1">
      <alignment horizontal="center" vertical="center"/>
      <protection locked="0" hidden="1"/>
    </xf>
    <xf numFmtId="3" fontId="23" fillId="2" borderId="13" xfId="4" applyNumberFormat="1" applyFont="1" applyFill="1" applyBorder="1" applyAlignment="1" applyProtection="1">
      <alignment horizontal="center" vertical="center"/>
      <protection locked="0" hidden="1"/>
    </xf>
    <xf numFmtId="3" fontId="23" fillId="2" borderId="14" xfId="4" applyNumberFormat="1" applyFont="1" applyFill="1" applyBorder="1" applyAlignment="1" applyProtection="1">
      <alignment horizontal="center" vertical="center"/>
      <protection locked="0" hidden="1"/>
    </xf>
    <xf numFmtId="0" fontId="23" fillId="2" borderId="50" xfId="4" applyFont="1" applyFill="1" applyBorder="1" applyAlignment="1" applyProtection="1">
      <alignment horizontal="right" vertical="center"/>
      <protection locked="0" hidden="1"/>
    </xf>
    <xf numFmtId="10" fontId="23" fillId="2" borderId="47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8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9" xfId="3" applyNumberFormat="1" applyFont="1" applyFill="1" applyBorder="1" applyAlignment="1" applyProtection="1">
      <alignment horizontal="center" vertical="center"/>
      <protection locked="0" hidden="1"/>
    </xf>
    <xf numFmtId="0" fontId="23" fillId="2" borderId="58" xfId="4" applyFont="1" applyFill="1" applyBorder="1" applyAlignment="1" applyProtection="1">
      <alignment horizontal="right" vertical="center"/>
      <protection locked="0" hidden="1"/>
    </xf>
    <xf numFmtId="3" fontId="23" fillId="2" borderId="59" xfId="4" applyNumberFormat="1" applyFont="1" applyFill="1" applyBorder="1" applyAlignment="1" applyProtection="1">
      <alignment horizontal="center" vertical="center"/>
      <protection locked="0" hidden="1"/>
    </xf>
    <xf numFmtId="3" fontId="23" fillId="2" borderId="60" xfId="4" applyNumberFormat="1" applyFont="1" applyFill="1" applyBorder="1" applyAlignment="1" applyProtection="1">
      <alignment horizontal="center" vertical="center"/>
      <protection locked="0" hidden="1"/>
    </xf>
    <xf numFmtId="3" fontId="23" fillId="2" borderId="61" xfId="4" applyNumberFormat="1" applyFont="1" applyFill="1" applyBorder="1" applyAlignment="1" applyProtection="1">
      <alignment horizontal="center" vertical="center"/>
      <protection locked="0" hidden="1"/>
    </xf>
    <xf numFmtId="0" fontId="23" fillId="2" borderId="42" xfId="4" applyFont="1" applyFill="1" applyBorder="1" applyAlignment="1" applyProtection="1">
      <alignment horizontal="right" vertical="center"/>
      <protection locked="0" hidden="1"/>
    </xf>
    <xf numFmtId="10" fontId="23" fillId="2" borderId="43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4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5" xfId="3" applyNumberFormat="1" applyFont="1" applyFill="1" applyBorder="1" applyAlignment="1" applyProtection="1">
      <alignment horizontal="center" vertical="center"/>
      <protection locked="0" hidden="1"/>
    </xf>
    <xf numFmtId="0" fontId="23" fillId="2" borderId="35" xfId="4" applyFont="1" applyFill="1" applyBorder="1" applyAlignment="1" applyProtection="1">
      <alignment horizontal="right" vertical="center"/>
      <protection locked="0" hidden="1"/>
    </xf>
    <xf numFmtId="3" fontId="23" fillId="2" borderId="36" xfId="4" applyNumberFormat="1" applyFont="1" applyFill="1" applyBorder="1" applyAlignment="1" applyProtection="1">
      <alignment horizontal="right" vertical="center"/>
      <protection locked="0" hidden="1"/>
    </xf>
    <xf numFmtId="3" fontId="23" fillId="2" borderId="37" xfId="4" applyNumberFormat="1" applyFont="1" applyFill="1" applyBorder="1" applyAlignment="1" applyProtection="1">
      <alignment horizontal="right" vertical="center"/>
      <protection locked="0" hidden="1"/>
    </xf>
    <xf numFmtId="3" fontId="23" fillId="2" borderId="38" xfId="4" applyNumberFormat="1" applyFont="1" applyFill="1" applyBorder="1" applyAlignment="1" applyProtection="1">
      <alignment horizontal="right" vertical="center"/>
      <protection locked="0" hidden="1"/>
    </xf>
    <xf numFmtId="10" fontId="23" fillId="2" borderId="12" xfId="3" applyNumberFormat="1" applyFont="1" applyFill="1" applyBorder="1" applyAlignment="1" applyProtection="1">
      <alignment horizontal="right" vertical="center"/>
      <protection locked="0" hidden="1"/>
    </xf>
    <xf numFmtId="10" fontId="23" fillId="2" borderId="13" xfId="3" applyNumberFormat="1" applyFont="1" applyFill="1" applyBorder="1" applyAlignment="1" applyProtection="1">
      <alignment horizontal="right" vertical="center"/>
      <protection locked="0" hidden="1"/>
    </xf>
    <xf numFmtId="10" fontId="23" fillId="2" borderId="14" xfId="3" applyNumberFormat="1" applyFont="1" applyFill="1" applyBorder="1" applyAlignment="1" applyProtection="1">
      <alignment horizontal="right" vertical="center"/>
      <protection locked="0" hidden="1"/>
    </xf>
    <xf numFmtId="0" fontId="23" fillId="2" borderId="51" xfId="4" applyFont="1" applyFill="1" applyBorder="1" applyAlignment="1" applyProtection="1">
      <alignment horizontal="right" vertical="center"/>
      <protection locked="0" hidden="1"/>
    </xf>
    <xf numFmtId="10" fontId="23" fillId="2" borderId="39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0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41" xfId="3" applyNumberFormat="1" applyFont="1" applyFill="1" applyBorder="1" applyAlignment="1" applyProtection="1">
      <alignment horizontal="center" vertical="center"/>
      <protection locked="0" hidden="1"/>
    </xf>
    <xf numFmtId="0" fontId="23" fillId="2" borderId="52" xfId="4" applyFont="1" applyFill="1" applyBorder="1" applyAlignment="1" applyProtection="1">
      <alignment horizontal="right" vertical="center"/>
      <protection locked="0" hidden="1"/>
    </xf>
    <xf numFmtId="3" fontId="8" fillId="0" borderId="63" xfId="4" applyNumberFormat="1" applyFont="1" applyBorder="1" applyAlignment="1" applyProtection="1">
      <alignment horizontal="center" vertical="center"/>
      <protection locked="0" hidden="1"/>
    </xf>
    <xf numFmtId="3" fontId="8" fillId="0" borderId="64" xfId="4" applyNumberFormat="1" applyFont="1" applyBorder="1" applyAlignment="1" applyProtection="1">
      <alignment horizontal="center" vertical="center"/>
      <protection locked="0" hidden="1"/>
    </xf>
    <xf numFmtId="3" fontId="8" fillId="0" borderId="65" xfId="4" applyNumberFormat="1" applyFont="1" applyBorder="1" applyAlignment="1" applyProtection="1">
      <alignment horizontal="center" vertical="center"/>
      <protection locked="0" hidden="1"/>
    </xf>
    <xf numFmtId="10" fontId="22" fillId="0" borderId="67" xfId="4" applyNumberFormat="1" applyFont="1" applyBorder="1" applyAlignment="1" applyProtection="1">
      <alignment horizontal="center" vertical="center"/>
      <protection locked="0" hidden="1"/>
    </xf>
    <xf numFmtId="10" fontId="22" fillId="0" borderId="68" xfId="4" applyNumberFormat="1" applyFont="1" applyBorder="1" applyAlignment="1" applyProtection="1">
      <alignment horizontal="center" vertical="center"/>
      <protection locked="0" hidden="1"/>
    </xf>
    <xf numFmtId="10" fontId="22" fillId="0" borderId="69" xfId="4" applyNumberFormat="1" applyFont="1" applyBorder="1" applyAlignment="1" applyProtection="1">
      <alignment horizontal="center" vertical="center"/>
      <protection locked="0" hidden="1"/>
    </xf>
    <xf numFmtId="0" fontId="23" fillId="2" borderId="53" xfId="4" applyFont="1" applyFill="1" applyBorder="1" applyAlignment="1" applyProtection="1">
      <alignment horizontal="right" vertical="center"/>
      <protection locked="0" hidden="1"/>
    </xf>
    <xf numFmtId="10" fontId="23" fillId="2" borderId="54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55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56" xfId="3" applyNumberFormat="1" applyFont="1" applyFill="1" applyBorder="1" applyAlignment="1" applyProtection="1">
      <alignment horizontal="center" vertical="center"/>
      <protection locked="0" hidden="1"/>
    </xf>
    <xf numFmtId="10" fontId="8" fillId="6" borderId="26" xfId="3" applyNumberFormat="1" applyFont="1" applyFill="1" applyBorder="1" applyAlignment="1" applyProtection="1">
      <alignment horizontal="center" vertical="center"/>
      <protection locked="0" hidden="1"/>
    </xf>
    <xf numFmtId="10" fontId="8" fillId="6" borderId="27" xfId="3" applyNumberFormat="1" applyFont="1" applyFill="1" applyBorder="1" applyAlignment="1" applyProtection="1">
      <alignment horizontal="center" vertical="center"/>
      <protection locked="0" hidden="1"/>
    </xf>
    <xf numFmtId="10" fontId="8" fillId="6" borderId="28" xfId="3" applyNumberFormat="1" applyFont="1" applyFill="1" applyBorder="1" applyAlignment="1" applyProtection="1">
      <alignment horizontal="center" vertical="center"/>
      <protection locked="0" hidden="1"/>
    </xf>
    <xf numFmtId="0" fontId="9" fillId="0" borderId="62" xfId="4" applyFont="1" applyBorder="1" applyAlignment="1" applyProtection="1">
      <alignment vertical="center"/>
      <protection locked="0" hidden="1"/>
    </xf>
    <xf numFmtId="0" fontId="24" fillId="0" borderId="66" xfId="4" applyFont="1" applyBorder="1" applyAlignment="1" applyProtection="1">
      <alignment horizontal="left" vertical="center"/>
      <protection locked="0" hidden="1"/>
    </xf>
    <xf numFmtId="0" fontId="9" fillId="6" borderId="21" xfId="4" applyFont="1" applyFill="1" applyBorder="1" applyAlignment="1" applyProtection="1">
      <alignment vertical="center"/>
      <protection locked="0" hidden="1"/>
    </xf>
    <xf numFmtId="0" fontId="24" fillId="6" borderId="25" xfId="4" applyFont="1" applyFill="1" applyBorder="1" applyAlignment="1" applyProtection="1">
      <alignment horizontal="left" vertical="center"/>
      <protection locked="0" hidden="1"/>
    </xf>
    <xf numFmtId="0" fontId="24" fillId="6" borderId="25" xfId="4" applyFont="1" applyFill="1" applyBorder="1" applyAlignment="1" applyProtection="1">
      <alignment horizontal="center" vertical="center"/>
      <protection locked="0" hidden="1"/>
    </xf>
    <xf numFmtId="0" fontId="25" fillId="6" borderId="4" xfId="4" applyFont="1" applyFill="1" applyBorder="1" applyAlignment="1" applyProtection="1">
      <alignment vertical="center"/>
      <protection locked="0" hidden="1"/>
    </xf>
    <xf numFmtId="0" fontId="9" fillId="8" borderId="4" xfId="4" applyFont="1" applyFill="1" applyBorder="1" applyAlignment="1" applyProtection="1">
      <alignment horizontal="center" vertical="center"/>
      <protection locked="0" hidden="1"/>
    </xf>
    <xf numFmtId="0" fontId="8" fillId="0" borderId="70" xfId="4" applyFont="1" applyBorder="1" applyAlignment="1" applyProtection="1">
      <alignment horizontal="center" vertical="center"/>
      <protection locked="0" hidden="1"/>
    </xf>
    <xf numFmtId="10" fontId="19" fillId="0" borderId="71" xfId="3" applyNumberFormat="1" applyFont="1" applyBorder="1" applyAlignment="1" applyProtection="1">
      <alignment horizontal="center" vertical="center"/>
      <protection locked="0" hidden="1"/>
    </xf>
    <xf numFmtId="0" fontId="8" fillId="0" borderId="1" xfId="4" applyFont="1" applyBorder="1" applyAlignment="1" applyProtection="1">
      <alignment horizontal="center" vertical="center"/>
      <protection locked="0" hidden="1"/>
    </xf>
    <xf numFmtId="10" fontId="19" fillId="0" borderId="2" xfId="3" applyNumberFormat="1" applyFont="1" applyBorder="1" applyAlignment="1" applyProtection="1">
      <alignment horizontal="center" vertical="center"/>
      <protection locked="0" hidden="1"/>
    </xf>
    <xf numFmtId="3" fontId="12" fillId="3" borderId="21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30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31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24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25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33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34" xfId="4" applyNumberFormat="1" applyFont="1" applyFill="1" applyBorder="1" applyAlignment="1" applyProtection="1">
      <alignment horizontal="center" vertical="center"/>
      <protection locked="0" hidden="1"/>
    </xf>
    <xf numFmtId="0" fontId="9" fillId="7" borderId="3" xfId="4" applyFont="1" applyFill="1" applyBorder="1" applyAlignment="1" applyProtection="1">
      <alignment vertical="center"/>
      <protection locked="0" hidden="1"/>
    </xf>
    <xf numFmtId="3" fontId="12" fillId="7" borderId="3" xfId="4" applyNumberFormat="1" applyFont="1" applyFill="1" applyBorder="1" applyAlignment="1" applyProtection="1">
      <alignment horizontal="center" vertical="center"/>
      <protection locked="0" hidden="1"/>
    </xf>
    <xf numFmtId="3" fontId="12" fillId="7" borderId="20" xfId="4" applyNumberFormat="1" applyFont="1" applyFill="1" applyBorder="1" applyAlignment="1" applyProtection="1">
      <alignment horizontal="center" vertical="center"/>
      <protection locked="0" hidden="1"/>
    </xf>
    <xf numFmtId="3" fontId="12" fillId="7" borderId="7" xfId="4" applyNumberFormat="1" applyFont="1" applyFill="1" applyBorder="1" applyAlignment="1" applyProtection="1">
      <alignment horizontal="center" vertical="center"/>
      <protection locked="0" hidden="1"/>
    </xf>
    <xf numFmtId="10" fontId="23" fillId="4" borderId="39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40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41" xfId="3" applyNumberFormat="1" applyFont="1" applyFill="1" applyBorder="1" applyAlignment="1" applyProtection="1">
      <alignment horizontal="center" vertical="center"/>
      <protection locked="0" hidden="1"/>
    </xf>
    <xf numFmtId="43" fontId="23" fillId="4" borderId="12" xfId="1" applyFont="1" applyFill="1" applyBorder="1" applyAlignment="1" applyProtection="1">
      <alignment horizontal="center" vertical="center"/>
      <protection locked="0" hidden="1"/>
    </xf>
    <xf numFmtId="43" fontId="23" fillId="4" borderId="13" xfId="1" applyFont="1" applyFill="1" applyBorder="1" applyAlignment="1" applyProtection="1">
      <alignment horizontal="center" vertical="center"/>
      <protection locked="0" hidden="1"/>
    </xf>
    <xf numFmtId="3" fontId="23" fillId="4" borderId="13" xfId="4" applyNumberFormat="1" applyFont="1" applyFill="1" applyBorder="1" applyAlignment="1" applyProtection="1">
      <alignment horizontal="center" vertical="center"/>
      <protection locked="0" hidden="1"/>
    </xf>
    <xf numFmtId="3" fontId="23" fillId="4" borderId="14" xfId="4" applyNumberFormat="1" applyFont="1" applyFill="1" applyBorder="1" applyAlignment="1" applyProtection="1">
      <alignment horizontal="center" vertical="center"/>
      <protection locked="0" hidden="1"/>
    </xf>
    <xf numFmtId="10" fontId="10" fillId="4" borderId="8" xfId="5" applyNumberFormat="1" applyFont="1" applyFill="1" applyBorder="1" applyAlignment="1" applyProtection="1">
      <alignment horizontal="center" vertical="center"/>
      <protection locked="0" hidden="1"/>
    </xf>
    <xf numFmtId="0" fontId="7" fillId="7" borderId="1" xfId="4" applyFont="1" applyFill="1" applyBorder="1" applyAlignment="1" applyProtection="1">
      <alignment horizontal="center" vertical="center"/>
      <protection locked="0" hidden="1"/>
    </xf>
    <xf numFmtId="0" fontId="7" fillId="7" borderId="2" xfId="4" applyFont="1" applyFill="1" applyBorder="1" applyAlignment="1" applyProtection="1">
      <alignment horizontal="center" vertical="center"/>
      <protection locked="0" hidden="1"/>
    </xf>
    <xf numFmtId="0" fontId="8" fillId="0" borderId="19" xfId="4" applyFont="1" applyBorder="1" applyAlignment="1" applyProtection="1">
      <alignment horizontal="center" vertical="center"/>
      <protection locked="0" hidden="1"/>
    </xf>
    <xf numFmtId="10" fontId="19" fillId="0" borderId="0" xfId="3" applyNumberFormat="1" applyFont="1" applyBorder="1" applyAlignment="1" applyProtection="1">
      <alignment horizontal="center" vertical="center"/>
      <protection locked="0" hidden="1"/>
    </xf>
    <xf numFmtId="0" fontId="11" fillId="3" borderId="72" xfId="4" applyFont="1" applyFill="1" applyBorder="1" applyAlignment="1" applyProtection="1">
      <alignment vertical="center"/>
      <protection locked="0" hidden="1"/>
    </xf>
    <xf numFmtId="3" fontId="12" fillId="3" borderId="73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74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75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76" xfId="4" applyNumberFormat="1" applyFont="1" applyFill="1" applyBorder="1" applyAlignment="1" applyProtection="1">
      <alignment horizontal="center" vertical="center"/>
      <protection locked="0" hidden="1"/>
    </xf>
    <xf numFmtId="0" fontId="9" fillId="4" borderId="77" xfId="4" applyFont="1" applyFill="1" applyBorder="1" applyAlignment="1" applyProtection="1">
      <alignment horizontal="right" vertical="center"/>
      <protection locked="0" hidden="1"/>
    </xf>
    <xf numFmtId="3" fontId="9" fillId="4" borderId="78" xfId="4" applyNumberFormat="1" applyFont="1" applyFill="1" applyBorder="1" applyAlignment="1" applyProtection="1">
      <alignment horizontal="center" vertical="center"/>
      <protection locked="0" hidden="1"/>
    </xf>
    <xf numFmtId="0" fontId="13" fillId="4" borderId="77" xfId="4" applyFont="1" applyFill="1" applyBorder="1" applyAlignment="1" applyProtection="1">
      <alignment horizontal="right" vertical="center"/>
      <protection locked="0" hidden="1"/>
    </xf>
    <xf numFmtId="10" fontId="10" fillId="4" borderId="78" xfId="5" applyNumberFormat="1" applyFont="1" applyFill="1" applyBorder="1" applyAlignment="1" applyProtection="1">
      <alignment horizontal="center" vertical="center"/>
      <protection locked="0" hidden="1"/>
    </xf>
    <xf numFmtId="0" fontId="11" fillId="3" borderId="79" xfId="4" applyFont="1" applyFill="1" applyBorder="1" applyAlignment="1" applyProtection="1">
      <alignment vertical="center"/>
      <protection locked="0" hidden="1"/>
    </xf>
    <xf numFmtId="0" fontId="23" fillId="4" borderId="80" xfId="4" applyFont="1" applyFill="1" applyBorder="1" applyAlignment="1" applyProtection="1">
      <alignment horizontal="right" vertical="center"/>
      <protection locked="0" hidden="1"/>
    </xf>
    <xf numFmtId="10" fontId="23" fillId="4" borderId="81" xfId="3" applyNumberFormat="1" applyFont="1" applyFill="1" applyBorder="1" applyAlignment="1" applyProtection="1">
      <alignment horizontal="center" vertical="center"/>
      <protection locked="0" hidden="1"/>
    </xf>
    <xf numFmtId="0" fontId="23" fillId="4" borderId="82" xfId="4" applyFont="1" applyFill="1" applyBorder="1" applyAlignment="1" applyProtection="1">
      <alignment horizontal="right" vertical="center"/>
      <protection locked="0" hidden="1"/>
    </xf>
    <xf numFmtId="3" fontId="23" fillId="4" borderId="83" xfId="4" applyNumberFormat="1" applyFont="1" applyFill="1" applyBorder="1" applyAlignment="1" applyProtection="1">
      <alignment horizontal="center" vertical="center"/>
      <protection locked="0" hidden="1"/>
    </xf>
    <xf numFmtId="0" fontId="23" fillId="4" borderId="84" xfId="4" applyFont="1" applyFill="1" applyBorder="1" applyAlignment="1" applyProtection="1">
      <alignment horizontal="right" vertical="center"/>
      <protection locked="0" hidden="1"/>
    </xf>
    <xf numFmtId="10" fontId="23" fillId="4" borderId="85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86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87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88" xfId="3" applyNumberFormat="1" applyFont="1" applyFill="1" applyBorder="1" applyAlignment="1" applyProtection="1">
      <alignment horizontal="center" vertical="center"/>
      <protection locked="0" hidden="1"/>
    </xf>
    <xf numFmtId="0" fontId="8" fillId="0" borderId="89" xfId="4" applyFont="1" applyBorder="1" applyAlignment="1" applyProtection="1">
      <alignment horizontal="center" vertical="center"/>
      <protection locked="0" hidden="1"/>
    </xf>
    <xf numFmtId="10" fontId="19" fillId="0" borderId="90" xfId="3" applyNumberFormat="1" applyFont="1" applyBorder="1" applyAlignment="1" applyProtection="1">
      <alignment horizontal="center" vertical="center"/>
      <protection locked="0" hidden="1"/>
    </xf>
    <xf numFmtId="0" fontId="11" fillId="3" borderId="91" xfId="4" applyFont="1" applyFill="1" applyBorder="1" applyAlignment="1" applyProtection="1">
      <alignment vertical="center"/>
      <protection locked="0" hidden="1"/>
    </xf>
    <xf numFmtId="3" fontId="12" fillId="3" borderId="92" xfId="4" applyNumberFormat="1" applyFont="1" applyFill="1" applyBorder="1" applyAlignment="1" applyProtection="1">
      <alignment horizontal="center" vertical="center"/>
      <protection locked="0" hidden="1"/>
    </xf>
    <xf numFmtId="0" fontId="26" fillId="7" borderId="2" xfId="4" applyFont="1" applyFill="1" applyBorder="1" applyAlignment="1" applyProtection="1">
      <alignment horizontal="center" vertical="center"/>
      <protection locked="0" hidden="1"/>
    </xf>
    <xf numFmtId="10" fontId="9" fillId="8" borderId="93" xfId="3" applyNumberFormat="1" applyFont="1" applyFill="1" applyBorder="1" applyAlignment="1" applyProtection="1">
      <alignment horizontal="center" vertical="center"/>
      <protection locked="0" hidden="1"/>
    </xf>
    <xf numFmtId="3" fontId="23" fillId="2" borderId="94" xfId="4" applyNumberFormat="1" applyFont="1" applyFill="1" applyBorder="1" applyAlignment="1" applyProtection="1">
      <alignment horizontal="center" vertical="center"/>
      <protection locked="0" hidden="1"/>
    </xf>
    <xf numFmtId="10" fontId="23" fillId="2" borderId="95" xfId="3" applyNumberFormat="1" applyFont="1" applyFill="1" applyBorder="1" applyAlignment="1" applyProtection="1">
      <alignment horizontal="center" vertical="center"/>
      <protection locked="0" hidden="1"/>
    </xf>
    <xf numFmtId="3" fontId="23" fillId="2" borderId="96" xfId="4" applyNumberFormat="1" applyFont="1" applyFill="1" applyBorder="1" applyAlignment="1" applyProtection="1">
      <alignment horizontal="right" vertical="center"/>
      <protection locked="0" hidden="1"/>
    </xf>
    <xf numFmtId="10" fontId="23" fillId="2" borderId="15" xfId="3" applyNumberFormat="1" applyFont="1" applyFill="1" applyBorder="1" applyAlignment="1" applyProtection="1">
      <alignment horizontal="right" vertical="center"/>
      <protection locked="0" hidden="1"/>
    </xf>
    <xf numFmtId="10" fontId="23" fillId="2" borderId="97" xfId="3" applyNumberFormat="1" applyFont="1" applyFill="1" applyBorder="1" applyAlignment="1" applyProtection="1">
      <alignment horizontal="center" vertical="center"/>
      <protection locked="0" hidden="1"/>
    </xf>
    <xf numFmtId="3" fontId="23" fillId="2" borderId="15" xfId="4" applyNumberFormat="1" applyFont="1" applyFill="1" applyBorder="1" applyAlignment="1" applyProtection="1">
      <alignment horizontal="center" vertical="center"/>
      <protection locked="0" hidden="1"/>
    </xf>
    <xf numFmtId="10" fontId="23" fillId="2" borderId="98" xfId="3" applyNumberFormat="1" applyFont="1" applyFill="1" applyBorder="1" applyAlignment="1" applyProtection="1">
      <alignment horizontal="center" vertical="center"/>
      <protection locked="0" hidden="1"/>
    </xf>
    <xf numFmtId="3" fontId="8" fillId="2" borderId="99" xfId="4" applyNumberFormat="1" applyFont="1" applyFill="1" applyBorder="1" applyAlignment="1" applyProtection="1">
      <alignment horizontal="center" vertical="center"/>
      <protection locked="0" hidden="1"/>
    </xf>
    <xf numFmtId="10" fontId="22" fillId="2" borderId="100" xfId="4" applyNumberFormat="1" applyFont="1" applyFill="1" applyBorder="1" applyAlignment="1" applyProtection="1">
      <alignment horizontal="center" vertical="center"/>
      <protection locked="0" hidden="1"/>
    </xf>
    <xf numFmtId="10" fontId="23" fillId="2" borderId="101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102" xfId="3" applyNumberFormat="1" applyFont="1" applyFill="1" applyBorder="1" applyAlignment="1" applyProtection="1">
      <alignment horizontal="center" vertical="center"/>
      <protection locked="0" hidden="1"/>
    </xf>
    <xf numFmtId="10" fontId="23" fillId="2" borderId="103" xfId="3" applyNumberFormat="1" applyFont="1" applyFill="1" applyBorder="1" applyAlignment="1" applyProtection="1">
      <alignment horizontal="center" vertical="center"/>
      <protection locked="0" hidden="1"/>
    </xf>
    <xf numFmtId="3" fontId="8" fillId="2" borderId="104" xfId="4" applyNumberFormat="1" applyFont="1" applyFill="1" applyBorder="1" applyAlignment="1" applyProtection="1">
      <alignment horizontal="center" vertical="center"/>
      <protection locked="0" hidden="1"/>
    </xf>
    <xf numFmtId="10" fontId="22" fillId="2" borderId="105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06" xfId="4" applyNumberFormat="1" applyFont="1" applyFill="1" applyBorder="1" applyAlignment="1" applyProtection="1">
      <alignment horizontal="center" vertical="center"/>
      <protection locked="0" hidden="1"/>
    </xf>
    <xf numFmtId="3" fontId="9" fillId="4" borderId="107" xfId="4" applyNumberFormat="1" applyFont="1" applyFill="1" applyBorder="1" applyAlignment="1" applyProtection="1">
      <alignment horizontal="center" vertical="center"/>
      <protection locked="0" hidden="1"/>
    </xf>
    <xf numFmtId="10" fontId="10" fillId="4" borderId="107" xfId="5" applyNumberFormat="1" applyFont="1" applyFill="1" applyBorder="1" applyAlignment="1" applyProtection="1">
      <alignment horizontal="center" vertical="center"/>
      <protection locked="0" hidden="1"/>
    </xf>
    <xf numFmtId="3" fontId="12" fillId="3" borderId="108" xfId="4" applyNumberFormat="1" applyFont="1" applyFill="1" applyBorder="1" applyAlignment="1" applyProtection="1">
      <alignment horizontal="center" vertical="center"/>
      <protection locked="0" hidden="1"/>
    </xf>
    <xf numFmtId="10" fontId="23" fillId="4" borderId="109" xfId="3" applyNumberFormat="1" applyFont="1" applyFill="1" applyBorder="1" applyAlignment="1" applyProtection="1">
      <alignment horizontal="center" vertical="center"/>
      <protection locked="0" hidden="1"/>
    </xf>
    <xf numFmtId="3" fontId="23" fillId="4" borderId="110" xfId="4" applyNumberFormat="1" applyFont="1" applyFill="1" applyBorder="1" applyAlignment="1" applyProtection="1">
      <alignment horizontal="center" vertical="center"/>
      <protection locked="0" hidden="1"/>
    </xf>
    <xf numFmtId="10" fontId="23" fillId="4" borderId="111" xfId="3" applyNumberFormat="1" applyFont="1" applyFill="1" applyBorder="1" applyAlignment="1" applyProtection="1">
      <alignment horizontal="center" vertical="center"/>
      <protection locked="0" hidden="1"/>
    </xf>
    <xf numFmtId="10" fontId="23" fillId="4" borderId="101" xfId="3" applyNumberFormat="1" applyFont="1" applyFill="1" applyBorder="1" applyAlignment="1" applyProtection="1">
      <alignment horizontal="center" vertical="center"/>
      <protection locked="0" hidden="1"/>
    </xf>
    <xf numFmtId="3" fontId="23" fillId="4" borderId="15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12" xfId="4" applyNumberFormat="1" applyFont="1" applyFill="1" applyBorder="1" applyAlignment="1" applyProtection="1">
      <alignment horizontal="center" vertical="center"/>
      <protection locked="0" hidden="1"/>
    </xf>
    <xf numFmtId="10" fontId="23" fillId="4" borderId="113" xfId="3" applyNumberFormat="1" applyFont="1" applyFill="1" applyBorder="1" applyAlignment="1" applyProtection="1">
      <alignment horizontal="center" vertical="center"/>
      <protection locked="0" hidden="1"/>
    </xf>
    <xf numFmtId="0" fontId="9" fillId="4" borderId="77" xfId="4" applyFont="1" applyFill="1" applyBorder="1" applyAlignment="1" applyProtection="1">
      <alignment vertical="center"/>
      <protection locked="0" hidden="1"/>
    </xf>
    <xf numFmtId="0" fontId="13" fillId="4" borderId="77" xfId="4" applyFont="1" applyFill="1" applyBorder="1" applyAlignment="1" applyProtection="1">
      <alignment horizontal="center" vertical="center"/>
      <protection locked="0" hidden="1"/>
    </xf>
    <xf numFmtId="0" fontId="11" fillId="3" borderId="114" xfId="4" applyFont="1" applyFill="1" applyBorder="1" applyAlignment="1" applyProtection="1">
      <alignment vertical="center"/>
      <protection locked="0" hidden="1"/>
    </xf>
    <xf numFmtId="3" fontId="12" fillId="3" borderId="115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16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17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18" xfId="4" applyNumberFormat="1" applyFont="1" applyFill="1" applyBorder="1" applyAlignment="1" applyProtection="1">
      <alignment horizontal="center" vertical="center"/>
      <protection locked="0" hidden="1"/>
    </xf>
    <xf numFmtId="3" fontId="12" fillId="3" borderId="119" xfId="4" applyNumberFormat="1" applyFont="1" applyFill="1" applyBorder="1" applyAlignment="1" applyProtection="1">
      <alignment horizontal="center" vertical="center"/>
      <protection locked="0" hidden="1"/>
    </xf>
    <xf numFmtId="0" fontId="23" fillId="8" borderId="51" xfId="4" applyFont="1" applyFill="1" applyBorder="1" applyAlignment="1" applyProtection="1">
      <alignment horizontal="right" vertical="center"/>
      <protection locked="0" hidden="1"/>
    </xf>
    <xf numFmtId="10" fontId="23" fillId="8" borderId="101" xfId="3" applyNumberFormat="1" applyFont="1" applyFill="1" applyBorder="1" applyAlignment="1" applyProtection="1">
      <alignment horizontal="center" vertical="center"/>
      <protection locked="0" hidden="1"/>
    </xf>
    <xf numFmtId="3" fontId="9" fillId="4" borderId="120" xfId="4" applyNumberFormat="1" applyFont="1" applyFill="1" applyBorder="1" applyAlignment="1" applyProtection="1">
      <alignment horizontal="center" vertical="center"/>
      <protection locked="0" hidden="1"/>
    </xf>
    <xf numFmtId="3" fontId="9" fillId="4" borderId="121" xfId="4" applyNumberFormat="1" applyFont="1" applyFill="1" applyBorder="1" applyAlignment="1" applyProtection="1">
      <alignment horizontal="center" vertical="center"/>
      <protection locked="0" hidden="1"/>
    </xf>
    <xf numFmtId="0" fontId="7" fillId="7" borderId="2" xfId="4" applyFon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/>
    </xf>
    <xf numFmtId="0" fontId="29" fillId="2" borderId="51" xfId="4" applyFont="1" applyFill="1" applyBorder="1" applyAlignment="1" applyProtection="1">
      <alignment horizontal="right" vertical="center"/>
      <protection locked="0" hidden="1"/>
    </xf>
    <xf numFmtId="0" fontId="0" fillId="0" borderId="0" xfId="0" applyFont="1"/>
    <xf numFmtId="44" fontId="16" fillId="0" borderId="120" xfId="2" applyFont="1" applyFill="1" applyBorder="1"/>
    <xf numFmtId="10" fontId="16" fillId="0" borderId="126" xfId="3" applyNumberFormat="1" applyFont="1" applyFill="1" applyBorder="1"/>
    <xf numFmtId="0" fontId="16" fillId="0" borderId="121" xfId="3" applyNumberFormat="1" applyFont="1" applyFill="1" applyBorder="1" applyAlignment="1">
      <alignment horizontal="center"/>
    </xf>
    <xf numFmtId="44" fontId="16" fillId="0" borderId="127" xfId="2" applyFont="1" applyFill="1" applyBorder="1"/>
    <xf numFmtId="10" fontId="16" fillId="0" borderId="128" xfId="3" applyNumberFormat="1" applyFont="1" applyFill="1" applyBorder="1"/>
    <xf numFmtId="0" fontId="6" fillId="0" borderId="130" xfId="0" applyFont="1" applyBorder="1"/>
    <xf numFmtId="0" fontId="30" fillId="0" borderId="130" xfId="0" applyFont="1" applyBorder="1" applyAlignment="1">
      <alignment horizontal="center"/>
    </xf>
    <xf numFmtId="0" fontId="6" fillId="0" borderId="131" xfId="0" applyFont="1" applyBorder="1"/>
    <xf numFmtId="0" fontId="6" fillId="0" borderId="133" xfId="0" applyFont="1" applyBorder="1"/>
    <xf numFmtId="0" fontId="6" fillId="0" borderId="134" xfId="0" applyFont="1" applyBorder="1"/>
    <xf numFmtId="0" fontId="31" fillId="0" borderId="0" xfId="0" applyFont="1" applyAlignment="1">
      <alignment horizontal="center"/>
    </xf>
    <xf numFmtId="43" fontId="6" fillId="0" borderId="132" xfId="1" applyFont="1" applyBorder="1" applyAlignment="1">
      <alignment horizontal="center"/>
    </xf>
    <xf numFmtId="43" fontId="6" fillId="0" borderId="133" xfId="1" applyFont="1" applyBorder="1" applyAlignment="1">
      <alignment horizontal="center"/>
    </xf>
    <xf numFmtId="43" fontId="6" fillId="0" borderId="134" xfId="1" applyFont="1" applyBorder="1" applyAlignment="1">
      <alignment horizontal="center"/>
    </xf>
    <xf numFmtId="3" fontId="8" fillId="0" borderId="135" xfId="4" applyNumberFormat="1" applyFont="1" applyBorder="1" applyAlignment="1" applyProtection="1">
      <alignment horizontal="center" vertical="center"/>
      <protection locked="0" hidden="1"/>
    </xf>
    <xf numFmtId="10" fontId="22" fillId="0" borderId="136" xfId="4" applyNumberFormat="1" applyFont="1" applyBorder="1" applyAlignment="1" applyProtection="1">
      <alignment horizontal="center" vertical="center"/>
      <protection locked="0" hidden="1"/>
    </xf>
    <xf numFmtId="3" fontId="9" fillId="4" borderId="137" xfId="4" applyNumberFormat="1" applyFont="1" applyFill="1" applyBorder="1" applyAlignment="1" applyProtection="1">
      <alignment horizontal="center" vertical="center"/>
      <protection locked="0" hidden="1"/>
    </xf>
    <xf numFmtId="0" fontId="28" fillId="10" borderId="122" xfId="0" applyFont="1" applyFill="1" applyBorder="1" applyAlignment="1">
      <alignment horizontal="center"/>
    </xf>
    <xf numFmtId="0" fontId="28" fillId="10" borderId="123" xfId="0" applyFont="1" applyFill="1" applyBorder="1" applyAlignment="1" applyProtection="1">
      <alignment horizontal="center"/>
      <protection locked="0"/>
    </xf>
    <xf numFmtId="3" fontId="28" fillId="10" borderId="123" xfId="0" applyNumberFormat="1" applyFont="1" applyFill="1" applyBorder="1" applyAlignment="1" applyProtection="1">
      <alignment horizontal="center"/>
      <protection locked="0"/>
    </xf>
    <xf numFmtId="0" fontId="28" fillId="10" borderId="124" xfId="0" applyFont="1" applyFill="1" applyBorder="1" applyAlignment="1" applyProtection="1">
      <alignment horizontal="center"/>
      <protection locked="0"/>
    </xf>
    <xf numFmtId="0" fontId="28" fillId="10" borderId="125" xfId="0" applyFont="1" applyFill="1" applyBorder="1" applyAlignment="1" applyProtection="1">
      <alignment horizontal="center"/>
      <protection locked="0"/>
    </xf>
    <xf numFmtId="0" fontId="28" fillId="11" borderId="122" xfId="0" applyFont="1" applyFill="1" applyBorder="1" applyAlignment="1">
      <alignment horizontal="center"/>
    </xf>
    <xf numFmtId="0" fontId="28" fillId="11" borderId="123" xfId="0" applyFont="1" applyFill="1" applyBorder="1" applyAlignment="1" applyProtection="1">
      <alignment horizontal="center"/>
      <protection locked="0"/>
    </xf>
    <xf numFmtId="3" fontId="28" fillId="11" borderId="123" xfId="0" applyNumberFormat="1" applyFont="1" applyFill="1" applyBorder="1" applyAlignment="1" applyProtection="1">
      <alignment horizontal="center"/>
      <protection locked="0"/>
    </xf>
    <xf numFmtId="44" fontId="28" fillId="11" borderId="123" xfId="2" applyFont="1" applyFill="1" applyBorder="1" applyAlignment="1" applyProtection="1">
      <alignment horizontal="center"/>
      <protection locked="0"/>
    </xf>
    <xf numFmtId="0" fontId="28" fillId="11" borderId="124" xfId="0" applyFont="1" applyFill="1" applyBorder="1" applyAlignment="1" applyProtection="1">
      <alignment horizontal="center"/>
      <protection locked="0"/>
    </xf>
    <xf numFmtId="0" fontId="28" fillId="11" borderId="125" xfId="0" applyFont="1" applyFill="1" applyBorder="1" applyAlignment="1" applyProtection="1">
      <alignment horizontal="center"/>
      <protection locked="0"/>
    </xf>
    <xf numFmtId="0" fontId="28" fillId="5" borderId="122" xfId="0" applyFont="1" applyFill="1" applyBorder="1" applyAlignment="1">
      <alignment horizontal="center"/>
    </xf>
    <xf numFmtId="0" fontId="28" fillId="5" borderId="123" xfId="0" applyFont="1" applyFill="1" applyBorder="1" applyAlignment="1" applyProtection="1">
      <alignment horizontal="center"/>
      <protection locked="0"/>
    </xf>
    <xf numFmtId="3" fontId="28" fillId="5" borderId="123" xfId="0" applyNumberFormat="1" applyFont="1" applyFill="1" applyBorder="1" applyAlignment="1" applyProtection="1">
      <alignment horizontal="center"/>
      <protection locked="0"/>
    </xf>
    <xf numFmtId="0" fontId="28" fillId="5" borderId="124" xfId="0" applyFont="1" applyFill="1" applyBorder="1" applyAlignment="1" applyProtection="1">
      <alignment horizontal="center"/>
      <protection locked="0"/>
    </xf>
    <xf numFmtId="0" fontId="28" fillId="5" borderId="125" xfId="0" applyFont="1" applyFill="1" applyBorder="1" applyAlignment="1" applyProtection="1">
      <alignment horizontal="center"/>
      <protection locked="0"/>
    </xf>
    <xf numFmtId="0" fontId="16" fillId="10" borderId="21" xfId="0" applyFont="1" applyFill="1" applyBorder="1" applyAlignment="1">
      <alignment horizontal="center"/>
    </xf>
    <xf numFmtId="0" fontId="16" fillId="10" borderId="30" xfId="0" applyFont="1" applyFill="1" applyBorder="1" applyProtection="1">
      <protection locked="0"/>
    </xf>
    <xf numFmtId="3" fontId="16" fillId="10" borderId="30" xfId="0" applyNumberFormat="1" applyFont="1" applyFill="1" applyBorder="1" applyAlignment="1" applyProtection="1">
      <alignment horizontal="center"/>
      <protection locked="0"/>
    </xf>
    <xf numFmtId="8" fontId="16" fillId="10" borderId="30" xfId="0" applyNumberFormat="1" applyFont="1" applyFill="1" applyBorder="1" applyAlignment="1" applyProtection="1">
      <alignment horizontal="right"/>
      <protection locked="0"/>
    </xf>
    <xf numFmtId="8" fontId="16" fillId="10" borderId="30" xfId="0" applyNumberFormat="1" applyFont="1" applyFill="1" applyBorder="1" applyProtection="1">
      <protection locked="0"/>
    </xf>
    <xf numFmtId="10" fontId="16" fillId="10" borderId="31" xfId="0" applyNumberFormat="1" applyFont="1" applyFill="1" applyBorder="1" applyProtection="1">
      <protection locked="0"/>
    </xf>
    <xf numFmtId="0" fontId="16" fillId="10" borderId="121" xfId="0" applyFont="1" applyFill="1" applyBorder="1" applyAlignment="1" applyProtection="1">
      <alignment horizontal="center"/>
      <protection locked="0"/>
    </xf>
    <xf numFmtId="0" fontId="16" fillId="11" borderId="21" xfId="0" applyFont="1" applyFill="1" applyBorder="1" applyAlignment="1">
      <alignment horizontal="center"/>
    </xf>
    <xf numFmtId="0" fontId="16" fillId="11" borderId="30" xfId="0" applyFont="1" applyFill="1" applyBorder="1" applyProtection="1">
      <protection locked="0"/>
    </xf>
    <xf numFmtId="3" fontId="16" fillId="11" borderId="30" xfId="0" applyNumberFormat="1" applyFont="1" applyFill="1" applyBorder="1" applyAlignment="1" applyProtection="1">
      <alignment horizontal="center"/>
      <protection locked="0"/>
    </xf>
    <xf numFmtId="44" fontId="16" fillId="11" borderId="30" xfId="2" applyFont="1" applyFill="1" applyBorder="1" applyAlignment="1" applyProtection="1">
      <alignment horizontal="right"/>
      <protection locked="0"/>
    </xf>
    <xf numFmtId="44" fontId="16" fillId="11" borderId="30" xfId="2" applyFont="1" applyFill="1" applyBorder="1" applyProtection="1">
      <protection locked="0"/>
    </xf>
    <xf numFmtId="10" fontId="16" fillId="11" borderId="31" xfId="0" applyNumberFormat="1" applyFont="1" applyFill="1" applyBorder="1" applyProtection="1">
      <protection locked="0"/>
    </xf>
    <xf numFmtId="0" fontId="16" fillId="11" borderId="121" xfId="0" applyFont="1" applyFill="1" applyBorder="1" applyAlignment="1" applyProtection="1">
      <alignment horizontal="center"/>
      <protection locked="0"/>
    </xf>
    <xf numFmtId="0" fontId="16" fillId="5" borderId="21" xfId="0" applyFont="1" applyFill="1" applyBorder="1" applyAlignment="1">
      <alignment horizontal="center"/>
    </xf>
    <xf numFmtId="0" fontId="16" fillId="5" borderId="30" xfId="0" applyFont="1" applyFill="1" applyBorder="1" applyProtection="1">
      <protection locked="0"/>
    </xf>
    <xf numFmtId="3" fontId="16" fillId="5" borderId="30" xfId="0" applyNumberFormat="1" applyFont="1" applyFill="1" applyBorder="1" applyAlignment="1" applyProtection="1">
      <alignment horizontal="center"/>
      <protection locked="0"/>
    </xf>
    <xf numFmtId="8" fontId="16" fillId="5" borderId="30" xfId="0" applyNumberFormat="1" applyFont="1" applyFill="1" applyBorder="1" applyAlignment="1" applyProtection="1">
      <alignment horizontal="right"/>
      <protection locked="0"/>
    </xf>
    <xf numFmtId="8" fontId="16" fillId="5" borderId="30" xfId="0" applyNumberFormat="1" applyFont="1" applyFill="1" applyBorder="1" applyProtection="1">
      <protection locked="0"/>
    </xf>
    <xf numFmtId="10" fontId="16" fillId="5" borderId="31" xfId="0" applyNumberFormat="1" applyFont="1" applyFill="1" applyBorder="1" applyProtection="1">
      <protection locked="0"/>
    </xf>
    <xf numFmtId="0" fontId="16" fillId="5" borderId="121" xfId="0" applyFont="1" applyFill="1" applyBorder="1" applyAlignment="1" applyProtection="1">
      <alignment horizontal="center"/>
      <protection locked="0"/>
    </xf>
    <xf numFmtId="0" fontId="16" fillId="10" borderId="8" xfId="0" applyFont="1" applyFill="1" applyBorder="1" applyAlignment="1">
      <alignment horizontal="center"/>
    </xf>
    <xf numFmtId="0" fontId="16" fillId="10" borderId="120" xfId="0" applyFont="1" applyFill="1" applyBorder="1" applyProtection="1">
      <protection locked="0"/>
    </xf>
    <xf numFmtId="3" fontId="16" fillId="10" borderId="120" xfId="0" applyNumberFormat="1" applyFont="1" applyFill="1" applyBorder="1" applyAlignment="1" applyProtection="1">
      <alignment horizontal="center"/>
      <protection locked="0"/>
    </xf>
    <xf numFmtId="8" fontId="16" fillId="10" borderId="120" xfId="0" applyNumberFormat="1" applyFont="1" applyFill="1" applyBorder="1" applyAlignment="1" applyProtection="1">
      <alignment horizontal="right"/>
      <protection locked="0"/>
    </xf>
    <xf numFmtId="8" fontId="16" fillId="10" borderId="120" xfId="0" applyNumberFormat="1" applyFont="1" applyFill="1" applyBorder="1" applyProtection="1">
      <protection locked="0"/>
    </xf>
    <xf numFmtId="10" fontId="16" fillId="10" borderId="126" xfId="0" applyNumberFormat="1" applyFont="1" applyFill="1" applyBorder="1" applyProtection="1">
      <protection locked="0"/>
    </xf>
    <xf numFmtId="0" fontId="16" fillId="11" borderId="8" xfId="0" applyFont="1" applyFill="1" applyBorder="1" applyAlignment="1">
      <alignment horizontal="center"/>
    </xf>
    <xf numFmtId="0" fontId="16" fillId="11" borderId="120" xfId="0" applyFont="1" applyFill="1" applyBorder="1" applyProtection="1">
      <protection locked="0"/>
    </xf>
    <xf numFmtId="3" fontId="16" fillId="11" borderId="120" xfId="0" applyNumberFormat="1" applyFont="1" applyFill="1" applyBorder="1" applyAlignment="1" applyProtection="1">
      <alignment horizontal="center"/>
      <protection locked="0"/>
    </xf>
    <xf numFmtId="44" fontId="16" fillId="11" borderId="120" xfId="2" applyFont="1" applyFill="1" applyBorder="1" applyAlignment="1" applyProtection="1">
      <alignment horizontal="right"/>
      <protection locked="0"/>
    </xf>
    <xf numFmtId="44" fontId="16" fillId="11" borderId="120" xfId="2" applyFont="1" applyFill="1" applyBorder="1" applyProtection="1">
      <protection locked="0"/>
    </xf>
    <xf numFmtId="10" fontId="16" fillId="11" borderId="126" xfId="0" applyNumberFormat="1" applyFont="1" applyFill="1" applyBorder="1" applyProtection="1">
      <protection locked="0"/>
    </xf>
    <xf numFmtId="0" fontId="16" fillId="5" borderId="8" xfId="0" applyFont="1" applyFill="1" applyBorder="1" applyAlignment="1">
      <alignment horizontal="center"/>
    </xf>
    <xf numFmtId="0" fontId="16" fillId="5" borderId="120" xfId="0" applyFont="1" applyFill="1" applyBorder="1" applyProtection="1">
      <protection locked="0"/>
    </xf>
    <xf numFmtId="3" fontId="16" fillId="5" borderId="120" xfId="0" applyNumberFormat="1" applyFont="1" applyFill="1" applyBorder="1" applyAlignment="1" applyProtection="1">
      <alignment horizontal="center"/>
      <protection locked="0"/>
    </xf>
    <xf numFmtId="8" fontId="16" fillId="5" borderId="120" xfId="0" applyNumberFormat="1" applyFont="1" applyFill="1" applyBorder="1" applyAlignment="1" applyProtection="1">
      <alignment horizontal="right"/>
      <protection locked="0"/>
    </xf>
    <xf numFmtId="8" fontId="16" fillId="5" borderId="120" xfId="0" applyNumberFormat="1" applyFont="1" applyFill="1" applyBorder="1" applyProtection="1">
      <protection locked="0"/>
    </xf>
    <xf numFmtId="10" fontId="16" fillId="5" borderId="126" xfId="0" applyNumberFormat="1" applyFont="1" applyFill="1" applyBorder="1" applyProtection="1">
      <protection locked="0"/>
    </xf>
    <xf numFmtId="0" fontId="16" fillId="10" borderId="120" xfId="0" applyFont="1" applyFill="1" applyBorder="1"/>
    <xf numFmtId="0" fontId="16" fillId="10" borderId="120" xfId="0" applyFont="1" applyFill="1" applyBorder="1" applyAlignment="1">
      <alignment horizontal="center"/>
    </xf>
    <xf numFmtId="44" fontId="16" fillId="10" borderId="120" xfId="2" applyFont="1" applyFill="1" applyBorder="1"/>
    <xf numFmtId="10" fontId="16" fillId="10" borderId="126" xfId="3" applyNumberFormat="1" applyFont="1" applyFill="1" applyBorder="1"/>
    <xf numFmtId="0" fontId="16" fillId="11" borderId="120" xfId="0" applyFont="1" applyFill="1" applyBorder="1"/>
    <xf numFmtId="0" fontId="16" fillId="11" borderId="120" xfId="0" applyFont="1" applyFill="1" applyBorder="1" applyAlignment="1">
      <alignment horizontal="center"/>
    </xf>
    <xf numFmtId="44" fontId="16" fillId="11" borderId="120" xfId="2" applyFont="1" applyFill="1" applyBorder="1"/>
    <xf numFmtId="10" fontId="16" fillId="11" borderId="126" xfId="3" applyNumberFormat="1" applyFont="1" applyFill="1" applyBorder="1"/>
    <xf numFmtId="0" fontId="16" fillId="0" borderId="8" xfId="0" applyFont="1" applyBorder="1" applyAlignment="1">
      <alignment horizontal="center"/>
    </xf>
    <xf numFmtId="0" fontId="16" fillId="0" borderId="120" xfId="0" applyFont="1" applyBorder="1"/>
    <xf numFmtId="0" fontId="16" fillId="0" borderId="120" xfId="0" applyFont="1" applyBorder="1" applyAlignment="1">
      <alignment horizontal="center"/>
    </xf>
    <xf numFmtId="44" fontId="16" fillId="0" borderId="120" xfId="2" applyFont="1" applyBorder="1"/>
    <xf numFmtId="10" fontId="16" fillId="0" borderId="126" xfId="3" applyNumberFormat="1" applyFont="1" applyBorder="1"/>
    <xf numFmtId="0" fontId="16" fillId="0" borderId="121" xfId="0" applyFont="1" applyBorder="1" applyAlignment="1" applyProtection="1">
      <alignment horizontal="center"/>
      <protection locked="0"/>
    </xf>
    <xf numFmtId="0" fontId="16" fillId="0" borderId="12" xfId="0" applyFont="1" applyBorder="1" applyAlignment="1">
      <alignment horizontal="center"/>
    </xf>
    <xf numFmtId="0" fontId="16" fillId="0" borderId="127" xfId="0" applyFont="1" applyBorder="1"/>
    <xf numFmtId="0" fontId="16" fillId="0" borderId="127" xfId="0" applyFont="1" applyBorder="1" applyAlignment="1">
      <alignment horizontal="center"/>
    </xf>
    <xf numFmtId="44" fontId="16" fillId="0" borderId="127" xfId="2" applyFont="1" applyBorder="1"/>
    <xf numFmtId="10" fontId="16" fillId="0" borderId="128" xfId="3" applyNumberFormat="1" applyFont="1" applyBorder="1"/>
    <xf numFmtId="0" fontId="16" fillId="0" borderId="121" xfId="3" applyNumberFormat="1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33" xfId="0" applyFont="1" applyBorder="1"/>
    <xf numFmtId="0" fontId="16" fillId="0" borderId="33" xfId="0" applyFont="1" applyBorder="1" applyAlignment="1">
      <alignment horizontal="center"/>
    </xf>
    <xf numFmtId="44" fontId="16" fillId="0" borderId="33" xfId="2" applyFont="1" applyBorder="1"/>
    <xf numFmtId="10" fontId="16" fillId="0" borderId="34" xfId="3" applyNumberFormat="1" applyFont="1" applyBorder="1"/>
    <xf numFmtId="0" fontId="16" fillId="0" borderId="129" xfId="3" applyNumberFormat="1" applyFont="1" applyBorder="1" applyAlignment="1">
      <alignment horizontal="center"/>
    </xf>
    <xf numFmtId="44" fontId="0" fillId="0" borderId="0" xfId="2" applyFont="1"/>
    <xf numFmtId="0" fontId="16" fillId="5" borderId="120" xfId="0" applyFont="1" applyFill="1" applyBorder="1"/>
    <xf numFmtId="0" fontId="16" fillId="5" borderId="120" xfId="0" applyFont="1" applyFill="1" applyBorder="1" applyAlignment="1">
      <alignment horizontal="center"/>
    </xf>
    <xf numFmtId="44" fontId="16" fillId="5" borderId="120" xfId="2" applyFont="1" applyFill="1" applyBorder="1"/>
    <xf numFmtId="10" fontId="16" fillId="5" borderId="126" xfId="3" applyNumberFormat="1" applyFont="1" applyFill="1" applyBorder="1"/>
    <xf numFmtId="0" fontId="16" fillId="0" borderId="8" xfId="0" applyFont="1" applyFill="1" applyBorder="1" applyAlignment="1">
      <alignment horizontal="center"/>
    </xf>
    <xf numFmtId="0" fontId="16" fillId="0" borderId="120" xfId="0" applyFont="1" applyFill="1" applyBorder="1"/>
    <xf numFmtId="0" fontId="16" fillId="0" borderId="120" xfId="0" applyFont="1" applyFill="1" applyBorder="1" applyAlignment="1">
      <alignment horizontal="center"/>
    </xf>
    <xf numFmtId="0" fontId="16" fillId="0" borderId="121" xfId="0" applyFont="1" applyFill="1" applyBorder="1" applyAlignment="1" applyProtection="1">
      <alignment horizontal="center"/>
      <protection locked="0"/>
    </xf>
    <xf numFmtId="0" fontId="33" fillId="0" borderId="0" xfId="0" applyFont="1"/>
    <xf numFmtId="0" fontId="32" fillId="0" borderId="19" xfId="0" applyFont="1" applyBorder="1"/>
    <xf numFmtId="0" fontId="32" fillId="0" borderId="0" xfId="0" applyFont="1" applyBorder="1"/>
    <xf numFmtId="43" fontId="32" fillId="0" borderId="0" xfId="1" applyFont="1" applyBorder="1"/>
    <xf numFmtId="0" fontId="33" fillId="0" borderId="19" xfId="0" applyFont="1" applyBorder="1"/>
    <xf numFmtId="0" fontId="33" fillId="0" borderId="0" xfId="0" applyFont="1" applyBorder="1"/>
    <xf numFmtId="43" fontId="33" fillId="0" borderId="0" xfId="1" applyFont="1" applyBorder="1"/>
    <xf numFmtId="0" fontId="33" fillId="9" borderId="19" xfId="0" applyFont="1" applyFill="1" applyBorder="1"/>
    <xf numFmtId="0" fontId="33" fillId="9" borderId="0" xfId="0" applyFont="1" applyFill="1" applyBorder="1"/>
    <xf numFmtId="43" fontId="33" fillId="9" borderId="0" xfId="1" applyFont="1" applyFill="1" applyBorder="1"/>
    <xf numFmtId="43" fontId="33" fillId="9" borderId="141" xfId="1" applyFont="1" applyFill="1" applyBorder="1"/>
    <xf numFmtId="0" fontId="33" fillId="9" borderId="1" xfId="0" applyFont="1" applyFill="1" applyBorder="1"/>
    <xf numFmtId="0" fontId="33" fillId="9" borderId="2" xfId="0" applyFont="1" applyFill="1" applyBorder="1"/>
    <xf numFmtId="43" fontId="33" fillId="9" borderId="2" xfId="1" applyFont="1" applyFill="1" applyBorder="1"/>
    <xf numFmtId="43" fontId="33" fillId="9" borderId="142" xfId="1" applyFont="1" applyFill="1" applyBorder="1"/>
    <xf numFmtId="0" fontId="32" fillId="8" borderId="138" xfId="0" applyFont="1" applyFill="1" applyBorder="1" applyAlignment="1">
      <alignment horizontal="center"/>
    </xf>
    <xf numFmtId="0" fontId="32" fillId="8" borderId="139" xfId="0" applyFont="1" applyFill="1" applyBorder="1" applyAlignment="1">
      <alignment horizontal="center"/>
    </xf>
    <xf numFmtId="166" fontId="32" fillId="8" borderId="139" xfId="0" applyNumberFormat="1" applyFont="1" applyFill="1" applyBorder="1" applyAlignment="1">
      <alignment horizontal="center"/>
    </xf>
    <xf numFmtId="166" fontId="32" fillId="8" borderId="140" xfId="0" applyNumberFormat="1" applyFont="1" applyFill="1" applyBorder="1" applyAlignment="1">
      <alignment horizontal="center"/>
    </xf>
    <xf numFmtId="8" fontId="16" fillId="0" borderId="120" xfId="2" applyNumberFormat="1" applyFont="1" applyBorder="1"/>
    <xf numFmtId="0" fontId="7" fillId="7" borderId="1" xfId="4" applyFont="1" applyFill="1" applyBorder="1" applyAlignment="1" applyProtection="1">
      <alignment horizontal="center" vertical="center"/>
      <protection locked="0" hidden="1"/>
    </xf>
    <xf numFmtId="0" fontId="7" fillId="7" borderId="2" xfId="4" applyFont="1" applyFill="1" applyBorder="1" applyAlignment="1" applyProtection="1">
      <alignment horizontal="center" vertical="center"/>
      <protection locked="0" hidden="1"/>
    </xf>
    <xf numFmtId="0" fontId="27" fillId="10" borderId="3" xfId="0" applyFont="1" applyFill="1" applyBorder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27" fillId="10" borderId="32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/>
    </xf>
    <xf numFmtId="0" fontId="27" fillId="11" borderId="20" xfId="0" applyFont="1" applyFill="1" applyBorder="1" applyAlignment="1">
      <alignment horizontal="center"/>
    </xf>
    <xf numFmtId="0" fontId="27" fillId="11" borderId="3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7" fillId="5" borderId="20" xfId="0" applyFont="1" applyFill="1" applyBorder="1" applyAlignment="1">
      <alignment horizontal="center"/>
    </xf>
    <xf numFmtId="0" fontId="27" fillId="5" borderId="32" xfId="0" applyFont="1" applyFill="1" applyBorder="1" applyAlignment="1">
      <alignment horizontal="center"/>
    </xf>
    <xf numFmtId="166" fontId="32" fillId="8" borderId="139" xfId="0" quotePrefix="1" applyNumberFormat="1" applyFont="1" applyFill="1" applyBorder="1" applyAlignment="1">
      <alignment horizontal="center"/>
    </xf>
    <xf numFmtId="0" fontId="34" fillId="0" borderId="0" xfId="0" applyFont="1"/>
    <xf numFmtId="43" fontId="32" fillId="12" borderId="0" xfId="1" applyFont="1" applyFill="1" applyBorder="1"/>
    <xf numFmtId="43" fontId="33" fillId="12" borderId="0" xfId="1" applyFont="1" applyFill="1" applyBorder="1"/>
    <xf numFmtId="43" fontId="32" fillId="12" borderId="141" xfId="1" applyFont="1" applyFill="1" applyBorder="1"/>
    <xf numFmtId="43" fontId="33" fillId="12" borderId="141" xfId="1" applyFont="1" applyFill="1" applyBorder="1"/>
  </cellXfs>
  <cellStyles count="11">
    <cellStyle name="Moeda" xfId="2" builtinId="4"/>
    <cellStyle name="Moeda 2" xfId="10" xr:uid="{00000000-0005-0000-0000-000001000000}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Porcentagem" xfId="3" builtinId="5"/>
    <cellStyle name="Porcentagem 2" xfId="5" xr:uid="{00000000-0005-0000-0000-000008000000}"/>
    <cellStyle name="Vírgula" xfId="1" builtinId="3"/>
    <cellStyle name="Vírgula 3" xfId="6" xr:uid="{00000000-0005-0000-0000-00000A000000}"/>
  </cellStyles>
  <dxfs count="384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colors>
    <mruColors>
      <color rgb="FFBCC1C5"/>
      <color rgb="FFF8F8F8"/>
      <color rgb="FFC49702"/>
      <color rgb="FFFF6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Faturamento Mês</a:t>
            </a:r>
            <a:r>
              <a:rPr lang="pt-BR" b="1" baseline="0"/>
              <a:t> Atual</a:t>
            </a:r>
            <a:r>
              <a:rPr lang="pt-BR" b="1"/>
              <a:t> X Faturamento Médio</a:t>
            </a:r>
          </a:p>
        </c:rich>
      </c:tx>
      <c:layout>
        <c:manualLayout>
          <c:xMode val="edge"/>
          <c:yMode val="edge"/>
          <c:x val="0.37800015477321064"/>
          <c:y val="4.462984311202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981599114713381"/>
          <c:y val="0.15771376567878764"/>
          <c:w val="0.70117052476529196"/>
          <c:h val="0.5738336938270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Dashboard!$K$3</c:f>
              <c:strCache>
                <c:ptCount val="1"/>
                <c:pt idx="0">
                  <c:v>out/21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Dashboard!$K$3</c:f>
              <c:numCache>
                <c:formatCode>mmm\-yy</c:formatCode>
                <c:ptCount val="1"/>
                <c:pt idx="0">
                  <c:v>44470</c:v>
                </c:pt>
              </c:numCache>
            </c:numRef>
          </c:cat>
          <c:val>
            <c:numRef>
              <c:f>Dashboard!$K$4</c:f>
              <c:numCache>
                <c:formatCode>#,##0</c:formatCode>
                <c:ptCount val="1"/>
                <c:pt idx="0">
                  <c:v>158654.82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FE41-986F-9C8CD4DC9CFB}"/>
            </c:ext>
          </c:extLst>
        </c:ser>
        <c:ser>
          <c:idx val="1"/>
          <c:order val="1"/>
          <c:tx>
            <c:strRef>
              <c:f>Dashboard!$O$3</c:f>
              <c:strCache>
                <c:ptCount val="1"/>
                <c:pt idx="0">
                  <c:v>Média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Dashboard!$K$3</c:f>
              <c:numCache>
                <c:formatCode>mmm\-yy</c:formatCode>
                <c:ptCount val="1"/>
                <c:pt idx="0">
                  <c:v>44470</c:v>
                </c:pt>
              </c:numCache>
            </c:numRef>
          </c:cat>
          <c:val>
            <c:numRef>
              <c:f>Dashboard!$O$4</c:f>
              <c:numCache>
                <c:formatCode>#,##0</c:formatCode>
                <c:ptCount val="1"/>
                <c:pt idx="0">
                  <c:v>127021.952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8-486F-99E8-B8B9CAB4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15979472"/>
        <c:axId val="1415985456"/>
      </c:barChart>
      <c:dateAx>
        <c:axId val="1415979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15985456"/>
        <c:crosses val="autoZero"/>
        <c:auto val="1"/>
        <c:lblOffset val="100"/>
        <c:baseTimeUnit val="months"/>
      </c:dateAx>
      <c:valAx>
        <c:axId val="14159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7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54" l="0.51181102362204722" r="0.51181102362204722" t="0.78740157480314954" header="0.31496062992126661" footer="0.3149606299212666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Clientes </a:t>
            </a:r>
            <a:r>
              <a:rPr lang="en-US" sz="1400" baseline="0"/>
              <a:t>x Ticket Médio</a:t>
            </a:r>
            <a:endParaRPr lang="en-US" sz="1400"/>
          </a:p>
        </c:rich>
      </c:tx>
      <c:layout>
        <c:manualLayout>
          <c:xMode val="edge"/>
          <c:yMode val="edge"/>
          <c:x val="0.44999328890004553"/>
          <c:y val="6.003014179600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981599114713381"/>
          <c:y val="0.15771376567878764"/>
          <c:w val="0.70117052476529196"/>
          <c:h val="0.5738336938270488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Dashboard!$A$7</c:f>
              <c:strCache>
                <c:ptCount val="1"/>
                <c:pt idx="0">
                  <c:v>Total de Clientes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(Dashboard!$B$3:$M$3,Dashboard!$P$3:$AA$3,Dashboard!$AD$3:$AO$3,Dashboard!$AR$3:$BC$3,Dashboard!$BF$3:$BQ$3,Dashboard!$BT$3:$CE$3)</c15:sqref>
                  </c15:fullRef>
                </c:ext>
              </c:extLst>
              <c:f>Dashboard!$G$3:$K$3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(Dashboard!$B$7:$M$7,Dashboard!$P$7:$AA$7,Dashboard!$AD$7:$AO$7,Dashboard!$AR$7:$BC$7,Dashboard!$BF$7:$BQ$7,Dashboard!$BT$7:$CE$7)</c15:sqref>
                  </c15:fullRef>
                </c:ext>
              </c:extLst>
              <c:f>Dashboard!$G$7:$K$7</c:f>
              <c:numCache>
                <c:formatCode>#,##0</c:formatCode>
                <c:ptCount val="5"/>
                <c:pt idx="0">
                  <c:v>808</c:v>
                </c:pt>
                <c:pt idx="1">
                  <c:v>1100</c:v>
                </c:pt>
                <c:pt idx="2">
                  <c:v>1869</c:v>
                </c:pt>
                <c:pt idx="3">
                  <c:v>1432</c:v>
                </c:pt>
                <c:pt idx="4">
                  <c:v>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3-2A46-B202-84477E694EB4}"/>
            </c:ext>
          </c:extLst>
        </c:ser>
        <c:ser>
          <c:idx val="0"/>
          <c:order val="2"/>
          <c:tx>
            <c:v>"Ponto de Equilibrio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(Dashboard!$B$3:$M$3,Dashboard!$P$3:$AA$3,Dashboard!$AD$3:$AO$3,Dashboard!$AR$3:$BC$3,Dashboard!$BF$3:$BQ$3,Dashboard!$BT$3:$CE$3)</c15:sqref>
                  </c15:fullRef>
                </c:ext>
              </c:extLst>
              <c:f>Dashboard!$G$3:$K$3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(Dashboard!$B$9:$M$9,Dashboard!$P$9:$AA$9,Dashboard!$AD$9:$AO$9,Dashboard!$AR$9:$BC$9,Dashboard!$BF$9:$BQ$9,Dashboard!$BT$9:$CE$9)</c15:sqref>
                  </c15:fullRef>
                </c:ext>
              </c:extLst>
              <c:f>Dashboard!$G$9:$K$9</c:f>
              <c:numCache>
                <c:formatCode>#,##0</c:formatCode>
                <c:ptCount val="5"/>
                <c:pt idx="0">
                  <c:v>840.56533436771224</c:v>
                </c:pt>
                <c:pt idx="1">
                  <c:v>540.24592746195094</c:v>
                </c:pt>
                <c:pt idx="2">
                  <c:v>961.64455808531386</c:v>
                </c:pt>
                <c:pt idx="3">
                  <c:v>772.88887526278438</c:v>
                </c:pt>
                <c:pt idx="4">
                  <c:v>811.8961508524792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8-40EE-9A31-EA0A17EE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984912"/>
        <c:axId val="1415972944"/>
      </c:barChart>
      <c:lineChart>
        <c:grouping val="standard"/>
        <c:varyColors val="0"/>
        <c:ser>
          <c:idx val="6"/>
          <c:order val="0"/>
          <c:tx>
            <c:strRef>
              <c:f>Dashboard!$A$8</c:f>
              <c:strCache>
                <c:ptCount val="1"/>
                <c:pt idx="0">
                  <c:v>Ticket Médio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  <a:headEnd type="diamond" w="med" len="med"/>
              <a:tailEnd type="diamond" w="med" len="med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(Dashboard!$B$3:$M$3,Dashboard!$P$3:$AA$3,Dashboard!$AD$3:$AO$3,Dashboard!$AR$3:$BC$3,Dashboard!$BF$3:$BQ$3,Dashboard!$BT$3:$CE$3)</c15:sqref>
                  </c15:fullRef>
                </c:ext>
              </c:extLst>
              <c:f>Dashboard!$G$3:$K$3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(Dashboard!$B$8:$M$8,Dashboard!$P$8:$AA$8,Dashboard!$AD$8:$AO$8,Dashboard!$AR$8:$BC$8,Dashboard!$BF$8:$BQ$8,Dashboard!$BT$8:$CE$8)</c15:sqref>
                  </c15:fullRef>
                </c:ext>
              </c:extLst>
              <c:f>Dashboard!$G$8:$K$8</c:f>
              <c:numCache>
                <c:formatCode>_("R$"* #,##0.00_);_("R$"* \(#,##0.00\);_("R$"* "-"??_);_(@_)</c:formatCode>
                <c:ptCount val="5"/>
                <c:pt idx="0">
                  <c:v>105.44</c:v>
                </c:pt>
                <c:pt idx="1">
                  <c:v>103.17</c:v>
                </c:pt>
                <c:pt idx="2">
                  <c:v>71.290000000000006</c:v>
                </c:pt>
                <c:pt idx="3">
                  <c:v>91.6</c:v>
                </c:pt>
                <c:pt idx="4">
                  <c:v>100.68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3-2A46-B202-84477E69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83824"/>
        <c:axId val="1415980560"/>
      </c:lineChart>
      <c:dateAx>
        <c:axId val="1415984912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one"/>
        <c:crossAx val="1415972944"/>
        <c:crosses val="autoZero"/>
        <c:auto val="1"/>
        <c:lblOffset val="100"/>
        <c:baseTimeUnit val="months"/>
      </c:dateAx>
      <c:valAx>
        <c:axId val="14159729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84912"/>
        <c:crosses val="autoZero"/>
        <c:crossBetween val="between"/>
        <c:dispUnits>
          <c:builtInUnit val="thousands"/>
        </c:dispUnits>
      </c:valAx>
      <c:valAx>
        <c:axId val="141598056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83824"/>
        <c:crosses val="max"/>
        <c:crossBetween val="between"/>
      </c:valAx>
      <c:dateAx>
        <c:axId val="141598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15980560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54" l="0.51181102362204722" r="0.51181102362204722" t="0.78740157480314954" header="0.31496062992126661" footer="0.3149606299212666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Prime Cost </a:t>
            </a:r>
            <a:r>
              <a:rPr lang="en-US" sz="1400" baseline="0"/>
              <a:t>x Lucro</a:t>
            </a:r>
            <a:endParaRPr lang="en-US" sz="1400"/>
          </a:p>
        </c:rich>
      </c:tx>
      <c:layout>
        <c:manualLayout>
          <c:xMode val="edge"/>
          <c:yMode val="edge"/>
          <c:x val="0.44999328890004553"/>
          <c:y val="6.003014179600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981599114713381"/>
          <c:y val="0.15771376567878764"/>
          <c:w val="0.70117052476529196"/>
          <c:h val="0.5738336938270488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Dashboard!$A$37</c:f>
              <c:strCache>
                <c:ptCount val="1"/>
                <c:pt idx="0">
                  <c:v>PRIME COST (CMV + CMO)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(Dashboard!$B$3:$M$3,Dashboard!$P$3:$AA$3,Dashboard!$AD$3:$AO$3,Dashboard!$AR$3:$BC$3,Dashboard!$BF$3:$BQ$3,Dashboard!$BT$3:$CE$3)</c15:sqref>
                  </c15:fullRef>
                </c:ext>
              </c:extLst>
              <c:f>Dashboard!$G$3:$K$3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(Dashboard!$B$39:$M$39,Dashboard!$P$39:$AA$39,Dashboard!$AD$39:$AO$39,Dashboard!$AR$39:$BC$39,Dashboard!$BF$39:$BQ$39,Dashboard!$BT$39:$CE$39)</c15:sqref>
                  </c15:fullRef>
                </c:ext>
              </c:extLst>
              <c:f>Dashboard!$G$39:$K$39</c:f>
              <c:numCache>
                <c:formatCode>0.00%</c:formatCode>
                <c:ptCount val="5"/>
                <c:pt idx="0">
                  <c:v>0.74420316357580019</c:v>
                </c:pt>
                <c:pt idx="1">
                  <c:v>0.44865669014629411</c:v>
                </c:pt>
                <c:pt idx="2">
                  <c:v>0.54124077154852746</c:v>
                </c:pt>
                <c:pt idx="3">
                  <c:v>0.52205570511501065</c:v>
                </c:pt>
                <c:pt idx="4">
                  <c:v>0.45902872664064032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C-4721-A4DF-8CB916B0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982192"/>
        <c:axId val="1415982736"/>
      </c:barChart>
      <c:lineChart>
        <c:grouping val="standard"/>
        <c:varyColors val="0"/>
        <c:ser>
          <c:idx val="6"/>
          <c:order val="0"/>
          <c:tx>
            <c:v>"Lucro"</c:v>
          </c:tx>
          <c:spPr>
            <a:ln w="19050" cap="rnd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(Dashboard!$B$3:$M$3,Dashboard!$P$3:$AA$3,Dashboard!$AD$3:$AO$3,Dashboard!$AR$3:$BC$3,Dashboard!$BF$3:$BQ$3,Dashboard!$BT$4:$CE$4)</c15:sqref>
                  </c15:fullRef>
                </c:ext>
              </c:extLst>
              <c:f>Dashboard!$G$3:$K$3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(Dashboard!$B$89:$M$89,Dashboard!$P$89:$AA$89,Dashboard!$AD$89:$AO$89,Dashboard!$AR$89:$BC$89,Dashboard!$BF$89:$BQ$89,Dashboard!$BT$89:$CE$89)</c15:sqref>
                  </c15:fullRef>
                </c:ext>
              </c:extLst>
              <c:f>Dashboard!$G$89:$K$89</c:f>
              <c:numCache>
                <c:formatCode>#,##0</c:formatCode>
                <c:ptCount val="5"/>
                <c:pt idx="0">
                  <c:v>6399.6200000000108</c:v>
                </c:pt>
                <c:pt idx="1">
                  <c:v>54392.74</c:v>
                </c:pt>
                <c:pt idx="2">
                  <c:v>46697.389999999985</c:v>
                </c:pt>
                <c:pt idx="3">
                  <c:v>43970.870000000017</c:v>
                </c:pt>
                <c:pt idx="4">
                  <c:v>57155.390000000014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C-4721-A4DF-8CB916B0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83280"/>
        <c:axId val="1415973488"/>
      </c:lineChart>
      <c:dateAx>
        <c:axId val="1415982192"/>
        <c:scaling>
          <c:orientation val="minMax"/>
        </c:scaling>
        <c:delete val="1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one"/>
        <c:crossAx val="1415982736"/>
        <c:crosses val="autoZero"/>
        <c:auto val="1"/>
        <c:lblOffset val="100"/>
        <c:baseTimeUnit val="months"/>
      </c:dateAx>
      <c:valAx>
        <c:axId val="14159827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82192"/>
        <c:crosses val="autoZero"/>
        <c:crossBetween val="between"/>
        <c:dispUnits>
          <c:builtInUnit val="thousands"/>
        </c:dispUnits>
      </c:valAx>
      <c:valAx>
        <c:axId val="14159734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83280"/>
        <c:crosses val="max"/>
        <c:crossBetween val="between"/>
      </c:valAx>
      <c:dateAx>
        <c:axId val="14159832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15973488"/>
        <c:crosses val="autoZero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54" l="0.51181102362204722" r="0.51181102362204722" t="0.78740157480314954" header="0.31496062992126661" footer="0.3149606299212666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Faturamento X CMV</a:t>
            </a:r>
          </a:p>
        </c:rich>
      </c:tx>
      <c:layout>
        <c:manualLayout>
          <c:xMode val="edge"/>
          <c:yMode val="edge"/>
          <c:x val="0.44112442944636959"/>
          <c:y val="5.1326270506490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981599114713381"/>
          <c:y val="0.15771376567878764"/>
          <c:w val="0.70117052476529196"/>
          <c:h val="0.57383369382704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Dashboard!$A$4</c:f>
              <c:strCache>
                <c:ptCount val="1"/>
                <c:pt idx="0">
                  <c:v>Faturamento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(Dashboard!$B$3:$M$3,Dashboard!$P$3:$AA$3,Dashboard!$AD$3:$AO$3,Dashboard!$AR$3:$BC$3,Dashboard!$BF$3:$BQ$3,Dashboard!$BT$3:$CE$3)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f>(Dashboard!$B$4:$M$4,Dashboard!$P$4:$AA$4,Dashboard!$AD$4:$AO$4,Dashboard!$AR$4:$BC$4,Dashboard!$BF$4:$BQ$4,Dashboard!$BT$4:$CE$4)</c:f>
              <c:numCache>
                <c:formatCode>#,##0</c:formatCode>
                <c:ptCount val="5"/>
                <c:pt idx="0">
                  <c:v>87631.85</c:v>
                </c:pt>
                <c:pt idx="1">
                  <c:v>126008.53</c:v>
                </c:pt>
                <c:pt idx="2">
                  <c:v>133341.71</c:v>
                </c:pt>
                <c:pt idx="3">
                  <c:v>129472.85</c:v>
                </c:pt>
                <c:pt idx="4">
                  <c:v>158654.82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1-4203-8DE0-2351C317E9B7}"/>
            </c:ext>
          </c:extLst>
        </c:ser>
        <c:ser>
          <c:idx val="1"/>
          <c:order val="2"/>
          <c:tx>
            <c:v>"Ponto de Equilibrio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(Dashboard!$B$3:$M$3,Dashboard!$P$3:$AA$3,Dashboard!$AD$3:$AO$3,Dashboard!$AR$3:$BC$3,Dashboard!$BF$3:$BQ$3,Dashboard!$BT$3:$CE$3)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f>(Dashboard!$B$5:$M$5,Dashboard!$P$5:$AA$5,Dashboard!$AD$5:$AO$5,Dashboard!$AR$5:$BC$5,Dashboard!$BF$5:$BQ$5,Dashboard!$BT$5:$CE$5)</c:f>
              <c:numCache>
                <c:formatCode>#,##0</c:formatCode>
                <c:ptCount val="5"/>
                <c:pt idx="0">
                  <c:v>88629.208855731573</c:v>
                </c:pt>
                <c:pt idx="1">
                  <c:v>55737.172336249481</c:v>
                </c:pt>
                <c:pt idx="2">
                  <c:v>68555.640545902032</c:v>
                </c:pt>
                <c:pt idx="3">
                  <c:v>70796.620974071047</c:v>
                </c:pt>
                <c:pt idx="4">
                  <c:v>81741.704467827614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1-4203-8DE0-2351C317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15971856"/>
        <c:axId val="1415975120"/>
      </c:barChart>
      <c:lineChart>
        <c:grouping val="standard"/>
        <c:varyColors val="0"/>
        <c:ser>
          <c:idx val="6"/>
          <c:order val="1"/>
          <c:tx>
            <c:v>CMV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(Dashboard!$B$3:$M$3,Dashboard!$P$3:$AA$3,Dashboard!$AD$3:$AO$3,Dashboard!$AR$3:$BC$3,Dashboard!$BF$3:$BQ$3,Dashboard!$BT$3:$CE$3)</c:f>
              <c:numCache>
                <c:formatCode>mmm\-yy</c:formatCode>
                <c:ptCount val="5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</c:numCache>
            </c:numRef>
          </c:cat>
          <c:val>
            <c:numRef>
              <c:f>(Dashboard!$B$36:$M$36,Dashboard!$P$36:$AA$36,Dashboard!$AD$36:$AO$36,Dashboard!$AR$36:$BC$36,Dashboard!$BF$36:$BQ$36,Dashboard!$BT$36:$CE$36)</c:f>
              <c:numCache>
                <c:formatCode>0.00%</c:formatCode>
                <c:ptCount val="5"/>
                <c:pt idx="0">
                  <c:v>0.5075607784156102</c:v>
                </c:pt>
                <c:pt idx="1">
                  <c:v>0.28817501481844127</c:v>
                </c:pt>
                <c:pt idx="2">
                  <c:v>0.3711052603120209</c:v>
                </c:pt>
                <c:pt idx="3">
                  <c:v>0.33459555420306264</c:v>
                </c:pt>
                <c:pt idx="4">
                  <c:v>0.30985550895963954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C91-4203-8DE0-2351C317E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69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415974032"/>
        <c:axId val="1415972400"/>
      </c:lineChart>
      <c:dateAx>
        <c:axId val="1415971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15975120"/>
        <c:crosses val="autoZero"/>
        <c:auto val="1"/>
        <c:lblOffset val="100"/>
        <c:baseTimeUnit val="months"/>
      </c:dateAx>
      <c:valAx>
        <c:axId val="1415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71856"/>
        <c:crosses val="autoZero"/>
        <c:crossBetween val="between"/>
      </c:valAx>
      <c:valAx>
        <c:axId val="1415972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5974032"/>
        <c:crosses val="max"/>
        <c:crossBetween val="between"/>
      </c:valAx>
      <c:dateAx>
        <c:axId val="141597403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415972400"/>
        <c:crosses val="max"/>
        <c:auto val="1"/>
        <c:lblOffset val="100"/>
        <c:baseTimeUnit val="months"/>
        <c:majorUnit val="1"/>
        <c:minorUnit val="1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54" l="0.51181102362204722" r="0.51181102362204722" t="0.78740157480314954" header="0.31496062992126661" footer="0.3149606299212666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45333</xdr:rowOff>
    </xdr:from>
    <xdr:to>
      <xdr:col>17</xdr:col>
      <xdr:colOff>669925</xdr:colOff>
      <xdr:row>28</xdr:row>
      <xdr:rowOff>146934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AA19C-2A8A-AF43-83D7-C323171C6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145118</xdr:rowOff>
    </xdr:from>
    <xdr:to>
      <xdr:col>17</xdr:col>
      <xdr:colOff>606425</xdr:colOff>
      <xdr:row>87</xdr:row>
      <xdr:rowOff>59848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9EF572-CF5F-9140-99F4-90684C0C1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199546</xdr:rowOff>
    </xdr:from>
    <xdr:to>
      <xdr:col>17</xdr:col>
      <xdr:colOff>606425</xdr:colOff>
      <xdr:row>116</xdr:row>
      <xdr:rowOff>114275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DDDE88-7691-4219-8F14-81555FC7C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72572</xdr:colOff>
      <xdr:row>29</xdr:row>
      <xdr:rowOff>81643</xdr:rowOff>
    </xdr:from>
    <xdr:to>
      <xdr:col>17</xdr:col>
      <xdr:colOff>678997</xdr:colOff>
      <xdr:row>57</xdr:row>
      <xdr:rowOff>183244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5A8D11-8C38-4032-A7B1-BD535681C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9" tint="0.39997558519241921"/>
  </sheetPr>
  <dimension ref="A1:CH112"/>
  <sheetViews>
    <sheetView zoomScale="85" zoomScaleNormal="85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ColWidth="10.625" defaultRowHeight="15.75" x14ac:dyDescent="0.25"/>
  <cols>
    <col min="1" max="1" width="58.5" bestFit="1" customWidth="1"/>
    <col min="2" max="6" width="10.625" hidden="1" customWidth="1"/>
    <col min="7" max="7" width="11.125" bestFit="1" customWidth="1"/>
    <col min="8" max="10" width="10.875" bestFit="1" customWidth="1"/>
    <col min="11" max="11" width="11.125" bestFit="1" customWidth="1"/>
    <col min="12" max="13" width="10.625" hidden="1" customWidth="1"/>
    <col min="14" max="14" width="11.625" bestFit="1" customWidth="1"/>
    <col min="15" max="15" width="11" bestFit="1" customWidth="1"/>
    <col min="16" max="28" width="10.625" hidden="1" customWidth="1"/>
    <col min="29" max="29" width="11" hidden="1" customWidth="1"/>
    <col min="30" max="42" width="10.625" hidden="1" customWidth="1"/>
    <col min="43" max="43" width="11" hidden="1" customWidth="1"/>
    <col min="44" max="56" width="10.625" hidden="1" customWidth="1"/>
    <col min="57" max="57" width="11" hidden="1" customWidth="1"/>
    <col min="58" max="70" width="10.625" hidden="1" customWidth="1"/>
    <col min="71" max="71" width="11" hidden="1" customWidth="1"/>
    <col min="72" max="84" width="10.625" hidden="1" customWidth="1"/>
    <col min="85" max="85" width="11" hidden="1" customWidth="1"/>
  </cols>
  <sheetData>
    <row r="1" spans="1:85" ht="29.25" thickBot="1" x14ac:dyDescent="0.3">
      <c r="A1" s="309" t="s">
        <v>610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</row>
    <row r="2" spans="1:85" ht="3.95" customHeight="1" thickBot="1" x14ac:dyDescent="0.3">
      <c r="A2" s="112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13"/>
      <c r="O2" s="113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78"/>
      <c r="AC2" s="178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78"/>
      <c r="AQ2" s="178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78"/>
      <c r="BE2" s="178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78"/>
      <c r="BS2" s="178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78"/>
      <c r="CG2" s="178"/>
    </row>
    <row r="3" spans="1:85" ht="24" thickBot="1" x14ac:dyDescent="0.3">
      <c r="A3" s="13" t="s">
        <v>15</v>
      </c>
      <c r="B3" s="9">
        <v>44197</v>
      </c>
      <c r="C3" s="10">
        <v>44228</v>
      </c>
      <c r="D3" s="10">
        <v>44256</v>
      </c>
      <c r="E3" s="10">
        <v>44287</v>
      </c>
      <c r="F3" s="10">
        <v>44317</v>
      </c>
      <c r="G3" s="10">
        <v>44348</v>
      </c>
      <c r="H3" s="10">
        <v>44378</v>
      </c>
      <c r="I3" s="10">
        <v>44409</v>
      </c>
      <c r="J3" s="10">
        <v>44440</v>
      </c>
      <c r="K3" s="10">
        <v>44470</v>
      </c>
      <c r="L3" s="10">
        <v>44501</v>
      </c>
      <c r="M3" s="11">
        <v>44531</v>
      </c>
      <c r="N3" s="12">
        <v>2021</v>
      </c>
      <c r="O3" s="12" t="s">
        <v>36</v>
      </c>
      <c r="P3" s="9">
        <v>44562</v>
      </c>
      <c r="Q3" s="10">
        <v>44593</v>
      </c>
      <c r="R3" s="10">
        <v>44621</v>
      </c>
      <c r="S3" s="10">
        <v>44652</v>
      </c>
      <c r="T3" s="10">
        <v>44682</v>
      </c>
      <c r="U3" s="10">
        <v>44713</v>
      </c>
      <c r="V3" s="10">
        <v>44743</v>
      </c>
      <c r="W3" s="10">
        <v>44774</v>
      </c>
      <c r="X3" s="10">
        <v>44805</v>
      </c>
      <c r="Y3" s="10">
        <v>44835</v>
      </c>
      <c r="Z3" s="10">
        <v>44866</v>
      </c>
      <c r="AA3" s="11">
        <v>44896</v>
      </c>
      <c r="AB3" s="12">
        <v>2022</v>
      </c>
      <c r="AC3" s="12" t="s">
        <v>37</v>
      </c>
      <c r="AD3" s="9">
        <v>44927</v>
      </c>
      <c r="AE3" s="10">
        <v>44958</v>
      </c>
      <c r="AF3" s="10">
        <v>44986</v>
      </c>
      <c r="AG3" s="10">
        <v>45017</v>
      </c>
      <c r="AH3" s="10">
        <v>45047</v>
      </c>
      <c r="AI3" s="10">
        <v>45078</v>
      </c>
      <c r="AJ3" s="10">
        <v>45108</v>
      </c>
      <c r="AK3" s="10">
        <v>45139</v>
      </c>
      <c r="AL3" s="10">
        <v>45170</v>
      </c>
      <c r="AM3" s="10">
        <v>45200</v>
      </c>
      <c r="AN3" s="10">
        <v>45231</v>
      </c>
      <c r="AO3" s="11">
        <v>45261</v>
      </c>
      <c r="AP3" s="12">
        <v>2023</v>
      </c>
      <c r="AQ3" s="12" t="s">
        <v>38</v>
      </c>
      <c r="AR3" s="9">
        <v>45292</v>
      </c>
      <c r="AS3" s="10">
        <v>45323</v>
      </c>
      <c r="AT3" s="10">
        <v>45352</v>
      </c>
      <c r="AU3" s="10">
        <v>45383</v>
      </c>
      <c r="AV3" s="10">
        <v>45413</v>
      </c>
      <c r="AW3" s="10">
        <v>45444</v>
      </c>
      <c r="AX3" s="10">
        <v>45474</v>
      </c>
      <c r="AY3" s="10">
        <v>45505</v>
      </c>
      <c r="AZ3" s="10">
        <v>45536</v>
      </c>
      <c r="BA3" s="10">
        <v>45566</v>
      </c>
      <c r="BB3" s="10">
        <v>45597</v>
      </c>
      <c r="BC3" s="11">
        <v>45627</v>
      </c>
      <c r="BD3" s="12">
        <v>2024</v>
      </c>
      <c r="BE3" s="12" t="s">
        <v>39</v>
      </c>
      <c r="BF3" s="9">
        <v>45658</v>
      </c>
      <c r="BG3" s="10">
        <v>45689</v>
      </c>
      <c r="BH3" s="10">
        <v>45717</v>
      </c>
      <c r="BI3" s="10">
        <v>45748</v>
      </c>
      <c r="BJ3" s="10">
        <v>45778</v>
      </c>
      <c r="BK3" s="10">
        <v>45809</v>
      </c>
      <c r="BL3" s="10">
        <v>45839</v>
      </c>
      <c r="BM3" s="10">
        <v>45870</v>
      </c>
      <c r="BN3" s="10">
        <v>45901</v>
      </c>
      <c r="BO3" s="10">
        <v>45931</v>
      </c>
      <c r="BP3" s="10">
        <v>45962</v>
      </c>
      <c r="BQ3" s="11">
        <v>45992</v>
      </c>
      <c r="BR3" s="12">
        <v>2025</v>
      </c>
      <c r="BS3" s="12" t="s">
        <v>40</v>
      </c>
      <c r="BT3" s="9">
        <v>46023</v>
      </c>
      <c r="BU3" s="10">
        <v>46054</v>
      </c>
      <c r="BV3" s="10">
        <v>46082</v>
      </c>
      <c r="BW3" s="10">
        <v>46113</v>
      </c>
      <c r="BX3" s="10">
        <v>46143</v>
      </c>
      <c r="BY3" s="10">
        <v>46174</v>
      </c>
      <c r="BZ3" s="10">
        <v>46204</v>
      </c>
      <c r="CA3" s="10">
        <v>46235</v>
      </c>
      <c r="CB3" s="10">
        <v>46266</v>
      </c>
      <c r="CC3" s="10">
        <v>46296</v>
      </c>
      <c r="CD3" s="10">
        <v>46327</v>
      </c>
      <c r="CE3" s="11">
        <v>46357</v>
      </c>
      <c r="CF3" s="12">
        <v>2026</v>
      </c>
      <c r="CG3" s="12" t="s">
        <v>41</v>
      </c>
    </row>
    <row r="4" spans="1:85" ht="21.75" thickBot="1" x14ac:dyDescent="0.3">
      <c r="A4" s="87" t="s">
        <v>0</v>
      </c>
      <c r="B4" s="33"/>
      <c r="C4" s="34"/>
      <c r="D4" s="34"/>
      <c r="E4" s="34"/>
      <c r="F4" s="34"/>
      <c r="G4" s="34">
        <v>87631.85</v>
      </c>
      <c r="H4" s="34">
        <v>126008.53</v>
      </c>
      <c r="I4" s="34">
        <v>133341.71</v>
      </c>
      <c r="J4" s="34">
        <v>129472.85</v>
      </c>
      <c r="K4" s="34">
        <v>158654.82</v>
      </c>
      <c r="L4" s="34"/>
      <c r="M4" s="34"/>
      <c r="N4" s="35">
        <f>SUM(B4:M4)</f>
        <v>635109.76</v>
      </c>
      <c r="O4" s="35">
        <f>IFERROR((AVERAGE(B4:M4)),0)</f>
        <v>127021.952</v>
      </c>
      <c r="P4" s="3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5">
        <f>SUM(P4:AA4)</f>
        <v>0</v>
      </c>
      <c r="AC4" s="35">
        <f>IFERROR((AVERAGE(P4:AA4)),0)</f>
        <v>0</v>
      </c>
      <c r="AD4" s="33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5">
        <f>SUM(AD4:AO4)</f>
        <v>0</v>
      </c>
      <c r="AQ4" s="35">
        <f>IFERROR((AVERAGE(AD4:AO4)),0)</f>
        <v>0</v>
      </c>
      <c r="AR4" s="33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5">
        <f>SUM(AR4:BC4)</f>
        <v>0</v>
      </c>
      <c r="BE4" s="35">
        <f>IFERROR((AVERAGE(AR4:BC4)),0)</f>
        <v>0</v>
      </c>
      <c r="BF4" s="33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5">
        <f>SUM(BF4:BQ4)</f>
        <v>0</v>
      </c>
      <c r="BS4" s="35">
        <f>IFERROR((AVERAGE(BF4:BQ4)),0)</f>
        <v>0</v>
      </c>
      <c r="BT4" s="33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5">
        <f>SUM(BT4:CE4)</f>
        <v>0</v>
      </c>
      <c r="CG4" s="35">
        <f>IFERROR((AVERAGE(BT4:CE4)),0)</f>
        <v>0</v>
      </c>
    </row>
    <row r="5" spans="1:85" ht="16.5" thickBot="1" x14ac:dyDescent="0.3">
      <c r="A5" s="49" t="s">
        <v>14</v>
      </c>
      <c r="B5" s="50" t="str">
        <f>IFERROR((B79/B42)*-1,"")</f>
        <v/>
      </c>
      <c r="C5" s="51" t="str">
        <f t="shared" ref="C5:N5" si="0">IFERROR((C79/C42)*-1,"")</f>
        <v/>
      </c>
      <c r="D5" s="51" t="str">
        <f t="shared" si="0"/>
        <v/>
      </c>
      <c r="E5" s="51" t="str">
        <f t="shared" si="0"/>
        <v/>
      </c>
      <c r="F5" s="51" t="str">
        <f t="shared" si="0"/>
        <v/>
      </c>
      <c r="G5" s="51">
        <f t="shared" si="0"/>
        <v>88629.208855731573</v>
      </c>
      <c r="H5" s="51">
        <f t="shared" si="0"/>
        <v>55737.172336249481</v>
      </c>
      <c r="I5" s="51">
        <f t="shared" si="0"/>
        <v>68555.640545902032</v>
      </c>
      <c r="J5" s="51">
        <f t="shared" si="0"/>
        <v>70796.620974071047</v>
      </c>
      <c r="K5" s="51">
        <f t="shared" si="0"/>
        <v>81741.704467827614</v>
      </c>
      <c r="L5" s="51" t="str">
        <f t="shared" si="0"/>
        <v/>
      </c>
      <c r="M5" s="52" t="str">
        <f t="shared" si="0"/>
        <v/>
      </c>
      <c r="N5" s="141">
        <f t="shared" si="0"/>
        <v>351876.3569605283</v>
      </c>
      <c r="O5" s="141">
        <f>IFERROR((AVERAGE(B5:M5)),0)</f>
        <v>73092.069435956349</v>
      </c>
      <c r="P5" s="50" t="str">
        <f>IFERROR((P79/P42)*-1,"")</f>
        <v/>
      </c>
      <c r="Q5" s="51" t="str">
        <f t="shared" ref="Q5:AB5" si="1">IFERROR((Q79/Q42)*-1,"")</f>
        <v/>
      </c>
      <c r="R5" s="51" t="str">
        <f t="shared" si="1"/>
        <v/>
      </c>
      <c r="S5" s="51" t="str">
        <f t="shared" si="1"/>
        <v/>
      </c>
      <c r="T5" s="51" t="str">
        <f t="shared" si="1"/>
        <v/>
      </c>
      <c r="U5" s="51" t="str">
        <f t="shared" si="1"/>
        <v/>
      </c>
      <c r="V5" s="51" t="str">
        <f t="shared" si="1"/>
        <v/>
      </c>
      <c r="W5" s="51" t="str">
        <f t="shared" si="1"/>
        <v/>
      </c>
      <c r="X5" s="51" t="str">
        <f t="shared" si="1"/>
        <v/>
      </c>
      <c r="Y5" s="51" t="str">
        <f t="shared" si="1"/>
        <v/>
      </c>
      <c r="Z5" s="51" t="str">
        <f t="shared" si="1"/>
        <v/>
      </c>
      <c r="AA5" s="52" t="str">
        <f t="shared" si="1"/>
        <v/>
      </c>
      <c r="AB5" s="141" t="str">
        <f t="shared" si="1"/>
        <v/>
      </c>
      <c r="AC5" s="141">
        <f>IFERROR((AVERAGE(P5:AA5)),0)</f>
        <v>0</v>
      </c>
      <c r="AD5" s="50" t="str">
        <f>IFERROR((AD79/AD42)*-1,"")</f>
        <v/>
      </c>
      <c r="AE5" s="51" t="str">
        <f t="shared" ref="AE5:AP5" si="2">IFERROR((AE79/AE42)*-1,"")</f>
        <v/>
      </c>
      <c r="AF5" s="51" t="str">
        <f t="shared" si="2"/>
        <v/>
      </c>
      <c r="AG5" s="51" t="str">
        <f t="shared" si="2"/>
        <v/>
      </c>
      <c r="AH5" s="51" t="str">
        <f t="shared" si="2"/>
        <v/>
      </c>
      <c r="AI5" s="51" t="str">
        <f t="shared" si="2"/>
        <v/>
      </c>
      <c r="AJ5" s="51" t="str">
        <f t="shared" si="2"/>
        <v/>
      </c>
      <c r="AK5" s="51" t="str">
        <f t="shared" si="2"/>
        <v/>
      </c>
      <c r="AL5" s="51" t="str">
        <f t="shared" si="2"/>
        <v/>
      </c>
      <c r="AM5" s="51" t="str">
        <f t="shared" si="2"/>
        <v/>
      </c>
      <c r="AN5" s="51" t="str">
        <f t="shared" si="2"/>
        <v/>
      </c>
      <c r="AO5" s="52" t="str">
        <f t="shared" si="2"/>
        <v/>
      </c>
      <c r="AP5" s="141" t="str">
        <f t="shared" si="2"/>
        <v/>
      </c>
      <c r="AQ5" s="141">
        <f>IFERROR((AVERAGE(AD5:AO5)),0)</f>
        <v>0</v>
      </c>
      <c r="AR5" s="50" t="str">
        <f>IFERROR((AR79/AR42)*-1,"")</f>
        <v/>
      </c>
      <c r="AS5" s="51" t="str">
        <f t="shared" ref="AS5:BD5" si="3">IFERROR((AS79/AS42)*-1,"")</f>
        <v/>
      </c>
      <c r="AT5" s="51" t="str">
        <f t="shared" si="3"/>
        <v/>
      </c>
      <c r="AU5" s="51" t="str">
        <f t="shared" si="3"/>
        <v/>
      </c>
      <c r="AV5" s="51" t="str">
        <f t="shared" si="3"/>
        <v/>
      </c>
      <c r="AW5" s="51" t="str">
        <f t="shared" si="3"/>
        <v/>
      </c>
      <c r="AX5" s="51" t="str">
        <f t="shared" si="3"/>
        <v/>
      </c>
      <c r="AY5" s="51" t="str">
        <f t="shared" si="3"/>
        <v/>
      </c>
      <c r="AZ5" s="51" t="str">
        <f t="shared" si="3"/>
        <v/>
      </c>
      <c r="BA5" s="51" t="str">
        <f t="shared" si="3"/>
        <v/>
      </c>
      <c r="BB5" s="51" t="str">
        <f t="shared" si="3"/>
        <v/>
      </c>
      <c r="BC5" s="52" t="str">
        <f t="shared" si="3"/>
        <v/>
      </c>
      <c r="BD5" s="141" t="str">
        <f t="shared" si="3"/>
        <v/>
      </c>
      <c r="BE5" s="141">
        <f>IFERROR((AVERAGE(AR5:BC5)),0)</f>
        <v>0</v>
      </c>
      <c r="BF5" s="50" t="str">
        <f>IFERROR((BF79/BF42)*-1,"")</f>
        <v/>
      </c>
      <c r="BG5" s="51" t="str">
        <f t="shared" ref="BG5:BR5" si="4">IFERROR((BG79/BG42)*-1,"")</f>
        <v/>
      </c>
      <c r="BH5" s="51" t="str">
        <f t="shared" si="4"/>
        <v/>
      </c>
      <c r="BI5" s="51" t="str">
        <f t="shared" si="4"/>
        <v/>
      </c>
      <c r="BJ5" s="51" t="str">
        <f t="shared" si="4"/>
        <v/>
      </c>
      <c r="BK5" s="51" t="str">
        <f t="shared" si="4"/>
        <v/>
      </c>
      <c r="BL5" s="51" t="str">
        <f t="shared" si="4"/>
        <v/>
      </c>
      <c r="BM5" s="51" t="str">
        <f t="shared" si="4"/>
        <v/>
      </c>
      <c r="BN5" s="51" t="str">
        <f t="shared" si="4"/>
        <v/>
      </c>
      <c r="BO5" s="51" t="str">
        <f t="shared" si="4"/>
        <v/>
      </c>
      <c r="BP5" s="51" t="str">
        <f t="shared" si="4"/>
        <v/>
      </c>
      <c r="BQ5" s="52" t="str">
        <f t="shared" si="4"/>
        <v/>
      </c>
      <c r="BR5" s="141" t="str">
        <f t="shared" si="4"/>
        <v/>
      </c>
      <c r="BS5" s="141">
        <f>IFERROR((AVERAGE(BF5:BQ5)),0)</f>
        <v>0</v>
      </c>
      <c r="BT5" s="50" t="str">
        <f>IFERROR((BT79/BT42)*-1,"")</f>
        <v/>
      </c>
      <c r="BU5" s="51" t="str">
        <f t="shared" ref="BU5:CF5" si="5">IFERROR((BU79/BU42)*-1,"")</f>
        <v/>
      </c>
      <c r="BV5" s="51" t="str">
        <f t="shared" si="5"/>
        <v/>
      </c>
      <c r="BW5" s="51" t="str">
        <f t="shared" si="5"/>
        <v/>
      </c>
      <c r="BX5" s="51" t="str">
        <f t="shared" si="5"/>
        <v/>
      </c>
      <c r="BY5" s="51" t="str">
        <f t="shared" si="5"/>
        <v/>
      </c>
      <c r="BZ5" s="51" t="str">
        <f t="shared" si="5"/>
        <v/>
      </c>
      <c r="CA5" s="51" t="str">
        <f t="shared" si="5"/>
        <v/>
      </c>
      <c r="CB5" s="51" t="str">
        <f t="shared" si="5"/>
        <v/>
      </c>
      <c r="CC5" s="51" t="str">
        <f t="shared" si="5"/>
        <v/>
      </c>
      <c r="CD5" s="51" t="str">
        <f t="shared" si="5"/>
        <v/>
      </c>
      <c r="CE5" s="52" t="str">
        <f t="shared" si="5"/>
        <v/>
      </c>
      <c r="CF5" s="141" t="str">
        <f t="shared" si="5"/>
        <v/>
      </c>
      <c r="CG5" s="141">
        <f>IFERROR((AVERAGE(BT5:CE5)),0)</f>
        <v>0</v>
      </c>
    </row>
    <row r="6" spans="1:85" ht="17.25" thickTop="1" thickBot="1" x14ac:dyDescent="0.3">
      <c r="A6" s="53" t="s">
        <v>20</v>
      </c>
      <c r="B6" s="54" t="str">
        <f>IFERROR((B4-B5)/B5,"")</f>
        <v/>
      </c>
      <c r="C6" s="55" t="str">
        <f t="shared" ref="C6:N6" si="6">IFERROR((C4-C5)/C5,"")</f>
        <v/>
      </c>
      <c r="D6" s="55" t="str">
        <f t="shared" si="6"/>
        <v/>
      </c>
      <c r="E6" s="55" t="str">
        <f t="shared" si="6"/>
        <v/>
      </c>
      <c r="F6" s="55" t="str">
        <f t="shared" si="6"/>
        <v/>
      </c>
      <c r="G6" s="55">
        <f t="shared" si="6"/>
        <v>-1.1253162118992206E-2</v>
      </c>
      <c r="H6" s="55">
        <f t="shared" si="6"/>
        <v>1.2607628754436924</v>
      </c>
      <c r="I6" s="55">
        <f t="shared" si="6"/>
        <v>0.94501442825437354</v>
      </c>
      <c r="J6" s="55">
        <f t="shared" si="6"/>
        <v>0.82879985257232647</v>
      </c>
      <c r="K6" s="55">
        <f t="shared" si="6"/>
        <v>0.94092869769365173</v>
      </c>
      <c r="L6" s="55" t="str">
        <f t="shared" si="6"/>
        <v/>
      </c>
      <c r="M6" s="56" t="str">
        <f t="shared" si="6"/>
        <v/>
      </c>
      <c r="N6" s="142">
        <f t="shared" si="6"/>
        <v>0.80492308572821614</v>
      </c>
      <c r="O6" s="142">
        <f t="shared" ref="O6" si="7">(O4-O5)/O5</f>
        <v>0.73783493859477189</v>
      </c>
      <c r="P6" s="54" t="str">
        <f>IFERROR((P4-P5)/P5,"")</f>
        <v/>
      </c>
      <c r="Q6" s="55" t="str">
        <f t="shared" ref="Q6:AB6" si="8">IFERROR((Q4-Q5)/Q5,"")</f>
        <v/>
      </c>
      <c r="R6" s="55" t="str">
        <f t="shared" si="8"/>
        <v/>
      </c>
      <c r="S6" s="55" t="str">
        <f t="shared" si="8"/>
        <v/>
      </c>
      <c r="T6" s="55" t="str">
        <f t="shared" si="8"/>
        <v/>
      </c>
      <c r="U6" s="55" t="str">
        <f t="shared" si="8"/>
        <v/>
      </c>
      <c r="V6" s="55" t="str">
        <f t="shared" si="8"/>
        <v/>
      </c>
      <c r="W6" s="55" t="str">
        <f t="shared" si="8"/>
        <v/>
      </c>
      <c r="X6" s="55" t="str">
        <f t="shared" si="8"/>
        <v/>
      </c>
      <c r="Y6" s="55" t="str">
        <f t="shared" si="8"/>
        <v/>
      </c>
      <c r="Z6" s="55" t="str">
        <f t="shared" si="8"/>
        <v/>
      </c>
      <c r="AA6" s="56" t="str">
        <f t="shared" si="8"/>
        <v/>
      </c>
      <c r="AB6" s="142" t="str">
        <f t="shared" si="8"/>
        <v/>
      </c>
      <c r="AC6" s="142" t="e">
        <f t="shared" ref="AC6" si="9">(AC4-AC5)/AC5</f>
        <v>#DIV/0!</v>
      </c>
      <c r="AD6" s="54" t="str">
        <f>IFERROR((AD4-AD5)/AD5,"")</f>
        <v/>
      </c>
      <c r="AE6" s="55" t="str">
        <f t="shared" ref="AE6:AP6" si="10">IFERROR((AE4-AE5)/AE5,"")</f>
        <v/>
      </c>
      <c r="AF6" s="55" t="str">
        <f t="shared" si="10"/>
        <v/>
      </c>
      <c r="AG6" s="55" t="str">
        <f t="shared" si="10"/>
        <v/>
      </c>
      <c r="AH6" s="55" t="str">
        <f t="shared" si="10"/>
        <v/>
      </c>
      <c r="AI6" s="55" t="str">
        <f t="shared" si="10"/>
        <v/>
      </c>
      <c r="AJ6" s="55" t="str">
        <f t="shared" si="10"/>
        <v/>
      </c>
      <c r="AK6" s="55" t="str">
        <f t="shared" si="10"/>
        <v/>
      </c>
      <c r="AL6" s="55" t="str">
        <f t="shared" si="10"/>
        <v/>
      </c>
      <c r="AM6" s="55" t="str">
        <f t="shared" si="10"/>
        <v/>
      </c>
      <c r="AN6" s="55" t="str">
        <f t="shared" si="10"/>
        <v/>
      </c>
      <c r="AO6" s="56" t="str">
        <f t="shared" si="10"/>
        <v/>
      </c>
      <c r="AP6" s="142" t="str">
        <f t="shared" si="10"/>
        <v/>
      </c>
      <c r="AQ6" s="142" t="e">
        <f t="shared" ref="AQ6" si="11">(AQ4-AQ5)/AQ5</f>
        <v>#DIV/0!</v>
      </c>
      <c r="AR6" s="54" t="str">
        <f>IFERROR((AR4-AR5)/AR5,"")</f>
        <v/>
      </c>
      <c r="AS6" s="55" t="str">
        <f t="shared" ref="AS6:BD6" si="12">IFERROR((AS4-AS5)/AS5,"")</f>
        <v/>
      </c>
      <c r="AT6" s="55" t="str">
        <f t="shared" si="12"/>
        <v/>
      </c>
      <c r="AU6" s="55" t="str">
        <f t="shared" si="12"/>
        <v/>
      </c>
      <c r="AV6" s="55" t="str">
        <f t="shared" si="12"/>
        <v/>
      </c>
      <c r="AW6" s="55" t="str">
        <f t="shared" si="12"/>
        <v/>
      </c>
      <c r="AX6" s="55" t="str">
        <f t="shared" si="12"/>
        <v/>
      </c>
      <c r="AY6" s="55" t="str">
        <f t="shared" si="12"/>
        <v/>
      </c>
      <c r="AZ6" s="55" t="str">
        <f t="shared" si="12"/>
        <v/>
      </c>
      <c r="BA6" s="55" t="str">
        <f t="shared" si="12"/>
        <v/>
      </c>
      <c r="BB6" s="55" t="str">
        <f t="shared" si="12"/>
        <v/>
      </c>
      <c r="BC6" s="56" t="str">
        <f t="shared" si="12"/>
        <v/>
      </c>
      <c r="BD6" s="142" t="str">
        <f t="shared" si="12"/>
        <v/>
      </c>
      <c r="BE6" s="142" t="e">
        <f t="shared" ref="BE6" si="13">(BE4-BE5)/BE5</f>
        <v>#DIV/0!</v>
      </c>
      <c r="BF6" s="54" t="str">
        <f>IFERROR((BF4-BF5)/BF5,"")</f>
        <v/>
      </c>
      <c r="BG6" s="55" t="str">
        <f t="shared" ref="BG6:BR6" si="14">IFERROR((BG4-BG5)/BG5,"")</f>
        <v/>
      </c>
      <c r="BH6" s="55" t="str">
        <f t="shared" si="14"/>
        <v/>
      </c>
      <c r="BI6" s="55" t="str">
        <f t="shared" si="14"/>
        <v/>
      </c>
      <c r="BJ6" s="55" t="str">
        <f t="shared" si="14"/>
        <v/>
      </c>
      <c r="BK6" s="55" t="str">
        <f t="shared" si="14"/>
        <v/>
      </c>
      <c r="BL6" s="55" t="str">
        <f t="shared" si="14"/>
        <v/>
      </c>
      <c r="BM6" s="55" t="str">
        <f t="shared" si="14"/>
        <v/>
      </c>
      <c r="BN6" s="55" t="str">
        <f t="shared" si="14"/>
        <v/>
      </c>
      <c r="BO6" s="55" t="str">
        <f t="shared" si="14"/>
        <v/>
      </c>
      <c r="BP6" s="55" t="str">
        <f t="shared" si="14"/>
        <v/>
      </c>
      <c r="BQ6" s="56" t="str">
        <f t="shared" si="14"/>
        <v/>
      </c>
      <c r="BR6" s="142" t="str">
        <f t="shared" si="14"/>
        <v/>
      </c>
      <c r="BS6" s="142" t="e">
        <f t="shared" ref="BS6" si="15">(BS4-BS5)/BS5</f>
        <v>#DIV/0!</v>
      </c>
      <c r="BT6" s="54" t="str">
        <f>IFERROR((BT4-BT5)/BT5,"")</f>
        <v/>
      </c>
      <c r="BU6" s="55" t="str">
        <f t="shared" ref="BU6:CF6" si="16">IFERROR((BU4-BU5)/BU5,"")</f>
        <v/>
      </c>
      <c r="BV6" s="55" t="str">
        <f t="shared" si="16"/>
        <v/>
      </c>
      <c r="BW6" s="55" t="str">
        <f t="shared" si="16"/>
        <v/>
      </c>
      <c r="BX6" s="55" t="str">
        <f t="shared" si="16"/>
        <v/>
      </c>
      <c r="BY6" s="55" t="str">
        <f t="shared" si="16"/>
        <v/>
      </c>
      <c r="BZ6" s="55" t="str">
        <f t="shared" si="16"/>
        <v/>
      </c>
      <c r="CA6" s="55" t="str">
        <f t="shared" si="16"/>
        <v/>
      </c>
      <c r="CB6" s="55" t="str">
        <f t="shared" si="16"/>
        <v/>
      </c>
      <c r="CC6" s="55" t="str">
        <f t="shared" si="16"/>
        <v/>
      </c>
      <c r="CD6" s="55" t="str">
        <f t="shared" si="16"/>
        <v/>
      </c>
      <c r="CE6" s="56" t="str">
        <f t="shared" si="16"/>
        <v/>
      </c>
      <c r="CF6" s="142" t="str">
        <f t="shared" si="16"/>
        <v/>
      </c>
      <c r="CG6" s="142" t="e">
        <f t="shared" ref="CG6" si="17">(CG4-CG5)/CG5</f>
        <v>#DIV/0!</v>
      </c>
    </row>
    <row r="7" spans="1:85" ht="16.5" thickTop="1" x14ac:dyDescent="0.25">
      <c r="A7" s="23" t="s">
        <v>1</v>
      </c>
      <c r="B7" s="15"/>
      <c r="C7" s="16"/>
      <c r="D7" s="16"/>
      <c r="E7" s="16"/>
      <c r="F7" s="16"/>
      <c r="G7" s="16">
        <v>808</v>
      </c>
      <c r="H7" s="16">
        <v>1100</v>
      </c>
      <c r="I7" s="16">
        <v>1869</v>
      </c>
      <c r="J7" s="16">
        <v>1432</v>
      </c>
      <c r="K7" s="16">
        <v>1566</v>
      </c>
      <c r="L7" s="16"/>
      <c r="M7" s="17"/>
      <c r="N7" s="18">
        <f>SUM(B7:M7)</f>
        <v>6775</v>
      </c>
      <c r="O7" s="18">
        <f>IFERROR((AVERAGE(B7:M7)),0)</f>
        <v>1355</v>
      </c>
      <c r="P7" s="15"/>
      <c r="Q7" s="16"/>
      <c r="R7" s="16"/>
      <c r="S7" s="16"/>
      <c r="T7" s="16"/>
      <c r="U7" s="16"/>
      <c r="V7" s="16"/>
      <c r="W7" s="16"/>
      <c r="X7" s="16"/>
      <c r="Y7" s="16"/>
      <c r="Z7" s="16"/>
      <c r="AA7" s="17"/>
      <c r="AB7" s="18">
        <f>SUM(P7:AA7)</f>
        <v>0</v>
      </c>
      <c r="AC7" s="18">
        <f>IFERROR((AVERAGE(P7:AA7)),0)</f>
        <v>0</v>
      </c>
      <c r="AD7" s="1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  <c r="AP7" s="18">
        <f>SUM(AD7:AO7)</f>
        <v>0</v>
      </c>
      <c r="AQ7" s="18">
        <f>IFERROR((AVERAGE(AD7:AO7)),0)</f>
        <v>0</v>
      </c>
      <c r="AR7" s="15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7"/>
      <c r="BD7" s="18">
        <f>SUM(AR7:BC7)</f>
        <v>0</v>
      </c>
      <c r="BE7" s="18">
        <f>IFERROR((AVERAGE(AR7:BC7)),0)</f>
        <v>0</v>
      </c>
      <c r="BF7" s="15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7"/>
      <c r="BR7" s="18">
        <f>SUM(BF7:BQ7)</f>
        <v>0</v>
      </c>
      <c r="BS7" s="18">
        <f>IFERROR((AVERAGE(BF7:BQ7)),0)</f>
        <v>0</v>
      </c>
      <c r="BT7" s="15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7"/>
      <c r="CF7" s="18">
        <f>SUM(BT7:CE7)</f>
        <v>0</v>
      </c>
      <c r="CG7" s="18">
        <f>IFERROR((AVERAGE(BT7:CE7)),0)</f>
        <v>0</v>
      </c>
    </row>
    <row r="8" spans="1:85" ht="16.5" thickBot="1" x14ac:dyDescent="0.3">
      <c r="A8" s="24" t="s">
        <v>2</v>
      </c>
      <c r="B8" s="19"/>
      <c r="C8" s="20"/>
      <c r="D8" s="20"/>
      <c r="E8" s="20"/>
      <c r="F8" s="20"/>
      <c r="G8" s="20">
        <v>105.44</v>
      </c>
      <c r="H8" s="20">
        <v>103.17</v>
      </c>
      <c r="I8" s="20">
        <v>71.290000000000006</v>
      </c>
      <c r="J8" s="20">
        <v>91.6</v>
      </c>
      <c r="K8" s="20">
        <v>100.68</v>
      </c>
      <c r="L8" s="20"/>
      <c r="M8" s="21"/>
      <c r="N8" s="22">
        <f>AVERAGE(B8:M8)</f>
        <v>94.436000000000007</v>
      </c>
      <c r="O8" s="22">
        <f>AVERAGE(B8:M8)</f>
        <v>94.436000000000007</v>
      </c>
      <c r="P8" s="19"/>
      <c r="Q8" s="20"/>
      <c r="R8" s="20"/>
      <c r="S8" s="20"/>
      <c r="T8" s="20"/>
      <c r="U8" s="20"/>
      <c r="V8" s="20"/>
      <c r="W8" s="20"/>
      <c r="X8" s="20"/>
      <c r="Y8" s="20"/>
      <c r="Z8" s="20"/>
      <c r="AA8" s="21"/>
      <c r="AB8" s="22" t="e">
        <f>AVERAGE(P8:AA8)</f>
        <v>#DIV/0!</v>
      </c>
      <c r="AC8" s="22">
        <f>IFERROR((AVERAGE(P8:AA8)),0)</f>
        <v>0</v>
      </c>
      <c r="AD8" s="19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1"/>
      <c r="AP8" s="22" t="e">
        <f>AVERAGE(AD8:AO8)</f>
        <v>#DIV/0!</v>
      </c>
      <c r="AQ8" s="22">
        <f>IFERROR((AVERAGE(AD8:AO8)),0)</f>
        <v>0</v>
      </c>
      <c r="AR8" s="19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1"/>
      <c r="BD8" s="22" t="e">
        <f>AVERAGE(AR8:BC8)</f>
        <v>#DIV/0!</v>
      </c>
      <c r="BE8" s="22">
        <f>IFERROR((AVERAGE(AR8:BC8)),0)</f>
        <v>0</v>
      </c>
      <c r="BF8" s="19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1"/>
      <c r="BR8" s="22" t="e">
        <f>AVERAGE(BF8:BQ8)</f>
        <v>#DIV/0!</v>
      </c>
      <c r="BS8" s="22">
        <f>IFERROR((AVERAGE(BF8:BQ8)),0)</f>
        <v>0</v>
      </c>
      <c r="BT8" s="19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1"/>
      <c r="CF8" s="22" t="e">
        <f>AVERAGE(BT8:CE8)</f>
        <v>#DIV/0!</v>
      </c>
      <c r="CG8" s="22">
        <f>IFERROR((AVERAGE(BT8:CE8)),0)</f>
        <v>0</v>
      </c>
    </row>
    <row r="9" spans="1:85" ht="17.25" thickTop="1" thickBot="1" x14ac:dyDescent="0.3">
      <c r="A9" s="57" t="s">
        <v>16</v>
      </c>
      <c r="B9" s="58" t="e">
        <f t="shared" ref="B9:BM9" si="18">B5/B8</f>
        <v>#VALUE!</v>
      </c>
      <c r="C9" s="59" t="e">
        <f t="shared" si="18"/>
        <v>#VALUE!</v>
      </c>
      <c r="D9" s="59" t="e">
        <f t="shared" si="18"/>
        <v>#VALUE!</v>
      </c>
      <c r="E9" s="59" t="e">
        <f t="shared" si="18"/>
        <v>#VALUE!</v>
      </c>
      <c r="F9" s="59" t="e">
        <f t="shared" si="18"/>
        <v>#VALUE!</v>
      </c>
      <c r="G9" s="59">
        <f t="shared" si="18"/>
        <v>840.56533436771224</v>
      </c>
      <c r="H9" s="59">
        <f t="shared" si="18"/>
        <v>540.24592746195094</v>
      </c>
      <c r="I9" s="59">
        <f t="shared" si="18"/>
        <v>961.64455808531386</v>
      </c>
      <c r="J9" s="59">
        <f t="shared" si="18"/>
        <v>772.88887526278438</v>
      </c>
      <c r="K9" s="59">
        <f t="shared" si="18"/>
        <v>811.8961508524792</v>
      </c>
      <c r="L9" s="59" t="e">
        <f t="shared" si="18"/>
        <v>#VALUE!</v>
      </c>
      <c r="M9" s="60" t="e">
        <f t="shared" si="18"/>
        <v>#VALUE!</v>
      </c>
      <c r="N9" s="143">
        <f t="shared" si="18"/>
        <v>3726.0828175751649</v>
      </c>
      <c r="O9" s="143">
        <f t="shared" si="18"/>
        <v>773.98523270740338</v>
      </c>
      <c r="P9" s="58" t="e">
        <f t="shared" si="18"/>
        <v>#VALUE!</v>
      </c>
      <c r="Q9" s="59" t="e">
        <f t="shared" si="18"/>
        <v>#VALUE!</v>
      </c>
      <c r="R9" s="59" t="e">
        <f t="shared" si="18"/>
        <v>#VALUE!</v>
      </c>
      <c r="S9" s="59" t="e">
        <f t="shared" si="18"/>
        <v>#VALUE!</v>
      </c>
      <c r="T9" s="59" t="e">
        <f t="shared" si="18"/>
        <v>#VALUE!</v>
      </c>
      <c r="U9" s="59" t="e">
        <f t="shared" si="18"/>
        <v>#VALUE!</v>
      </c>
      <c r="V9" s="59" t="e">
        <f t="shared" si="18"/>
        <v>#VALUE!</v>
      </c>
      <c r="W9" s="59" t="e">
        <f t="shared" si="18"/>
        <v>#VALUE!</v>
      </c>
      <c r="X9" s="59" t="e">
        <f t="shared" si="18"/>
        <v>#VALUE!</v>
      </c>
      <c r="Y9" s="59" t="e">
        <f t="shared" si="18"/>
        <v>#VALUE!</v>
      </c>
      <c r="Z9" s="59" t="e">
        <f t="shared" si="18"/>
        <v>#VALUE!</v>
      </c>
      <c r="AA9" s="60" t="e">
        <f t="shared" si="18"/>
        <v>#VALUE!</v>
      </c>
      <c r="AB9" s="143" t="e">
        <f t="shared" si="18"/>
        <v>#VALUE!</v>
      </c>
      <c r="AC9" s="143" t="e">
        <f t="shared" si="18"/>
        <v>#DIV/0!</v>
      </c>
      <c r="AD9" s="58" t="e">
        <f t="shared" si="18"/>
        <v>#VALUE!</v>
      </c>
      <c r="AE9" s="59" t="e">
        <f t="shared" si="18"/>
        <v>#VALUE!</v>
      </c>
      <c r="AF9" s="59" t="e">
        <f t="shared" si="18"/>
        <v>#VALUE!</v>
      </c>
      <c r="AG9" s="59" t="e">
        <f t="shared" si="18"/>
        <v>#VALUE!</v>
      </c>
      <c r="AH9" s="59" t="e">
        <f t="shared" si="18"/>
        <v>#VALUE!</v>
      </c>
      <c r="AI9" s="59" t="e">
        <f t="shared" si="18"/>
        <v>#VALUE!</v>
      </c>
      <c r="AJ9" s="59" t="e">
        <f t="shared" si="18"/>
        <v>#VALUE!</v>
      </c>
      <c r="AK9" s="59" t="e">
        <f t="shared" si="18"/>
        <v>#VALUE!</v>
      </c>
      <c r="AL9" s="59" t="e">
        <f t="shared" si="18"/>
        <v>#VALUE!</v>
      </c>
      <c r="AM9" s="59" t="e">
        <f t="shared" si="18"/>
        <v>#VALUE!</v>
      </c>
      <c r="AN9" s="59" t="e">
        <f t="shared" si="18"/>
        <v>#VALUE!</v>
      </c>
      <c r="AO9" s="60" t="e">
        <f t="shared" si="18"/>
        <v>#VALUE!</v>
      </c>
      <c r="AP9" s="143" t="e">
        <f t="shared" si="18"/>
        <v>#VALUE!</v>
      </c>
      <c r="AQ9" s="143" t="e">
        <f t="shared" si="18"/>
        <v>#DIV/0!</v>
      </c>
      <c r="AR9" s="58" t="e">
        <f t="shared" si="18"/>
        <v>#VALUE!</v>
      </c>
      <c r="AS9" s="59" t="e">
        <f t="shared" si="18"/>
        <v>#VALUE!</v>
      </c>
      <c r="AT9" s="59" t="e">
        <f t="shared" si="18"/>
        <v>#VALUE!</v>
      </c>
      <c r="AU9" s="59" t="e">
        <f t="shared" si="18"/>
        <v>#VALUE!</v>
      </c>
      <c r="AV9" s="59" t="e">
        <f t="shared" si="18"/>
        <v>#VALUE!</v>
      </c>
      <c r="AW9" s="59" t="e">
        <f t="shared" si="18"/>
        <v>#VALUE!</v>
      </c>
      <c r="AX9" s="59" t="e">
        <f t="shared" si="18"/>
        <v>#VALUE!</v>
      </c>
      <c r="AY9" s="59" t="e">
        <f t="shared" si="18"/>
        <v>#VALUE!</v>
      </c>
      <c r="AZ9" s="59" t="e">
        <f t="shared" si="18"/>
        <v>#VALUE!</v>
      </c>
      <c r="BA9" s="59" t="e">
        <f t="shared" si="18"/>
        <v>#VALUE!</v>
      </c>
      <c r="BB9" s="59" t="e">
        <f t="shared" si="18"/>
        <v>#VALUE!</v>
      </c>
      <c r="BC9" s="60" t="e">
        <f t="shared" si="18"/>
        <v>#VALUE!</v>
      </c>
      <c r="BD9" s="143" t="e">
        <f t="shared" si="18"/>
        <v>#VALUE!</v>
      </c>
      <c r="BE9" s="143" t="e">
        <f t="shared" si="18"/>
        <v>#DIV/0!</v>
      </c>
      <c r="BF9" s="58" t="e">
        <f t="shared" si="18"/>
        <v>#VALUE!</v>
      </c>
      <c r="BG9" s="59" t="e">
        <f t="shared" si="18"/>
        <v>#VALUE!</v>
      </c>
      <c r="BH9" s="59" t="e">
        <f t="shared" si="18"/>
        <v>#VALUE!</v>
      </c>
      <c r="BI9" s="59" t="e">
        <f t="shared" si="18"/>
        <v>#VALUE!</v>
      </c>
      <c r="BJ9" s="59" t="e">
        <f t="shared" si="18"/>
        <v>#VALUE!</v>
      </c>
      <c r="BK9" s="59" t="e">
        <f t="shared" si="18"/>
        <v>#VALUE!</v>
      </c>
      <c r="BL9" s="59" t="e">
        <f t="shared" si="18"/>
        <v>#VALUE!</v>
      </c>
      <c r="BM9" s="59" t="e">
        <f t="shared" si="18"/>
        <v>#VALUE!</v>
      </c>
      <c r="BN9" s="59" t="e">
        <f t="shared" ref="BN9:CG9" si="19">BN5/BN8</f>
        <v>#VALUE!</v>
      </c>
      <c r="BO9" s="59" t="e">
        <f t="shared" si="19"/>
        <v>#VALUE!</v>
      </c>
      <c r="BP9" s="59" t="e">
        <f t="shared" si="19"/>
        <v>#VALUE!</v>
      </c>
      <c r="BQ9" s="60" t="e">
        <f t="shared" si="19"/>
        <v>#VALUE!</v>
      </c>
      <c r="BR9" s="143" t="e">
        <f t="shared" si="19"/>
        <v>#VALUE!</v>
      </c>
      <c r="BS9" s="143" t="e">
        <f t="shared" si="19"/>
        <v>#DIV/0!</v>
      </c>
      <c r="BT9" s="58" t="e">
        <f t="shared" si="19"/>
        <v>#VALUE!</v>
      </c>
      <c r="BU9" s="59" t="e">
        <f t="shared" si="19"/>
        <v>#VALUE!</v>
      </c>
      <c r="BV9" s="59" t="e">
        <f t="shared" si="19"/>
        <v>#VALUE!</v>
      </c>
      <c r="BW9" s="59" t="e">
        <f t="shared" si="19"/>
        <v>#VALUE!</v>
      </c>
      <c r="BX9" s="59" t="e">
        <f t="shared" si="19"/>
        <v>#VALUE!</v>
      </c>
      <c r="BY9" s="59" t="e">
        <f t="shared" si="19"/>
        <v>#VALUE!</v>
      </c>
      <c r="BZ9" s="59" t="e">
        <f t="shared" si="19"/>
        <v>#VALUE!</v>
      </c>
      <c r="CA9" s="59" t="e">
        <f t="shared" si="19"/>
        <v>#VALUE!</v>
      </c>
      <c r="CB9" s="59" t="e">
        <f t="shared" si="19"/>
        <v>#VALUE!</v>
      </c>
      <c r="CC9" s="59" t="e">
        <f t="shared" si="19"/>
        <v>#VALUE!</v>
      </c>
      <c r="CD9" s="59" t="e">
        <f t="shared" si="19"/>
        <v>#VALUE!</v>
      </c>
      <c r="CE9" s="60" t="e">
        <f t="shared" si="19"/>
        <v>#VALUE!</v>
      </c>
      <c r="CF9" s="143" t="e">
        <f t="shared" si="19"/>
        <v>#VALUE!</v>
      </c>
      <c r="CG9" s="143" t="e">
        <f t="shared" si="19"/>
        <v>#DIV/0!</v>
      </c>
    </row>
    <row r="10" spans="1:85" ht="17.25" thickTop="1" thickBot="1" x14ac:dyDescent="0.3">
      <c r="A10" s="40" t="s">
        <v>21</v>
      </c>
      <c r="B10" s="61" t="e">
        <f t="shared" ref="B10:BM10" si="20">(B7-B9)/B9</f>
        <v>#VALUE!</v>
      </c>
      <c r="C10" s="62" t="e">
        <f t="shared" si="20"/>
        <v>#VALUE!</v>
      </c>
      <c r="D10" s="62" t="e">
        <f t="shared" si="20"/>
        <v>#VALUE!</v>
      </c>
      <c r="E10" s="62" t="e">
        <f t="shared" si="20"/>
        <v>#VALUE!</v>
      </c>
      <c r="F10" s="62" t="e">
        <f t="shared" si="20"/>
        <v>#VALUE!</v>
      </c>
      <c r="G10" s="62">
        <f t="shared" si="20"/>
        <v>-3.8742181049148838E-2</v>
      </c>
      <c r="H10" s="62">
        <f t="shared" si="20"/>
        <v>1.0361097494390128</v>
      </c>
      <c r="I10" s="62">
        <f t="shared" si="20"/>
        <v>0.94354554838981231</v>
      </c>
      <c r="J10" s="62">
        <f t="shared" si="20"/>
        <v>0.85278899183678381</v>
      </c>
      <c r="K10" s="62">
        <f t="shared" si="20"/>
        <v>0.92881811098097056</v>
      </c>
      <c r="L10" s="62" t="e">
        <f t="shared" si="20"/>
        <v>#VALUE!</v>
      </c>
      <c r="M10" s="63" t="e">
        <f t="shared" si="20"/>
        <v>#VALUE!</v>
      </c>
      <c r="N10" s="144">
        <f t="shared" si="20"/>
        <v>0.81826339662761149</v>
      </c>
      <c r="O10" s="144">
        <f t="shared" si="20"/>
        <v>0.75067939637582581</v>
      </c>
      <c r="P10" s="61" t="e">
        <f t="shared" si="20"/>
        <v>#VALUE!</v>
      </c>
      <c r="Q10" s="62" t="e">
        <f t="shared" si="20"/>
        <v>#VALUE!</v>
      </c>
      <c r="R10" s="62" t="e">
        <f t="shared" si="20"/>
        <v>#VALUE!</v>
      </c>
      <c r="S10" s="62" t="e">
        <f t="shared" si="20"/>
        <v>#VALUE!</v>
      </c>
      <c r="T10" s="62" t="e">
        <f t="shared" si="20"/>
        <v>#VALUE!</v>
      </c>
      <c r="U10" s="62" t="e">
        <f t="shared" si="20"/>
        <v>#VALUE!</v>
      </c>
      <c r="V10" s="62" t="e">
        <f t="shared" si="20"/>
        <v>#VALUE!</v>
      </c>
      <c r="W10" s="62" t="e">
        <f t="shared" si="20"/>
        <v>#VALUE!</v>
      </c>
      <c r="X10" s="62" t="e">
        <f t="shared" si="20"/>
        <v>#VALUE!</v>
      </c>
      <c r="Y10" s="62" t="e">
        <f t="shared" si="20"/>
        <v>#VALUE!</v>
      </c>
      <c r="Z10" s="62" t="e">
        <f t="shared" si="20"/>
        <v>#VALUE!</v>
      </c>
      <c r="AA10" s="63" t="e">
        <f t="shared" si="20"/>
        <v>#VALUE!</v>
      </c>
      <c r="AB10" s="144" t="e">
        <f t="shared" si="20"/>
        <v>#VALUE!</v>
      </c>
      <c r="AC10" s="144" t="e">
        <f t="shared" si="20"/>
        <v>#DIV/0!</v>
      </c>
      <c r="AD10" s="61" t="e">
        <f t="shared" si="20"/>
        <v>#VALUE!</v>
      </c>
      <c r="AE10" s="62" t="e">
        <f t="shared" si="20"/>
        <v>#VALUE!</v>
      </c>
      <c r="AF10" s="62" t="e">
        <f t="shared" si="20"/>
        <v>#VALUE!</v>
      </c>
      <c r="AG10" s="62" t="e">
        <f t="shared" si="20"/>
        <v>#VALUE!</v>
      </c>
      <c r="AH10" s="62" t="e">
        <f t="shared" si="20"/>
        <v>#VALUE!</v>
      </c>
      <c r="AI10" s="62" t="e">
        <f t="shared" si="20"/>
        <v>#VALUE!</v>
      </c>
      <c r="AJ10" s="62" t="e">
        <f t="shared" si="20"/>
        <v>#VALUE!</v>
      </c>
      <c r="AK10" s="62" t="e">
        <f t="shared" si="20"/>
        <v>#VALUE!</v>
      </c>
      <c r="AL10" s="62" t="e">
        <f t="shared" si="20"/>
        <v>#VALUE!</v>
      </c>
      <c r="AM10" s="62" t="e">
        <f t="shared" si="20"/>
        <v>#VALUE!</v>
      </c>
      <c r="AN10" s="62" t="e">
        <f t="shared" si="20"/>
        <v>#VALUE!</v>
      </c>
      <c r="AO10" s="63" t="e">
        <f t="shared" si="20"/>
        <v>#VALUE!</v>
      </c>
      <c r="AP10" s="144" t="e">
        <f t="shared" si="20"/>
        <v>#VALUE!</v>
      </c>
      <c r="AQ10" s="144" t="e">
        <f t="shared" si="20"/>
        <v>#DIV/0!</v>
      </c>
      <c r="AR10" s="61" t="e">
        <f t="shared" si="20"/>
        <v>#VALUE!</v>
      </c>
      <c r="AS10" s="62" t="e">
        <f t="shared" si="20"/>
        <v>#VALUE!</v>
      </c>
      <c r="AT10" s="62" t="e">
        <f t="shared" si="20"/>
        <v>#VALUE!</v>
      </c>
      <c r="AU10" s="62" t="e">
        <f t="shared" si="20"/>
        <v>#VALUE!</v>
      </c>
      <c r="AV10" s="62" t="e">
        <f t="shared" si="20"/>
        <v>#VALUE!</v>
      </c>
      <c r="AW10" s="62" t="e">
        <f t="shared" si="20"/>
        <v>#VALUE!</v>
      </c>
      <c r="AX10" s="62" t="e">
        <f t="shared" si="20"/>
        <v>#VALUE!</v>
      </c>
      <c r="AY10" s="62" t="e">
        <f t="shared" si="20"/>
        <v>#VALUE!</v>
      </c>
      <c r="AZ10" s="62" t="e">
        <f t="shared" si="20"/>
        <v>#VALUE!</v>
      </c>
      <c r="BA10" s="62" t="e">
        <f t="shared" si="20"/>
        <v>#VALUE!</v>
      </c>
      <c r="BB10" s="62" t="e">
        <f t="shared" si="20"/>
        <v>#VALUE!</v>
      </c>
      <c r="BC10" s="63" t="e">
        <f t="shared" si="20"/>
        <v>#VALUE!</v>
      </c>
      <c r="BD10" s="144" t="e">
        <f t="shared" si="20"/>
        <v>#VALUE!</v>
      </c>
      <c r="BE10" s="144" t="e">
        <f t="shared" si="20"/>
        <v>#DIV/0!</v>
      </c>
      <c r="BF10" s="61" t="e">
        <f t="shared" si="20"/>
        <v>#VALUE!</v>
      </c>
      <c r="BG10" s="62" t="e">
        <f t="shared" si="20"/>
        <v>#VALUE!</v>
      </c>
      <c r="BH10" s="62" t="e">
        <f t="shared" si="20"/>
        <v>#VALUE!</v>
      </c>
      <c r="BI10" s="62" t="e">
        <f t="shared" si="20"/>
        <v>#VALUE!</v>
      </c>
      <c r="BJ10" s="62" t="e">
        <f t="shared" si="20"/>
        <v>#VALUE!</v>
      </c>
      <c r="BK10" s="62" t="e">
        <f t="shared" si="20"/>
        <v>#VALUE!</v>
      </c>
      <c r="BL10" s="62" t="e">
        <f t="shared" si="20"/>
        <v>#VALUE!</v>
      </c>
      <c r="BM10" s="62" t="e">
        <f t="shared" si="20"/>
        <v>#VALUE!</v>
      </c>
      <c r="BN10" s="62" t="e">
        <f t="shared" ref="BN10:CG10" si="21">(BN7-BN9)/BN9</f>
        <v>#VALUE!</v>
      </c>
      <c r="BO10" s="62" t="e">
        <f t="shared" si="21"/>
        <v>#VALUE!</v>
      </c>
      <c r="BP10" s="62" t="e">
        <f t="shared" si="21"/>
        <v>#VALUE!</v>
      </c>
      <c r="BQ10" s="63" t="e">
        <f t="shared" si="21"/>
        <v>#VALUE!</v>
      </c>
      <c r="BR10" s="144" t="e">
        <f t="shared" si="21"/>
        <v>#VALUE!</v>
      </c>
      <c r="BS10" s="144" t="e">
        <f t="shared" si="21"/>
        <v>#DIV/0!</v>
      </c>
      <c r="BT10" s="61" t="e">
        <f t="shared" si="21"/>
        <v>#VALUE!</v>
      </c>
      <c r="BU10" s="62" t="e">
        <f t="shared" si="21"/>
        <v>#VALUE!</v>
      </c>
      <c r="BV10" s="62" t="e">
        <f t="shared" si="21"/>
        <v>#VALUE!</v>
      </c>
      <c r="BW10" s="62" t="e">
        <f t="shared" si="21"/>
        <v>#VALUE!</v>
      </c>
      <c r="BX10" s="62" t="e">
        <f t="shared" si="21"/>
        <v>#VALUE!</v>
      </c>
      <c r="BY10" s="62" t="e">
        <f t="shared" si="21"/>
        <v>#VALUE!</v>
      </c>
      <c r="BZ10" s="62" t="e">
        <f t="shared" si="21"/>
        <v>#VALUE!</v>
      </c>
      <c r="CA10" s="62" t="e">
        <f t="shared" si="21"/>
        <v>#VALUE!</v>
      </c>
      <c r="CB10" s="62" t="e">
        <f t="shared" si="21"/>
        <v>#VALUE!</v>
      </c>
      <c r="CC10" s="62" t="e">
        <f t="shared" si="21"/>
        <v>#VALUE!</v>
      </c>
      <c r="CD10" s="62" t="e">
        <f t="shared" si="21"/>
        <v>#VALUE!</v>
      </c>
      <c r="CE10" s="63" t="e">
        <f t="shared" si="21"/>
        <v>#VALUE!</v>
      </c>
      <c r="CF10" s="144" t="e">
        <f t="shared" si="21"/>
        <v>#VALUE!</v>
      </c>
      <c r="CG10" s="144" t="e">
        <f t="shared" si="21"/>
        <v>#DIV/0!</v>
      </c>
    </row>
    <row r="11" spans="1:85" ht="18.75" x14ac:dyDescent="0.25">
      <c r="A11" s="84" t="s">
        <v>19</v>
      </c>
      <c r="B11" s="25"/>
      <c r="C11" s="26"/>
      <c r="D11" s="26"/>
      <c r="E11" s="26"/>
      <c r="F11" s="26"/>
      <c r="G11" s="26">
        <v>-3672.31</v>
      </c>
      <c r="H11" s="26">
        <v>-5643.86</v>
      </c>
      <c r="I11" s="26">
        <v>-7373.39</v>
      </c>
      <c r="J11" s="26">
        <v>-6873.23</v>
      </c>
      <c r="K11" s="26">
        <v>-6800</v>
      </c>
      <c r="L11" s="26"/>
      <c r="M11" s="27"/>
      <c r="N11" s="28">
        <f>SUM(B11:M11)</f>
        <v>-30362.79</v>
      </c>
      <c r="O11" s="28">
        <f>IFERROR((AVERAGE(B11:M11)),0)</f>
        <v>-6072.558</v>
      </c>
      <c r="P11" s="25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8">
        <f>SUM(P11:AA11)</f>
        <v>0</v>
      </c>
      <c r="AC11" s="28">
        <f>IFERROR((AVERAGE(P11:AA11)),0)</f>
        <v>0</v>
      </c>
      <c r="AD11" s="25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7"/>
      <c r="AP11" s="28">
        <f>SUM(AD11:AO11)</f>
        <v>0</v>
      </c>
      <c r="AQ11" s="28">
        <f>IFERROR((AVERAGE(AD11:AO11)),0)</f>
        <v>0</v>
      </c>
      <c r="AR11" s="25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7"/>
      <c r="BD11" s="28">
        <f>SUM(AR11:BC11)</f>
        <v>0</v>
      </c>
      <c r="BE11" s="28">
        <f>IFERROR((AVERAGE(AR11:BC11)),0)</f>
        <v>0</v>
      </c>
      <c r="BF11" s="25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7"/>
      <c r="BR11" s="28">
        <f>SUM(BF11:BQ11)</f>
        <v>0</v>
      </c>
      <c r="BS11" s="28">
        <f>IFERROR((AVERAGE(BF11:BQ11)),0)</f>
        <v>0</v>
      </c>
      <c r="BT11" s="25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7"/>
      <c r="CF11" s="28">
        <f>SUM(BT11:CE11)</f>
        <v>0</v>
      </c>
      <c r="CG11" s="28">
        <f>IFERROR((AVERAGE(BT11:CE11)),0)</f>
        <v>0</v>
      </c>
    </row>
    <row r="12" spans="1:85" ht="19.5" thickBot="1" x14ac:dyDescent="0.3">
      <c r="A12" s="86" t="s">
        <v>3</v>
      </c>
      <c r="B12" s="29" t="e">
        <f t="shared" ref="B12:BM12" si="22">B11/B4</f>
        <v>#DIV/0!</v>
      </c>
      <c r="C12" s="30" t="e">
        <f t="shared" si="22"/>
        <v>#DIV/0!</v>
      </c>
      <c r="D12" s="30" t="e">
        <f t="shared" si="22"/>
        <v>#DIV/0!</v>
      </c>
      <c r="E12" s="30" t="e">
        <f t="shared" si="22"/>
        <v>#DIV/0!</v>
      </c>
      <c r="F12" s="30" t="e">
        <f t="shared" si="22"/>
        <v>#DIV/0!</v>
      </c>
      <c r="G12" s="30">
        <f t="shared" si="22"/>
        <v>-4.1906110620738915E-2</v>
      </c>
      <c r="H12" s="30">
        <f t="shared" si="22"/>
        <v>-4.4789507503976117E-2</v>
      </c>
      <c r="I12" s="30">
        <f t="shared" si="22"/>
        <v>-5.5296950969055375E-2</v>
      </c>
      <c r="J12" s="30">
        <f t="shared" si="22"/>
        <v>-5.3086264803779322E-2</v>
      </c>
      <c r="K12" s="30">
        <f t="shared" si="22"/>
        <v>-4.286034297602808E-2</v>
      </c>
      <c r="L12" s="30" t="e">
        <f t="shared" si="22"/>
        <v>#DIV/0!</v>
      </c>
      <c r="M12" s="31" t="e">
        <f t="shared" si="22"/>
        <v>#DIV/0!</v>
      </c>
      <c r="N12" s="32">
        <f t="shared" si="22"/>
        <v>-4.7807153837472124E-2</v>
      </c>
      <c r="O12" s="32">
        <f t="shared" si="22"/>
        <v>-4.7807153837472124E-2</v>
      </c>
      <c r="P12" s="29" t="e">
        <f t="shared" si="22"/>
        <v>#DIV/0!</v>
      </c>
      <c r="Q12" s="30" t="e">
        <f t="shared" si="22"/>
        <v>#DIV/0!</v>
      </c>
      <c r="R12" s="30" t="e">
        <f t="shared" si="22"/>
        <v>#DIV/0!</v>
      </c>
      <c r="S12" s="30" t="e">
        <f t="shared" si="22"/>
        <v>#DIV/0!</v>
      </c>
      <c r="T12" s="30" t="e">
        <f t="shared" si="22"/>
        <v>#DIV/0!</v>
      </c>
      <c r="U12" s="30" t="e">
        <f t="shared" si="22"/>
        <v>#DIV/0!</v>
      </c>
      <c r="V12" s="30" t="e">
        <f t="shared" si="22"/>
        <v>#DIV/0!</v>
      </c>
      <c r="W12" s="30" t="e">
        <f t="shared" si="22"/>
        <v>#DIV/0!</v>
      </c>
      <c r="X12" s="30" t="e">
        <f t="shared" si="22"/>
        <v>#DIV/0!</v>
      </c>
      <c r="Y12" s="30" t="e">
        <f t="shared" si="22"/>
        <v>#DIV/0!</v>
      </c>
      <c r="Z12" s="30" t="e">
        <f t="shared" si="22"/>
        <v>#DIV/0!</v>
      </c>
      <c r="AA12" s="31" t="e">
        <f t="shared" si="22"/>
        <v>#DIV/0!</v>
      </c>
      <c r="AB12" s="32" t="e">
        <f t="shared" si="22"/>
        <v>#DIV/0!</v>
      </c>
      <c r="AC12" s="32" t="e">
        <f t="shared" si="22"/>
        <v>#DIV/0!</v>
      </c>
      <c r="AD12" s="29" t="e">
        <f t="shared" si="22"/>
        <v>#DIV/0!</v>
      </c>
      <c r="AE12" s="30" t="e">
        <f t="shared" si="22"/>
        <v>#DIV/0!</v>
      </c>
      <c r="AF12" s="30" t="e">
        <f t="shared" si="22"/>
        <v>#DIV/0!</v>
      </c>
      <c r="AG12" s="30" t="e">
        <f t="shared" si="22"/>
        <v>#DIV/0!</v>
      </c>
      <c r="AH12" s="30" t="e">
        <f t="shared" si="22"/>
        <v>#DIV/0!</v>
      </c>
      <c r="AI12" s="30" t="e">
        <f t="shared" si="22"/>
        <v>#DIV/0!</v>
      </c>
      <c r="AJ12" s="30" t="e">
        <f t="shared" si="22"/>
        <v>#DIV/0!</v>
      </c>
      <c r="AK12" s="30" t="e">
        <f t="shared" si="22"/>
        <v>#DIV/0!</v>
      </c>
      <c r="AL12" s="30" t="e">
        <f t="shared" si="22"/>
        <v>#DIV/0!</v>
      </c>
      <c r="AM12" s="30" t="e">
        <f t="shared" si="22"/>
        <v>#DIV/0!</v>
      </c>
      <c r="AN12" s="30" t="e">
        <f t="shared" si="22"/>
        <v>#DIV/0!</v>
      </c>
      <c r="AO12" s="31" t="e">
        <f t="shared" si="22"/>
        <v>#DIV/0!</v>
      </c>
      <c r="AP12" s="32" t="e">
        <f t="shared" si="22"/>
        <v>#DIV/0!</v>
      </c>
      <c r="AQ12" s="32" t="e">
        <f t="shared" si="22"/>
        <v>#DIV/0!</v>
      </c>
      <c r="AR12" s="29" t="e">
        <f t="shared" si="22"/>
        <v>#DIV/0!</v>
      </c>
      <c r="AS12" s="30" t="e">
        <f t="shared" si="22"/>
        <v>#DIV/0!</v>
      </c>
      <c r="AT12" s="30" t="e">
        <f t="shared" si="22"/>
        <v>#DIV/0!</v>
      </c>
      <c r="AU12" s="30" t="e">
        <f t="shared" si="22"/>
        <v>#DIV/0!</v>
      </c>
      <c r="AV12" s="30" t="e">
        <f t="shared" si="22"/>
        <v>#DIV/0!</v>
      </c>
      <c r="AW12" s="30" t="e">
        <f t="shared" si="22"/>
        <v>#DIV/0!</v>
      </c>
      <c r="AX12" s="30" t="e">
        <f t="shared" si="22"/>
        <v>#DIV/0!</v>
      </c>
      <c r="AY12" s="30" t="e">
        <f t="shared" si="22"/>
        <v>#DIV/0!</v>
      </c>
      <c r="AZ12" s="30" t="e">
        <f t="shared" si="22"/>
        <v>#DIV/0!</v>
      </c>
      <c r="BA12" s="30" t="e">
        <f t="shared" si="22"/>
        <v>#DIV/0!</v>
      </c>
      <c r="BB12" s="30" t="e">
        <f t="shared" si="22"/>
        <v>#DIV/0!</v>
      </c>
      <c r="BC12" s="31" t="e">
        <f t="shared" si="22"/>
        <v>#DIV/0!</v>
      </c>
      <c r="BD12" s="32" t="e">
        <f t="shared" si="22"/>
        <v>#DIV/0!</v>
      </c>
      <c r="BE12" s="32" t="e">
        <f t="shared" si="22"/>
        <v>#DIV/0!</v>
      </c>
      <c r="BF12" s="29" t="e">
        <f t="shared" si="22"/>
        <v>#DIV/0!</v>
      </c>
      <c r="BG12" s="30" t="e">
        <f t="shared" si="22"/>
        <v>#DIV/0!</v>
      </c>
      <c r="BH12" s="30" t="e">
        <f t="shared" si="22"/>
        <v>#DIV/0!</v>
      </c>
      <c r="BI12" s="30" t="e">
        <f t="shared" si="22"/>
        <v>#DIV/0!</v>
      </c>
      <c r="BJ12" s="30" t="e">
        <f t="shared" si="22"/>
        <v>#DIV/0!</v>
      </c>
      <c r="BK12" s="30" t="e">
        <f t="shared" si="22"/>
        <v>#DIV/0!</v>
      </c>
      <c r="BL12" s="30" t="e">
        <f t="shared" si="22"/>
        <v>#DIV/0!</v>
      </c>
      <c r="BM12" s="30" t="e">
        <f t="shared" si="22"/>
        <v>#DIV/0!</v>
      </c>
      <c r="BN12" s="30" t="e">
        <f t="shared" ref="BN12:CG12" si="23">BN11/BN4</f>
        <v>#DIV/0!</v>
      </c>
      <c r="BO12" s="30" t="e">
        <f t="shared" si="23"/>
        <v>#DIV/0!</v>
      </c>
      <c r="BP12" s="30" t="e">
        <f t="shared" si="23"/>
        <v>#DIV/0!</v>
      </c>
      <c r="BQ12" s="31" t="e">
        <f t="shared" si="23"/>
        <v>#DIV/0!</v>
      </c>
      <c r="BR12" s="32" t="e">
        <f t="shared" si="23"/>
        <v>#DIV/0!</v>
      </c>
      <c r="BS12" s="32" t="e">
        <f t="shared" si="23"/>
        <v>#DIV/0!</v>
      </c>
      <c r="BT12" s="29" t="e">
        <f t="shared" si="23"/>
        <v>#DIV/0!</v>
      </c>
      <c r="BU12" s="30" t="e">
        <f t="shared" si="23"/>
        <v>#DIV/0!</v>
      </c>
      <c r="BV12" s="30" t="e">
        <f t="shared" si="23"/>
        <v>#DIV/0!</v>
      </c>
      <c r="BW12" s="30" t="e">
        <f t="shared" si="23"/>
        <v>#DIV/0!</v>
      </c>
      <c r="BX12" s="30" t="e">
        <f t="shared" si="23"/>
        <v>#DIV/0!</v>
      </c>
      <c r="BY12" s="30" t="e">
        <f t="shared" si="23"/>
        <v>#DIV/0!</v>
      </c>
      <c r="BZ12" s="30" t="e">
        <f t="shared" si="23"/>
        <v>#DIV/0!</v>
      </c>
      <c r="CA12" s="30" t="e">
        <f t="shared" si="23"/>
        <v>#DIV/0!</v>
      </c>
      <c r="CB12" s="30" t="e">
        <f t="shared" si="23"/>
        <v>#DIV/0!</v>
      </c>
      <c r="CC12" s="30" t="e">
        <f t="shared" si="23"/>
        <v>#DIV/0!</v>
      </c>
      <c r="CD12" s="30" t="e">
        <f t="shared" si="23"/>
        <v>#DIV/0!</v>
      </c>
      <c r="CE12" s="31" t="e">
        <f t="shared" si="23"/>
        <v>#DIV/0!</v>
      </c>
      <c r="CF12" s="32" t="e">
        <f t="shared" si="23"/>
        <v>#DIV/0!</v>
      </c>
      <c r="CG12" s="32" t="e">
        <f t="shared" si="23"/>
        <v>#DIV/0!</v>
      </c>
    </row>
    <row r="13" spans="1:85" x14ac:dyDescent="0.25">
      <c r="A13" s="36" t="s">
        <v>17</v>
      </c>
      <c r="B13" s="37">
        <v>-0.09</v>
      </c>
      <c r="C13" s="38">
        <v>-0.09</v>
      </c>
      <c r="D13" s="38">
        <v>-0.09</v>
      </c>
      <c r="E13" s="38">
        <v>-0.09</v>
      </c>
      <c r="F13" s="38">
        <v>-0.09</v>
      </c>
      <c r="G13" s="38">
        <v>-0.09</v>
      </c>
      <c r="H13" s="38">
        <v>-0.09</v>
      </c>
      <c r="I13" s="38">
        <v>-0.09</v>
      </c>
      <c r="J13" s="38">
        <v>-0.09</v>
      </c>
      <c r="K13" s="38">
        <v>-0.09</v>
      </c>
      <c r="L13" s="38">
        <v>-0.09</v>
      </c>
      <c r="M13" s="39">
        <v>-0.09</v>
      </c>
      <c r="N13" s="145">
        <v>-0.09</v>
      </c>
      <c r="O13" s="145">
        <f>IFERROR((AVERAGE(B13:M13)),0)</f>
        <v>-8.9999999999999983E-2</v>
      </c>
      <c r="P13" s="37">
        <v>-0.09</v>
      </c>
      <c r="Q13" s="38">
        <v>-0.09</v>
      </c>
      <c r="R13" s="38">
        <v>-0.09</v>
      </c>
      <c r="S13" s="38">
        <v>-0.09</v>
      </c>
      <c r="T13" s="38">
        <v>-0.09</v>
      </c>
      <c r="U13" s="38">
        <v>-0.09</v>
      </c>
      <c r="V13" s="38">
        <v>-0.09</v>
      </c>
      <c r="W13" s="38">
        <v>-0.09</v>
      </c>
      <c r="X13" s="38">
        <v>-0.09</v>
      </c>
      <c r="Y13" s="38">
        <v>-0.09</v>
      </c>
      <c r="Z13" s="38">
        <v>-0.09</v>
      </c>
      <c r="AA13" s="39">
        <v>-0.09</v>
      </c>
      <c r="AB13" s="145">
        <v>-0.09</v>
      </c>
      <c r="AC13" s="145">
        <f>IFERROR((AVERAGE(P13:AA13)),0)</f>
        <v>-8.9999999999999983E-2</v>
      </c>
      <c r="AD13" s="37">
        <v>-0.09</v>
      </c>
      <c r="AE13" s="38">
        <v>-0.09</v>
      </c>
      <c r="AF13" s="38">
        <v>-0.09</v>
      </c>
      <c r="AG13" s="38">
        <v>-0.09</v>
      </c>
      <c r="AH13" s="38">
        <v>-0.09</v>
      </c>
      <c r="AI13" s="38">
        <v>-0.09</v>
      </c>
      <c r="AJ13" s="38">
        <v>-0.09</v>
      </c>
      <c r="AK13" s="38">
        <v>-0.09</v>
      </c>
      <c r="AL13" s="38">
        <v>-0.09</v>
      </c>
      <c r="AM13" s="38">
        <v>-0.09</v>
      </c>
      <c r="AN13" s="38">
        <v>-0.09</v>
      </c>
      <c r="AO13" s="39">
        <v>-0.09</v>
      </c>
      <c r="AP13" s="145">
        <v>-0.09</v>
      </c>
      <c r="AQ13" s="145">
        <f>IFERROR((AVERAGE(AD13:AO13)),0)</f>
        <v>-8.9999999999999983E-2</v>
      </c>
      <c r="AR13" s="37">
        <v>-0.09</v>
      </c>
      <c r="AS13" s="38">
        <v>-0.09</v>
      </c>
      <c r="AT13" s="38">
        <v>-0.09</v>
      </c>
      <c r="AU13" s="38">
        <v>-0.09</v>
      </c>
      <c r="AV13" s="38">
        <v>-0.09</v>
      </c>
      <c r="AW13" s="38">
        <v>-0.09</v>
      </c>
      <c r="AX13" s="38">
        <v>-0.09</v>
      </c>
      <c r="AY13" s="38">
        <v>-0.09</v>
      </c>
      <c r="AZ13" s="38">
        <v>-0.09</v>
      </c>
      <c r="BA13" s="38">
        <v>-0.09</v>
      </c>
      <c r="BB13" s="38">
        <v>-0.09</v>
      </c>
      <c r="BC13" s="39">
        <v>-0.09</v>
      </c>
      <c r="BD13" s="145">
        <v>-0.09</v>
      </c>
      <c r="BE13" s="145">
        <f>IFERROR((AVERAGE(AR13:BC13)),0)</f>
        <v>-8.9999999999999983E-2</v>
      </c>
      <c r="BF13" s="37">
        <v>-0.09</v>
      </c>
      <c r="BG13" s="38">
        <v>-0.09</v>
      </c>
      <c r="BH13" s="38">
        <v>-0.09</v>
      </c>
      <c r="BI13" s="38">
        <v>-0.09</v>
      </c>
      <c r="BJ13" s="38">
        <v>-0.09</v>
      </c>
      <c r="BK13" s="38">
        <v>-0.09</v>
      </c>
      <c r="BL13" s="38">
        <v>-0.09</v>
      </c>
      <c r="BM13" s="38">
        <v>-0.09</v>
      </c>
      <c r="BN13" s="38">
        <v>-0.09</v>
      </c>
      <c r="BO13" s="38">
        <v>-0.09</v>
      </c>
      <c r="BP13" s="38">
        <v>-0.09</v>
      </c>
      <c r="BQ13" s="39">
        <v>-0.09</v>
      </c>
      <c r="BR13" s="145">
        <v>-0.09</v>
      </c>
      <c r="BS13" s="145">
        <f>IFERROR((AVERAGE(BF13:BQ13)),0)</f>
        <v>-8.9999999999999983E-2</v>
      </c>
      <c r="BT13" s="37">
        <v>-0.09</v>
      </c>
      <c r="BU13" s="38">
        <v>-0.09</v>
      </c>
      <c r="BV13" s="38">
        <v>-0.09</v>
      </c>
      <c r="BW13" s="38">
        <v>-0.09</v>
      </c>
      <c r="BX13" s="38">
        <v>-0.09</v>
      </c>
      <c r="BY13" s="38">
        <v>-0.09</v>
      </c>
      <c r="BZ13" s="38">
        <v>-0.09</v>
      </c>
      <c r="CA13" s="38">
        <v>-0.09</v>
      </c>
      <c r="CB13" s="38">
        <v>-0.09</v>
      </c>
      <c r="CC13" s="38">
        <v>-0.09</v>
      </c>
      <c r="CD13" s="38">
        <v>-0.09</v>
      </c>
      <c r="CE13" s="39">
        <v>-0.09</v>
      </c>
      <c r="CF13" s="145">
        <v>-0.09</v>
      </c>
      <c r="CG13" s="145">
        <f>IFERROR((AVERAGE(BT13:CE13)),0)</f>
        <v>-8.9999999999999983E-2</v>
      </c>
    </row>
    <row r="14" spans="1:85" ht="16.5" thickBot="1" x14ac:dyDescent="0.3">
      <c r="A14" s="40" t="s">
        <v>18</v>
      </c>
      <c r="B14" s="41">
        <f t="shared" ref="B14:BM14" si="24">B4*B13</f>
        <v>0</v>
      </c>
      <c r="C14" s="42">
        <f t="shared" si="24"/>
        <v>0</v>
      </c>
      <c r="D14" s="42">
        <f t="shared" si="24"/>
        <v>0</v>
      </c>
      <c r="E14" s="42">
        <f t="shared" si="24"/>
        <v>0</v>
      </c>
      <c r="F14" s="42">
        <f t="shared" si="24"/>
        <v>0</v>
      </c>
      <c r="G14" s="43">
        <f t="shared" si="24"/>
        <v>-7886.8665000000001</v>
      </c>
      <c r="H14" s="43">
        <f t="shared" si="24"/>
        <v>-11340.7677</v>
      </c>
      <c r="I14" s="43">
        <f t="shared" si="24"/>
        <v>-12000.7539</v>
      </c>
      <c r="J14" s="43">
        <f t="shared" si="24"/>
        <v>-11652.556500000001</v>
      </c>
      <c r="K14" s="43">
        <f t="shared" si="24"/>
        <v>-14278.933800000001</v>
      </c>
      <c r="L14" s="43">
        <f t="shared" si="24"/>
        <v>0</v>
      </c>
      <c r="M14" s="44">
        <f t="shared" si="24"/>
        <v>0</v>
      </c>
      <c r="N14" s="146">
        <f t="shared" si="24"/>
        <v>-57159.878400000001</v>
      </c>
      <c r="O14" s="146">
        <f t="shared" si="24"/>
        <v>-11431.975679999998</v>
      </c>
      <c r="P14" s="41">
        <f t="shared" si="24"/>
        <v>0</v>
      </c>
      <c r="Q14" s="42">
        <f t="shared" si="24"/>
        <v>0</v>
      </c>
      <c r="R14" s="42">
        <f t="shared" si="24"/>
        <v>0</v>
      </c>
      <c r="S14" s="42">
        <f t="shared" si="24"/>
        <v>0</v>
      </c>
      <c r="T14" s="42">
        <f t="shared" si="24"/>
        <v>0</v>
      </c>
      <c r="U14" s="43">
        <f t="shared" si="24"/>
        <v>0</v>
      </c>
      <c r="V14" s="43">
        <f t="shared" si="24"/>
        <v>0</v>
      </c>
      <c r="W14" s="43">
        <f t="shared" si="24"/>
        <v>0</v>
      </c>
      <c r="X14" s="43">
        <f t="shared" si="24"/>
        <v>0</v>
      </c>
      <c r="Y14" s="43">
        <f t="shared" si="24"/>
        <v>0</v>
      </c>
      <c r="Z14" s="43">
        <f t="shared" si="24"/>
        <v>0</v>
      </c>
      <c r="AA14" s="44">
        <f t="shared" si="24"/>
        <v>0</v>
      </c>
      <c r="AB14" s="146">
        <f t="shared" si="24"/>
        <v>0</v>
      </c>
      <c r="AC14" s="146">
        <f t="shared" si="24"/>
        <v>0</v>
      </c>
      <c r="AD14" s="41">
        <f t="shared" si="24"/>
        <v>0</v>
      </c>
      <c r="AE14" s="42">
        <f t="shared" si="24"/>
        <v>0</v>
      </c>
      <c r="AF14" s="42">
        <f t="shared" si="24"/>
        <v>0</v>
      </c>
      <c r="AG14" s="42">
        <f t="shared" si="24"/>
        <v>0</v>
      </c>
      <c r="AH14" s="42">
        <f t="shared" si="24"/>
        <v>0</v>
      </c>
      <c r="AI14" s="43">
        <f t="shared" si="24"/>
        <v>0</v>
      </c>
      <c r="AJ14" s="43">
        <f t="shared" si="24"/>
        <v>0</v>
      </c>
      <c r="AK14" s="43">
        <f t="shared" si="24"/>
        <v>0</v>
      </c>
      <c r="AL14" s="43">
        <f t="shared" si="24"/>
        <v>0</v>
      </c>
      <c r="AM14" s="43">
        <f t="shared" si="24"/>
        <v>0</v>
      </c>
      <c r="AN14" s="43">
        <f t="shared" si="24"/>
        <v>0</v>
      </c>
      <c r="AO14" s="44">
        <f t="shared" si="24"/>
        <v>0</v>
      </c>
      <c r="AP14" s="146">
        <f t="shared" si="24"/>
        <v>0</v>
      </c>
      <c r="AQ14" s="146">
        <f t="shared" si="24"/>
        <v>0</v>
      </c>
      <c r="AR14" s="41">
        <f t="shared" si="24"/>
        <v>0</v>
      </c>
      <c r="AS14" s="42">
        <f t="shared" si="24"/>
        <v>0</v>
      </c>
      <c r="AT14" s="42">
        <f t="shared" si="24"/>
        <v>0</v>
      </c>
      <c r="AU14" s="42">
        <f t="shared" si="24"/>
        <v>0</v>
      </c>
      <c r="AV14" s="42">
        <f t="shared" si="24"/>
        <v>0</v>
      </c>
      <c r="AW14" s="43">
        <f t="shared" si="24"/>
        <v>0</v>
      </c>
      <c r="AX14" s="43">
        <f t="shared" si="24"/>
        <v>0</v>
      </c>
      <c r="AY14" s="43">
        <f t="shared" si="24"/>
        <v>0</v>
      </c>
      <c r="AZ14" s="43">
        <f t="shared" si="24"/>
        <v>0</v>
      </c>
      <c r="BA14" s="43">
        <f t="shared" si="24"/>
        <v>0</v>
      </c>
      <c r="BB14" s="43">
        <f t="shared" si="24"/>
        <v>0</v>
      </c>
      <c r="BC14" s="44">
        <f t="shared" si="24"/>
        <v>0</v>
      </c>
      <c r="BD14" s="146">
        <f t="shared" si="24"/>
        <v>0</v>
      </c>
      <c r="BE14" s="146">
        <f t="shared" si="24"/>
        <v>0</v>
      </c>
      <c r="BF14" s="41">
        <f t="shared" si="24"/>
        <v>0</v>
      </c>
      <c r="BG14" s="42">
        <f t="shared" si="24"/>
        <v>0</v>
      </c>
      <c r="BH14" s="42">
        <f t="shared" si="24"/>
        <v>0</v>
      </c>
      <c r="BI14" s="42">
        <f t="shared" si="24"/>
        <v>0</v>
      </c>
      <c r="BJ14" s="42">
        <f t="shared" si="24"/>
        <v>0</v>
      </c>
      <c r="BK14" s="43">
        <f t="shared" si="24"/>
        <v>0</v>
      </c>
      <c r="BL14" s="43">
        <f t="shared" si="24"/>
        <v>0</v>
      </c>
      <c r="BM14" s="43">
        <f t="shared" si="24"/>
        <v>0</v>
      </c>
      <c r="BN14" s="43">
        <f t="shared" ref="BN14:CG14" si="25">BN4*BN13</f>
        <v>0</v>
      </c>
      <c r="BO14" s="43">
        <f t="shared" si="25"/>
        <v>0</v>
      </c>
      <c r="BP14" s="43">
        <f t="shared" si="25"/>
        <v>0</v>
      </c>
      <c r="BQ14" s="44">
        <f t="shared" si="25"/>
        <v>0</v>
      </c>
      <c r="BR14" s="146">
        <f t="shared" si="25"/>
        <v>0</v>
      </c>
      <c r="BS14" s="146">
        <f t="shared" si="25"/>
        <v>0</v>
      </c>
      <c r="BT14" s="41">
        <f t="shared" si="25"/>
        <v>0</v>
      </c>
      <c r="BU14" s="42">
        <f t="shared" si="25"/>
        <v>0</v>
      </c>
      <c r="BV14" s="42">
        <f t="shared" si="25"/>
        <v>0</v>
      </c>
      <c r="BW14" s="42">
        <f t="shared" si="25"/>
        <v>0</v>
      </c>
      <c r="BX14" s="42">
        <f t="shared" si="25"/>
        <v>0</v>
      </c>
      <c r="BY14" s="43">
        <f t="shared" si="25"/>
        <v>0</v>
      </c>
      <c r="BZ14" s="43">
        <f t="shared" si="25"/>
        <v>0</v>
      </c>
      <c r="CA14" s="43">
        <f t="shared" si="25"/>
        <v>0</v>
      </c>
      <c r="CB14" s="43">
        <f t="shared" si="25"/>
        <v>0</v>
      </c>
      <c r="CC14" s="43">
        <f t="shared" si="25"/>
        <v>0</v>
      </c>
      <c r="CD14" s="43">
        <f t="shared" si="25"/>
        <v>0</v>
      </c>
      <c r="CE14" s="44">
        <f t="shared" si="25"/>
        <v>0</v>
      </c>
      <c r="CF14" s="146">
        <f t="shared" si="25"/>
        <v>0</v>
      </c>
      <c r="CG14" s="146">
        <f t="shared" si="25"/>
        <v>0</v>
      </c>
    </row>
    <row r="15" spans="1:85" ht="17.25" thickTop="1" thickBot="1" x14ac:dyDescent="0.3">
      <c r="A15" s="45" t="s">
        <v>22</v>
      </c>
      <c r="B15" s="46" t="e">
        <f t="shared" ref="B15:BM15" si="26">(B13-B12)/B13</f>
        <v>#DIV/0!</v>
      </c>
      <c r="C15" s="47" t="e">
        <f t="shared" si="26"/>
        <v>#DIV/0!</v>
      </c>
      <c r="D15" s="47" t="e">
        <f t="shared" si="26"/>
        <v>#DIV/0!</v>
      </c>
      <c r="E15" s="47" t="e">
        <f t="shared" si="26"/>
        <v>#DIV/0!</v>
      </c>
      <c r="F15" s="47" t="e">
        <f t="shared" si="26"/>
        <v>#DIV/0!</v>
      </c>
      <c r="G15" s="47">
        <f t="shared" si="26"/>
        <v>0.53437654865845652</v>
      </c>
      <c r="H15" s="47">
        <f t="shared" si="26"/>
        <v>0.50233880551137644</v>
      </c>
      <c r="I15" s="47">
        <f t="shared" si="26"/>
        <v>0.38558943367716247</v>
      </c>
      <c r="J15" s="47">
        <f t="shared" si="26"/>
        <v>0.41015261329134084</v>
      </c>
      <c r="K15" s="47">
        <f t="shared" si="26"/>
        <v>0.52377396693302136</v>
      </c>
      <c r="L15" s="47" t="e">
        <f t="shared" si="26"/>
        <v>#DIV/0!</v>
      </c>
      <c r="M15" s="48" t="e">
        <f t="shared" si="26"/>
        <v>#DIV/0!</v>
      </c>
      <c r="N15" s="147">
        <f t="shared" si="26"/>
        <v>0.46880940180586528</v>
      </c>
      <c r="O15" s="147">
        <f t="shared" si="26"/>
        <v>0.46880940180586517</v>
      </c>
      <c r="P15" s="46" t="e">
        <f t="shared" si="26"/>
        <v>#DIV/0!</v>
      </c>
      <c r="Q15" s="47" t="e">
        <f t="shared" si="26"/>
        <v>#DIV/0!</v>
      </c>
      <c r="R15" s="47" t="e">
        <f t="shared" si="26"/>
        <v>#DIV/0!</v>
      </c>
      <c r="S15" s="47" t="e">
        <f t="shared" si="26"/>
        <v>#DIV/0!</v>
      </c>
      <c r="T15" s="47" t="e">
        <f t="shared" si="26"/>
        <v>#DIV/0!</v>
      </c>
      <c r="U15" s="47" t="e">
        <f t="shared" si="26"/>
        <v>#DIV/0!</v>
      </c>
      <c r="V15" s="47" t="e">
        <f t="shared" si="26"/>
        <v>#DIV/0!</v>
      </c>
      <c r="W15" s="47" t="e">
        <f t="shared" si="26"/>
        <v>#DIV/0!</v>
      </c>
      <c r="X15" s="47" t="e">
        <f t="shared" si="26"/>
        <v>#DIV/0!</v>
      </c>
      <c r="Y15" s="47" t="e">
        <f t="shared" si="26"/>
        <v>#DIV/0!</v>
      </c>
      <c r="Z15" s="47" t="e">
        <f t="shared" si="26"/>
        <v>#DIV/0!</v>
      </c>
      <c r="AA15" s="48" t="e">
        <f t="shared" si="26"/>
        <v>#DIV/0!</v>
      </c>
      <c r="AB15" s="147" t="e">
        <f t="shared" si="26"/>
        <v>#DIV/0!</v>
      </c>
      <c r="AC15" s="147" t="e">
        <f t="shared" si="26"/>
        <v>#DIV/0!</v>
      </c>
      <c r="AD15" s="46" t="e">
        <f t="shared" si="26"/>
        <v>#DIV/0!</v>
      </c>
      <c r="AE15" s="47" t="e">
        <f t="shared" si="26"/>
        <v>#DIV/0!</v>
      </c>
      <c r="AF15" s="47" t="e">
        <f t="shared" si="26"/>
        <v>#DIV/0!</v>
      </c>
      <c r="AG15" s="47" t="e">
        <f t="shared" si="26"/>
        <v>#DIV/0!</v>
      </c>
      <c r="AH15" s="47" t="e">
        <f t="shared" si="26"/>
        <v>#DIV/0!</v>
      </c>
      <c r="AI15" s="47" t="e">
        <f t="shared" si="26"/>
        <v>#DIV/0!</v>
      </c>
      <c r="AJ15" s="47" t="e">
        <f t="shared" si="26"/>
        <v>#DIV/0!</v>
      </c>
      <c r="AK15" s="47" t="e">
        <f t="shared" si="26"/>
        <v>#DIV/0!</v>
      </c>
      <c r="AL15" s="47" t="e">
        <f t="shared" si="26"/>
        <v>#DIV/0!</v>
      </c>
      <c r="AM15" s="47" t="e">
        <f t="shared" si="26"/>
        <v>#DIV/0!</v>
      </c>
      <c r="AN15" s="47" t="e">
        <f t="shared" si="26"/>
        <v>#DIV/0!</v>
      </c>
      <c r="AO15" s="48" t="e">
        <f t="shared" si="26"/>
        <v>#DIV/0!</v>
      </c>
      <c r="AP15" s="147" t="e">
        <f t="shared" si="26"/>
        <v>#DIV/0!</v>
      </c>
      <c r="AQ15" s="147" t="e">
        <f t="shared" si="26"/>
        <v>#DIV/0!</v>
      </c>
      <c r="AR15" s="46" t="e">
        <f t="shared" si="26"/>
        <v>#DIV/0!</v>
      </c>
      <c r="AS15" s="47" t="e">
        <f t="shared" si="26"/>
        <v>#DIV/0!</v>
      </c>
      <c r="AT15" s="47" t="e">
        <f t="shared" si="26"/>
        <v>#DIV/0!</v>
      </c>
      <c r="AU15" s="47" t="e">
        <f t="shared" si="26"/>
        <v>#DIV/0!</v>
      </c>
      <c r="AV15" s="47" t="e">
        <f t="shared" si="26"/>
        <v>#DIV/0!</v>
      </c>
      <c r="AW15" s="47" t="e">
        <f t="shared" si="26"/>
        <v>#DIV/0!</v>
      </c>
      <c r="AX15" s="47" t="e">
        <f t="shared" si="26"/>
        <v>#DIV/0!</v>
      </c>
      <c r="AY15" s="47" t="e">
        <f t="shared" si="26"/>
        <v>#DIV/0!</v>
      </c>
      <c r="AZ15" s="47" t="e">
        <f t="shared" si="26"/>
        <v>#DIV/0!</v>
      </c>
      <c r="BA15" s="47" t="e">
        <f t="shared" si="26"/>
        <v>#DIV/0!</v>
      </c>
      <c r="BB15" s="47" t="e">
        <f t="shared" si="26"/>
        <v>#DIV/0!</v>
      </c>
      <c r="BC15" s="48" t="e">
        <f t="shared" si="26"/>
        <v>#DIV/0!</v>
      </c>
      <c r="BD15" s="147" t="e">
        <f t="shared" si="26"/>
        <v>#DIV/0!</v>
      </c>
      <c r="BE15" s="147" t="e">
        <f t="shared" si="26"/>
        <v>#DIV/0!</v>
      </c>
      <c r="BF15" s="46" t="e">
        <f t="shared" si="26"/>
        <v>#DIV/0!</v>
      </c>
      <c r="BG15" s="47" t="e">
        <f t="shared" si="26"/>
        <v>#DIV/0!</v>
      </c>
      <c r="BH15" s="47" t="e">
        <f t="shared" si="26"/>
        <v>#DIV/0!</v>
      </c>
      <c r="BI15" s="47" t="e">
        <f t="shared" si="26"/>
        <v>#DIV/0!</v>
      </c>
      <c r="BJ15" s="47" t="e">
        <f t="shared" si="26"/>
        <v>#DIV/0!</v>
      </c>
      <c r="BK15" s="47" t="e">
        <f t="shared" si="26"/>
        <v>#DIV/0!</v>
      </c>
      <c r="BL15" s="47" t="e">
        <f t="shared" si="26"/>
        <v>#DIV/0!</v>
      </c>
      <c r="BM15" s="47" t="e">
        <f t="shared" si="26"/>
        <v>#DIV/0!</v>
      </c>
      <c r="BN15" s="47" t="e">
        <f t="shared" ref="BN15:CG15" si="27">(BN13-BN12)/BN13</f>
        <v>#DIV/0!</v>
      </c>
      <c r="BO15" s="47" t="e">
        <f t="shared" si="27"/>
        <v>#DIV/0!</v>
      </c>
      <c r="BP15" s="47" t="e">
        <f t="shared" si="27"/>
        <v>#DIV/0!</v>
      </c>
      <c r="BQ15" s="48" t="e">
        <f t="shared" si="27"/>
        <v>#DIV/0!</v>
      </c>
      <c r="BR15" s="147" t="e">
        <f t="shared" si="27"/>
        <v>#DIV/0!</v>
      </c>
      <c r="BS15" s="147" t="e">
        <f t="shared" si="27"/>
        <v>#DIV/0!</v>
      </c>
      <c r="BT15" s="46" t="e">
        <f t="shared" si="27"/>
        <v>#DIV/0!</v>
      </c>
      <c r="BU15" s="47" t="e">
        <f t="shared" si="27"/>
        <v>#DIV/0!</v>
      </c>
      <c r="BV15" s="47" t="e">
        <f t="shared" si="27"/>
        <v>#DIV/0!</v>
      </c>
      <c r="BW15" s="47" t="e">
        <f t="shared" si="27"/>
        <v>#DIV/0!</v>
      </c>
      <c r="BX15" s="47" t="e">
        <f t="shared" si="27"/>
        <v>#DIV/0!</v>
      </c>
      <c r="BY15" s="47" t="e">
        <f t="shared" si="27"/>
        <v>#DIV/0!</v>
      </c>
      <c r="BZ15" s="47" t="e">
        <f t="shared" si="27"/>
        <v>#DIV/0!</v>
      </c>
      <c r="CA15" s="47" t="e">
        <f t="shared" si="27"/>
        <v>#DIV/0!</v>
      </c>
      <c r="CB15" s="47" t="e">
        <f t="shared" si="27"/>
        <v>#DIV/0!</v>
      </c>
      <c r="CC15" s="47" t="e">
        <f t="shared" si="27"/>
        <v>#DIV/0!</v>
      </c>
      <c r="CD15" s="47" t="e">
        <f t="shared" si="27"/>
        <v>#DIV/0!</v>
      </c>
      <c r="CE15" s="48" t="e">
        <f t="shared" si="27"/>
        <v>#DIV/0!</v>
      </c>
      <c r="CF15" s="147" t="e">
        <f t="shared" si="27"/>
        <v>#DIV/0!</v>
      </c>
      <c r="CG15" s="147" t="e">
        <f t="shared" si="27"/>
        <v>#DIV/0!</v>
      </c>
    </row>
    <row r="16" spans="1:85" ht="19.5" thickTop="1" x14ac:dyDescent="0.25">
      <c r="A16" s="82" t="s">
        <v>23</v>
      </c>
      <c r="B16" s="69"/>
      <c r="C16" s="70"/>
      <c r="D16" s="70"/>
      <c r="E16" s="70"/>
      <c r="F16" s="70"/>
      <c r="G16" s="70">
        <v>-44478.49</v>
      </c>
      <c r="H16" s="70">
        <v>-36312.51</v>
      </c>
      <c r="I16" s="70">
        <v>-49483.81</v>
      </c>
      <c r="J16" s="70">
        <v>-43321.04</v>
      </c>
      <c r="K16" s="70">
        <v>-49160.07</v>
      </c>
      <c r="L16" s="70"/>
      <c r="M16" s="71"/>
      <c r="N16" s="148">
        <f>SUM(B16:M16)</f>
        <v>-222755.92</v>
      </c>
      <c r="O16" s="148">
        <f>IFERROR((AVERAGE(B16:M16)),0)</f>
        <v>-44551.184000000001</v>
      </c>
      <c r="P16" s="69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1"/>
      <c r="AB16" s="148">
        <f>SUM(P16:AA16)</f>
        <v>0</v>
      </c>
      <c r="AC16" s="148">
        <f>IFERROR((AVERAGE(P16:AA16)),0)</f>
        <v>0</v>
      </c>
      <c r="AD16" s="69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1"/>
      <c r="AP16" s="148">
        <f>SUM(AD16:AO16)</f>
        <v>0</v>
      </c>
      <c r="AQ16" s="148">
        <f>IFERROR((AVERAGE(AD16:AO16)),0)</f>
        <v>0</v>
      </c>
      <c r="AR16" s="69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1"/>
      <c r="BD16" s="148">
        <f>SUM(AR16:BC16)</f>
        <v>0</v>
      </c>
      <c r="BE16" s="148">
        <f>IFERROR((AVERAGE(AR16:BC16)),0)</f>
        <v>0</v>
      </c>
      <c r="BF16" s="69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1"/>
      <c r="BR16" s="148">
        <f>SUM(BF16:BQ16)</f>
        <v>0</v>
      </c>
      <c r="BS16" s="148">
        <f>IFERROR((AVERAGE(BF16:BQ16)),0)</f>
        <v>0</v>
      </c>
      <c r="BT16" s="69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1"/>
      <c r="CF16" s="148">
        <f>SUM(BT16:CE16)</f>
        <v>0</v>
      </c>
      <c r="CG16" s="148">
        <f>IFERROR((AVERAGE(BT16:CE16)),0)</f>
        <v>0</v>
      </c>
    </row>
    <row r="17" spans="1:86" ht="19.5" thickBot="1" x14ac:dyDescent="0.3">
      <c r="A17" s="83" t="s">
        <v>3</v>
      </c>
      <c r="B17" s="72">
        <f t="shared" ref="B17:BM17" si="28">IF(B$4=0,0,B16/B$4)</f>
        <v>0</v>
      </c>
      <c r="C17" s="73">
        <f t="shared" si="28"/>
        <v>0</v>
      </c>
      <c r="D17" s="73">
        <f t="shared" si="28"/>
        <v>0</v>
      </c>
      <c r="E17" s="73">
        <f t="shared" si="28"/>
        <v>0</v>
      </c>
      <c r="F17" s="73">
        <f t="shared" si="28"/>
        <v>0</v>
      </c>
      <c r="G17" s="73">
        <f t="shared" si="28"/>
        <v>-0.5075607784156102</v>
      </c>
      <c r="H17" s="73">
        <f t="shared" si="28"/>
        <v>-0.28817501481844127</v>
      </c>
      <c r="I17" s="73">
        <f t="shared" si="28"/>
        <v>-0.3711052603120209</v>
      </c>
      <c r="J17" s="73">
        <f t="shared" si="28"/>
        <v>-0.33459555420306264</v>
      </c>
      <c r="K17" s="73">
        <f t="shared" si="28"/>
        <v>-0.30985550895963954</v>
      </c>
      <c r="L17" s="73">
        <f t="shared" si="28"/>
        <v>0</v>
      </c>
      <c r="M17" s="74">
        <f t="shared" si="28"/>
        <v>0</v>
      </c>
      <c r="N17" s="149">
        <f t="shared" si="28"/>
        <v>-0.35073609953655888</v>
      </c>
      <c r="O17" s="149">
        <f t="shared" si="28"/>
        <v>-0.35073609953655882</v>
      </c>
      <c r="P17" s="72">
        <f t="shared" si="28"/>
        <v>0</v>
      </c>
      <c r="Q17" s="73">
        <f t="shared" si="28"/>
        <v>0</v>
      </c>
      <c r="R17" s="73">
        <f t="shared" si="28"/>
        <v>0</v>
      </c>
      <c r="S17" s="73">
        <f t="shared" si="28"/>
        <v>0</v>
      </c>
      <c r="T17" s="73">
        <f t="shared" si="28"/>
        <v>0</v>
      </c>
      <c r="U17" s="73">
        <f t="shared" si="28"/>
        <v>0</v>
      </c>
      <c r="V17" s="73">
        <f t="shared" si="28"/>
        <v>0</v>
      </c>
      <c r="W17" s="73">
        <f t="shared" si="28"/>
        <v>0</v>
      </c>
      <c r="X17" s="73">
        <f t="shared" si="28"/>
        <v>0</v>
      </c>
      <c r="Y17" s="73">
        <f t="shared" si="28"/>
        <v>0</v>
      </c>
      <c r="Z17" s="73">
        <f t="shared" si="28"/>
        <v>0</v>
      </c>
      <c r="AA17" s="74">
        <f t="shared" si="28"/>
        <v>0</v>
      </c>
      <c r="AB17" s="149">
        <f t="shared" si="28"/>
        <v>0</v>
      </c>
      <c r="AC17" s="149">
        <f t="shared" si="28"/>
        <v>0</v>
      </c>
      <c r="AD17" s="72">
        <f t="shared" si="28"/>
        <v>0</v>
      </c>
      <c r="AE17" s="73">
        <f t="shared" si="28"/>
        <v>0</v>
      </c>
      <c r="AF17" s="73">
        <f t="shared" si="28"/>
        <v>0</v>
      </c>
      <c r="AG17" s="73">
        <f t="shared" si="28"/>
        <v>0</v>
      </c>
      <c r="AH17" s="73">
        <f t="shared" si="28"/>
        <v>0</v>
      </c>
      <c r="AI17" s="73">
        <f t="shared" si="28"/>
        <v>0</v>
      </c>
      <c r="AJ17" s="73">
        <f t="shared" si="28"/>
        <v>0</v>
      </c>
      <c r="AK17" s="73">
        <f t="shared" si="28"/>
        <v>0</v>
      </c>
      <c r="AL17" s="73">
        <f t="shared" si="28"/>
        <v>0</v>
      </c>
      <c r="AM17" s="73">
        <f t="shared" si="28"/>
        <v>0</v>
      </c>
      <c r="AN17" s="73">
        <f t="shared" si="28"/>
        <v>0</v>
      </c>
      <c r="AO17" s="74">
        <f t="shared" si="28"/>
        <v>0</v>
      </c>
      <c r="AP17" s="149">
        <f t="shared" si="28"/>
        <v>0</v>
      </c>
      <c r="AQ17" s="149">
        <f t="shared" si="28"/>
        <v>0</v>
      </c>
      <c r="AR17" s="72">
        <f t="shared" si="28"/>
        <v>0</v>
      </c>
      <c r="AS17" s="73">
        <f t="shared" si="28"/>
        <v>0</v>
      </c>
      <c r="AT17" s="73">
        <f t="shared" si="28"/>
        <v>0</v>
      </c>
      <c r="AU17" s="73">
        <f t="shared" si="28"/>
        <v>0</v>
      </c>
      <c r="AV17" s="73">
        <f t="shared" si="28"/>
        <v>0</v>
      </c>
      <c r="AW17" s="73">
        <f t="shared" si="28"/>
        <v>0</v>
      </c>
      <c r="AX17" s="73">
        <f t="shared" si="28"/>
        <v>0</v>
      </c>
      <c r="AY17" s="73">
        <f t="shared" si="28"/>
        <v>0</v>
      </c>
      <c r="AZ17" s="73">
        <f t="shared" si="28"/>
        <v>0</v>
      </c>
      <c r="BA17" s="73">
        <f t="shared" si="28"/>
        <v>0</v>
      </c>
      <c r="BB17" s="73">
        <f t="shared" si="28"/>
        <v>0</v>
      </c>
      <c r="BC17" s="74">
        <f t="shared" si="28"/>
        <v>0</v>
      </c>
      <c r="BD17" s="149">
        <f t="shared" si="28"/>
        <v>0</v>
      </c>
      <c r="BE17" s="149">
        <f t="shared" si="28"/>
        <v>0</v>
      </c>
      <c r="BF17" s="72">
        <f t="shared" si="28"/>
        <v>0</v>
      </c>
      <c r="BG17" s="73">
        <f t="shared" si="28"/>
        <v>0</v>
      </c>
      <c r="BH17" s="73">
        <f t="shared" si="28"/>
        <v>0</v>
      </c>
      <c r="BI17" s="73">
        <f t="shared" si="28"/>
        <v>0</v>
      </c>
      <c r="BJ17" s="73">
        <f t="shared" si="28"/>
        <v>0</v>
      </c>
      <c r="BK17" s="73">
        <f t="shared" si="28"/>
        <v>0</v>
      </c>
      <c r="BL17" s="73">
        <f t="shared" si="28"/>
        <v>0</v>
      </c>
      <c r="BM17" s="73">
        <f t="shared" si="28"/>
        <v>0</v>
      </c>
      <c r="BN17" s="73">
        <f t="shared" ref="BN17:CG17" si="29">IF(BN$4=0,0,BN16/BN$4)</f>
        <v>0</v>
      </c>
      <c r="BO17" s="73">
        <f t="shared" si="29"/>
        <v>0</v>
      </c>
      <c r="BP17" s="73">
        <f t="shared" si="29"/>
        <v>0</v>
      </c>
      <c r="BQ17" s="74">
        <f t="shared" si="29"/>
        <v>0</v>
      </c>
      <c r="BR17" s="149">
        <f t="shared" si="29"/>
        <v>0</v>
      </c>
      <c r="BS17" s="149">
        <f t="shared" si="29"/>
        <v>0</v>
      </c>
      <c r="BT17" s="72">
        <f t="shared" si="29"/>
        <v>0</v>
      </c>
      <c r="BU17" s="73">
        <f t="shared" si="29"/>
        <v>0</v>
      </c>
      <c r="BV17" s="73">
        <f t="shared" si="29"/>
        <v>0</v>
      </c>
      <c r="BW17" s="73">
        <f t="shared" si="29"/>
        <v>0</v>
      </c>
      <c r="BX17" s="73">
        <f t="shared" si="29"/>
        <v>0</v>
      </c>
      <c r="BY17" s="73">
        <f t="shared" si="29"/>
        <v>0</v>
      </c>
      <c r="BZ17" s="73">
        <f t="shared" si="29"/>
        <v>0</v>
      </c>
      <c r="CA17" s="73">
        <f t="shared" si="29"/>
        <v>0</v>
      </c>
      <c r="CB17" s="73">
        <f t="shared" si="29"/>
        <v>0</v>
      </c>
      <c r="CC17" s="73">
        <f t="shared" si="29"/>
        <v>0</v>
      </c>
      <c r="CD17" s="73">
        <f t="shared" si="29"/>
        <v>0</v>
      </c>
      <c r="CE17" s="74">
        <f t="shared" si="29"/>
        <v>0</v>
      </c>
      <c r="CF17" s="149">
        <f t="shared" si="29"/>
        <v>0</v>
      </c>
      <c r="CG17" s="149">
        <f t="shared" si="29"/>
        <v>0</v>
      </c>
    </row>
    <row r="18" spans="1:86" ht="16.5" thickTop="1" x14ac:dyDescent="0.25">
      <c r="A18" s="64" t="s">
        <v>17</v>
      </c>
      <c r="B18" s="65">
        <v>-0.28000000000000003</v>
      </c>
      <c r="C18" s="66">
        <v>-0.28000000000000003</v>
      </c>
      <c r="D18" s="66">
        <v>-0.28000000000000003</v>
      </c>
      <c r="E18" s="66">
        <v>-0.28000000000000003</v>
      </c>
      <c r="F18" s="66">
        <v>-0.28000000000000003</v>
      </c>
      <c r="G18" s="66">
        <v>-0.28000000000000003</v>
      </c>
      <c r="H18" s="66">
        <v>-0.28000000000000003</v>
      </c>
      <c r="I18" s="66">
        <v>-0.28000000000000003</v>
      </c>
      <c r="J18" s="66">
        <v>-0.28000000000000003</v>
      </c>
      <c r="K18" s="66">
        <v>-0.28000000000000003</v>
      </c>
      <c r="L18" s="66">
        <v>-0.28000000000000003</v>
      </c>
      <c r="M18" s="67">
        <v>-0.28000000000000003</v>
      </c>
      <c r="N18" s="150">
        <v>-0.28000000000000003</v>
      </c>
      <c r="O18" s="150">
        <f>IFERROR((AVERAGE(B18:M18)),0)</f>
        <v>-0.28000000000000008</v>
      </c>
      <c r="P18" s="65">
        <v>-0.28000000000000003</v>
      </c>
      <c r="Q18" s="66">
        <v>-0.28000000000000003</v>
      </c>
      <c r="R18" s="66">
        <v>-0.28000000000000003</v>
      </c>
      <c r="S18" s="66">
        <v>-0.28000000000000003</v>
      </c>
      <c r="T18" s="66">
        <v>-0.28000000000000003</v>
      </c>
      <c r="U18" s="66">
        <v>-0.28000000000000003</v>
      </c>
      <c r="V18" s="66">
        <v>-0.28000000000000003</v>
      </c>
      <c r="W18" s="66">
        <v>-0.28000000000000003</v>
      </c>
      <c r="X18" s="66">
        <v>-0.28000000000000003</v>
      </c>
      <c r="Y18" s="66">
        <v>-0.28000000000000003</v>
      </c>
      <c r="Z18" s="66">
        <v>-0.28000000000000003</v>
      </c>
      <c r="AA18" s="67">
        <v>-0.28000000000000003</v>
      </c>
      <c r="AB18" s="150">
        <v>-0.28000000000000003</v>
      </c>
      <c r="AC18" s="150">
        <f>IFERROR((AVERAGE(P18:AA18)),0)</f>
        <v>-0.28000000000000008</v>
      </c>
      <c r="AD18" s="65">
        <v>-0.28000000000000003</v>
      </c>
      <c r="AE18" s="66">
        <v>-0.28000000000000003</v>
      </c>
      <c r="AF18" s="66">
        <v>-0.28000000000000003</v>
      </c>
      <c r="AG18" s="66">
        <v>-0.28000000000000003</v>
      </c>
      <c r="AH18" s="66">
        <v>-0.28000000000000003</v>
      </c>
      <c r="AI18" s="66">
        <v>-0.28000000000000003</v>
      </c>
      <c r="AJ18" s="66">
        <v>-0.28000000000000003</v>
      </c>
      <c r="AK18" s="66">
        <v>-0.28000000000000003</v>
      </c>
      <c r="AL18" s="66">
        <v>-0.28000000000000003</v>
      </c>
      <c r="AM18" s="66">
        <v>-0.28000000000000003</v>
      </c>
      <c r="AN18" s="66">
        <v>-0.28000000000000003</v>
      </c>
      <c r="AO18" s="67">
        <v>-0.28000000000000003</v>
      </c>
      <c r="AP18" s="150">
        <v>-0.28000000000000003</v>
      </c>
      <c r="AQ18" s="150">
        <f>IFERROR((AVERAGE(AD18:AO18)),0)</f>
        <v>-0.28000000000000008</v>
      </c>
      <c r="AR18" s="65">
        <v>-0.28000000000000003</v>
      </c>
      <c r="AS18" s="66">
        <v>-0.28000000000000003</v>
      </c>
      <c r="AT18" s="66">
        <v>-0.28000000000000003</v>
      </c>
      <c r="AU18" s="66">
        <v>-0.28000000000000003</v>
      </c>
      <c r="AV18" s="66">
        <v>-0.28000000000000003</v>
      </c>
      <c r="AW18" s="66">
        <v>-0.28000000000000003</v>
      </c>
      <c r="AX18" s="66">
        <v>-0.28000000000000003</v>
      </c>
      <c r="AY18" s="66">
        <v>-0.28000000000000003</v>
      </c>
      <c r="AZ18" s="66">
        <v>-0.28000000000000003</v>
      </c>
      <c r="BA18" s="66">
        <v>-0.28000000000000003</v>
      </c>
      <c r="BB18" s="66">
        <v>-0.28000000000000003</v>
      </c>
      <c r="BC18" s="67">
        <v>-0.28000000000000003</v>
      </c>
      <c r="BD18" s="150">
        <v>-0.28000000000000003</v>
      </c>
      <c r="BE18" s="150">
        <f>IFERROR((AVERAGE(AR18:BC18)),0)</f>
        <v>-0.28000000000000008</v>
      </c>
      <c r="BF18" s="65">
        <v>-0.28000000000000003</v>
      </c>
      <c r="BG18" s="66">
        <v>-0.28000000000000003</v>
      </c>
      <c r="BH18" s="66">
        <v>-0.28000000000000003</v>
      </c>
      <c r="BI18" s="66">
        <v>-0.28000000000000003</v>
      </c>
      <c r="BJ18" s="66">
        <v>-0.28000000000000003</v>
      </c>
      <c r="BK18" s="66">
        <v>-0.28000000000000003</v>
      </c>
      <c r="BL18" s="66">
        <v>-0.28000000000000003</v>
      </c>
      <c r="BM18" s="66">
        <v>-0.28000000000000003</v>
      </c>
      <c r="BN18" s="66">
        <v>-0.28000000000000003</v>
      </c>
      <c r="BO18" s="66">
        <v>-0.28000000000000003</v>
      </c>
      <c r="BP18" s="66">
        <v>-0.28000000000000003</v>
      </c>
      <c r="BQ18" s="67">
        <v>-0.28000000000000003</v>
      </c>
      <c r="BR18" s="150">
        <v>-0.28000000000000003</v>
      </c>
      <c r="BS18" s="150">
        <f>IFERROR((AVERAGE(BF18:BQ18)),0)</f>
        <v>-0.28000000000000008</v>
      </c>
      <c r="BT18" s="65">
        <v>-0.28000000000000003</v>
      </c>
      <c r="BU18" s="66">
        <v>-0.28000000000000003</v>
      </c>
      <c r="BV18" s="66">
        <v>-0.28000000000000003</v>
      </c>
      <c r="BW18" s="66">
        <v>-0.28000000000000003</v>
      </c>
      <c r="BX18" s="66">
        <v>-0.28000000000000003</v>
      </c>
      <c r="BY18" s="66">
        <v>-0.28000000000000003</v>
      </c>
      <c r="BZ18" s="66">
        <v>-0.28000000000000003</v>
      </c>
      <c r="CA18" s="66">
        <v>-0.28000000000000003</v>
      </c>
      <c r="CB18" s="66">
        <v>-0.28000000000000003</v>
      </c>
      <c r="CC18" s="66">
        <v>-0.28000000000000003</v>
      </c>
      <c r="CD18" s="66">
        <v>-0.28000000000000003</v>
      </c>
      <c r="CE18" s="67">
        <v>-0.28000000000000003</v>
      </c>
      <c r="CF18" s="150">
        <v>-0.28000000000000003</v>
      </c>
      <c r="CG18" s="150">
        <f>IFERROR((AVERAGE(BT18:CE18)),0)</f>
        <v>-0.28000000000000008</v>
      </c>
    </row>
    <row r="19" spans="1:86" ht="16.5" thickBot="1" x14ac:dyDescent="0.3">
      <c r="A19" s="68" t="s">
        <v>18</v>
      </c>
      <c r="B19" s="41">
        <f t="shared" ref="B19:BM19" si="30">B4*B18</f>
        <v>0</v>
      </c>
      <c r="C19" s="42">
        <f t="shared" si="30"/>
        <v>0</v>
      </c>
      <c r="D19" s="42">
        <f t="shared" si="30"/>
        <v>0</v>
      </c>
      <c r="E19" s="42">
        <f t="shared" si="30"/>
        <v>0</v>
      </c>
      <c r="F19" s="42">
        <f t="shared" si="30"/>
        <v>0</v>
      </c>
      <c r="G19" s="43">
        <f t="shared" si="30"/>
        <v>-24536.918000000005</v>
      </c>
      <c r="H19" s="43">
        <f t="shared" si="30"/>
        <v>-35282.388400000003</v>
      </c>
      <c r="I19" s="43">
        <f t="shared" si="30"/>
        <v>-37335.678800000002</v>
      </c>
      <c r="J19" s="43">
        <f t="shared" si="30"/>
        <v>-36252.398000000008</v>
      </c>
      <c r="K19" s="43">
        <f t="shared" si="30"/>
        <v>-44423.349600000009</v>
      </c>
      <c r="L19" s="43">
        <f t="shared" si="30"/>
        <v>0</v>
      </c>
      <c r="M19" s="44">
        <f t="shared" si="30"/>
        <v>0</v>
      </c>
      <c r="N19" s="146">
        <f t="shared" si="30"/>
        <v>-177830.73280000003</v>
      </c>
      <c r="O19" s="146">
        <f t="shared" si="30"/>
        <v>-35566.146560000008</v>
      </c>
      <c r="P19" s="41">
        <f t="shared" si="30"/>
        <v>0</v>
      </c>
      <c r="Q19" s="42">
        <f t="shared" si="30"/>
        <v>0</v>
      </c>
      <c r="R19" s="42">
        <f t="shared" si="30"/>
        <v>0</v>
      </c>
      <c r="S19" s="42">
        <f t="shared" si="30"/>
        <v>0</v>
      </c>
      <c r="T19" s="42">
        <f t="shared" si="30"/>
        <v>0</v>
      </c>
      <c r="U19" s="43">
        <f t="shared" si="30"/>
        <v>0</v>
      </c>
      <c r="V19" s="43">
        <f t="shared" si="30"/>
        <v>0</v>
      </c>
      <c r="W19" s="43">
        <f t="shared" si="30"/>
        <v>0</v>
      </c>
      <c r="X19" s="43">
        <f t="shared" si="30"/>
        <v>0</v>
      </c>
      <c r="Y19" s="43">
        <f t="shared" si="30"/>
        <v>0</v>
      </c>
      <c r="Z19" s="43">
        <f t="shared" si="30"/>
        <v>0</v>
      </c>
      <c r="AA19" s="44">
        <f t="shared" si="30"/>
        <v>0</v>
      </c>
      <c r="AB19" s="146">
        <f t="shared" si="30"/>
        <v>0</v>
      </c>
      <c r="AC19" s="146">
        <f t="shared" si="30"/>
        <v>0</v>
      </c>
      <c r="AD19" s="41">
        <f t="shared" si="30"/>
        <v>0</v>
      </c>
      <c r="AE19" s="42">
        <f t="shared" si="30"/>
        <v>0</v>
      </c>
      <c r="AF19" s="42">
        <f t="shared" si="30"/>
        <v>0</v>
      </c>
      <c r="AG19" s="42">
        <f t="shared" si="30"/>
        <v>0</v>
      </c>
      <c r="AH19" s="42">
        <f t="shared" si="30"/>
        <v>0</v>
      </c>
      <c r="AI19" s="43">
        <f t="shared" si="30"/>
        <v>0</v>
      </c>
      <c r="AJ19" s="43">
        <f t="shared" si="30"/>
        <v>0</v>
      </c>
      <c r="AK19" s="43">
        <f t="shared" si="30"/>
        <v>0</v>
      </c>
      <c r="AL19" s="43">
        <f t="shared" si="30"/>
        <v>0</v>
      </c>
      <c r="AM19" s="43">
        <f t="shared" si="30"/>
        <v>0</v>
      </c>
      <c r="AN19" s="43">
        <f t="shared" si="30"/>
        <v>0</v>
      </c>
      <c r="AO19" s="44">
        <f t="shared" si="30"/>
        <v>0</v>
      </c>
      <c r="AP19" s="146">
        <f t="shared" si="30"/>
        <v>0</v>
      </c>
      <c r="AQ19" s="146">
        <f t="shared" si="30"/>
        <v>0</v>
      </c>
      <c r="AR19" s="41">
        <f t="shared" si="30"/>
        <v>0</v>
      </c>
      <c r="AS19" s="42">
        <f t="shared" si="30"/>
        <v>0</v>
      </c>
      <c r="AT19" s="42">
        <f t="shared" si="30"/>
        <v>0</v>
      </c>
      <c r="AU19" s="42">
        <f t="shared" si="30"/>
        <v>0</v>
      </c>
      <c r="AV19" s="42">
        <f t="shared" si="30"/>
        <v>0</v>
      </c>
      <c r="AW19" s="43">
        <f t="shared" si="30"/>
        <v>0</v>
      </c>
      <c r="AX19" s="43">
        <f t="shared" si="30"/>
        <v>0</v>
      </c>
      <c r="AY19" s="43">
        <f t="shared" si="30"/>
        <v>0</v>
      </c>
      <c r="AZ19" s="43">
        <f t="shared" si="30"/>
        <v>0</v>
      </c>
      <c r="BA19" s="43">
        <f t="shared" si="30"/>
        <v>0</v>
      </c>
      <c r="BB19" s="43">
        <f t="shared" si="30"/>
        <v>0</v>
      </c>
      <c r="BC19" s="44">
        <f t="shared" si="30"/>
        <v>0</v>
      </c>
      <c r="BD19" s="146">
        <f t="shared" si="30"/>
        <v>0</v>
      </c>
      <c r="BE19" s="146">
        <f t="shared" si="30"/>
        <v>0</v>
      </c>
      <c r="BF19" s="41">
        <f t="shared" si="30"/>
        <v>0</v>
      </c>
      <c r="BG19" s="42">
        <f t="shared" si="30"/>
        <v>0</v>
      </c>
      <c r="BH19" s="42">
        <f t="shared" si="30"/>
        <v>0</v>
      </c>
      <c r="BI19" s="42">
        <f t="shared" si="30"/>
        <v>0</v>
      </c>
      <c r="BJ19" s="42">
        <f t="shared" si="30"/>
        <v>0</v>
      </c>
      <c r="BK19" s="43">
        <f t="shared" si="30"/>
        <v>0</v>
      </c>
      <c r="BL19" s="43">
        <f t="shared" si="30"/>
        <v>0</v>
      </c>
      <c r="BM19" s="43">
        <f t="shared" si="30"/>
        <v>0</v>
      </c>
      <c r="BN19" s="43">
        <f t="shared" ref="BN19:CG19" si="31">BN4*BN18</f>
        <v>0</v>
      </c>
      <c r="BO19" s="43">
        <f t="shared" si="31"/>
        <v>0</v>
      </c>
      <c r="BP19" s="43">
        <f t="shared" si="31"/>
        <v>0</v>
      </c>
      <c r="BQ19" s="44">
        <f t="shared" si="31"/>
        <v>0</v>
      </c>
      <c r="BR19" s="146">
        <f t="shared" si="31"/>
        <v>0</v>
      </c>
      <c r="BS19" s="146">
        <f t="shared" si="31"/>
        <v>0</v>
      </c>
      <c r="BT19" s="41">
        <f t="shared" si="31"/>
        <v>0</v>
      </c>
      <c r="BU19" s="42">
        <f t="shared" si="31"/>
        <v>0</v>
      </c>
      <c r="BV19" s="42">
        <f t="shared" si="31"/>
        <v>0</v>
      </c>
      <c r="BW19" s="42">
        <f t="shared" si="31"/>
        <v>0</v>
      </c>
      <c r="BX19" s="42">
        <f t="shared" si="31"/>
        <v>0</v>
      </c>
      <c r="BY19" s="43">
        <f t="shared" si="31"/>
        <v>0</v>
      </c>
      <c r="BZ19" s="43">
        <f t="shared" si="31"/>
        <v>0</v>
      </c>
      <c r="CA19" s="43">
        <f t="shared" si="31"/>
        <v>0</v>
      </c>
      <c r="CB19" s="43">
        <f t="shared" si="31"/>
        <v>0</v>
      </c>
      <c r="CC19" s="43">
        <f t="shared" si="31"/>
        <v>0</v>
      </c>
      <c r="CD19" s="43">
        <f t="shared" si="31"/>
        <v>0</v>
      </c>
      <c r="CE19" s="44">
        <f t="shared" si="31"/>
        <v>0</v>
      </c>
      <c r="CF19" s="146">
        <f t="shared" si="31"/>
        <v>0</v>
      </c>
      <c r="CG19" s="146">
        <f t="shared" si="31"/>
        <v>0</v>
      </c>
    </row>
    <row r="20" spans="1:86" ht="17.25" thickTop="1" thickBot="1" x14ac:dyDescent="0.3">
      <c r="A20" s="75" t="s">
        <v>26</v>
      </c>
      <c r="B20" s="76">
        <f t="shared" ref="B20:BM20" si="32">(B18-B17)/B18</f>
        <v>1</v>
      </c>
      <c r="C20" s="77">
        <f t="shared" si="32"/>
        <v>1</v>
      </c>
      <c r="D20" s="77">
        <f t="shared" si="32"/>
        <v>1</v>
      </c>
      <c r="E20" s="77">
        <f t="shared" si="32"/>
        <v>1</v>
      </c>
      <c r="F20" s="77">
        <f t="shared" si="32"/>
        <v>1</v>
      </c>
      <c r="G20" s="77">
        <f t="shared" si="32"/>
        <v>-0.81271706577003622</v>
      </c>
      <c r="H20" s="77">
        <f t="shared" si="32"/>
        <v>-2.9196481494432994E-2</v>
      </c>
      <c r="I20" s="77">
        <f t="shared" si="32"/>
        <v>-0.32537592968578882</v>
      </c>
      <c r="J20" s="77">
        <f t="shared" si="32"/>
        <v>-0.19498412215379501</v>
      </c>
      <c r="K20" s="77">
        <f t="shared" si="32"/>
        <v>-0.10662681771299824</v>
      </c>
      <c r="L20" s="77">
        <f t="shared" si="32"/>
        <v>1</v>
      </c>
      <c r="M20" s="78">
        <f t="shared" si="32"/>
        <v>1</v>
      </c>
      <c r="N20" s="151">
        <f t="shared" si="32"/>
        <v>-0.25262892691628158</v>
      </c>
      <c r="O20" s="151">
        <f t="shared" si="32"/>
        <v>-0.25262892691628114</v>
      </c>
      <c r="P20" s="76">
        <f t="shared" si="32"/>
        <v>1</v>
      </c>
      <c r="Q20" s="77">
        <f t="shared" si="32"/>
        <v>1</v>
      </c>
      <c r="R20" s="77">
        <f t="shared" si="32"/>
        <v>1</v>
      </c>
      <c r="S20" s="77">
        <f t="shared" si="32"/>
        <v>1</v>
      </c>
      <c r="T20" s="77">
        <f t="shared" si="32"/>
        <v>1</v>
      </c>
      <c r="U20" s="77">
        <f t="shared" si="32"/>
        <v>1</v>
      </c>
      <c r="V20" s="77">
        <f t="shared" si="32"/>
        <v>1</v>
      </c>
      <c r="W20" s="77">
        <f t="shared" si="32"/>
        <v>1</v>
      </c>
      <c r="X20" s="77">
        <f t="shared" si="32"/>
        <v>1</v>
      </c>
      <c r="Y20" s="77">
        <f t="shared" si="32"/>
        <v>1</v>
      </c>
      <c r="Z20" s="77">
        <f t="shared" si="32"/>
        <v>1</v>
      </c>
      <c r="AA20" s="78">
        <f t="shared" si="32"/>
        <v>1</v>
      </c>
      <c r="AB20" s="151">
        <f t="shared" si="32"/>
        <v>1</v>
      </c>
      <c r="AC20" s="151">
        <f t="shared" si="32"/>
        <v>1</v>
      </c>
      <c r="AD20" s="76">
        <f t="shared" si="32"/>
        <v>1</v>
      </c>
      <c r="AE20" s="77">
        <f t="shared" si="32"/>
        <v>1</v>
      </c>
      <c r="AF20" s="77">
        <f t="shared" si="32"/>
        <v>1</v>
      </c>
      <c r="AG20" s="77">
        <f t="shared" si="32"/>
        <v>1</v>
      </c>
      <c r="AH20" s="77">
        <f t="shared" si="32"/>
        <v>1</v>
      </c>
      <c r="AI20" s="77">
        <f t="shared" si="32"/>
        <v>1</v>
      </c>
      <c r="AJ20" s="77">
        <f t="shared" si="32"/>
        <v>1</v>
      </c>
      <c r="AK20" s="77">
        <f t="shared" si="32"/>
        <v>1</v>
      </c>
      <c r="AL20" s="77">
        <f t="shared" si="32"/>
        <v>1</v>
      </c>
      <c r="AM20" s="77">
        <f t="shared" si="32"/>
        <v>1</v>
      </c>
      <c r="AN20" s="77">
        <f t="shared" si="32"/>
        <v>1</v>
      </c>
      <c r="AO20" s="78">
        <f t="shared" si="32"/>
        <v>1</v>
      </c>
      <c r="AP20" s="151">
        <f t="shared" si="32"/>
        <v>1</v>
      </c>
      <c r="AQ20" s="151">
        <f t="shared" si="32"/>
        <v>1</v>
      </c>
      <c r="AR20" s="76">
        <f t="shared" si="32"/>
        <v>1</v>
      </c>
      <c r="AS20" s="77">
        <f t="shared" si="32"/>
        <v>1</v>
      </c>
      <c r="AT20" s="77">
        <f t="shared" si="32"/>
        <v>1</v>
      </c>
      <c r="AU20" s="77">
        <f t="shared" si="32"/>
        <v>1</v>
      </c>
      <c r="AV20" s="77">
        <f t="shared" si="32"/>
        <v>1</v>
      </c>
      <c r="AW20" s="77">
        <f t="shared" si="32"/>
        <v>1</v>
      </c>
      <c r="AX20" s="77">
        <f t="shared" si="32"/>
        <v>1</v>
      </c>
      <c r="AY20" s="77">
        <f t="shared" si="32"/>
        <v>1</v>
      </c>
      <c r="AZ20" s="77">
        <f t="shared" si="32"/>
        <v>1</v>
      </c>
      <c r="BA20" s="77">
        <f t="shared" si="32"/>
        <v>1</v>
      </c>
      <c r="BB20" s="77">
        <f t="shared" si="32"/>
        <v>1</v>
      </c>
      <c r="BC20" s="78">
        <f t="shared" si="32"/>
        <v>1</v>
      </c>
      <c r="BD20" s="151">
        <f t="shared" si="32"/>
        <v>1</v>
      </c>
      <c r="BE20" s="151">
        <f t="shared" si="32"/>
        <v>1</v>
      </c>
      <c r="BF20" s="76">
        <f t="shared" si="32"/>
        <v>1</v>
      </c>
      <c r="BG20" s="77">
        <f t="shared" si="32"/>
        <v>1</v>
      </c>
      <c r="BH20" s="77">
        <f t="shared" si="32"/>
        <v>1</v>
      </c>
      <c r="BI20" s="77">
        <f t="shared" si="32"/>
        <v>1</v>
      </c>
      <c r="BJ20" s="77">
        <f t="shared" si="32"/>
        <v>1</v>
      </c>
      <c r="BK20" s="77">
        <f t="shared" si="32"/>
        <v>1</v>
      </c>
      <c r="BL20" s="77">
        <f t="shared" si="32"/>
        <v>1</v>
      </c>
      <c r="BM20" s="77">
        <f t="shared" si="32"/>
        <v>1</v>
      </c>
      <c r="BN20" s="77">
        <f t="shared" ref="BN20:CG20" si="33">(BN18-BN17)/BN18</f>
        <v>1</v>
      </c>
      <c r="BO20" s="77">
        <f t="shared" si="33"/>
        <v>1</v>
      </c>
      <c r="BP20" s="77">
        <f t="shared" si="33"/>
        <v>1</v>
      </c>
      <c r="BQ20" s="78">
        <f t="shared" si="33"/>
        <v>1</v>
      </c>
      <c r="BR20" s="151">
        <f t="shared" si="33"/>
        <v>1</v>
      </c>
      <c r="BS20" s="151">
        <f t="shared" si="33"/>
        <v>1</v>
      </c>
      <c r="BT20" s="76">
        <f t="shared" si="33"/>
        <v>1</v>
      </c>
      <c r="BU20" s="77">
        <f t="shared" si="33"/>
        <v>1</v>
      </c>
      <c r="BV20" s="77">
        <f t="shared" si="33"/>
        <v>1</v>
      </c>
      <c r="BW20" s="77">
        <f t="shared" si="33"/>
        <v>1</v>
      </c>
      <c r="BX20" s="77">
        <f t="shared" si="33"/>
        <v>1</v>
      </c>
      <c r="BY20" s="77">
        <f t="shared" si="33"/>
        <v>1</v>
      </c>
      <c r="BZ20" s="77">
        <f t="shared" si="33"/>
        <v>1</v>
      </c>
      <c r="CA20" s="77">
        <f t="shared" si="33"/>
        <v>1</v>
      </c>
      <c r="CB20" s="77">
        <f t="shared" si="33"/>
        <v>1</v>
      </c>
      <c r="CC20" s="77">
        <f t="shared" si="33"/>
        <v>1</v>
      </c>
      <c r="CD20" s="77">
        <f t="shared" si="33"/>
        <v>1</v>
      </c>
      <c r="CE20" s="78">
        <f t="shared" si="33"/>
        <v>1</v>
      </c>
      <c r="CF20" s="151">
        <f t="shared" si="33"/>
        <v>1</v>
      </c>
      <c r="CG20" s="151">
        <f t="shared" si="33"/>
        <v>1</v>
      </c>
    </row>
    <row r="21" spans="1:86" ht="19.5" thickTop="1" x14ac:dyDescent="0.25">
      <c r="A21" s="82" t="s">
        <v>24</v>
      </c>
      <c r="B21" s="69"/>
      <c r="C21" s="70"/>
      <c r="D21" s="70"/>
      <c r="E21" s="70"/>
      <c r="F21" s="70"/>
      <c r="G21" s="70">
        <v>-1821.67</v>
      </c>
      <c r="H21" s="70">
        <v>-1473.68</v>
      </c>
      <c r="I21" s="70">
        <v>-2975.2</v>
      </c>
      <c r="J21" s="70">
        <v>-2854.23</v>
      </c>
      <c r="K21" s="70">
        <v>-1818.02</v>
      </c>
      <c r="L21" s="70"/>
      <c r="M21" s="71"/>
      <c r="N21" s="148">
        <f>SUM(B21:M21)</f>
        <v>-10942.800000000001</v>
      </c>
      <c r="O21" s="148">
        <f>IFERROR((AVERAGE(B21:M21)),0)</f>
        <v>-2188.5600000000004</v>
      </c>
      <c r="P21" s="69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1"/>
      <c r="AB21" s="148">
        <f>SUM(P21:AA21)</f>
        <v>0</v>
      </c>
      <c r="AC21" s="148">
        <f>IFERROR((AVERAGE(P21:AA21)),0)</f>
        <v>0</v>
      </c>
      <c r="AD21" s="69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1"/>
      <c r="AP21" s="148">
        <f>SUM(AD21:AO21)</f>
        <v>0</v>
      </c>
      <c r="AQ21" s="148">
        <f>IFERROR((AVERAGE(AD21:AO21)),0)</f>
        <v>0</v>
      </c>
      <c r="AR21" s="69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1"/>
      <c r="BD21" s="148">
        <f>SUM(AR21:BC21)</f>
        <v>0</v>
      </c>
      <c r="BE21" s="148">
        <f>IFERROR((AVERAGE(AR21:BC21)),0)</f>
        <v>0</v>
      </c>
      <c r="BF21" s="69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1"/>
      <c r="BR21" s="148">
        <f>SUM(BF21:BQ21)</f>
        <v>0</v>
      </c>
      <c r="BS21" s="148">
        <f>IFERROR((AVERAGE(BF21:BQ21)),0)</f>
        <v>0</v>
      </c>
      <c r="BT21" s="69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1"/>
      <c r="CF21" s="148">
        <f>SUM(BT21:CE21)</f>
        <v>0</v>
      </c>
      <c r="CG21" s="148">
        <f>IFERROR((AVERAGE(BT21:CE21)),0)</f>
        <v>0</v>
      </c>
    </row>
    <row r="22" spans="1:86" ht="19.5" thickBot="1" x14ac:dyDescent="0.3">
      <c r="A22" s="83" t="s">
        <v>3</v>
      </c>
      <c r="B22" s="72">
        <f t="shared" ref="B22:BM22" si="34">IF(B$4=0,0,B21/B$4)</f>
        <v>0</v>
      </c>
      <c r="C22" s="73">
        <f t="shared" si="34"/>
        <v>0</v>
      </c>
      <c r="D22" s="73">
        <f t="shared" si="34"/>
        <v>0</v>
      </c>
      <c r="E22" s="73">
        <f t="shared" si="34"/>
        <v>0</v>
      </c>
      <c r="F22" s="73">
        <f t="shared" si="34"/>
        <v>0</v>
      </c>
      <c r="G22" s="73">
        <f t="shared" si="34"/>
        <v>-2.0787761527344226E-2</v>
      </c>
      <c r="H22" s="73">
        <f t="shared" si="34"/>
        <v>-1.1695081277434155E-2</v>
      </c>
      <c r="I22" s="73">
        <f t="shared" si="34"/>
        <v>-2.2312598211017394E-2</v>
      </c>
      <c r="J22" s="73">
        <f t="shared" si="34"/>
        <v>-2.2045007891615887E-2</v>
      </c>
      <c r="K22" s="73">
        <f t="shared" si="34"/>
        <v>-1.1458964814305672E-2</v>
      </c>
      <c r="L22" s="73">
        <f t="shared" si="34"/>
        <v>0</v>
      </c>
      <c r="M22" s="74">
        <f t="shared" si="34"/>
        <v>0</v>
      </c>
      <c r="N22" s="149">
        <f t="shared" si="34"/>
        <v>-1.7229777731647519E-2</v>
      </c>
      <c r="O22" s="149">
        <f t="shared" si="34"/>
        <v>-1.7229777731647522E-2</v>
      </c>
      <c r="P22" s="72">
        <f t="shared" si="34"/>
        <v>0</v>
      </c>
      <c r="Q22" s="73">
        <f t="shared" si="34"/>
        <v>0</v>
      </c>
      <c r="R22" s="73">
        <f t="shared" si="34"/>
        <v>0</v>
      </c>
      <c r="S22" s="73">
        <f t="shared" si="34"/>
        <v>0</v>
      </c>
      <c r="T22" s="73">
        <f t="shared" si="34"/>
        <v>0</v>
      </c>
      <c r="U22" s="73">
        <f t="shared" si="34"/>
        <v>0</v>
      </c>
      <c r="V22" s="73">
        <f t="shared" si="34"/>
        <v>0</v>
      </c>
      <c r="W22" s="73">
        <f t="shared" si="34"/>
        <v>0</v>
      </c>
      <c r="X22" s="73">
        <f t="shared" si="34"/>
        <v>0</v>
      </c>
      <c r="Y22" s="73">
        <f t="shared" si="34"/>
        <v>0</v>
      </c>
      <c r="Z22" s="73">
        <f t="shared" si="34"/>
        <v>0</v>
      </c>
      <c r="AA22" s="74">
        <f t="shared" si="34"/>
        <v>0</v>
      </c>
      <c r="AB22" s="149">
        <f t="shared" si="34"/>
        <v>0</v>
      </c>
      <c r="AC22" s="149">
        <f t="shared" si="34"/>
        <v>0</v>
      </c>
      <c r="AD22" s="72">
        <f t="shared" si="34"/>
        <v>0</v>
      </c>
      <c r="AE22" s="73">
        <f t="shared" si="34"/>
        <v>0</v>
      </c>
      <c r="AF22" s="73">
        <f t="shared" si="34"/>
        <v>0</v>
      </c>
      <c r="AG22" s="73">
        <f t="shared" si="34"/>
        <v>0</v>
      </c>
      <c r="AH22" s="73">
        <f t="shared" si="34"/>
        <v>0</v>
      </c>
      <c r="AI22" s="73">
        <f t="shared" si="34"/>
        <v>0</v>
      </c>
      <c r="AJ22" s="73">
        <f t="shared" si="34"/>
        <v>0</v>
      </c>
      <c r="AK22" s="73">
        <f t="shared" si="34"/>
        <v>0</v>
      </c>
      <c r="AL22" s="73">
        <f t="shared" si="34"/>
        <v>0</v>
      </c>
      <c r="AM22" s="73">
        <f t="shared" si="34"/>
        <v>0</v>
      </c>
      <c r="AN22" s="73">
        <f t="shared" si="34"/>
        <v>0</v>
      </c>
      <c r="AO22" s="74">
        <f t="shared" si="34"/>
        <v>0</v>
      </c>
      <c r="AP22" s="149">
        <f t="shared" si="34"/>
        <v>0</v>
      </c>
      <c r="AQ22" s="149">
        <f t="shared" si="34"/>
        <v>0</v>
      </c>
      <c r="AR22" s="72">
        <f t="shared" si="34"/>
        <v>0</v>
      </c>
      <c r="AS22" s="73">
        <f t="shared" si="34"/>
        <v>0</v>
      </c>
      <c r="AT22" s="73">
        <f t="shared" si="34"/>
        <v>0</v>
      </c>
      <c r="AU22" s="73">
        <f t="shared" si="34"/>
        <v>0</v>
      </c>
      <c r="AV22" s="73">
        <f t="shared" si="34"/>
        <v>0</v>
      </c>
      <c r="AW22" s="73">
        <f t="shared" si="34"/>
        <v>0</v>
      </c>
      <c r="AX22" s="73">
        <f t="shared" si="34"/>
        <v>0</v>
      </c>
      <c r="AY22" s="73">
        <f t="shared" si="34"/>
        <v>0</v>
      </c>
      <c r="AZ22" s="73">
        <f t="shared" si="34"/>
        <v>0</v>
      </c>
      <c r="BA22" s="73">
        <f t="shared" si="34"/>
        <v>0</v>
      </c>
      <c r="BB22" s="73">
        <f t="shared" si="34"/>
        <v>0</v>
      </c>
      <c r="BC22" s="74">
        <f t="shared" si="34"/>
        <v>0</v>
      </c>
      <c r="BD22" s="149">
        <f t="shared" si="34"/>
        <v>0</v>
      </c>
      <c r="BE22" s="149">
        <f t="shared" si="34"/>
        <v>0</v>
      </c>
      <c r="BF22" s="72">
        <f t="shared" si="34"/>
        <v>0</v>
      </c>
      <c r="BG22" s="73">
        <f t="shared" si="34"/>
        <v>0</v>
      </c>
      <c r="BH22" s="73">
        <f t="shared" si="34"/>
        <v>0</v>
      </c>
      <c r="BI22" s="73">
        <f t="shared" si="34"/>
        <v>0</v>
      </c>
      <c r="BJ22" s="73">
        <f t="shared" si="34"/>
        <v>0</v>
      </c>
      <c r="BK22" s="73">
        <f t="shared" si="34"/>
        <v>0</v>
      </c>
      <c r="BL22" s="73">
        <f t="shared" si="34"/>
        <v>0</v>
      </c>
      <c r="BM22" s="73">
        <f t="shared" si="34"/>
        <v>0</v>
      </c>
      <c r="BN22" s="73">
        <f t="shared" ref="BN22:CG22" si="35">IF(BN$4=0,0,BN21/BN$4)</f>
        <v>0</v>
      </c>
      <c r="BO22" s="73">
        <f t="shared" si="35"/>
        <v>0</v>
      </c>
      <c r="BP22" s="73">
        <f t="shared" si="35"/>
        <v>0</v>
      </c>
      <c r="BQ22" s="74">
        <f t="shared" si="35"/>
        <v>0</v>
      </c>
      <c r="BR22" s="149">
        <f t="shared" si="35"/>
        <v>0</v>
      </c>
      <c r="BS22" s="149">
        <f t="shared" si="35"/>
        <v>0</v>
      </c>
      <c r="BT22" s="72">
        <f t="shared" si="35"/>
        <v>0</v>
      </c>
      <c r="BU22" s="73">
        <f t="shared" si="35"/>
        <v>0</v>
      </c>
      <c r="BV22" s="73">
        <f t="shared" si="35"/>
        <v>0</v>
      </c>
      <c r="BW22" s="73">
        <f t="shared" si="35"/>
        <v>0</v>
      </c>
      <c r="BX22" s="73">
        <f t="shared" si="35"/>
        <v>0</v>
      </c>
      <c r="BY22" s="73">
        <f t="shared" si="35"/>
        <v>0</v>
      </c>
      <c r="BZ22" s="73">
        <f t="shared" si="35"/>
        <v>0</v>
      </c>
      <c r="CA22" s="73">
        <f t="shared" si="35"/>
        <v>0</v>
      </c>
      <c r="CB22" s="73">
        <f t="shared" si="35"/>
        <v>0</v>
      </c>
      <c r="CC22" s="73">
        <f t="shared" si="35"/>
        <v>0</v>
      </c>
      <c r="CD22" s="73">
        <f t="shared" si="35"/>
        <v>0</v>
      </c>
      <c r="CE22" s="74">
        <f t="shared" si="35"/>
        <v>0</v>
      </c>
      <c r="CF22" s="149">
        <f t="shared" si="35"/>
        <v>0</v>
      </c>
      <c r="CG22" s="149">
        <f t="shared" si="35"/>
        <v>0</v>
      </c>
    </row>
    <row r="23" spans="1:86" ht="16.5" thickTop="1" x14ac:dyDescent="0.25">
      <c r="A23" s="64" t="s">
        <v>17</v>
      </c>
      <c r="B23" s="65">
        <v>-3.5000000000000003E-2</v>
      </c>
      <c r="C23" s="66">
        <v>-3.5000000000000003E-2</v>
      </c>
      <c r="D23" s="66">
        <v>-3.5000000000000003E-2</v>
      </c>
      <c r="E23" s="66">
        <v>-3.5000000000000003E-2</v>
      </c>
      <c r="F23" s="66">
        <v>-3.5000000000000003E-2</v>
      </c>
      <c r="G23" s="66">
        <v>-3.5000000000000003E-2</v>
      </c>
      <c r="H23" s="66">
        <v>-3.5000000000000003E-2</v>
      </c>
      <c r="I23" s="66">
        <v>-3.5000000000000003E-2</v>
      </c>
      <c r="J23" s="66">
        <v>-3.5000000000000003E-2</v>
      </c>
      <c r="K23" s="66">
        <v>-3.5000000000000003E-2</v>
      </c>
      <c r="L23" s="66">
        <v>-3.5000000000000003E-2</v>
      </c>
      <c r="M23" s="67">
        <v>-3.5000000000000003E-2</v>
      </c>
      <c r="N23" s="150">
        <v>-3.5000000000000003E-2</v>
      </c>
      <c r="O23" s="150">
        <f>IFERROR((AVERAGE(B23:M23)),0)</f>
        <v>-3.500000000000001E-2</v>
      </c>
      <c r="P23" s="65">
        <v>-3.5000000000000003E-2</v>
      </c>
      <c r="Q23" s="66">
        <v>-3.5000000000000003E-2</v>
      </c>
      <c r="R23" s="66">
        <v>-3.5000000000000003E-2</v>
      </c>
      <c r="S23" s="66">
        <v>-3.5000000000000003E-2</v>
      </c>
      <c r="T23" s="66">
        <v>-3.5000000000000003E-2</v>
      </c>
      <c r="U23" s="66">
        <v>-3.5000000000000003E-2</v>
      </c>
      <c r="V23" s="66">
        <v>-3.5000000000000003E-2</v>
      </c>
      <c r="W23" s="66">
        <v>-3.5000000000000003E-2</v>
      </c>
      <c r="X23" s="66">
        <v>-3.5000000000000003E-2</v>
      </c>
      <c r="Y23" s="66">
        <v>-3.5000000000000003E-2</v>
      </c>
      <c r="Z23" s="66">
        <v>-3.5000000000000003E-2</v>
      </c>
      <c r="AA23" s="67">
        <v>-3.5000000000000003E-2</v>
      </c>
      <c r="AB23" s="150">
        <v>-3.5000000000000003E-2</v>
      </c>
      <c r="AC23" s="150">
        <f>IFERROR((AVERAGE(P23:AA23)),0)</f>
        <v>-3.500000000000001E-2</v>
      </c>
      <c r="AD23" s="65">
        <v>-3.5000000000000003E-2</v>
      </c>
      <c r="AE23" s="66">
        <v>-3.5000000000000003E-2</v>
      </c>
      <c r="AF23" s="66">
        <v>-3.5000000000000003E-2</v>
      </c>
      <c r="AG23" s="66">
        <v>-3.5000000000000003E-2</v>
      </c>
      <c r="AH23" s="66">
        <v>-3.5000000000000003E-2</v>
      </c>
      <c r="AI23" s="66">
        <v>-3.5000000000000003E-2</v>
      </c>
      <c r="AJ23" s="66">
        <v>-3.5000000000000003E-2</v>
      </c>
      <c r="AK23" s="66">
        <v>-3.5000000000000003E-2</v>
      </c>
      <c r="AL23" s="66">
        <v>-3.5000000000000003E-2</v>
      </c>
      <c r="AM23" s="66">
        <v>-3.5000000000000003E-2</v>
      </c>
      <c r="AN23" s="66">
        <v>-3.5000000000000003E-2</v>
      </c>
      <c r="AO23" s="67">
        <v>-3.5000000000000003E-2</v>
      </c>
      <c r="AP23" s="150">
        <v>-3.5000000000000003E-2</v>
      </c>
      <c r="AQ23" s="150">
        <f>IFERROR((AVERAGE(AD23:AO23)),0)</f>
        <v>-3.500000000000001E-2</v>
      </c>
      <c r="AR23" s="65">
        <v>-3.5000000000000003E-2</v>
      </c>
      <c r="AS23" s="66">
        <v>-3.5000000000000003E-2</v>
      </c>
      <c r="AT23" s="66">
        <v>-3.5000000000000003E-2</v>
      </c>
      <c r="AU23" s="66">
        <v>-3.5000000000000003E-2</v>
      </c>
      <c r="AV23" s="66">
        <v>-3.5000000000000003E-2</v>
      </c>
      <c r="AW23" s="66">
        <v>-3.5000000000000003E-2</v>
      </c>
      <c r="AX23" s="66">
        <v>-3.5000000000000003E-2</v>
      </c>
      <c r="AY23" s="66">
        <v>-3.5000000000000003E-2</v>
      </c>
      <c r="AZ23" s="66">
        <v>-3.5000000000000003E-2</v>
      </c>
      <c r="BA23" s="66">
        <v>-3.5000000000000003E-2</v>
      </c>
      <c r="BB23" s="66">
        <v>-3.5000000000000003E-2</v>
      </c>
      <c r="BC23" s="67">
        <v>-3.5000000000000003E-2</v>
      </c>
      <c r="BD23" s="150">
        <v>-3.5000000000000003E-2</v>
      </c>
      <c r="BE23" s="150">
        <f>IFERROR((AVERAGE(AR23:BC23)),0)</f>
        <v>-3.500000000000001E-2</v>
      </c>
      <c r="BF23" s="65">
        <v>-3.5000000000000003E-2</v>
      </c>
      <c r="BG23" s="66">
        <v>-3.5000000000000003E-2</v>
      </c>
      <c r="BH23" s="66">
        <v>-3.5000000000000003E-2</v>
      </c>
      <c r="BI23" s="66">
        <v>-3.5000000000000003E-2</v>
      </c>
      <c r="BJ23" s="66">
        <v>-3.5000000000000003E-2</v>
      </c>
      <c r="BK23" s="66">
        <v>-3.5000000000000003E-2</v>
      </c>
      <c r="BL23" s="66">
        <v>-3.5000000000000003E-2</v>
      </c>
      <c r="BM23" s="66">
        <v>-3.5000000000000003E-2</v>
      </c>
      <c r="BN23" s="66">
        <v>-3.5000000000000003E-2</v>
      </c>
      <c r="BO23" s="66">
        <v>-3.5000000000000003E-2</v>
      </c>
      <c r="BP23" s="66">
        <v>-3.5000000000000003E-2</v>
      </c>
      <c r="BQ23" s="67">
        <v>-3.5000000000000003E-2</v>
      </c>
      <c r="BR23" s="150">
        <v>-3.5000000000000003E-2</v>
      </c>
      <c r="BS23" s="150">
        <f>IFERROR((AVERAGE(BF23:BQ23)),0)</f>
        <v>-3.500000000000001E-2</v>
      </c>
      <c r="BT23" s="65">
        <v>-3.5000000000000003E-2</v>
      </c>
      <c r="BU23" s="66">
        <v>-3.5000000000000003E-2</v>
      </c>
      <c r="BV23" s="66">
        <v>-3.5000000000000003E-2</v>
      </c>
      <c r="BW23" s="66">
        <v>-3.5000000000000003E-2</v>
      </c>
      <c r="BX23" s="66">
        <v>-3.5000000000000003E-2</v>
      </c>
      <c r="BY23" s="66">
        <v>-3.5000000000000003E-2</v>
      </c>
      <c r="BZ23" s="66">
        <v>-3.5000000000000003E-2</v>
      </c>
      <c r="CA23" s="66">
        <v>-3.5000000000000003E-2</v>
      </c>
      <c r="CB23" s="66">
        <v>-3.5000000000000003E-2</v>
      </c>
      <c r="CC23" s="66">
        <v>-3.5000000000000003E-2</v>
      </c>
      <c r="CD23" s="66">
        <v>-3.5000000000000003E-2</v>
      </c>
      <c r="CE23" s="67">
        <v>-3.5000000000000003E-2</v>
      </c>
      <c r="CF23" s="150">
        <v>-3.5000000000000003E-2</v>
      </c>
      <c r="CG23" s="150">
        <f>IFERROR((AVERAGE(BT23:CE23)),0)</f>
        <v>-3.500000000000001E-2</v>
      </c>
    </row>
    <row r="24" spans="1:86" ht="16.5" thickBot="1" x14ac:dyDescent="0.3">
      <c r="A24" s="68" t="s">
        <v>18</v>
      </c>
      <c r="B24" s="41">
        <f t="shared" ref="B24:BM24" si="36">B4*B23</f>
        <v>0</v>
      </c>
      <c r="C24" s="42">
        <f t="shared" si="36"/>
        <v>0</v>
      </c>
      <c r="D24" s="42">
        <f t="shared" si="36"/>
        <v>0</v>
      </c>
      <c r="E24" s="42">
        <f t="shared" si="36"/>
        <v>0</v>
      </c>
      <c r="F24" s="42">
        <f t="shared" si="36"/>
        <v>0</v>
      </c>
      <c r="G24" s="43">
        <f t="shared" si="36"/>
        <v>-3067.1147500000006</v>
      </c>
      <c r="H24" s="43">
        <f t="shared" si="36"/>
        <v>-4410.2985500000004</v>
      </c>
      <c r="I24" s="43">
        <f t="shared" si="36"/>
        <v>-4666.9598500000002</v>
      </c>
      <c r="J24" s="43">
        <f t="shared" si="36"/>
        <v>-4531.549750000001</v>
      </c>
      <c r="K24" s="43">
        <f t="shared" si="36"/>
        <v>-5552.9187000000011</v>
      </c>
      <c r="L24" s="43">
        <f t="shared" si="36"/>
        <v>0</v>
      </c>
      <c r="M24" s="44">
        <f t="shared" si="36"/>
        <v>0</v>
      </c>
      <c r="N24" s="146">
        <f t="shared" si="36"/>
        <v>-22228.841600000003</v>
      </c>
      <c r="O24" s="146">
        <f t="shared" si="36"/>
        <v>-4445.768320000001</v>
      </c>
      <c r="P24" s="41">
        <f t="shared" si="36"/>
        <v>0</v>
      </c>
      <c r="Q24" s="42">
        <f t="shared" si="36"/>
        <v>0</v>
      </c>
      <c r="R24" s="42">
        <f t="shared" si="36"/>
        <v>0</v>
      </c>
      <c r="S24" s="42">
        <f t="shared" si="36"/>
        <v>0</v>
      </c>
      <c r="T24" s="42">
        <f t="shared" si="36"/>
        <v>0</v>
      </c>
      <c r="U24" s="43">
        <f t="shared" si="36"/>
        <v>0</v>
      </c>
      <c r="V24" s="43">
        <f t="shared" si="36"/>
        <v>0</v>
      </c>
      <c r="W24" s="43">
        <f t="shared" si="36"/>
        <v>0</v>
      </c>
      <c r="X24" s="43">
        <f t="shared" si="36"/>
        <v>0</v>
      </c>
      <c r="Y24" s="43">
        <f t="shared" si="36"/>
        <v>0</v>
      </c>
      <c r="Z24" s="43">
        <f t="shared" si="36"/>
        <v>0</v>
      </c>
      <c r="AA24" s="44">
        <f t="shared" si="36"/>
        <v>0</v>
      </c>
      <c r="AB24" s="146">
        <f t="shared" si="36"/>
        <v>0</v>
      </c>
      <c r="AC24" s="146">
        <f t="shared" si="36"/>
        <v>0</v>
      </c>
      <c r="AD24" s="41">
        <f t="shared" si="36"/>
        <v>0</v>
      </c>
      <c r="AE24" s="42">
        <f t="shared" si="36"/>
        <v>0</v>
      </c>
      <c r="AF24" s="42">
        <f t="shared" si="36"/>
        <v>0</v>
      </c>
      <c r="AG24" s="42">
        <f t="shared" si="36"/>
        <v>0</v>
      </c>
      <c r="AH24" s="42">
        <f t="shared" si="36"/>
        <v>0</v>
      </c>
      <c r="AI24" s="43">
        <f t="shared" si="36"/>
        <v>0</v>
      </c>
      <c r="AJ24" s="43">
        <f t="shared" si="36"/>
        <v>0</v>
      </c>
      <c r="AK24" s="43">
        <f t="shared" si="36"/>
        <v>0</v>
      </c>
      <c r="AL24" s="43">
        <f t="shared" si="36"/>
        <v>0</v>
      </c>
      <c r="AM24" s="43">
        <f t="shared" si="36"/>
        <v>0</v>
      </c>
      <c r="AN24" s="43">
        <f t="shared" si="36"/>
        <v>0</v>
      </c>
      <c r="AO24" s="44">
        <f t="shared" si="36"/>
        <v>0</v>
      </c>
      <c r="AP24" s="146">
        <f t="shared" si="36"/>
        <v>0</v>
      </c>
      <c r="AQ24" s="146">
        <f t="shared" si="36"/>
        <v>0</v>
      </c>
      <c r="AR24" s="41">
        <f t="shared" si="36"/>
        <v>0</v>
      </c>
      <c r="AS24" s="42">
        <f t="shared" si="36"/>
        <v>0</v>
      </c>
      <c r="AT24" s="42">
        <f t="shared" si="36"/>
        <v>0</v>
      </c>
      <c r="AU24" s="42">
        <f t="shared" si="36"/>
        <v>0</v>
      </c>
      <c r="AV24" s="42">
        <f t="shared" si="36"/>
        <v>0</v>
      </c>
      <c r="AW24" s="43">
        <f t="shared" si="36"/>
        <v>0</v>
      </c>
      <c r="AX24" s="43">
        <f t="shared" si="36"/>
        <v>0</v>
      </c>
      <c r="AY24" s="43">
        <f t="shared" si="36"/>
        <v>0</v>
      </c>
      <c r="AZ24" s="43">
        <f t="shared" si="36"/>
        <v>0</v>
      </c>
      <c r="BA24" s="43">
        <f t="shared" si="36"/>
        <v>0</v>
      </c>
      <c r="BB24" s="43">
        <f t="shared" si="36"/>
        <v>0</v>
      </c>
      <c r="BC24" s="44">
        <f t="shared" si="36"/>
        <v>0</v>
      </c>
      <c r="BD24" s="146">
        <f t="shared" si="36"/>
        <v>0</v>
      </c>
      <c r="BE24" s="146">
        <f t="shared" si="36"/>
        <v>0</v>
      </c>
      <c r="BF24" s="41">
        <f t="shared" si="36"/>
        <v>0</v>
      </c>
      <c r="BG24" s="42">
        <f t="shared" si="36"/>
        <v>0</v>
      </c>
      <c r="BH24" s="42">
        <f t="shared" si="36"/>
        <v>0</v>
      </c>
      <c r="BI24" s="42">
        <f t="shared" si="36"/>
        <v>0</v>
      </c>
      <c r="BJ24" s="42">
        <f t="shared" si="36"/>
        <v>0</v>
      </c>
      <c r="BK24" s="43">
        <f t="shared" si="36"/>
        <v>0</v>
      </c>
      <c r="BL24" s="43">
        <f t="shared" si="36"/>
        <v>0</v>
      </c>
      <c r="BM24" s="43">
        <f t="shared" si="36"/>
        <v>0</v>
      </c>
      <c r="BN24" s="43">
        <f t="shared" ref="BN24:CG24" si="37">BN4*BN23</f>
        <v>0</v>
      </c>
      <c r="BO24" s="43">
        <f t="shared" si="37"/>
        <v>0</v>
      </c>
      <c r="BP24" s="43">
        <f t="shared" si="37"/>
        <v>0</v>
      </c>
      <c r="BQ24" s="44">
        <f t="shared" si="37"/>
        <v>0</v>
      </c>
      <c r="BR24" s="146">
        <f t="shared" si="37"/>
        <v>0</v>
      </c>
      <c r="BS24" s="146">
        <f t="shared" si="37"/>
        <v>0</v>
      </c>
      <c r="BT24" s="41">
        <f t="shared" si="37"/>
        <v>0</v>
      </c>
      <c r="BU24" s="42">
        <f t="shared" si="37"/>
        <v>0</v>
      </c>
      <c r="BV24" s="42">
        <f t="shared" si="37"/>
        <v>0</v>
      </c>
      <c r="BW24" s="42">
        <f t="shared" si="37"/>
        <v>0</v>
      </c>
      <c r="BX24" s="42">
        <f t="shared" si="37"/>
        <v>0</v>
      </c>
      <c r="BY24" s="43">
        <f t="shared" si="37"/>
        <v>0</v>
      </c>
      <c r="BZ24" s="43">
        <f t="shared" si="37"/>
        <v>0</v>
      </c>
      <c r="CA24" s="43">
        <f t="shared" si="37"/>
        <v>0</v>
      </c>
      <c r="CB24" s="43">
        <f t="shared" si="37"/>
        <v>0</v>
      </c>
      <c r="CC24" s="43">
        <f t="shared" si="37"/>
        <v>0</v>
      </c>
      <c r="CD24" s="43">
        <f t="shared" si="37"/>
        <v>0</v>
      </c>
      <c r="CE24" s="44">
        <f t="shared" si="37"/>
        <v>0</v>
      </c>
      <c r="CF24" s="146">
        <f t="shared" si="37"/>
        <v>0</v>
      </c>
      <c r="CG24" s="146">
        <f t="shared" si="37"/>
        <v>0</v>
      </c>
    </row>
    <row r="25" spans="1:86" ht="17.25" thickTop="1" thickBot="1" x14ac:dyDescent="0.3">
      <c r="A25" s="75" t="s">
        <v>26</v>
      </c>
      <c r="B25" s="76">
        <f>(B23-B22)/B23</f>
        <v>1</v>
      </c>
      <c r="C25" s="77">
        <f t="shared" ref="C25:O25" si="38">(C23-C22)/C23</f>
        <v>1</v>
      </c>
      <c r="D25" s="77">
        <f t="shared" si="38"/>
        <v>1</v>
      </c>
      <c r="E25" s="77">
        <f t="shared" si="38"/>
        <v>1</v>
      </c>
      <c r="F25" s="77">
        <f t="shared" si="38"/>
        <v>1</v>
      </c>
      <c r="G25" s="77">
        <f t="shared" si="38"/>
        <v>0.40606395636159359</v>
      </c>
      <c r="H25" s="77">
        <f t="shared" si="38"/>
        <v>0.66585482064473844</v>
      </c>
      <c r="I25" s="77">
        <f t="shared" si="38"/>
        <v>0.36249719397093166</v>
      </c>
      <c r="J25" s="77">
        <f t="shared" si="38"/>
        <v>0.37014263166811756</v>
      </c>
      <c r="K25" s="77">
        <f t="shared" si="38"/>
        <v>0.67260100530555222</v>
      </c>
      <c r="L25" s="77">
        <f t="shared" si="38"/>
        <v>1</v>
      </c>
      <c r="M25" s="78">
        <f t="shared" si="38"/>
        <v>1</v>
      </c>
      <c r="N25" s="151">
        <f t="shared" si="38"/>
        <v>0.50772063623864239</v>
      </c>
      <c r="O25" s="151">
        <f t="shared" si="38"/>
        <v>0.50772063623864239</v>
      </c>
      <c r="P25" s="76">
        <f>(P23-P22)/P23</f>
        <v>1</v>
      </c>
      <c r="Q25" s="77">
        <f t="shared" ref="Q25:AC25" si="39">(Q23-Q22)/Q23</f>
        <v>1</v>
      </c>
      <c r="R25" s="77">
        <f t="shared" si="39"/>
        <v>1</v>
      </c>
      <c r="S25" s="77">
        <f t="shared" si="39"/>
        <v>1</v>
      </c>
      <c r="T25" s="77">
        <f t="shared" si="39"/>
        <v>1</v>
      </c>
      <c r="U25" s="77">
        <f t="shared" si="39"/>
        <v>1</v>
      </c>
      <c r="V25" s="77">
        <f t="shared" si="39"/>
        <v>1</v>
      </c>
      <c r="W25" s="77">
        <f t="shared" si="39"/>
        <v>1</v>
      </c>
      <c r="X25" s="77">
        <f t="shared" si="39"/>
        <v>1</v>
      </c>
      <c r="Y25" s="77">
        <f t="shared" si="39"/>
        <v>1</v>
      </c>
      <c r="Z25" s="77">
        <f t="shared" si="39"/>
        <v>1</v>
      </c>
      <c r="AA25" s="78">
        <f t="shared" si="39"/>
        <v>1</v>
      </c>
      <c r="AB25" s="151">
        <f t="shared" si="39"/>
        <v>1</v>
      </c>
      <c r="AC25" s="151">
        <f t="shared" si="39"/>
        <v>1</v>
      </c>
      <c r="AD25" s="76">
        <f>(AD23-AD22)/AD23</f>
        <v>1</v>
      </c>
      <c r="AE25" s="77">
        <f t="shared" ref="AE25:AQ25" si="40">(AE23-AE22)/AE23</f>
        <v>1</v>
      </c>
      <c r="AF25" s="77">
        <f t="shared" si="40"/>
        <v>1</v>
      </c>
      <c r="AG25" s="77">
        <f t="shared" si="40"/>
        <v>1</v>
      </c>
      <c r="AH25" s="77">
        <f t="shared" si="40"/>
        <v>1</v>
      </c>
      <c r="AI25" s="77">
        <f t="shared" si="40"/>
        <v>1</v>
      </c>
      <c r="AJ25" s="77">
        <f t="shared" si="40"/>
        <v>1</v>
      </c>
      <c r="AK25" s="77">
        <f t="shared" si="40"/>
        <v>1</v>
      </c>
      <c r="AL25" s="77">
        <f t="shared" si="40"/>
        <v>1</v>
      </c>
      <c r="AM25" s="77">
        <f t="shared" si="40"/>
        <v>1</v>
      </c>
      <c r="AN25" s="77">
        <f t="shared" si="40"/>
        <v>1</v>
      </c>
      <c r="AO25" s="78">
        <f t="shared" si="40"/>
        <v>1</v>
      </c>
      <c r="AP25" s="151">
        <f t="shared" si="40"/>
        <v>1</v>
      </c>
      <c r="AQ25" s="151">
        <f t="shared" si="40"/>
        <v>1</v>
      </c>
      <c r="AR25" s="76">
        <f>(AR23-AR22)/AR23</f>
        <v>1</v>
      </c>
      <c r="AS25" s="77">
        <f t="shared" ref="AS25:BE25" si="41">(AS23-AS22)/AS23</f>
        <v>1</v>
      </c>
      <c r="AT25" s="77">
        <f t="shared" si="41"/>
        <v>1</v>
      </c>
      <c r="AU25" s="77">
        <f t="shared" si="41"/>
        <v>1</v>
      </c>
      <c r="AV25" s="77">
        <f t="shared" si="41"/>
        <v>1</v>
      </c>
      <c r="AW25" s="77">
        <f t="shared" si="41"/>
        <v>1</v>
      </c>
      <c r="AX25" s="77">
        <f t="shared" si="41"/>
        <v>1</v>
      </c>
      <c r="AY25" s="77">
        <f t="shared" si="41"/>
        <v>1</v>
      </c>
      <c r="AZ25" s="77">
        <f t="shared" si="41"/>
        <v>1</v>
      </c>
      <c r="BA25" s="77">
        <f t="shared" si="41"/>
        <v>1</v>
      </c>
      <c r="BB25" s="77">
        <f t="shared" si="41"/>
        <v>1</v>
      </c>
      <c r="BC25" s="78">
        <f t="shared" si="41"/>
        <v>1</v>
      </c>
      <c r="BD25" s="151">
        <f t="shared" si="41"/>
        <v>1</v>
      </c>
      <c r="BE25" s="151">
        <f t="shared" si="41"/>
        <v>1</v>
      </c>
      <c r="BF25" s="76">
        <f>(BF23-BF22)/BF23</f>
        <v>1</v>
      </c>
      <c r="BG25" s="77">
        <f t="shared" ref="BG25:BS25" si="42">(BG23-BG22)/BG23</f>
        <v>1</v>
      </c>
      <c r="BH25" s="77">
        <f t="shared" si="42"/>
        <v>1</v>
      </c>
      <c r="BI25" s="77">
        <f t="shared" si="42"/>
        <v>1</v>
      </c>
      <c r="BJ25" s="77">
        <f t="shared" si="42"/>
        <v>1</v>
      </c>
      <c r="BK25" s="77">
        <f t="shared" si="42"/>
        <v>1</v>
      </c>
      <c r="BL25" s="77">
        <f t="shared" si="42"/>
        <v>1</v>
      </c>
      <c r="BM25" s="77">
        <f t="shared" si="42"/>
        <v>1</v>
      </c>
      <c r="BN25" s="77">
        <f t="shared" si="42"/>
        <v>1</v>
      </c>
      <c r="BO25" s="77">
        <f t="shared" si="42"/>
        <v>1</v>
      </c>
      <c r="BP25" s="77">
        <f t="shared" si="42"/>
        <v>1</v>
      </c>
      <c r="BQ25" s="78">
        <f t="shared" si="42"/>
        <v>1</v>
      </c>
      <c r="BR25" s="151">
        <f t="shared" si="42"/>
        <v>1</v>
      </c>
      <c r="BS25" s="151">
        <f t="shared" si="42"/>
        <v>1</v>
      </c>
      <c r="BT25" s="76">
        <f>(BT23-BT22)/BT23</f>
        <v>1</v>
      </c>
      <c r="BU25" s="77">
        <f t="shared" ref="BU25:CG25" si="43">(BU23-BU22)/BU23</f>
        <v>1</v>
      </c>
      <c r="BV25" s="77">
        <f t="shared" si="43"/>
        <v>1</v>
      </c>
      <c r="BW25" s="77">
        <f t="shared" si="43"/>
        <v>1</v>
      </c>
      <c r="BX25" s="77">
        <f t="shared" si="43"/>
        <v>1</v>
      </c>
      <c r="BY25" s="77">
        <f t="shared" si="43"/>
        <v>1</v>
      </c>
      <c r="BZ25" s="77">
        <f t="shared" si="43"/>
        <v>1</v>
      </c>
      <c r="CA25" s="77">
        <f t="shared" si="43"/>
        <v>1</v>
      </c>
      <c r="CB25" s="77">
        <f t="shared" si="43"/>
        <v>1</v>
      </c>
      <c r="CC25" s="77">
        <f t="shared" si="43"/>
        <v>1</v>
      </c>
      <c r="CD25" s="77">
        <f t="shared" si="43"/>
        <v>1</v>
      </c>
      <c r="CE25" s="78">
        <f t="shared" si="43"/>
        <v>1</v>
      </c>
      <c r="CF25" s="151">
        <f t="shared" si="43"/>
        <v>1</v>
      </c>
      <c r="CG25" s="151">
        <f t="shared" si="43"/>
        <v>1</v>
      </c>
    </row>
    <row r="26" spans="1:86" ht="19.5" thickTop="1" x14ac:dyDescent="0.25">
      <c r="A26" s="82" t="s">
        <v>25</v>
      </c>
      <c r="B26" s="69"/>
      <c r="C26" s="70"/>
      <c r="D26" s="70"/>
      <c r="E26" s="70"/>
      <c r="F26" s="70"/>
      <c r="G26" s="70">
        <f>-1621.67-153.21</f>
        <v>-1774.88</v>
      </c>
      <c r="H26" s="70">
        <f>-1752.09-46.19</f>
        <v>-1798.28</v>
      </c>
      <c r="I26" s="70">
        <v>-235.54</v>
      </c>
      <c r="J26" s="70">
        <v>-11.24</v>
      </c>
      <c r="K26" s="70">
        <v>-147.15</v>
      </c>
      <c r="L26" s="70"/>
      <c r="M26" s="71"/>
      <c r="N26" s="148">
        <f>SUM(B26:M26)</f>
        <v>-3967.0899999999997</v>
      </c>
      <c r="O26" s="148">
        <f>IFERROR((AVERAGE(B26:M26)),0)</f>
        <v>-793.41799999999989</v>
      </c>
      <c r="P26" s="69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1"/>
      <c r="AB26" s="148">
        <f>SUM(P26:AA26)</f>
        <v>0</v>
      </c>
      <c r="AC26" s="148">
        <f>IFERROR((AVERAGE(P26:AA26)),0)</f>
        <v>0</v>
      </c>
      <c r="AD26" s="69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1"/>
      <c r="AP26" s="148">
        <f>SUM(AD26:AO26)</f>
        <v>0</v>
      </c>
      <c r="AQ26" s="148">
        <f>IFERROR((AVERAGE(AD26:AO26)),0)</f>
        <v>0</v>
      </c>
      <c r="AR26" s="69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1"/>
      <c r="BD26" s="148">
        <f>SUM(AR26:BC26)</f>
        <v>0</v>
      </c>
      <c r="BE26" s="148">
        <f>IFERROR((AVERAGE(AR26:BC26)),0)</f>
        <v>0</v>
      </c>
      <c r="BF26" s="69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1"/>
      <c r="BR26" s="148">
        <f>SUM(BF26:BQ26)</f>
        <v>0</v>
      </c>
      <c r="BS26" s="148">
        <f>IFERROR((AVERAGE(BF26:BQ26)),0)</f>
        <v>0</v>
      </c>
      <c r="BT26" s="69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1"/>
      <c r="CF26" s="148">
        <f>SUM(BT26:CE26)</f>
        <v>0</v>
      </c>
      <c r="CG26" s="148">
        <f>IFERROR((AVERAGE(BT26:CE26)),0)</f>
        <v>0</v>
      </c>
    </row>
    <row r="27" spans="1:86" ht="19.5" thickBot="1" x14ac:dyDescent="0.3">
      <c r="A27" s="83" t="s">
        <v>3</v>
      </c>
      <c r="B27" s="72">
        <f t="shared" ref="B27:BM27" si="44">IF(B$4=0,0,B26/B$4)</f>
        <v>0</v>
      </c>
      <c r="C27" s="73">
        <f t="shared" si="44"/>
        <v>0</v>
      </c>
      <c r="D27" s="73">
        <f t="shared" si="44"/>
        <v>0</v>
      </c>
      <c r="E27" s="73">
        <f t="shared" si="44"/>
        <v>0</v>
      </c>
      <c r="F27" s="73">
        <f t="shared" si="44"/>
        <v>0</v>
      </c>
      <c r="G27" s="73">
        <f t="shared" si="44"/>
        <v>-2.0253823238925116E-2</v>
      </c>
      <c r="H27" s="73">
        <f t="shared" si="44"/>
        <v>-1.4271097361424659E-2</v>
      </c>
      <c r="I27" s="73">
        <f t="shared" si="44"/>
        <v>-1.7664390234683506E-3</v>
      </c>
      <c r="J27" s="73">
        <f t="shared" si="44"/>
        <v>-8.6813567477660373E-5</v>
      </c>
      <c r="K27" s="73">
        <f t="shared" si="44"/>
        <v>-9.2748521601801947E-4</v>
      </c>
      <c r="L27" s="73">
        <f t="shared" si="44"/>
        <v>0</v>
      </c>
      <c r="M27" s="74">
        <f t="shared" si="44"/>
        <v>0</v>
      </c>
      <c r="N27" s="149">
        <f t="shared" si="44"/>
        <v>-6.2463061502943985E-3</v>
      </c>
      <c r="O27" s="149">
        <f t="shared" si="44"/>
        <v>-6.2463061502943985E-3</v>
      </c>
      <c r="P27" s="72">
        <f t="shared" si="44"/>
        <v>0</v>
      </c>
      <c r="Q27" s="73">
        <f t="shared" si="44"/>
        <v>0</v>
      </c>
      <c r="R27" s="73">
        <f t="shared" si="44"/>
        <v>0</v>
      </c>
      <c r="S27" s="73">
        <f t="shared" si="44"/>
        <v>0</v>
      </c>
      <c r="T27" s="73">
        <f t="shared" si="44"/>
        <v>0</v>
      </c>
      <c r="U27" s="73">
        <f t="shared" si="44"/>
        <v>0</v>
      </c>
      <c r="V27" s="73">
        <f t="shared" si="44"/>
        <v>0</v>
      </c>
      <c r="W27" s="73">
        <f t="shared" si="44"/>
        <v>0</v>
      </c>
      <c r="X27" s="73">
        <f t="shared" si="44"/>
        <v>0</v>
      </c>
      <c r="Y27" s="73">
        <f t="shared" si="44"/>
        <v>0</v>
      </c>
      <c r="Z27" s="73">
        <f t="shared" si="44"/>
        <v>0</v>
      </c>
      <c r="AA27" s="74">
        <f t="shared" si="44"/>
        <v>0</v>
      </c>
      <c r="AB27" s="149">
        <f t="shared" si="44"/>
        <v>0</v>
      </c>
      <c r="AC27" s="149">
        <f t="shared" si="44"/>
        <v>0</v>
      </c>
      <c r="AD27" s="72">
        <f t="shared" si="44"/>
        <v>0</v>
      </c>
      <c r="AE27" s="73">
        <f t="shared" si="44"/>
        <v>0</v>
      </c>
      <c r="AF27" s="73">
        <f t="shared" si="44"/>
        <v>0</v>
      </c>
      <c r="AG27" s="73">
        <f t="shared" si="44"/>
        <v>0</v>
      </c>
      <c r="AH27" s="73">
        <f t="shared" si="44"/>
        <v>0</v>
      </c>
      <c r="AI27" s="73">
        <f t="shared" si="44"/>
        <v>0</v>
      </c>
      <c r="AJ27" s="73">
        <f t="shared" si="44"/>
        <v>0</v>
      </c>
      <c r="AK27" s="73">
        <f t="shared" si="44"/>
        <v>0</v>
      </c>
      <c r="AL27" s="73">
        <f t="shared" si="44"/>
        <v>0</v>
      </c>
      <c r="AM27" s="73">
        <f t="shared" si="44"/>
        <v>0</v>
      </c>
      <c r="AN27" s="73">
        <f t="shared" si="44"/>
        <v>0</v>
      </c>
      <c r="AO27" s="74">
        <f t="shared" si="44"/>
        <v>0</v>
      </c>
      <c r="AP27" s="149">
        <f t="shared" si="44"/>
        <v>0</v>
      </c>
      <c r="AQ27" s="149">
        <f t="shared" si="44"/>
        <v>0</v>
      </c>
      <c r="AR27" s="72">
        <f t="shared" si="44"/>
        <v>0</v>
      </c>
      <c r="AS27" s="73">
        <f t="shared" si="44"/>
        <v>0</v>
      </c>
      <c r="AT27" s="73">
        <f t="shared" si="44"/>
        <v>0</v>
      </c>
      <c r="AU27" s="73">
        <f t="shared" si="44"/>
        <v>0</v>
      </c>
      <c r="AV27" s="73">
        <f t="shared" si="44"/>
        <v>0</v>
      </c>
      <c r="AW27" s="73">
        <f t="shared" si="44"/>
        <v>0</v>
      </c>
      <c r="AX27" s="73">
        <f t="shared" si="44"/>
        <v>0</v>
      </c>
      <c r="AY27" s="73">
        <f t="shared" si="44"/>
        <v>0</v>
      </c>
      <c r="AZ27" s="73">
        <f t="shared" si="44"/>
        <v>0</v>
      </c>
      <c r="BA27" s="73">
        <f t="shared" si="44"/>
        <v>0</v>
      </c>
      <c r="BB27" s="73">
        <f t="shared" si="44"/>
        <v>0</v>
      </c>
      <c r="BC27" s="74">
        <f t="shared" si="44"/>
        <v>0</v>
      </c>
      <c r="BD27" s="149">
        <f t="shared" si="44"/>
        <v>0</v>
      </c>
      <c r="BE27" s="149">
        <f t="shared" si="44"/>
        <v>0</v>
      </c>
      <c r="BF27" s="72">
        <f t="shared" si="44"/>
        <v>0</v>
      </c>
      <c r="BG27" s="73">
        <f t="shared" si="44"/>
        <v>0</v>
      </c>
      <c r="BH27" s="73">
        <f t="shared" si="44"/>
        <v>0</v>
      </c>
      <c r="BI27" s="73">
        <f t="shared" si="44"/>
        <v>0</v>
      </c>
      <c r="BJ27" s="73">
        <f t="shared" si="44"/>
        <v>0</v>
      </c>
      <c r="BK27" s="73">
        <f t="shared" si="44"/>
        <v>0</v>
      </c>
      <c r="BL27" s="73">
        <f t="shared" si="44"/>
        <v>0</v>
      </c>
      <c r="BM27" s="73">
        <f t="shared" si="44"/>
        <v>0</v>
      </c>
      <c r="BN27" s="73">
        <f t="shared" ref="BN27:CG27" si="45">IF(BN$4=0,0,BN26/BN$4)</f>
        <v>0</v>
      </c>
      <c r="BO27" s="73">
        <f t="shared" si="45"/>
        <v>0</v>
      </c>
      <c r="BP27" s="73">
        <f t="shared" si="45"/>
        <v>0</v>
      </c>
      <c r="BQ27" s="74">
        <f t="shared" si="45"/>
        <v>0</v>
      </c>
      <c r="BR27" s="149">
        <f t="shared" si="45"/>
        <v>0</v>
      </c>
      <c r="BS27" s="149">
        <f t="shared" si="45"/>
        <v>0</v>
      </c>
      <c r="BT27" s="72">
        <f t="shared" si="45"/>
        <v>0</v>
      </c>
      <c r="BU27" s="73">
        <f t="shared" si="45"/>
        <v>0</v>
      </c>
      <c r="BV27" s="73">
        <f t="shared" si="45"/>
        <v>0</v>
      </c>
      <c r="BW27" s="73">
        <f t="shared" si="45"/>
        <v>0</v>
      </c>
      <c r="BX27" s="73">
        <f t="shared" si="45"/>
        <v>0</v>
      </c>
      <c r="BY27" s="73">
        <f t="shared" si="45"/>
        <v>0</v>
      </c>
      <c r="BZ27" s="73">
        <f t="shared" si="45"/>
        <v>0</v>
      </c>
      <c r="CA27" s="73">
        <f t="shared" si="45"/>
        <v>0</v>
      </c>
      <c r="CB27" s="73">
        <f t="shared" si="45"/>
        <v>0</v>
      </c>
      <c r="CC27" s="73">
        <f t="shared" si="45"/>
        <v>0</v>
      </c>
      <c r="CD27" s="73">
        <f t="shared" si="45"/>
        <v>0</v>
      </c>
      <c r="CE27" s="74">
        <f t="shared" si="45"/>
        <v>0</v>
      </c>
      <c r="CF27" s="149">
        <f t="shared" si="45"/>
        <v>0</v>
      </c>
      <c r="CG27" s="149">
        <f t="shared" si="45"/>
        <v>0</v>
      </c>
    </row>
    <row r="28" spans="1:86" s="181" customFormat="1" ht="16.5" thickTop="1" x14ac:dyDescent="0.25">
      <c r="A28" s="180" t="s">
        <v>17</v>
      </c>
      <c r="B28" s="65">
        <v>-0.02</v>
      </c>
      <c r="C28" s="66">
        <v>-0.02</v>
      </c>
      <c r="D28" s="66">
        <v>-0.02</v>
      </c>
      <c r="E28" s="66">
        <v>-0.02</v>
      </c>
      <c r="F28" s="66">
        <v>-0.02</v>
      </c>
      <c r="G28" s="66">
        <v>-0.02</v>
      </c>
      <c r="H28" s="66">
        <v>-0.02</v>
      </c>
      <c r="I28" s="66">
        <v>-0.02</v>
      </c>
      <c r="J28" s="66">
        <v>-0.02</v>
      </c>
      <c r="K28" s="66">
        <v>-0.02</v>
      </c>
      <c r="L28" s="66">
        <v>-0.02</v>
      </c>
      <c r="M28" s="67">
        <v>-0.02</v>
      </c>
      <c r="N28" s="150">
        <v>-0.02</v>
      </c>
      <c r="O28" s="150">
        <f>IFERROR((AVERAGE(B28:M28)),0)</f>
        <v>-1.9999999999999997E-2</v>
      </c>
      <c r="P28" s="65">
        <v>-0.02</v>
      </c>
      <c r="Q28" s="66">
        <v>-0.02</v>
      </c>
      <c r="R28" s="66">
        <v>-0.02</v>
      </c>
      <c r="S28" s="66">
        <v>-0.02</v>
      </c>
      <c r="T28" s="66">
        <v>-0.02</v>
      </c>
      <c r="U28" s="66">
        <v>-0.02</v>
      </c>
      <c r="V28" s="66">
        <v>-0.02</v>
      </c>
      <c r="W28" s="66">
        <v>-0.02</v>
      </c>
      <c r="X28" s="66">
        <v>-0.02</v>
      </c>
      <c r="Y28" s="66">
        <v>-0.02</v>
      </c>
      <c r="Z28" s="66">
        <v>-0.02</v>
      </c>
      <c r="AA28" s="67">
        <v>-0.02</v>
      </c>
      <c r="AB28" s="150">
        <v>-0.02</v>
      </c>
      <c r="AC28" s="150">
        <f>IFERROR((AVERAGE(P28:AA28)),0)</f>
        <v>-1.9999999999999997E-2</v>
      </c>
      <c r="AD28" s="65">
        <v>-0.02</v>
      </c>
      <c r="AE28" s="66">
        <v>-0.02</v>
      </c>
      <c r="AF28" s="66">
        <v>-0.02</v>
      </c>
      <c r="AG28" s="66">
        <v>-0.02</v>
      </c>
      <c r="AH28" s="66">
        <v>-0.02</v>
      </c>
      <c r="AI28" s="66">
        <v>-0.02</v>
      </c>
      <c r="AJ28" s="66">
        <v>-0.02</v>
      </c>
      <c r="AK28" s="66">
        <v>-0.02</v>
      </c>
      <c r="AL28" s="66">
        <v>-0.02</v>
      </c>
      <c r="AM28" s="66">
        <v>-0.02</v>
      </c>
      <c r="AN28" s="66">
        <v>-0.02</v>
      </c>
      <c r="AO28" s="67">
        <v>-0.02</v>
      </c>
      <c r="AP28" s="150">
        <v>-0.02</v>
      </c>
      <c r="AQ28" s="150">
        <f>IFERROR((AVERAGE(AD28:AO28)),0)</f>
        <v>-1.9999999999999997E-2</v>
      </c>
      <c r="AR28" s="65">
        <v>-0.02</v>
      </c>
      <c r="AS28" s="66">
        <v>-0.02</v>
      </c>
      <c r="AT28" s="66">
        <v>-0.02</v>
      </c>
      <c r="AU28" s="66">
        <v>-0.02</v>
      </c>
      <c r="AV28" s="66">
        <v>-0.02</v>
      </c>
      <c r="AW28" s="66">
        <v>-0.02</v>
      </c>
      <c r="AX28" s="66">
        <v>-0.02</v>
      </c>
      <c r="AY28" s="66">
        <v>-0.02</v>
      </c>
      <c r="AZ28" s="66">
        <v>-0.02</v>
      </c>
      <c r="BA28" s="66">
        <v>-0.02</v>
      </c>
      <c r="BB28" s="66">
        <v>-0.02</v>
      </c>
      <c r="BC28" s="67">
        <v>-0.02</v>
      </c>
      <c r="BD28" s="150">
        <v>-0.02</v>
      </c>
      <c r="BE28" s="150">
        <f>IFERROR((AVERAGE(AR28:BC28)),0)</f>
        <v>-1.9999999999999997E-2</v>
      </c>
      <c r="BF28" s="65">
        <v>-0.02</v>
      </c>
      <c r="BG28" s="66">
        <v>-0.02</v>
      </c>
      <c r="BH28" s="66">
        <v>-0.02</v>
      </c>
      <c r="BI28" s="66">
        <v>-0.02</v>
      </c>
      <c r="BJ28" s="66">
        <v>-0.02</v>
      </c>
      <c r="BK28" s="66">
        <v>-0.02</v>
      </c>
      <c r="BL28" s="66">
        <v>-0.02</v>
      </c>
      <c r="BM28" s="66">
        <v>-0.02</v>
      </c>
      <c r="BN28" s="66">
        <v>-0.02</v>
      </c>
      <c r="BO28" s="66">
        <v>-0.02</v>
      </c>
      <c r="BP28" s="66">
        <v>-0.02</v>
      </c>
      <c r="BQ28" s="67">
        <v>-0.02</v>
      </c>
      <c r="BR28" s="150">
        <v>-0.02</v>
      </c>
      <c r="BS28" s="150">
        <f>IFERROR((AVERAGE(BF28:BQ28)),0)</f>
        <v>-1.9999999999999997E-2</v>
      </c>
      <c r="BT28" s="65">
        <v>-0.02</v>
      </c>
      <c r="BU28" s="66">
        <v>-0.02</v>
      </c>
      <c r="BV28" s="66">
        <v>-0.02</v>
      </c>
      <c r="BW28" s="66">
        <v>-0.02</v>
      </c>
      <c r="BX28" s="66">
        <v>-0.02</v>
      </c>
      <c r="BY28" s="66">
        <v>-0.02</v>
      </c>
      <c r="BZ28" s="66">
        <v>-0.02</v>
      </c>
      <c r="CA28" s="66">
        <v>-0.02</v>
      </c>
      <c r="CB28" s="66">
        <v>-0.02</v>
      </c>
      <c r="CC28" s="66">
        <v>-0.02</v>
      </c>
      <c r="CD28" s="66">
        <v>-0.02</v>
      </c>
      <c r="CE28" s="67">
        <v>-0.02</v>
      </c>
      <c r="CF28" s="150">
        <v>-0.02</v>
      </c>
      <c r="CG28" s="150">
        <f>IFERROR((AVERAGE(BT28:CE28)),0)</f>
        <v>-1.9999999999999997E-2</v>
      </c>
      <c r="CH28"/>
    </row>
    <row r="29" spans="1:86" ht="16.5" thickBot="1" x14ac:dyDescent="0.3">
      <c r="A29" s="68" t="s">
        <v>18</v>
      </c>
      <c r="B29" s="41">
        <f t="shared" ref="B29:BM29" si="46">B4*B28</f>
        <v>0</v>
      </c>
      <c r="C29" s="42">
        <f t="shared" si="46"/>
        <v>0</v>
      </c>
      <c r="D29" s="42">
        <f t="shared" si="46"/>
        <v>0</v>
      </c>
      <c r="E29" s="42">
        <f t="shared" si="46"/>
        <v>0</v>
      </c>
      <c r="F29" s="42">
        <f t="shared" si="46"/>
        <v>0</v>
      </c>
      <c r="G29" s="43">
        <f t="shared" si="46"/>
        <v>-1752.6370000000002</v>
      </c>
      <c r="H29" s="43">
        <f t="shared" si="46"/>
        <v>-2520.1705999999999</v>
      </c>
      <c r="I29" s="43">
        <f t="shared" si="46"/>
        <v>-2666.8341999999998</v>
      </c>
      <c r="J29" s="43">
        <f t="shared" si="46"/>
        <v>-2589.4570000000003</v>
      </c>
      <c r="K29" s="43">
        <f t="shared" si="46"/>
        <v>-3173.0964000000004</v>
      </c>
      <c r="L29" s="43">
        <f t="shared" si="46"/>
        <v>0</v>
      </c>
      <c r="M29" s="44">
        <f t="shared" si="46"/>
        <v>0</v>
      </c>
      <c r="N29" s="146">
        <f t="shared" si="46"/>
        <v>-12702.1952</v>
      </c>
      <c r="O29" s="146">
        <f t="shared" si="46"/>
        <v>-2540.4390399999997</v>
      </c>
      <c r="P29" s="41">
        <f t="shared" si="46"/>
        <v>0</v>
      </c>
      <c r="Q29" s="42">
        <f t="shared" si="46"/>
        <v>0</v>
      </c>
      <c r="R29" s="42">
        <f t="shared" si="46"/>
        <v>0</v>
      </c>
      <c r="S29" s="42">
        <f t="shared" si="46"/>
        <v>0</v>
      </c>
      <c r="T29" s="42">
        <f t="shared" si="46"/>
        <v>0</v>
      </c>
      <c r="U29" s="43">
        <f t="shared" si="46"/>
        <v>0</v>
      </c>
      <c r="V29" s="43">
        <f t="shared" si="46"/>
        <v>0</v>
      </c>
      <c r="W29" s="43">
        <f t="shared" si="46"/>
        <v>0</v>
      </c>
      <c r="X29" s="43">
        <f t="shared" si="46"/>
        <v>0</v>
      </c>
      <c r="Y29" s="43">
        <f t="shared" si="46"/>
        <v>0</v>
      </c>
      <c r="Z29" s="43">
        <f t="shared" si="46"/>
        <v>0</v>
      </c>
      <c r="AA29" s="44">
        <f t="shared" si="46"/>
        <v>0</v>
      </c>
      <c r="AB29" s="146">
        <f t="shared" si="46"/>
        <v>0</v>
      </c>
      <c r="AC29" s="146">
        <f t="shared" si="46"/>
        <v>0</v>
      </c>
      <c r="AD29" s="41">
        <f t="shared" si="46"/>
        <v>0</v>
      </c>
      <c r="AE29" s="42">
        <f t="shared" si="46"/>
        <v>0</v>
      </c>
      <c r="AF29" s="42">
        <f t="shared" si="46"/>
        <v>0</v>
      </c>
      <c r="AG29" s="42">
        <f t="shared" si="46"/>
        <v>0</v>
      </c>
      <c r="AH29" s="42">
        <f t="shared" si="46"/>
        <v>0</v>
      </c>
      <c r="AI29" s="43">
        <f t="shared" si="46"/>
        <v>0</v>
      </c>
      <c r="AJ29" s="43">
        <f t="shared" si="46"/>
        <v>0</v>
      </c>
      <c r="AK29" s="43">
        <f t="shared" si="46"/>
        <v>0</v>
      </c>
      <c r="AL29" s="43">
        <f t="shared" si="46"/>
        <v>0</v>
      </c>
      <c r="AM29" s="43">
        <f t="shared" si="46"/>
        <v>0</v>
      </c>
      <c r="AN29" s="43">
        <f t="shared" si="46"/>
        <v>0</v>
      </c>
      <c r="AO29" s="44">
        <f t="shared" si="46"/>
        <v>0</v>
      </c>
      <c r="AP29" s="146">
        <f t="shared" si="46"/>
        <v>0</v>
      </c>
      <c r="AQ29" s="146">
        <f t="shared" si="46"/>
        <v>0</v>
      </c>
      <c r="AR29" s="41">
        <f t="shared" si="46"/>
        <v>0</v>
      </c>
      <c r="AS29" s="42">
        <f t="shared" si="46"/>
        <v>0</v>
      </c>
      <c r="AT29" s="42">
        <f t="shared" si="46"/>
        <v>0</v>
      </c>
      <c r="AU29" s="42">
        <f t="shared" si="46"/>
        <v>0</v>
      </c>
      <c r="AV29" s="42">
        <f t="shared" si="46"/>
        <v>0</v>
      </c>
      <c r="AW29" s="43">
        <f t="shared" si="46"/>
        <v>0</v>
      </c>
      <c r="AX29" s="43">
        <f t="shared" si="46"/>
        <v>0</v>
      </c>
      <c r="AY29" s="43">
        <f t="shared" si="46"/>
        <v>0</v>
      </c>
      <c r="AZ29" s="43">
        <f t="shared" si="46"/>
        <v>0</v>
      </c>
      <c r="BA29" s="43">
        <f t="shared" si="46"/>
        <v>0</v>
      </c>
      <c r="BB29" s="43">
        <f t="shared" si="46"/>
        <v>0</v>
      </c>
      <c r="BC29" s="44">
        <f t="shared" si="46"/>
        <v>0</v>
      </c>
      <c r="BD29" s="146">
        <f t="shared" si="46"/>
        <v>0</v>
      </c>
      <c r="BE29" s="146">
        <f t="shared" si="46"/>
        <v>0</v>
      </c>
      <c r="BF29" s="41">
        <f t="shared" si="46"/>
        <v>0</v>
      </c>
      <c r="BG29" s="42">
        <f t="shared" si="46"/>
        <v>0</v>
      </c>
      <c r="BH29" s="42">
        <f t="shared" si="46"/>
        <v>0</v>
      </c>
      <c r="BI29" s="42">
        <f t="shared" si="46"/>
        <v>0</v>
      </c>
      <c r="BJ29" s="42">
        <f t="shared" si="46"/>
        <v>0</v>
      </c>
      <c r="BK29" s="43">
        <f t="shared" si="46"/>
        <v>0</v>
      </c>
      <c r="BL29" s="43">
        <f t="shared" si="46"/>
        <v>0</v>
      </c>
      <c r="BM29" s="43">
        <f t="shared" si="46"/>
        <v>0</v>
      </c>
      <c r="BN29" s="43">
        <f t="shared" ref="BN29:CG29" si="47">BN4*BN28</f>
        <v>0</v>
      </c>
      <c r="BO29" s="43">
        <f t="shared" si="47"/>
        <v>0</v>
      </c>
      <c r="BP29" s="43">
        <f t="shared" si="47"/>
        <v>0</v>
      </c>
      <c r="BQ29" s="44">
        <f t="shared" si="47"/>
        <v>0</v>
      </c>
      <c r="BR29" s="146">
        <f t="shared" si="47"/>
        <v>0</v>
      </c>
      <c r="BS29" s="146">
        <f t="shared" si="47"/>
        <v>0</v>
      </c>
      <c r="BT29" s="41">
        <f t="shared" si="47"/>
        <v>0</v>
      </c>
      <c r="BU29" s="42">
        <f t="shared" si="47"/>
        <v>0</v>
      </c>
      <c r="BV29" s="42">
        <f t="shared" si="47"/>
        <v>0</v>
      </c>
      <c r="BW29" s="42">
        <f t="shared" si="47"/>
        <v>0</v>
      </c>
      <c r="BX29" s="42">
        <f t="shared" si="47"/>
        <v>0</v>
      </c>
      <c r="BY29" s="43">
        <f t="shared" si="47"/>
        <v>0</v>
      </c>
      <c r="BZ29" s="43">
        <f t="shared" si="47"/>
        <v>0</v>
      </c>
      <c r="CA29" s="43">
        <f t="shared" si="47"/>
        <v>0</v>
      </c>
      <c r="CB29" s="43">
        <f t="shared" si="47"/>
        <v>0</v>
      </c>
      <c r="CC29" s="43">
        <f t="shared" si="47"/>
        <v>0</v>
      </c>
      <c r="CD29" s="43">
        <f t="shared" si="47"/>
        <v>0</v>
      </c>
      <c r="CE29" s="44">
        <f t="shared" si="47"/>
        <v>0</v>
      </c>
      <c r="CF29" s="146">
        <f t="shared" si="47"/>
        <v>0</v>
      </c>
      <c r="CG29" s="146">
        <f t="shared" si="47"/>
        <v>0</v>
      </c>
    </row>
    <row r="30" spans="1:86" ht="17.25" thickTop="1" thickBot="1" x14ac:dyDescent="0.3">
      <c r="A30" s="75" t="s">
        <v>26</v>
      </c>
      <c r="B30" s="76">
        <f>(B28-B27)/B28</f>
        <v>1</v>
      </c>
      <c r="C30" s="77">
        <f t="shared" ref="C30:O30" si="48">(C28-C27)/C28</f>
        <v>1</v>
      </c>
      <c r="D30" s="77">
        <f t="shared" si="48"/>
        <v>1</v>
      </c>
      <c r="E30" s="77">
        <f t="shared" si="48"/>
        <v>1</v>
      </c>
      <c r="F30" s="77">
        <f t="shared" si="48"/>
        <v>1</v>
      </c>
      <c r="G30" s="77">
        <f t="shared" si="48"/>
        <v>-1.2691161946255802E-2</v>
      </c>
      <c r="H30" s="77">
        <f t="shared" si="48"/>
        <v>0.28644513192876703</v>
      </c>
      <c r="I30" s="77">
        <f t="shared" si="48"/>
        <v>0.91167804882658243</v>
      </c>
      <c r="J30" s="77">
        <f t="shared" si="48"/>
        <v>0.99565932162611703</v>
      </c>
      <c r="K30" s="77">
        <f t="shared" si="48"/>
        <v>0.9536257391990991</v>
      </c>
      <c r="L30" s="77">
        <f t="shared" si="48"/>
        <v>1</v>
      </c>
      <c r="M30" s="78">
        <f t="shared" si="48"/>
        <v>1</v>
      </c>
      <c r="N30" s="151">
        <f t="shared" si="48"/>
        <v>0.68768469248528008</v>
      </c>
      <c r="O30" s="151">
        <f t="shared" si="48"/>
        <v>0.68768469248528008</v>
      </c>
      <c r="P30" s="76">
        <f>(P28-P27)/P28</f>
        <v>1</v>
      </c>
      <c r="Q30" s="77">
        <f t="shared" ref="Q30:AC30" si="49">(Q28-Q27)/Q28</f>
        <v>1</v>
      </c>
      <c r="R30" s="77">
        <f t="shared" si="49"/>
        <v>1</v>
      </c>
      <c r="S30" s="77">
        <f t="shared" si="49"/>
        <v>1</v>
      </c>
      <c r="T30" s="77">
        <f t="shared" si="49"/>
        <v>1</v>
      </c>
      <c r="U30" s="77">
        <f t="shared" si="49"/>
        <v>1</v>
      </c>
      <c r="V30" s="77">
        <f t="shared" si="49"/>
        <v>1</v>
      </c>
      <c r="W30" s="77">
        <f t="shared" si="49"/>
        <v>1</v>
      </c>
      <c r="X30" s="77">
        <f t="shared" si="49"/>
        <v>1</v>
      </c>
      <c r="Y30" s="77">
        <f t="shared" si="49"/>
        <v>1</v>
      </c>
      <c r="Z30" s="77">
        <f t="shared" si="49"/>
        <v>1</v>
      </c>
      <c r="AA30" s="78">
        <f t="shared" si="49"/>
        <v>1</v>
      </c>
      <c r="AB30" s="151">
        <f t="shared" si="49"/>
        <v>1</v>
      </c>
      <c r="AC30" s="151">
        <f t="shared" si="49"/>
        <v>1</v>
      </c>
      <c r="AD30" s="76">
        <f>(AD28-AD27)/AD28</f>
        <v>1</v>
      </c>
      <c r="AE30" s="77">
        <f t="shared" ref="AE30:AQ30" si="50">(AE28-AE27)/AE28</f>
        <v>1</v>
      </c>
      <c r="AF30" s="77">
        <f t="shared" si="50"/>
        <v>1</v>
      </c>
      <c r="AG30" s="77">
        <f t="shared" si="50"/>
        <v>1</v>
      </c>
      <c r="AH30" s="77">
        <f t="shared" si="50"/>
        <v>1</v>
      </c>
      <c r="AI30" s="77">
        <f t="shared" si="50"/>
        <v>1</v>
      </c>
      <c r="AJ30" s="77">
        <f t="shared" si="50"/>
        <v>1</v>
      </c>
      <c r="AK30" s="77">
        <f t="shared" si="50"/>
        <v>1</v>
      </c>
      <c r="AL30" s="77">
        <f t="shared" si="50"/>
        <v>1</v>
      </c>
      <c r="AM30" s="77">
        <f t="shared" si="50"/>
        <v>1</v>
      </c>
      <c r="AN30" s="77">
        <f t="shared" si="50"/>
        <v>1</v>
      </c>
      <c r="AO30" s="78">
        <f t="shared" si="50"/>
        <v>1</v>
      </c>
      <c r="AP30" s="151">
        <f t="shared" si="50"/>
        <v>1</v>
      </c>
      <c r="AQ30" s="151">
        <f t="shared" si="50"/>
        <v>1</v>
      </c>
      <c r="AR30" s="76">
        <f>(AR28-AR27)/AR28</f>
        <v>1</v>
      </c>
      <c r="AS30" s="77">
        <f t="shared" ref="AS30:BE30" si="51">(AS28-AS27)/AS28</f>
        <v>1</v>
      </c>
      <c r="AT30" s="77">
        <f t="shared" si="51"/>
        <v>1</v>
      </c>
      <c r="AU30" s="77">
        <f t="shared" si="51"/>
        <v>1</v>
      </c>
      <c r="AV30" s="77">
        <f t="shared" si="51"/>
        <v>1</v>
      </c>
      <c r="AW30" s="77">
        <f t="shared" si="51"/>
        <v>1</v>
      </c>
      <c r="AX30" s="77">
        <f t="shared" si="51"/>
        <v>1</v>
      </c>
      <c r="AY30" s="77">
        <f t="shared" si="51"/>
        <v>1</v>
      </c>
      <c r="AZ30" s="77">
        <f t="shared" si="51"/>
        <v>1</v>
      </c>
      <c r="BA30" s="77">
        <f t="shared" si="51"/>
        <v>1</v>
      </c>
      <c r="BB30" s="77">
        <f t="shared" si="51"/>
        <v>1</v>
      </c>
      <c r="BC30" s="78">
        <f t="shared" si="51"/>
        <v>1</v>
      </c>
      <c r="BD30" s="151">
        <f t="shared" si="51"/>
        <v>1</v>
      </c>
      <c r="BE30" s="151">
        <f t="shared" si="51"/>
        <v>1</v>
      </c>
      <c r="BF30" s="76">
        <f>(BF28-BF27)/BF28</f>
        <v>1</v>
      </c>
      <c r="BG30" s="77">
        <f t="shared" ref="BG30:BS30" si="52">(BG28-BG27)/BG28</f>
        <v>1</v>
      </c>
      <c r="BH30" s="77">
        <f t="shared" si="52"/>
        <v>1</v>
      </c>
      <c r="BI30" s="77">
        <f t="shared" si="52"/>
        <v>1</v>
      </c>
      <c r="BJ30" s="77">
        <f t="shared" si="52"/>
        <v>1</v>
      </c>
      <c r="BK30" s="77">
        <f t="shared" si="52"/>
        <v>1</v>
      </c>
      <c r="BL30" s="77">
        <f t="shared" si="52"/>
        <v>1</v>
      </c>
      <c r="BM30" s="77">
        <f t="shared" si="52"/>
        <v>1</v>
      </c>
      <c r="BN30" s="77">
        <f t="shared" si="52"/>
        <v>1</v>
      </c>
      <c r="BO30" s="77">
        <f t="shared" si="52"/>
        <v>1</v>
      </c>
      <c r="BP30" s="77">
        <f t="shared" si="52"/>
        <v>1</v>
      </c>
      <c r="BQ30" s="78">
        <f t="shared" si="52"/>
        <v>1</v>
      </c>
      <c r="BR30" s="151">
        <f t="shared" si="52"/>
        <v>1</v>
      </c>
      <c r="BS30" s="151">
        <f t="shared" si="52"/>
        <v>1</v>
      </c>
      <c r="BT30" s="76">
        <f>(BT28-BT27)/BT28</f>
        <v>1</v>
      </c>
      <c r="BU30" s="77">
        <f t="shared" ref="BU30:CG30" si="53">(BU28-BU27)/BU28</f>
        <v>1</v>
      </c>
      <c r="BV30" s="77">
        <f t="shared" si="53"/>
        <v>1</v>
      </c>
      <c r="BW30" s="77">
        <f t="shared" si="53"/>
        <v>1</v>
      </c>
      <c r="BX30" s="77">
        <f t="shared" si="53"/>
        <v>1</v>
      </c>
      <c r="BY30" s="77">
        <f t="shared" si="53"/>
        <v>1</v>
      </c>
      <c r="BZ30" s="77">
        <f t="shared" si="53"/>
        <v>1</v>
      </c>
      <c r="CA30" s="77">
        <f t="shared" si="53"/>
        <v>1</v>
      </c>
      <c r="CB30" s="77">
        <f t="shared" si="53"/>
        <v>1</v>
      </c>
      <c r="CC30" s="77">
        <f t="shared" si="53"/>
        <v>1</v>
      </c>
      <c r="CD30" s="77">
        <f t="shared" si="53"/>
        <v>1</v>
      </c>
      <c r="CE30" s="78">
        <f t="shared" si="53"/>
        <v>1</v>
      </c>
      <c r="CF30" s="151">
        <f t="shared" si="53"/>
        <v>1</v>
      </c>
      <c r="CG30" s="151">
        <f t="shared" si="53"/>
        <v>1</v>
      </c>
    </row>
    <row r="31" spans="1:86" ht="19.5" thickTop="1" x14ac:dyDescent="0.25">
      <c r="A31" s="84" t="s">
        <v>35</v>
      </c>
      <c r="B31" s="25">
        <f t="shared" ref="B31:BM31" si="54">SUM(B16,B21,B26)</f>
        <v>0</v>
      </c>
      <c r="C31" s="26">
        <f t="shared" si="54"/>
        <v>0</v>
      </c>
      <c r="D31" s="26">
        <f t="shared" si="54"/>
        <v>0</v>
      </c>
      <c r="E31" s="26">
        <f t="shared" si="54"/>
        <v>0</v>
      </c>
      <c r="F31" s="26">
        <f t="shared" si="54"/>
        <v>0</v>
      </c>
      <c r="G31" s="26">
        <f t="shared" si="54"/>
        <v>-48075.039999999994</v>
      </c>
      <c r="H31" s="26">
        <f t="shared" si="54"/>
        <v>-39584.47</v>
      </c>
      <c r="I31" s="26">
        <f t="shared" si="54"/>
        <v>-52694.549999999996</v>
      </c>
      <c r="J31" s="26">
        <f t="shared" si="54"/>
        <v>-46186.51</v>
      </c>
      <c r="K31" s="26">
        <f t="shared" si="54"/>
        <v>-51125.24</v>
      </c>
      <c r="L31" s="26">
        <f t="shared" si="54"/>
        <v>0</v>
      </c>
      <c r="M31" s="27">
        <f t="shared" si="54"/>
        <v>0</v>
      </c>
      <c r="N31" s="28">
        <f t="shared" si="54"/>
        <v>-237665.81</v>
      </c>
      <c r="O31" s="28">
        <f t="shared" si="54"/>
        <v>-47533.161999999997</v>
      </c>
      <c r="P31" s="25">
        <f t="shared" si="54"/>
        <v>0</v>
      </c>
      <c r="Q31" s="26">
        <f t="shared" si="54"/>
        <v>0</v>
      </c>
      <c r="R31" s="26">
        <f t="shared" si="54"/>
        <v>0</v>
      </c>
      <c r="S31" s="26">
        <f t="shared" si="54"/>
        <v>0</v>
      </c>
      <c r="T31" s="26">
        <f t="shared" si="54"/>
        <v>0</v>
      </c>
      <c r="U31" s="26">
        <f t="shared" si="54"/>
        <v>0</v>
      </c>
      <c r="V31" s="26">
        <f t="shared" si="54"/>
        <v>0</v>
      </c>
      <c r="W31" s="26">
        <f t="shared" si="54"/>
        <v>0</v>
      </c>
      <c r="X31" s="26">
        <f t="shared" si="54"/>
        <v>0</v>
      </c>
      <c r="Y31" s="26">
        <f t="shared" si="54"/>
        <v>0</v>
      </c>
      <c r="Z31" s="26">
        <f t="shared" si="54"/>
        <v>0</v>
      </c>
      <c r="AA31" s="27">
        <f t="shared" si="54"/>
        <v>0</v>
      </c>
      <c r="AB31" s="28">
        <f t="shared" si="54"/>
        <v>0</v>
      </c>
      <c r="AC31" s="28">
        <f t="shared" si="54"/>
        <v>0</v>
      </c>
      <c r="AD31" s="25">
        <f t="shared" si="54"/>
        <v>0</v>
      </c>
      <c r="AE31" s="26">
        <f t="shared" si="54"/>
        <v>0</v>
      </c>
      <c r="AF31" s="26">
        <f t="shared" si="54"/>
        <v>0</v>
      </c>
      <c r="AG31" s="26">
        <f t="shared" si="54"/>
        <v>0</v>
      </c>
      <c r="AH31" s="26">
        <f t="shared" si="54"/>
        <v>0</v>
      </c>
      <c r="AI31" s="26">
        <f t="shared" si="54"/>
        <v>0</v>
      </c>
      <c r="AJ31" s="26">
        <f t="shared" si="54"/>
        <v>0</v>
      </c>
      <c r="AK31" s="26">
        <f t="shared" si="54"/>
        <v>0</v>
      </c>
      <c r="AL31" s="26">
        <f t="shared" si="54"/>
        <v>0</v>
      </c>
      <c r="AM31" s="26">
        <f t="shared" si="54"/>
        <v>0</v>
      </c>
      <c r="AN31" s="26">
        <f t="shared" si="54"/>
        <v>0</v>
      </c>
      <c r="AO31" s="27">
        <f t="shared" si="54"/>
        <v>0</v>
      </c>
      <c r="AP31" s="28">
        <f t="shared" si="54"/>
        <v>0</v>
      </c>
      <c r="AQ31" s="28">
        <f t="shared" si="54"/>
        <v>0</v>
      </c>
      <c r="AR31" s="25">
        <f t="shared" si="54"/>
        <v>0</v>
      </c>
      <c r="AS31" s="26">
        <f t="shared" si="54"/>
        <v>0</v>
      </c>
      <c r="AT31" s="26">
        <f t="shared" si="54"/>
        <v>0</v>
      </c>
      <c r="AU31" s="26">
        <f t="shared" si="54"/>
        <v>0</v>
      </c>
      <c r="AV31" s="26">
        <f t="shared" si="54"/>
        <v>0</v>
      </c>
      <c r="AW31" s="26">
        <f t="shared" si="54"/>
        <v>0</v>
      </c>
      <c r="AX31" s="26">
        <f t="shared" si="54"/>
        <v>0</v>
      </c>
      <c r="AY31" s="26">
        <f t="shared" si="54"/>
        <v>0</v>
      </c>
      <c r="AZ31" s="26">
        <f t="shared" si="54"/>
        <v>0</v>
      </c>
      <c r="BA31" s="26">
        <f t="shared" si="54"/>
        <v>0</v>
      </c>
      <c r="BB31" s="26">
        <f t="shared" si="54"/>
        <v>0</v>
      </c>
      <c r="BC31" s="27">
        <f t="shared" si="54"/>
        <v>0</v>
      </c>
      <c r="BD31" s="28">
        <f t="shared" si="54"/>
        <v>0</v>
      </c>
      <c r="BE31" s="28">
        <f t="shared" si="54"/>
        <v>0</v>
      </c>
      <c r="BF31" s="25">
        <f t="shared" si="54"/>
        <v>0</v>
      </c>
      <c r="BG31" s="26">
        <f t="shared" si="54"/>
        <v>0</v>
      </c>
      <c r="BH31" s="26">
        <f t="shared" si="54"/>
        <v>0</v>
      </c>
      <c r="BI31" s="26">
        <f t="shared" si="54"/>
        <v>0</v>
      </c>
      <c r="BJ31" s="26">
        <f t="shared" si="54"/>
        <v>0</v>
      </c>
      <c r="BK31" s="26">
        <f t="shared" si="54"/>
        <v>0</v>
      </c>
      <c r="BL31" s="26">
        <f t="shared" si="54"/>
        <v>0</v>
      </c>
      <c r="BM31" s="26">
        <f t="shared" si="54"/>
        <v>0</v>
      </c>
      <c r="BN31" s="26">
        <f t="shared" ref="BN31:CG31" si="55">SUM(BN16,BN21,BN26)</f>
        <v>0</v>
      </c>
      <c r="BO31" s="26">
        <f t="shared" si="55"/>
        <v>0</v>
      </c>
      <c r="BP31" s="26">
        <f t="shared" si="55"/>
        <v>0</v>
      </c>
      <c r="BQ31" s="27">
        <f t="shared" si="55"/>
        <v>0</v>
      </c>
      <c r="BR31" s="28">
        <f t="shared" si="55"/>
        <v>0</v>
      </c>
      <c r="BS31" s="28">
        <f t="shared" si="55"/>
        <v>0</v>
      </c>
      <c r="BT31" s="25">
        <f t="shared" si="55"/>
        <v>0</v>
      </c>
      <c r="BU31" s="26">
        <f t="shared" si="55"/>
        <v>0</v>
      </c>
      <c r="BV31" s="26">
        <f t="shared" si="55"/>
        <v>0</v>
      </c>
      <c r="BW31" s="26">
        <f t="shared" si="55"/>
        <v>0</v>
      </c>
      <c r="BX31" s="26">
        <f t="shared" si="55"/>
        <v>0</v>
      </c>
      <c r="BY31" s="26">
        <f t="shared" si="55"/>
        <v>0</v>
      </c>
      <c r="BZ31" s="26">
        <f t="shared" si="55"/>
        <v>0</v>
      </c>
      <c r="CA31" s="26">
        <f t="shared" si="55"/>
        <v>0</v>
      </c>
      <c r="CB31" s="26">
        <f t="shared" si="55"/>
        <v>0</v>
      </c>
      <c r="CC31" s="26">
        <f t="shared" si="55"/>
        <v>0</v>
      </c>
      <c r="CD31" s="26">
        <f t="shared" si="55"/>
        <v>0</v>
      </c>
      <c r="CE31" s="27">
        <f t="shared" si="55"/>
        <v>0</v>
      </c>
      <c r="CF31" s="28">
        <f t="shared" si="55"/>
        <v>0</v>
      </c>
      <c r="CG31" s="28">
        <f t="shared" si="55"/>
        <v>0</v>
      </c>
    </row>
    <row r="32" spans="1:86" ht="19.5" thickBot="1" x14ac:dyDescent="0.3">
      <c r="A32" s="85" t="s">
        <v>3</v>
      </c>
      <c r="B32" s="29" t="e">
        <f t="shared" ref="B32:BM32" si="56">B31/B4</f>
        <v>#DIV/0!</v>
      </c>
      <c r="C32" s="30" t="e">
        <f t="shared" si="56"/>
        <v>#DIV/0!</v>
      </c>
      <c r="D32" s="30" t="e">
        <f t="shared" si="56"/>
        <v>#DIV/0!</v>
      </c>
      <c r="E32" s="30" t="e">
        <f t="shared" si="56"/>
        <v>#DIV/0!</v>
      </c>
      <c r="F32" s="30" t="e">
        <f t="shared" si="56"/>
        <v>#DIV/0!</v>
      </c>
      <c r="G32" s="79">
        <f t="shared" si="56"/>
        <v>-0.54860236318187949</v>
      </c>
      <c r="H32" s="79">
        <f t="shared" si="56"/>
        <v>-0.31414119345730007</v>
      </c>
      <c r="I32" s="79">
        <f t="shared" si="56"/>
        <v>-0.39518429754650664</v>
      </c>
      <c r="J32" s="79">
        <f t="shared" si="56"/>
        <v>-0.35672737566215618</v>
      </c>
      <c r="K32" s="79">
        <f t="shared" si="56"/>
        <v>-0.32224195898996322</v>
      </c>
      <c r="L32" s="79" t="e">
        <f t="shared" si="56"/>
        <v>#DIV/0!</v>
      </c>
      <c r="M32" s="80" t="e">
        <f t="shared" si="56"/>
        <v>#DIV/0!</v>
      </c>
      <c r="N32" s="81">
        <f t="shared" si="56"/>
        <v>-0.37421218341850077</v>
      </c>
      <c r="O32" s="81">
        <f t="shared" si="56"/>
        <v>-0.37421218341850071</v>
      </c>
      <c r="P32" s="29" t="e">
        <f t="shared" si="56"/>
        <v>#DIV/0!</v>
      </c>
      <c r="Q32" s="30" t="e">
        <f t="shared" si="56"/>
        <v>#DIV/0!</v>
      </c>
      <c r="R32" s="30" t="e">
        <f t="shared" si="56"/>
        <v>#DIV/0!</v>
      </c>
      <c r="S32" s="30" t="e">
        <f t="shared" si="56"/>
        <v>#DIV/0!</v>
      </c>
      <c r="T32" s="30" t="e">
        <f t="shared" si="56"/>
        <v>#DIV/0!</v>
      </c>
      <c r="U32" s="79" t="e">
        <f t="shared" si="56"/>
        <v>#DIV/0!</v>
      </c>
      <c r="V32" s="79" t="e">
        <f t="shared" si="56"/>
        <v>#DIV/0!</v>
      </c>
      <c r="W32" s="79" t="e">
        <f t="shared" si="56"/>
        <v>#DIV/0!</v>
      </c>
      <c r="X32" s="79" t="e">
        <f t="shared" si="56"/>
        <v>#DIV/0!</v>
      </c>
      <c r="Y32" s="79" t="e">
        <f t="shared" si="56"/>
        <v>#DIV/0!</v>
      </c>
      <c r="Z32" s="79" t="e">
        <f t="shared" si="56"/>
        <v>#DIV/0!</v>
      </c>
      <c r="AA32" s="80" t="e">
        <f t="shared" si="56"/>
        <v>#DIV/0!</v>
      </c>
      <c r="AB32" s="81" t="e">
        <f t="shared" si="56"/>
        <v>#DIV/0!</v>
      </c>
      <c r="AC32" s="81" t="e">
        <f t="shared" si="56"/>
        <v>#DIV/0!</v>
      </c>
      <c r="AD32" s="29" t="e">
        <f t="shared" si="56"/>
        <v>#DIV/0!</v>
      </c>
      <c r="AE32" s="30" t="e">
        <f t="shared" si="56"/>
        <v>#DIV/0!</v>
      </c>
      <c r="AF32" s="30" t="e">
        <f t="shared" si="56"/>
        <v>#DIV/0!</v>
      </c>
      <c r="AG32" s="30" t="e">
        <f t="shared" si="56"/>
        <v>#DIV/0!</v>
      </c>
      <c r="AH32" s="30" t="e">
        <f t="shared" si="56"/>
        <v>#DIV/0!</v>
      </c>
      <c r="AI32" s="79" t="e">
        <f t="shared" si="56"/>
        <v>#DIV/0!</v>
      </c>
      <c r="AJ32" s="79" t="e">
        <f t="shared" si="56"/>
        <v>#DIV/0!</v>
      </c>
      <c r="AK32" s="79" t="e">
        <f t="shared" si="56"/>
        <v>#DIV/0!</v>
      </c>
      <c r="AL32" s="79" t="e">
        <f t="shared" si="56"/>
        <v>#DIV/0!</v>
      </c>
      <c r="AM32" s="79" t="e">
        <f t="shared" si="56"/>
        <v>#DIV/0!</v>
      </c>
      <c r="AN32" s="79" t="e">
        <f t="shared" si="56"/>
        <v>#DIV/0!</v>
      </c>
      <c r="AO32" s="80" t="e">
        <f t="shared" si="56"/>
        <v>#DIV/0!</v>
      </c>
      <c r="AP32" s="81" t="e">
        <f t="shared" si="56"/>
        <v>#DIV/0!</v>
      </c>
      <c r="AQ32" s="81" t="e">
        <f t="shared" si="56"/>
        <v>#DIV/0!</v>
      </c>
      <c r="AR32" s="29" t="e">
        <f t="shared" si="56"/>
        <v>#DIV/0!</v>
      </c>
      <c r="AS32" s="30" t="e">
        <f t="shared" si="56"/>
        <v>#DIV/0!</v>
      </c>
      <c r="AT32" s="30" t="e">
        <f t="shared" si="56"/>
        <v>#DIV/0!</v>
      </c>
      <c r="AU32" s="30" t="e">
        <f t="shared" si="56"/>
        <v>#DIV/0!</v>
      </c>
      <c r="AV32" s="30" t="e">
        <f t="shared" si="56"/>
        <v>#DIV/0!</v>
      </c>
      <c r="AW32" s="79" t="e">
        <f t="shared" si="56"/>
        <v>#DIV/0!</v>
      </c>
      <c r="AX32" s="79" t="e">
        <f t="shared" si="56"/>
        <v>#DIV/0!</v>
      </c>
      <c r="AY32" s="79" t="e">
        <f t="shared" si="56"/>
        <v>#DIV/0!</v>
      </c>
      <c r="AZ32" s="79" t="e">
        <f t="shared" si="56"/>
        <v>#DIV/0!</v>
      </c>
      <c r="BA32" s="79" t="e">
        <f t="shared" si="56"/>
        <v>#DIV/0!</v>
      </c>
      <c r="BB32" s="79" t="e">
        <f t="shared" si="56"/>
        <v>#DIV/0!</v>
      </c>
      <c r="BC32" s="80" t="e">
        <f t="shared" si="56"/>
        <v>#DIV/0!</v>
      </c>
      <c r="BD32" s="81" t="e">
        <f t="shared" si="56"/>
        <v>#DIV/0!</v>
      </c>
      <c r="BE32" s="81" t="e">
        <f t="shared" si="56"/>
        <v>#DIV/0!</v>
      </c>
      <c r="BF32" s="29" t="e">
        <f t="shared" si="56"/>
        <v>#DIV/0!</v>
      </c>
      <c r="BG32" s="30" t="e">
        <f t="shared" si="56"/>
        <v>#DIV/0!</v>
      </c>
      <c r="BH32" s="30" t="e">
        <f t="shared" si="56"/>
        <v>#DIV/0!</v>
      </c>
      <c r="BI32" s="30" t="e">
        <f t="shared" si="56"/>
        <v>#DIV/0!</v>
      </c>
      <c r="BJ32" s="30" t="e">
        <f t="shared" si="56"/>
        <v>#DIV/0!</v>
      </c>
      <c r="BK32" s="79" t="e">
        <f t="shared" si="56"/>
        <v>#DIV/0!</v>
      </c>
      <c r="BL32" s="79" t="e">
        <f t="shared" si="56"/>
        <v>#DIV/0!</v>
      </c>
      <c r="BM32" s="79" t="e">
        <f t="shared" si="56"/>
        <v>#DIV/0!</v>
      </c>
      <c r="BN32" s="79" t="e">
        <f t="shared" ref="BN32:CG32" si="57">BN31/BN4</f>
        <v>#DIV/0!</v>
      </c>
      <c r="BO32" s="79" t="e">
        <f t="shared" si="57"/>
        <v>#DIV/0!</v>
      </c>
      <c r="BP32" s="79" t="e">
        <f t="shared" si="57"/>
        <v>#DIV/0!</v>
      </c>
      <c r="BQ32" s="80" t="e">
        <f t="shared" si="57"/>
        <v>#DIV/0!</v>
      </c>
      <c r="BR32" s="81" t="e">
        <f t="shared" si="57"/>
        <v>#DIV/0!</v>
      </c>
      <c r="BS32" s="81" t="e">
        <f t="shared" si="57"/>
        <v>#DIV/0!</v>
      </c>
      <c r="BT32" s="29" t="e">
        <f t="shared" si="57"/>
        <v>#DIV/0!</v>
      </c>
      <c r="BU32" s="30" t="e">
        <f t="shared" si="57"/>
        <v>#DIV/0!</v>
      </c>
      <c r="BV32" s="30" t="e">
        <f t="shared" si="57"/>
        <v>#DIV/0!</v>
      </c>
      <c r="BW32" s="30" t="e">
        <f t="shared" si="57"/>
        <v>#DIV/0!</v>
      </c>
      <c r="BX32" s="30" t="e">
        <f t="shared" si="57"/>
        <v>#DIV/0!</v>
      </c>
      <c r="BY32" s="79" t="e">
        <f t="shared" si="57"/>
        <v>#DIV/0!</v>
      </c>
      <c r="BZ32" s="79" t="e">
        <f t="shared" si="57"/>
        <v>#DIV/0!</v>
      </c>
      <c r="CA32" s="79" t="e">
        <f t="shared" si="57"/>
        <v>#DIV/0!</v>
      </c>
      <c r="CB32" s="79" t="e">
        <f t="shared" si="57"/>
        <v>#DIV/0!</v>
      </c>
      <c r="CC32" s="79" t="e">
        <f t="shared" si="57"/>
        <v>#DIV/0!</v>
      </c>
      <c r="CD32" s="79" t="e">
        <f t="shared" si="57"/>
        <v>#DIV/0!</v>
      </c>
      <c r="CE32" s="80" t="e">
        <f t="shared" si="57"/>
        <v>#DIV/0!</v>
      </c>
      <c r="CF32" s="81" t="e">
        <f t="shared" si="57"/>
        <v>#DIV/0!</v>
      </c>
      <c r="CG32" s="81" t="e">
        <f t="shared" si="57"/>
        <v>#DIV/0!</v>
      </c>
    </row>
    <row r="33" spans="1:85" ht="16.5" thickTop="1" x14ac:dyDescent="0.25">
      <c r="A33" s="64" t="s">
        <v>17</v>
      </c>
      <c r="B33" s="65">
        <f t="shared" ref="B33:N33" si="58">SUM(B28,B23,B18)</f>
        <v>-0.33500000000000002</v>
      </c>
      <c r="C33" s="66">
        <f t="shared" si="58"/>
        <v>-0.33500000000000002</v>
      </c>
      <c r="D33" s="66">
        <f t="shared" si="58"/>
        <v>-0.33500000000000002</v>
      </c>
      <c r="E33" s="66">
        <f t="shared" si="58"/>
        <v>-0.33500000000000002</v>
      </c>
      <c r="F33" s="66">
        <f t="shared" si="58"/>
        <v>-0.33500000000000002</v>
      </c>
      <c r="G33" s="66">
        <f t="shared" si="58"/>
        <v>-0.33500000000000002</v>
      </c>
      <c r="H33" s="66">
        <f t="shared" si="58"/>
        <v>-0.33500000000000002</v>
      </c>
      <c r="I33" s="66">
        <f t="shared" si="58"/>
        <v>-0.33500000000000002</v>
      </c>
      <c r="J33" s="66">
        <f t="shared" si="58"/>
        <v>-0.33500000000000002</v>
      </c>
      <c r="K33" s="66">
        <f t="shared" si="58"/>
        <v>-0.33500000000000002</v>
      </c>
      <c r="L33" s="66">
        <f t="shared" si="58"/>
        <v>-0.33500000000000002</v>
      </c>
      <c r="M33" s="67">
        <f t="shared" si="58"/>
        <v>-0.33500000000000002</v>
      </c>
      <c r="N33" s="150">
        <f t="shared" si="58"/>
        <v>-0.33500000000000002</v>
      </c>
      <c r="O33" s="150">
        <f>SUM(O18,O23,O28)</f>
        <v>-0.33500000000000013</v>
      </c>
      <c r="P33" s="65">
        <f t="shared" ref="P33:AB33" si="59">SUM(P28,P23,P18)</f>
        <v>-0.33500000000000002</v>
      </c>
      <c r="Q33" s="66">
        <f t="shared" si="59"/>
        <v>-0.33500000000000002</v>
      </c>
      <c r="R33" s="66">
        <f t="shared" si="59"/>
        <v>-0.33500000000000002</v>
      </c>
      <c r="S33" s="66">
        <f t="shared" si="59"/>
        <v>-0.33500000000000002</v>
      </c>
      <c r="T33" s="66">
        <f t="shared" si="59"/>
        <v>-0.33500000000000002</v>
      </c>
      <c r="U33" s="66">
        <f t="shared" si="59"/>
        <v>-0.33500000000000002</v>
      </c>
      <c r="V33" s="66">
        <f t="shared" si="59"/>
        <v>-0.33500000000000002</v>
      </c>
      <c r="W33" s="66">
        <f t="shared" si="59"/>
        <v>-0.33500000000000002</v>
      </c>
      <c r="X33" s="66">
        <f t="shared" si="59"/>
        <v>-0.33500000000000002</v>
      </c>
      <c r="Y33" s="66">
        <f t="shared" si="59"/>
        <v>-0.33500000000000002</v>
      </c>
      <c r="Z33" s="66">
        <f t="shared" si="59"/>
        <v>-0.33500000000000002</v>
      </c>
      <c r="AA33" s="67">
        <f t="shared" si="59"/>
        <v>-0.33500000000000002</v>
      </c>
      <c r="AB33" s="150">
        <f t="shared" si="59"/>
        <v>-0.33500000000000002</v>
      </c>
      <c r="AC33" s="150">
        <f>SUM(AC18,AC23,AC28)</f>
        <v>-0.33500000000000013</v>
      </c>
      <c r="AD33" s="65">
        <f t="shared" ref="AD33:AP33" si="60">SUM(AD28,AD23,AD18)</f>
        <v>-0.33500000000000002</v>
      </c>
      <c r="AE33" s="66">
        <f t="shared" si="60"/>
        <v>-0.33500000000000002</v>
      </c>
      <c r="AF33" s="66">
        <f t="shared" si="60"/>
        <v>-0.33500000000000002</v>
      </c>
      <c r="AG33" s="66">
        <f t="shared" si="60"/>
        <v>-0.33500000000000002</v>
      </c>
      <c r="AH33" s="66">
        <f t="shared" si="60"/>
        <v>-0.33500000000000002</v>
      </c>
      <c r="AI33" s="66">
        <f t="shared" si="60"/>
        <v>-0.33500000000000002</v>
      </c>
      <c r="AJ33" s="66">
        <f t="shared" si="60"/>
        <v>-0.33500000000000002</v>
      </c>
      <c r="AK33" s="66">
        <f t="shared" si="60"/>
        <v>-0.33500000000000002</v>
      </c>
      <c r="AL33" s="66">
        <f t="shared" si="60"/>
        <v>-0.33500000000000002</v>
      </c>
      <c r="AM33" s="66">
        <f t="shared" si="60"/>
        <v>-0.33500000000000002</v>
      </c>
      <c r="AN33" s="66">
        <f t="shared" si="60"/>
        <v>-0.33500000000000002</v>
      </c>
      <c r="AO33" s="67">
        <f t="shared" si="60"/>
        <v>-0.33500000000000002</v>
      </c>
      <c r="AP33" s="150">
        <f t="shared" si="60"/>
        <v>-0.33500000000000002</v>
      </c>
      <c r="AQ33" s="150">
        <f>SUM(AQ18,AQ23,AQ28)</f>
        <v>-0.33500000000000013</v>
      </c>
      <c r="AR33" s="65">
        <f t="shared" ref="AR33:BD33" si="61">SUM(AR28,AR23,AR18)</f>
        <v>-0.33500000000000002</v>
      </c>
      <c r="AS33" s="66">
        <f t="shared" si="61"/>
        <v>-0.33500000000000002</v>
      </c>
      <c r="AT33" s="66">
        <f t="shared" si="61"/>
        <v>-0.33500000000000002</v>
      </c>
      <c r="AU33" s="66">
        <f t="shared" si="61"/>
        <v>-0.33500000000000002</v>
      </c>
      <c r="AV33" s="66">
        <f t="shared" si="61"/>
        <v>-0.33500000000000002</v>
      </c>
      <c r="AW33" s="66">
        <f t="shared" si="61"/>
        <v>-0.33500000000000002</v>
      </c>
      <c r="AX33" s="66">
        <f t="shared" si="61"/>
        <v>-0.33500000000000002</v>
      </c>
      <c r="AY33" s="66">
        <f t="shared" si="61"/>
        <v>-0.33500000000000002</v>
      </c>
      <c r="AZ33" s="66">
        <f t="shared" si="61"/>
        <v>-0.33500000000000002</v>
      </c>
      <c r="BA33" s="66">
        <f t="shared" si="61"/>
        <v>-0.33500000000000002</v>
      </c>
      <c r="BB33" s="66">
        <f t="shared" si="61"/>
        <v>-0.33500000000000002</v>
      </c>
      <c r="BC33" s="67">
        <f t="shared" si="61"/>
        <v>-0.33500000000000002</v>
      </c>
      <c r="BD33" s="150">
        <f t="shared" si="61"/>
        <v>-0.33500000000000002</v>
      </c>
      <c r="BE33" s="150">
        <f>SUM(BE18,BE23,BE28)</f>
        <v>-0.33500000000000013</v>
      </c>
      <c r="BF33" s="65">
        <f t="shared" ref="BF33:BR33" si="62">SUM(BF28,BF23,BF18)</f>
        <v>-0.33500000000000002</v>
      </c>
      <c r="BG33" s="66">
        <f t="shared" si="62"/>
        <v>-0.33500000000000002</v>
      </c>
      <c r="BH33" s="66">
        <f t="shared" si="62"/>
        <v>-0.33500000000000002</v>
      </c>
      <c r="BI33" s="66">
        <f t="shared" si="62"/>
        <v>-0.33500000000000002</v>
      </c>
      <c r="BJ33" s="66">
        <f t="shared" si="62"/>
        <v>-0.33500000000000002</v>
      </c>
      <c r="BK33" s="66">
        <f t="shared" si="62"/>
        <v>-0.33500000000000002</v>
      </c>
      <c r="BL33" s="66">
        <f t="shared" si="62"/>
        <v>-0.33500000000000002</v>
      </c>
      <c r="BM33" s="66">
        <f t="shared" si="62"/>
        <v>-0.33500000000000002</v>
      </c>
      <c r="BN33" s="66">
        <f t="shared" si="62"/>
        <v>-0.33500000000000002</v>
      </c>
      <c r="BO33" s="66">
        <f t="shared" si="62"/>
        <v>-0.33500000000000002</v>
      </c>
      <c r="BP33" s="66">
        <f t="shared" si="62"/>
        <v>-0.33500000000000002</v>
      </c>
      <c r="BQ33" s="67">
        <f t="shared" si="62"/>
        <v>-0.33500000000000002</v>
      </c>
      <c r="BR33" s="150">
        <f t="shared" si="62"/>
        <v>-0.33500000000000002</v>
      </c>
      <c r="BS33" s="150">
        <f>SUM(BS18,BS23,BS28)</f>
        <v>-0.33500000000000013</v>
      </c>
      <c r="BT33" s="65">
        <f t="shared" ref="BT33:CF33" si="63">SUM(BT28,BT23,BT18)</f>
        <v>-0.33500000000000002</v>
      </c>
      <c r="BU33" s="66">
        <f t="shared" si="63"/>
        <v>-0.33500000000000002</v>
      </c>
      <c r="BV33" s="66">
        <f t="shared" si="63"/>
        <v>-0.33500000000000002</v>
      </c>
      <c r="BW33" s="66">
        <f t="shared" si="63"/>
        <v>-0.33500000000000002</v>
      </c>
      <c r="BX33" s="66">
        <f t="shared" si="63"/>
        <v>-0.33500000000000002</v>
      </c>
      <c r="BY33" s="66">
        <f t="shared" si="63"/>
        <v>-0.33500000000000002</v>
      </c>
      <c r="BZ33" s="66">
        <f t="shared" si="63"/>
        <v>-0.33500000000000002</v>
      </c>
      <c r="CA33" s="66">
        <f t="shared" si="63"/>
        <v>-0.33500000000000002</v>
      </c>
      <c r="CB33" s="66">
        <f t="shared" si="63"/>
        <v>-0.33500000000000002</v>
      </c>
      <c r="CC33" s="66">
        <f t="shared" si="63"/>
        <v>-0.33500000000000002</v>
      </c>
      <c r="CD33" s="66">
        <f t="shared" si="63"/>
        <v>-0.33500000000000002</v>
      </c>
      <c r="CE33" s="67">
        <f t="shared" si="63"/>
        <v>-0.33500000000000002</v>
      </c>
      <c r="CF33" s="150">
        <f t="shared" si="63"/>
        <v>-0.33500000000000002</v>
      </c>
      <c r="CG33" s="150">
        <f>SUM(CG18,CG23,CG28)</f>
        <v>-0.33500000000000013</v>
      </c>
    </row>
    <row r="34" spans="1:85" ht="16.5" thickBot="1" x14ac:dyDescent="0.3">
      <c r="A34" s="68" t="s">
        <v>18</v>
      </c>
      <c r="B34" s="41">
        <f t="shared" ref="B34:BM34" si="64">B4*B33</f>
        <v>0</v>
      </c>
      <c r="C34" s="42">
        <f t="shared" si="64"/>
        <v>0</v>
      </c>
      <c r="D34" s="42">
        <f t="shared" si="64"/>
        <v>0</v>
      </c>
      <c r="E34" s="42">
        <f t="shared" si="64"/>
        <v>0</v>
      </c>
      <c r="F34" s="42">
        <f t="shared" si="64"/>
        <v>0</v>
      </c>
      <c r="G34" s="43">
        <f t="shared" si="64"/>
        <v>-29356.669750000005</v>
      </c>
      <c r="H34" s="43">
        <f t="shared" si="64"/>
        <v>-42212.857550000001</v>
      </c>
      <c r="I34" s="43">
        <f t="shared" si="64"/>
        <v>-44669.472849999998</v>
      </c>
      <c r="J34" s="43">
        <f t="shared" si="64"/>
        <v>-43373.404750000002</v>
      </c>
      <c r="K34" s="43">
        <f t="shared" si="64"/>
        <v>-53149.364700000006</v>
      </c>
      <c r="L34" s="43">
        <f t="shared" si="64"/>
        <v>0</v>
      </c>
      <c r="M34" s="44">
        <f t="shared" si="64"/>
        <v>0</v>
      </c>
      <c r="N34" s="146">
        <f t="shared" si="64"/>
        <v>-212761.76960000003</v>
      </c>
      <c r="O34" s="146">
        <f t="shared" si="64"/>
        <v>-42552.353920000016</v>
      </c>
      <c r="P34" s="41">
        <f t="shared" si="64"/>
        <v>0</v>
      </c>
      <c r="Q34" s="42">
        <f t="shared" si="64"/>
        <v>0</v>
      </c>
      <c r="R34" s="42">
        <f t="shared" si="64"/>
        <v>0</v>
      </c>
      <c r="S34" s="42">
        <f t="shared" si="64"/>
        <v>0</v>
      </c>
      <c r="T34" s="42">
        <f t="shared" si="64"/>
        <v>0</v>
      </c>
      <c r="U34" s="43">
        <f t="shared" si="64"/>
        <v>0</v>
      </c>
      <c r="V34" s="43">
        <f t="shared" si="64"/>
        <v>0</v>
      </c>
      <c r="W34" s="43">
        <f t="shared" si="64"/>
        <v>0</v>
      </c>
      <c r="X34" s="43">
        <f t="shared" si="64"/>
        <v>0</v>
      </c>
      <c r="Y34" s="43">
        <f t="shared" si="64"/>
        <v>0</v>
      </c>
      <c r="Z34" s="43">
        <f t="shared" si="64"/>
        <v>0</v>
      </c>
      <c r="AA34" s="44">
        <f t="shared" si="64"/>
        <v>0</v>
      </c>
      <c r="AB34" s="146">
        <f t="shared" si="64"/>
        <v>0</v>
      </c>
      <c r="AC34" s="146">
        <f t="shared" si="64"/>
        <v>0</v>
      </c>
      <c r="AD34" s="41">
        <f t="shared" si="64"/>
        <v>0</v>
      </c>
      <c r="AE34" s="42">
        <f t="shared" si="64"/>
        <v>0</v>
      </c>
      <c r="AF34" s="42">
        <f t="shared" si="64"/>
        <v>0</v>
      </c>
      <c r="AG34" s="42">
        <f t="shared" si="64"/>
        <v>0</v>
      </c>
      <c r="AH34" s="42">
        <f t="shared" si="64"/>
        <v>0</v>
      </c>
      <c r="AI34" s="43">
        <f t="shared" si="64"/>
        <v>0</v>
      </c>
      <c r="AJ34" s="43">
        <f t="shared" si="64"/>
        <v>0</v>
      </c>
      <c r="AK34" s="43">
        <f t="shared" si="64"/>
        <v>0</v>
      </c>
      <c r="AL34" s="43">
        <f t="shared" si="64"/>
        <v>0</v>
      </c>
      <c r="AM34" s="43">
        <f t="shared" si="64"/>
        <v>0</v>
      </c>
      <c r="AN34" s="43">
        <f t="shared" si="64"/>
        <v>0</v>
      </c>
      <c r="AO34" s="44">
        <f t="shared" si="64"/>
        <v>0</v>
      </c>
      <c r="AP34" s="146">
        <f t="shared" si="64"/>
        <v>0</v>
      </c>
      <c r="AQ34" s="146">
        <f t="shared" si="64"/>
        <v>0</v>
      </c>
      <c r="AR34" s="41">
        <f t="shared" si="64"/>
        <v>0</v>
      </c>
      <c r="AS34" s="42">
        <f t="shared" si="64"/>
        <v>0</v>
      </c>
      <c r="AT34" s="42">
        <f t="shared" si="64"/>
        <v>0</v>
      </c>
      <c r="AU34" s="42">
        <f t="shared" si="64"/>
        <v>0</v>
      </c>
      <c r="AV34" s="42">
        <f t="shared" si="64"/>
        <v>0</v>
      </c>
      <c r="AW34" s="43">
        <f t="shared" si="64"/>
        <v>0</v>
      </c>
      <c r="AX34" s="43">
        <f t="shared" si="64"/>
        <v>0</v>
      </c>
      <c r="AY34" s="43">
        <f t="shared" si="64"/>
        <v>0</v>
      </c>
      <c r="AZ34" s="43">
        <f t="shared" si="64"/>
        <v>0</v>
      </c>
      <c r="BA34" s="43">
        <f t="shared" si="64"/>
        <v>0</v>
      </c>
      <c r="BB34" s="43">
        <f t="shared" si="64"/>
        <v>0</v>
      </c>
      <c r="BC34" s="44">
        <f t="shared" si="64"/>
        <v>0</v>
      </c>
      <c r="BD34" s="146">
        <f t="shared" si="64"/>
        <v>0</v>
      </c>
      <c r="BE34" s="146">
        <f t="shared" si="64"/>
        <v>0</v>
      </c>
      <c r="BF34" s="41">
        <f t="shared" si="64"/>
        <v>0</v>
      </c>
      <c r="BG34" s="42">
        <f t="shared" si="64"/>
        <v>0</v>
      </c>
      <c r="BH34" s="42">
        <f t="shared" si="64"/>
        <v>0</v>
      </c>
      <c r="BI34" s="42">
        <f t="shared" si="64"/>
        <v>0</v>
      </c>
      <c r="BJ34" s="42">
        <f t="shared" si="64"/>
        <v>0</v>
      </c>
      <c r="BK34" s="43">
        <f t="shared" si="64"/>
        <v>0</v>
      </c>
      <c r="BL34" s="43">
        <f t="shared" si="64"/>
        <v>0</v>
      </c>
      <c r="BM34" s="43">
        <f t="shared" si="64"/>
        <v>0</v>
      </c>
      <c r="BN34" s="43">
        <f t="shared" ref="BN34:CG34" si="65">BN4*BN33</f>
        <v>0</v>
      </c>
      <c r="BO34" s="43">
        <f t="shared" si="65"/>
        <v>0</v>
      </c>
      <c r="BP34" s="43">
        <f t="shared" si="65"/>
        <v>0</v>
      </c>
      <c r="BQ34" s="44">
        <f t="shared" si="65"/>
        <v>0</v>
      </c>
      <c r="BR34" s="146">
        <f t="shared" si="65"/>
        <v>0</v>
      </c>
      <c r="BS34" s="146">
        <f t="shared" si="65"/>
        <v>0</v>
      </c>
      <c r="BT34" s="41">
        <f t="shared" si="65"/>
        <v>0</v>
      </c>
      <c r="BU34" s="42">
        <f t="shared" si="65"/>
        <v>0</v>
      </c>
      <c r="BV34" s="42">
        <f t="shared" si="65"/>
        <v>0</v>
      </c>
      <c r="BW34" s="42">
        <f t="shared" si="65"/>
        <v>0</v>
      </c>
      <c r="BX34" s="42">
        <f t="shared" si="65"/>
        <v>0</v>
      </c>
      <c r="BY34" s="43">
        <f t="shared" si="65"/>
        <v>0</v>
      </c>
      <c r="BZ34" s="43">
        <f t="shared" si="65"/>
        <v>0</v>
      </c>
      <c r="CA34" s="43">
        <f t="shared" si="65"/>
        <v>0</v>
      </c>
      <c r="CB34" s="43">
        <f t="shared" si="65"/>
        <v>0</v>
      </c>
      <c r="CC34" s="43">
        <f t="shared" si="65"/>
        <v>0</v>
      </c>
      <c r="CD34" s="43">
        <f t="shared" si="65"/>
        <v>0</v>
      </c>
      <c r="CE34" s="44">
        <f t="shared" si="65"/>
        <v>0</v>
      </c>
      <c r="CF34" s="146">
        <f t="shared" si="65"/>
        <v>0</v>
      </c>
      <c r="CG34" s="146">
        <f t="shared" si="65"/>
        <v>0</v>
      </c>
    </row>
    <row r="35" spans="1:85" ht="17.25" thickTop="1" thickBot="1" x14ac:dyDescent="0.3">
      <c r="A35" s="75" t="s">
        <v>26</v>
      </c>
      <c r="B35" s="76" t="e">
        <f>(B33-B32)/B33</f>
        <v>#DIV/0!</v>
      </c>
      <c r="C35" s="77" t="e">
        <f t="shared" ref="C35:O35" si="66">(C33-C32)/C33</f>
        <v>#DIV/0!</v>
      </c>
      <c r="D35" s="77" t="e">
        <f t="shared" si="66"/>
        <v>#DIV/0!</v>
      </c>
      <c r="E35" s="77" t="e">
        <f t="shared" si="66"/>
        <v>#DIV/0!</v>
      </c>
      <c r="F35" s="77" t="e">
        <f t="shared" si="66"/>
        <v>#DIV/0!</v>
      </c>
      <c r="G35" s="77">
        <f t="shared" si="66"/>
        <v>-0.63761899457277449</v>
      </c>
      <c r="H35" s="77">
        <f t="shared" si="66"/>
        <v>6.2265094157313274E-2</v>
      </c>
      <c r="I35" s="77">
        <f t="shared" si="66"/>
        <v>-0.17965461954181078</v>
      </c>
      <c r="J35" s="77">
        <f t="shared" si="66"/>
        <v>-6.4857837797481055E-2</v>
      </c>
      <c r="K35" s="77">
        <f t="shared" si="66"/>
        <v>3.8083704507572542E-2</v>
      </c>
      <c r="L35" s="77" t="e">
        <f t="shared" si="66"/>
        <v>#DIV/0!</v>
      </c>
      <c r="M35" s="78" t="e">
        <f t="shared" si="66"/>
        <v>#DIV/0!</v>
      </c>
      <c r="N35" s="152">
        <f t="shared" si="66"/>
        <v>-0.11705129378656938</v>
      </c>
      <c r="O35" s="152">
        <f t="shared" si="66"/>
        <v>-0.11705129378656885</v>
      </c>
      <c r="P35" s="76" t="e">
        <f>(P33-P32)/P33</f>
        <v>#DIV/0!</v>
      </c>
      <c r="Q35" s="77" t="e">
        <f t="shared" ref="Q35:AC35" si="67">(Q33-Q32)/Q33</f>
        <v>#DIV/0!</v>
      </c>
      <c r="R35" s="77" t="e">
        <f t="shared" si="67"/>
        <v>#DIV/0!</v>
      </c>
      <c r="S35" s="77" t="e">
        <f t="shared" si="67"/>
        <v>#DIV/0!</v>
      </c>
      <c r="T35" s="77" t="e">
        <f t="shared" si="67"/>
        <v>#DIV/0!</v>
      </c>
      <c r="U35" s="77" t="e">
        <f t="shared" si="67"/>
        <v>#DIV/0!</v>
      </c>
      <c r="V35" s="77" t="e">
        <f t="shared" si="67"/>
        <v>#DIV/0!</v>
      </c>
      <c r="W35" s="77" t="e">
        <f t="shared" si="67"/>
        <v>#DIV/0!</v>
      </c>
      <c r="X35" s="77" t="e">
        <f t="shared" si="67"/>
        <v>#DIV/0!</v>
      </c>
      <c r="Y35" s="77" t="e">
        <f t="shared" si="67"/>
        <v>#DIV/0!</v>
      </c>
      <c r="Z35" s="77" t="e">
        <f t="shared" si="67"/>
        <v>#DIV/0!</v>
      </c>
      <c r="AA35" s="78" t="e">
        <f t="shared" si="67"/>
        <v>#DIV/0!</v>
      </c>
      <c r="AB35" s="152" t="e">
        <f t="shared" si="67"/>
        <v>#DIV/0!</v>
      </c>
      <c r="AC35" s="152" t="e">
        <f t="shared" si="67"/>
        <v>#DIV/0!</v>
      </c>
      <c r="AD35" s="76" t="e">
        <f>(AD33-AD32)/AD33</f>
        <v>#DIV/0!</v>
      </c>
      <c r="AE35" s="77" t="e">
        <f t="shared" ref="AE35:AQ35" si="68">(AE33-AE32)/AE33</f>
        <v>#DIV/0!</v>
      </c>
      <c r="AF35" s="77" t="e">
        <f t="shared" si="68"/>
        <v>#DIV/0!</v>
      </c>
      <c r="AG35" s="77" t="e">
        <f t="shared" si="68"/>
        <v>#DIV/0!</v>
      </c>
      <c r="AH35" s="77" t="e">
        <f t="shared" si="68"/>
        <v>#DIV/0!</v>
      </c>
      <c r="AI35" s="77" t="e">
        <f t="shared" si="68"/>
        <v>#DIV/0!</v>
      </c>
      <c r="AJ35" s="77" t="e">
        <f t="shared" si="68"/>
        <v>#DIV/0!</v>
      </c>
      <c r="AK35" s="77" t="e">
        <f t="shared" si="68"/>
        <v>#DIV/0!</v>
      </c>
      <c r="AL35" s="77" t="e">
        <f t="shared" si="68"/>
        <v>#DIV/0!</v>
      </c>
      <c r="AM35" s="77" t="e">
        <f t="shared" si="68"/>
        <v>#DIV/0!</v>
      </c>
      <c r="AN35" s="77" t="e">
        <f t="shared" si="68"/>
        <v>#DIV/0!</v>
      </c>
      <c r="AO35" s="78" t="e">
        <f t="shared" si="68"/>
        <v>#DIV/0!</v>
      </c>
      <c r="AP35" s="152" t="e">
        <f t="shared" si="68"/>
        <v>#DIV/0!</v>
      </c>
      <c r="AQ35" s="152" t="e">
        <f t="shared" si="68"/>
        <v>#DIV/0!</v>
      </c>
      <c r="AR35" s="76" t="e">
        <f>(AR33-AR32)/AR33</f>
        <v>#DIV/0!</v>
      </c>
      <c r="AS35" s="77" t="e">
        <f t="shared" ref="AS35:BE35" si="69">(AS33-AS32)/AS33</f>
        <v>#DIV/0!</v>
      </c>
      <c r="AT35" s="77" t="e">
        <f t="shared" si="69"/>
        <v>#DIV/0!</v>
      </c>
      <c r="AU35" s="77" t="e">
        <f t="shared" si="69"/>
        <v>#DIV/0!</v>
      </c>
      <c r="AV35" s="77" t="e">
        <f t="shared" si="69"/>
        <v>#DIV/0!</v>
      </c>
      <c r="AW35" s="77" t="e">
        <f t="shared" si="69"/>
        <v>#DIV/0!</v>
      </c>
      <c r="AX35" s="77" t="e">
        <f t="shared" si="69"/>
        <v>#DIV/0!</v>
      </c>
      <c r="AY35" s="77" t="e">
        <f t="shared" si="69"/>
        <v>#DIV/0!</v>
      </c>
      <c r="AZ35" s="77" t="e">
        <f t="shared" si="69"/>
        <v>#DIV/0!</v>
      </c>
      <c r="BA35" s="77" t="e">
        <f t="shared" si="69"/>
        <v>#DIV/0!</v>
      </c>
      <c r="BB35" s="77" t="e">
        <f t="shared" si="69"/>
        <v>#DIV/0!</v>
      </c>
      <c r="BC35" s="78" t="e">
        <f t="shared" si="69"/>
        <v>#DIV/0!</v>
      </c>
      <c r="BD35" s="152" t="e">
        <f t="shared" si="69"/>
        <v>#DIV/0!</v>
      </c>
      <c r="BE35" s="152" t="e">
        <f t="shared" si="69"/>
        <v>#DIV/0!</v>
      </c>
      <c r="BF35" s="76" t="e">
        <f>(BF33-BF32)/BF33</f>
        <v>#DIV/0!</v>
      </c>
      <c r="BG35" s="77" t="e">
        <f t="shared" ref="BG35:BS35" si="70">(BG33-BG32)/BG33</f>
        <v>#DIV/0!</v>
      </c>
      <c r="BH35" s="77" t="e">
        <f t="shared" si="70"/>
        <v>#DIV/0!</v>
      </c>
      <c r="BI35" s="77" t="e">
        <f t="shared" si="70"/>
        <v>#DIV/0!</v>
      </c>
      <c r="BJ35" s="77" t="e">
        <f t="shared" si="70"/>
        <v>#DIV/0!</v>
      </c>
      <c r="BK35" s="77" t="e">
        <f t="shared" si="70"/>
        <v>#DIV/0!</v>
      </c>
      <c r="BL35" s="77" t="e">
        <f t="shared" si="70"/>
        <v>#DIV/0!</v>
      </c>
      <c r="BM35" s="77" t="e">
        <f t="shared" si="70"/>
        <v>#DIV/0!</v>
      </c>
      <c r="BN35" s="77" t="e">
        <f t="shared" si="70"/>
        <v>#DIV/0!</v>
      </c>
      <c r="BO35" s="77" t="e">
        <f t="shared" si="70"/>
        <v>#DIV/0!</v>
      </c>
      <c r="BP35" s="77" t="e">
        <f t="shared" si="70"/>
        <v>#DIV/0!</v>
      </c>
      <c r="BQ35" s="78" t="e">
        <f t="shared" si="70"/>
        <v>#DIV/0!</v>
      </c>
      <c r="BR35" s="152" t="e">
        <f t="shared" si="70"/>
        <v>#DIV/0!</v>
      </c>
      <c r="BS35" s="152" t="e">
        <f t="shared" si="70"/>
        <v>#DIV/0!</v>
      </c>
      <c r="BT35" s="76" t="e">
        <f>(BT33-BT32)/BT33</f>
        <v>#DIV/0!</v>
      </c>
      <c r="BU35" s="77" t="e">
        <f t="shared" ref="BU35:CG35" si="71">(BU33-BU32)/BU33</f>
        <v>#DIV/0!</v>
      </c>
      <c r="BV35" s="77" t="e">
        <f t="shared" si="71"/>
        <v>#DIV/0!</v>
      </c>
      <c r="BW35" s="77" t="e">
        <f t="shared" si="71"/>
        <v>#DIV/0!</v>
      </c>
      <c r="BX35" s="77" t="e">
        <f t="shared" si="71"/>
        <v>#DIV/0!</v>
      </c>
      <c r="BY35" s="77" t="e">
        <f t="shared" si="71"/>
        <v>#DIV/0!</v>
      </c>
      <c r="BZ35" s="77" t="e">
        <f t="shared" si="71"/>
        <v>#DIV/0!</v>
      </c>
      <c r="CA35" s="77" t="e">
        <f t="shared" si="71"/>
        <v>#DIV/0!</v>
      </c>
      <c r="CB35" s="77" t="e">
        <f t="shared" si="71"/>
        <v>#DIV/0!</v>
      </c>
      <c r="CC35" s="77" t="e">
        <f t="shared" si="71"/>
        <v>#DIV/0!</v>
      </c>
      <c r="CD35" s="77" t="e">
        <f t="shared" si="71"/>
        <v>#DIV/0!</v>
      </c>
      <c r="CE35" s="78" t="e">
        <f t="shared" si="71"/>
        <v>#DIV/0!</v>
      </c>
      <c r="CF35" s="152" t="e">
        <f t="shared" si="71"/>
        <v>#DIV/0!</v>
      </c>
      <c r="CG35" s="152" t="e">
        <f t="shared" si="71"/>
        <v>#DIV/0!</v>
      </c>
    </row>
    <row r="36" spans="1:85" ht="6.95" customHeight="1" thickTop="1" thickBot="1" x14ac:dyDescent="0.3">
      <c r="A36" s="89"/>
      <c r="B36" s="90">
        <f>B17*-1</f>
        <v>0</v>
      </c>
      <c r="C36" s="90">
        <f t="shared" ref="C36:BN36" si="72">C17*-1</f>
        <v>0</v>
      </c>
      <c r="D36" s="90">
        <f t="shared" si="72"/>
        <v>0</v>
      </c>
      <c r="E36" s="90">
        <f t="shared" si="72"/>
        <v>0</v>
      </c>
      <c r="F36" s="90">
        <f t="shared" si="72"/>
        <v>0</v>
      </c>
      <c r="G36" s="90">
        <f t="shared" si="72"/>
        <v>0.5075607784156102</v>
      </c>
      <c r="H36" s="90">
        <f t="shared" si="72"/>
        <v>0.28817501481844127</v>
      </c>
      <c r="I36" s="90">
        <f t="shared" si="72"/>
        <v>0.3711052603120209</v>
      </c>
      <c r="J36" s="90">
        <f t="shared" si="72"/>
        <v>0.33459555420306264</v>
      </c>
      <c r="K36" s="90">
        <f t="shared" si="72"/>
        <v>0.30985550895963954</v>
      </c>
      <c r="L36" s="90">
        <f t="shared" si="72"/>
        <v>0</v>
      </c>
      <c r="M36" s="90">
        <f t="shared" si="72"/>
        <v>0</v>
      </c>
      <c r="N36" s="90">
        <f t="shared" si="72"/>
        <v>0.35073609953655888</v>
      </c>
      <c r="O36" s="90">
        <f t="shared" si="72"/>
        <v>0.35073609953655882</v>
      </c>
      <c r="P36" s="90">
        <f t="shared" si="72"/>
        <v>0</v>
      </c>
      <c r="Q36" s="90">
        <f t="shared" si="72"/>
        <v>0</v>
      </c>
      <c r="R36" s="90">
        <f t="shared" si="72"/>
        <v>0</v>
      </c>
      <c r="S36" s="90">
        <f t="shared" si="72"/>
        <v>0</v>
      </c>
      <c r="T36" s="90">
        <f t="shared" si="72"/>
        <v>0</v>
      </c>
      <c r="U36" s="90">
        <f t="shared" si="72"/>
        <v>0</v>
      </c>
      <c r="V36" s="90">
        <f t="shared" si="72"/>
        <v>0</v>
      </c>
      <c r="W36" s="90">
        <f t="shared" si="72"/>
        <v>0</v>
      </c>
      <c r="X36" s="90">
        <f t="shared" si="72"/>
        <v>0</v>
      </c>
      <c r="Y36" s="90">
        <f t="shared" si="72"/>
        <v>0</v>
      </c>
      <c r="Z36" s="90">
        <f t="shared" si="72"/>
        <v>0</v>
      </c>
      <c r="AA36" s="90">
        <f t="shared" si="72"/>
        <v>0</v>
      </c>
      <c r="AB36" s="90">
        <f t="shared" si="72"/>
        <v>0</v>
      </c>
      <c r="AC36" s="90">
        <f t="shared" si="72"/>
        <v>0</v>
      </c>
      <c r="AD36" s="90">
        <f t="shared" si="72"/>
        <v>0</v>
      </c>
      <c r="AE36" s="90">
        <f t="shared" si="72"/>
        <v>0</v>
      </c>
      <c r="AF36" s="90">
        <f t="shared" si="72"/>
        <v>0</v>
      </c>
      <c r="AG36" s="90">
        <f t="shared" si="72"/>
        <v>0</v>
      </c>
      <c r="AH36" s="90">
        <f t="shared" si="72"/>
        <v>0</v>
      </c>
      <c r="AI36" s="90">
        <f t="shared" si="72"/>
        <v>0</v>
      </c>
      <c r="AJ36" s="90">
        <f t="shared" si="72"/>
        <v>0</v>
      </c>
      <c r="AK36" s="90">
        <f t="shared" si="72"/>
        <v>0</v>
      </c>
      <c r="AL36" s="90">
        <f t="shared" si="72"/>
        <v>0</v>
      </c>
      <c r="AM36" s="90">
        <f t="shared" si="72"/>
        <v>0</v>
      </c>
      <c r="AN36" s="90">
        <f t="shared" si="72"/>
        <v>0</v>
      </c>
      <c r="AO36" s="90">
        <f t="shared" si="72"/>
        <v>0</v>
      </c>
      <c r="AP36" s="90">
        <f t="shared" si="72"/>
        <v>0</v>
      </c>
      <c r="AQ36" s="90">
        <f t="shared" si="72"/>
        <v>0</v>
      </c>
      <c r="AR36" s="90">
        <f t="shared" si="72"/>
        <v>0</v>
      </c>
      <c r="AS36" s="90">
        <f t="shared" si="72"/>
        <v>0</v>
      </c>
      <c r="AT36" s="90">
        <f t="shared" si="72"/>
        <v>0</v>
      </c>
      <c r="AU36" s="90">
        <f t="shared" si="72"/>
        <v>0</v>
      </c>
      <c r="AV36" s="90">
        <f t="shared" si="72"/>
        <v>0</v>
      </c>
      <c r="AW36" s="90">
        <f t="shared" si="72"/>
        <v>0</v>
      </c>
      <c r="AX36" s="90">
        <f t="shared" si="72"/>
        <v>0</v>
      </c>
      <c r="AY36" s="90">
        <f t="shared" si="72"/>
        <v>0</v>
      </c>
      <c r="AZ36" s="90">
        <f t="shared" si="72"/>
        <v>0</v>
      </c>
      <c r="BA36" s="90">
        <f t="shared" si="72"/>
        <v>0</v>
      </c>
      <c r="BB36" s="90">
        <f t="shared" si="72"/>
        <v>0</v>
      </c>
      <c r="BC36" s="90">
        <f t="shared" si="72"/>
        <v>0</v>
      </c>
      <c r="BD36" s="90">
        <f t="shared" si="72"/>
        <v>0</v>
      </c>
      <c r="BE36" s="90">
        <f t="shared" si="72"/>
        <v>0</v>
      </c>
      <c r="BF36" s="90">
        <f t="shared" si="72"/>
        <v>0</v>
      </c>
      <c r="BG36" s="90">
        <f t="shared" si="72"/>
        <v>0</v>
      </c>
      <c r="BH36" s="90">
        <f t="shared" si="72"/>
        <v>0</v>
      </c>
      <c r="BI36" s="90">
        <f t="shared" si="72"/>
        <v>0</v>
      </c>
      <c r="BJ36" s="90">
        <f t="shared" si="72"/>
        <v>0</v>
      </c>
      <c r="BK36" s="90">
        <f t="shared" si="72"/>
        <v>0</v>
      </c>
      <c r="BL36" s="90">
        <f t="shared" si="72"/>
        <v>0</v>
      </c>
      <c r="BM36" s="90">
        <f t="shared" si="72"/>
        <v>0</v>
      </c>
      <c r="BN36" s="90">
        <f t="shared" si="72"/>
        <v>0</v>
      </c>
      <c r="BO36" s="90">
        <f t="shared" ref="BO36:CG36" si="73">BO17*-1</f>
        <v>0</v>
      </c>
      <c r="BP36" s="90">
        <f t="shared" si="73"/>
        <v>0</v>
      </c>
      <c r="BQ36" s="90">
        <f t="shared" si="73"/>
        <v>0</v>
      </c>
      <c r="BR36" s="90">
        <f t="shared" si="73"/>
        <v>0</v>
      </c>
      <c r="BS36" s="90">
        <f t="shared" si="73"/>
        <v>0</v>
      </c>
      <c r="BT36" s="90">
        <f t="shared" si="73"/>
        <v>0</v>
      </c>
      <c r="BU36" s="90">
        <f t="shared" si="73"/>
        <v>0</v>
      </c>
      <c r="BV36" s="90">
        <f t="shared" si="73"/>
        <v>0</v>
      </c>
      <c r="BW36" s="90">
        <f t="shared" si="73"/>
        <v>0</v>
      </c>
      <c r="BX36" s="90">
        <f t="shared" si="73"/>
        <v>0</v>
      </c>
      <c r="BY36" s="90">
        <f t="shared" si="73"/>
        <v>0</v>
      </c>
      <c r="BZ36" s="90">
        <f t="shared" si="73"/>
        <v>0</v>
      </c>
      <c r="CA36" s="90">
        <f t="shared" si="73"/>
        <v>0</v>
      </c>
      <c r="CB36" s="90">
        <f t="shared" si="73"/>
        <v>0</v>
      </c>
      <c r="CC36" s="90">
        <f t="shared" si="73"/>
        <v>0</v>
      </c>
      <c r="CD36" s="90">
        <f t="shared" si="73"/>
        <v>0</v>
      </c>
      <c r="CE36" s="90">
        <f t="shared" si="73"/>
        <v>0</v>
      </c>
      <c r="CF36" s="90">
        <f t="shared" si="73"/>
        <v>0</v>
      </c>
      <c r="CG36" s="90">
        <f t="shared" si="73"/>
        <v>0</v>
      </c>
    </row>
    <row r="37" spans="1:85" ht="19.5" thickBot="1" x14ac:dyDescent="0.3">
      <c r="A37" s="88" t="s">
        <v>4</v>
      </c>
      <c r="B37" s="140" t="e">
        <f t="shared" ref="B37:BM37" si="74">(B16+B49)/B4</f>
        <v>#DIV/0!</v>
      </c>
      <c r="C37" s="140" t="e">
        <f t="shared" si="74"/>
        <v>#DIV/0!</v>
      </c>
      <c r="D37" s="140" t="e">
        <f t="shared" si="74"/>
        <v>#DIV/0!</v>
      </c>
      <c r="E37" s="140" t="e">
        <f t="shared" si="74"/>
        <v>#DIV/0!</v>
      </c>
      <c r="F37" s="140" t="e">
        <f t="shared" si="74"/>
        <v>#DIV/0!</v>
      </c>
      <c r="G37" s="140">
        <f t="shared" si="74"/>
        <v>-0.74420316357580019</v>
      </c>
      <c r="H37" s="140">
        <f t="shared" si="74"/>
        <v>-0.44865669014629411</v>
      </c>
      <c r="I37" s="140">
        <f t="shared" si="74"/>
        <v>-0.54124077154852746</v>
      </c>
      <c r="J37" s="140">
        <f t="shared" si="74"/>
        <v>-0.52205570511501065</v>
      </c>
      <c r="K37" s="140">
        <f t="shared" si="74"/>
        <v>-0.45902872664064032</v>
      </c>
      <c r="L37" s="140" t="e">
        <f t="shared" si="74"/>
        <v>#DIV/0!</v>
      </c>
      <c r="M37" s="140" t="e">
        <f t="shared" si="74"/>
        <v>#DIV/0!</v>
      </c>
      <c r="N37" s="140">
        <f t="shared" si="74"/>
        <v>-0.5264280618203695</v>
      </c>
      <c r="O37" s="140">
        <f t="shared" si="74"/>
        <v>-0.52642806182036939</v>
      </c>
      <c r="P37" s="140" t="e">
        <f t="shared" si="74"/>
        <v>#DIV/0!</v>
      </c>
      <c r="Q37" s="140" t="e">
        <f t="shared" si="74"/>
        <v>#DIV/0!</v>
      </c>
      <c r="R37" s="140" t="e">
        <f t="shared" si="74"/>
        <v>#DIV/0!</v>
      </c>
      <c r="S37" s="140" t="e">
        <f t="shared" si="74"/>
        <v>#DIV/0!</v>
      </c>
      <c r="T37" s="140" t="e">
        <f t="shared" si="74"/>
        <v>#DIV/0!</v>
      </c>
      <c r="U37" s="140" t="e">
        <f t="shared" si="74"/>
        <v>#DIV/0!</v>
      </c>
      <c r="V37" s="140" t="e">
        <f t="shared" si="74"/>
        <v>#DIV/0!</v>
      </c>
      <c r="W37" s="140" t="e">
        <f t="shared" si="74"/>
        <v>#DIV/0!</v>
      </c>
      <c r="X37" s="140" t="e">
        <f t="shared" si="74"/>
        <v>#DIV/0!</v>
      </c>
      <c r="Y37" s="140" t="e">
        <f t="shared" si="74"/>
        <v>#DIV/0!</v>
      </c>
      <c r="Z37" s="140" t="e">
        <f t="shared" si="74"/>
        <v>#DIV/0!</v>
      </c>
      <c r="AA37" s="140" t="e">
        <f t="shared" si="74"/>
        <v>#DIV/0!</v>
      </c>
      <c r="AB37" s="140" t="e">
        <f t="shared" si="74"/>
        <v>#DIV/0!</v>
      </c>
      <c r="AC37" s="140" t="e">
        <f t="shared" si="74"/>
        <v>#DIV/0!</v>
      </c>
      <c r="AD37" s="140" t="e">
        <f t="shared" si="74"/>
        <v>#DIV/0!</v>
      </c>
      <c r="AE37" s="140" t="e">
        <f t="shared" si="74"/>
        <v>#DIV/0!</v>
      </c>
      <c r="AF37" s="140" t="e">
        <f t="shared" si="74"/>
        <v>#DIV/0!</v>
      </c>
      <c r="AG37" s="140" t="e">
        <f t="shared" si="74"/>
        <v>#DIV/0!</v>
      </c>
      <c r="AH37" s="140" t="e">
        <f t="shared" si="74"/>
        <v>#DIV/0!</v>
      </c>
      <c r="AI37" s="140" t="e">
        <f t="shared" si="74"/>
        <v>#DIV/0!</v>
      </c>
      <c r="AJ37" s="140" t="e">
        <f t="shared" si="74"/>
        <v>#DIV/0!</v>
      </c>
      <c r="AK37" s="140" t="e">
        <f t="shared" si="74"/>
        <v>#DIV/0!</v>
      </c>
      <c r="AL37" s="140" t="e">
        <f t="shared" si="74"/>
        <v>#DIV/0!</v>
      </c>
      <c r="AM37" s="140" t="e">
        <f t="shared" si="74"/>
        <v>#DIV/0!</v>
      </c>
      <c r="AN37" s="140" t="e">
        <f t="shared" si="74"/>
        <v>#DIV/0!</v>
      </c>
      <c r="AO37" s="140" t="e">
        <f t="shared" si="74"/>
        <v>#DIV/0!</v>
      </c>
      <c r="AP37" s="140" t="e">
        <f t="shared" si="74"/>
        <v>#DIV/0!</v>
      </c>
      <c r="AQ37" s="140" t="e">
        <f t="shared" si="74"/>
        <v>#DIV/0!</v>
      </c>
      <c r="AR37" s="140" t="e">
        <f t="shared" si="74"/>
        <v>#DIV/0!</v>
      </c>
      <c r="AS37" s="140" t="e">
        <f t="shared" si="74"/>
        <v>#DIV/0!</v>
      </c>
      <c r="AT37" s="140" t="e">
        <f t="shared" si="74"/>
        <v>#DIV/0!</v>
      </c>
      <c r="AU37" s="140" t="e">
        <f t="shared" si="74"/>
        <v>#DIV/0!</v>
      </c>
      <c r="AV37" s="140" t="e">
        <f t="shared" si="74"/>
        <v>#DIV/0!</v>
      </c>
      <c r="AW37" s="140" t="e">
        <f t="shared" si="74"/>
        <v>#DIV/0!</v>
      </c>
      <c r="AX37" s="140" t="e">
        <f t="shared" si="74"/>
        <v>#DIV/0!</v>
      </c>
      <c r="AY37" s="140" t="e">
        <f t="shared" si="74"/>
        <v>#DIV/0!</v>
      </c>
      <c r="AZ37" s="140" t="e">
        <f t="shared" si="74"/>
        <v>#DIV/0!</v>
      </c>
      <c r="BA37" s="140" t="e">
        <f t="shared" si="74"/>
        <v>#DIV/0!</v>
      </c>
      <c r="BB37" s="140" t="e">
        <f t="shared" si="74"/>
        <v>#DIV/0!</v>
      </c>
      <c r="BC37" s="140" t="e">
        <f t="shared" si="74"/>
        <v>#DIV/0!</v>
      </c>
      <c r="BD37" s="140" t="e">
        <f t="shared" si="74"/>
        <v>#DIV/0!</v>
      </c>
      <c r="BE37" s="140" t="e">
        <f t="shared" si="74"/>
        <v>#DIV/0!</v>
      </c>
      <c r="BF37" s="140" t="e">
        <f t="shared" si="74"/>
        <v>#DIV/0!</v>
      </c>
      <c r="BG37" s="140" t="e">
        <f t="shared" si="74"/>
        <v>#DIV/0!</v>
      </c>
      <c r="BH37" s="140" t="e">
        <f t="shared" si="74"/>
        <v>#DIV/0!</v>
      </c>
      <c r="BI37" s="140" t="e">
        <f t="shared" si="74"/>
        <v>#DIV/0!</v>
      </c>
      <c r="BJ37" s="140" t="e">
        <f t="shared" si="74"/>
        <v>#DIV/0!</v>
      </c>
      <c r="BK37" s="140" t="e">
        <f t="shared" si="74"/>
        <v>#DIV/0!</v>
      </c>
      <c r="BL37" s="140" t="e">
        <f t="shared" si="74"/>
        <v>#DIV/0!</v>
      </c>
      <c r="BM37" s="140" t="e">
        <f t="shared" si="74"/>
        <v>#DIV/0!</v>
      </c>
      <c r="BN37" s="140" t="e">
        <f t="shared" ref="BN37:CG37" si="75">(BN16+BN49)/BN4</f>
        <v>#DIV/0!</v>
      </c>
      <c r="BO37" s="140" t="e">
        <f t="shared" si="75"/>
        <v>#DIV/0!</v>
      </c>
      <c r="BP37" s="140" t="e">
        <f t="shared" si="75"/>
        <v>#DIV/0!</v>
      </c>
      <c r="BQ37" s="140" t="e">
        <f t="shared" si="75"/>
        <v>#DIV/0!</v>
      </c>
      <c r="BR37" s="140" t="e">
        <f t="shared" si="75"/>
        <v>#DIV/0!</v>
      </c>
      <c r="BS37" s="140" t="e">
        <f t="shared" si="75"/>
        <v>#DIV/0!</v>
      </c>
      <c r="BT37" s="140" t="e">
        <f t="shared" si="75"/>
        <v>#DIV/0!</v>
      </c>
      <c r="BU37" s="140" t="e">
        <f t="shared" si="75"/>
        <v>#DIV/0!</v>
      </c>
      <c r="BV37" s="140" t="e">
        <f t="shared" si="75"/>
        <v>#DIV/0!</v>
      </c>
      <c r="BW37" s="140" t="e">
        <f t="shared" si="75"/>
        <v>#DIV/0!</v>
      </c>
      <c r="BX37" s="140" t="e">
        <f t="shared" si="75"/>
        <v>#DIV/0!</v>
      </c>
      <c r="BY37" s="140" t="e">
        <f t="shared" si="75"/>
        <v>#DIV/0!</v>
      </c>
      <c r="BZ37" s="140" t="e">
        <f t="shared" si="75"/>
        <v>#DIV/0!</v>
      </c>
      <c r="CA37" s="140" t="e">
        <f t="shared" si="75"/>
        <v>#DIV/0!</v>
      </c>
      <c r="CB37" s="140" t="e">
        <f t="shared" si="75"/>
        <v>#DIV/0!</v>
      </c>
      <c r="CC37" s="140" t="e">
        <f t="shared" si="75"/>
        <v>#DIV/0!</v>
      </c>
      <c r="CD37" s="140" t="e">
        <f t="shared" si="75"/>
        <v>#DIV/0!</v>
      </c>
      <c r="CE37" s="140" t="e">
        <f t="shared" si="75"/>
        <v>#DIV/0!</v>
      </c>
      <c r="CF37" s="140" t="e">
        <f t="shared" si="75"/>
        <v>#DIV/0!</v>
      </c>
      <c r="CG37" s="140" t="e">
        <f t="shared" si="75"/>
        <v>#DIV/0!</v>
      </c>
    </row>
    <row r="38" spans="1:85" ht="17.25" thickTop="1" thickBot="1" x14ac:dyDescent="0.3">
      <c r="A38" s="174" t="s">
        <v>17</v>
      </c>
      <c r="B38" s="175">
        <f>SUM(B51,B18,B23)</f>
        <v>-0.56500000000000006</v>
      </c>
      <c r="C38" s="175">
        <f t="shared" ref="C38:O38" si="76">SUM(C51,C18,C23)</f>
        <v>-0.56500000000000006</v>
      </c>
      <c r="D38" s="175">
        <f t="shared" si="76"/>
        <v>-0.56500000000000006</v>
      </c>
      <c r="E38" s="175">
        <f t="shared" si="76"/>
        <v>-0.56500000000000006</v>
      </c>
      <c r="F38" s="175">
        <f t="shared" si="76"/>
        <v>-0.56500000000000006</v>
      </c>
      <c r="G38" s="175">
        <f t="shared" si="76"/>
        <v>-0.56500000000000006</v>
      </c>
      <c r="H38" s="175">
        <f t="shared" si="76"/>
        <v>-0.56500000000000006</v>
      </c>
      <c r="I38" s="175">
        <f t="shared" si="76"/>
        <v>-0.56500000000000006</v>
      </c>
      <c r="J38" s="175">
        <f t="shared" si="76"/>
        <v>-0.56500000000000006</v>
      </c>
      <c r="K38" s="175">
        <f t="shared" si="76"/>
        <v>-0.56500000000000006</v>
      </c>
      <c r="L38" s="175">
        <f t="shared" si="76"/>
        <v>-0.56500000000000006</v>
      </c>
      <c r="M38" s="175">
        <f t="shared" si="76"/>
        <v>-0.56500000000000006</v>
      </c>
      <c r="N38" s="175">
        <f t="shared" si="76"/>
        <v>-0.56500000000000006</v>
      </c>
      <c r="O38" s="175">
        <f t="shared" si="76"/>
        <v>-0.56500000000000006</v>
      </c>
      <c r="P38" s="175">
        <f>SUM(P51,P18,P23)</f>
        <v>-0.56500000000000006</v>
      </c>
      <c r="Q38" s="175">
        <f t="shared" ref="Q38:AC38" si="77">SUM(Q51,Q18,Q23)</f>
        <v>-0.56500000000000006</v>
      </c>
      <c r="R38" s="175">
        <f t="shared" si="77"/>
        <v>-0.56500000000000006</v>
      </c>
      <c r="S38" s="175">
        <f t="shared" si="77"/>
        <v>-0.56500000000000006</v>
      </c>
      <c r="T38" s="175">
        <f t="shared" si="77"/>
        <v>-0.56500000000000006</v>
      </c>
      <c r="U38" s="175">
        <f t="shared" si="77"/>
        <v>-0.56500000000000006</v>
      </c>
      <c r="V38" s="175">
        <f t="shared" si="77"/>
        <v>-0.56500000000000006</v>
      </c>
      <c r="W38" s="175">
        <f t="shared" si="77"/>
        <v>-0.56500000000000006</v>
      </c>
      <c r="X38" s="175">
        <f t="shared" si="77"/>
        <v>-0.56500000000000006</v>
      </c>
      <c r="Y38" s="175">
        <f t="shared" si="77"/>
        <v>-0.56500000000000006</v>
      </c>
      <c r="Z38" s="175">
        <f t="shared" si="77"/>
        <v>-0.56500000000000006</v>
      </c>
      <c r="AA38" s="175">
        <f t="shared" si="77"/>
        <v>-0.56500000000000006</v>
      </c>
      <c r="AB38" s="175">
        <f t="shared" si="77"/>
        <v>-0.56500000000000006</v>
      </c>
      <c r="AC38" s="175">
        <f t="shared" si="77"/>
        <v>-0.56500000000000006</v>
      </c>
      <c r="AD38" s="175">
        <f>SUM(AD51,AD18,AD23)</f>
        <v>-0.56500000000000006</v>
      </c>
      <c r="AE38" s="175">
        <f t="shared" ref="AE38:AQ38" si="78">SUM(AE51,AE18,AE23)</f>
        <v>-0.56500000000000006</v>
      </c>
      <c r="AF38" s="175">
        <f t="shared" si="78"/>
        <v>-0.56500000000000006</v>
      </c>
      <c r="AG38" s="175">
        <f t="shared" si="78"/>
        <v>-0.56500000000000006</v>
      </c>
      <c r="AH38" s="175">
        <f t="shared" si="78"/>
        <v>-0.56500000000000006</v>
      </c>
      <c r="AI38" s="175">
        <f t="shared" si="78"/>
        <v>-0.56500000000000006</v>
      </c>
      <c r="AJ38" s="175">
        <f t="shared" si="78"/>
        <v>-0.56500000000000006</v>
      </c>
      <c r="AK38" s="175">
        <f t="shared" si="78"/>
        <v>-0.56500000000000006</v>
      </c>
      <c r="AL38" s="175">
        <f t="shared" si="78"/>
        <v>-0.56500000000000006</v>
      </c>
      <c r="AM38" s="175">
        <f t="shared" si="78"/>
        <v>-0.56500000000000006</v>
      </c>
      <c r="AN38" s="175">
        <f t="shared" si="78"/>
        <v>-0.56500000000000006</v>
      </c>
      <c r="AO38" s="175">
        <f t="shared" si="78"/>
        <v>-0.56500000000000006</v>
      </c>
      <c r="AP38" s="175">
        <f t="shared" si="78"/>
        <v>-0.56500000000000006</v>
      </c>
      <c r="AQ38" s="175">
        <f t="shared" si="78"/>
        <v>-0.56500000000000006</v>
      </c>
      <c r="AR38" s="175">
        <f>SUM(AR51,AR18,AR23)</f>
        <v>-0.56500000000000006</v>
      </c>
      <c r="AS38" s="175">
        <f t="shared" ref="AS38:BE38" si="79">SUM(AS51,AS18,AS23)</f>
        <v>-0.56500000000000006</v>
      </c>
      <c r="AT38" s="175">
        <f t="shared" si="79"/>
        <v>-0.56500000000000006</v>
      </c>
      <c r="AU38" s="175">
        <f t="shared" si="79"/>
        <v>-0.56500000000000006</v>
      </c>
      <c r="AV38" s="175">
        <f t="shared" si="79"/>
        <v>-0.56500000000000006</v>
      </c>
      <c r="AW38" s="175">
        <f t="shared" si="79"/>
        <v>-0.56500000000000006</v>
      </c>
      <c r="AX38" s="175">
        <f t="shared" si="79"/>
        <v>-0.56500000000000006</v>
      </c>
      <c r="AY38" s="175">
        <f t="shared" si="79"/>
        <v>-0.56500000000000006</v>
      </c>
      <c r="AZ38" s="175">
        <f t="shared" si="79"/>
        <v>-0.56500000000000006</v>
      </c>
      <c r="BA38" s="175">
        <f t="shared" si="79"/>
        <v>-0.56500000000000006</v>
      </c>
      <c r="BB38" s="175">
        <f t="shared" si="79"/>
        <v>-0.56500000000000006</v>
      </c>
      <c r="BC38" s="175">
        <f t="shared" si="79"/>
        <v>-0.56500000000000006</v>
      </c>
      <c r="BD38" s="175">
        <f t="shared" si="79"/>
        <v>-0.56500000000000006</v>
      </c>
      <c r="BE38" s="175">
        <f t="shared" si="79"/>
        <v>-0.56500000000000006</v>
      </c>
      <c r="BF38" s="175">
        <f>SUM(BF51,BF18,BF23)</f>
        <v>-0.56500000000000006</v>
      </c>
      <c r="BG38" s="175">
        <f t="shared" ref="BG38:BS38" si="80">SUM(BG51,BG18,BG23)</f>
        <v>-0.56500000000000006</v>
      </c>
      <c r="BH38" s="175">
        <f t="shared" si="80"/>
        <v>-0.56500000000000006</v>
      </c>
      <c r="BI38" s="175">
        <f t="shared" si="80"/>
        <v>-0.56500000000000006</v>
      </c>
      <c r="BJ38" s="175">
        <f t="shared" si="80"/>
        <v>-0.56500000000000006</v>
      </c>
      <c r="BK38" s="175">
        <f t="shared" si="80"/>
        <v>-0.56500000000000006</v>
      </c>
      <c r="BL38" s="175">
        <f t="shared" si="80"/>
        <v>-0.56500000000000006</v>
      </c>
      <c r="BM38" s="175">
        <f t="shared" si="80"/>
        <v>-0.56500000000000006</v>
      </c>
      <c r="BN38" s="175">
        <f t="shared" si="80"/>
        <v>-0.56500000000000006</v>
      </c>
      <c r="BO38" s="175">
        <f t="shared" si="80"/>
        <v>-0.56500000000000006</v>
      </c>
      <c r="BP38" s="175">
        <f t="shared" si="80"/>
        <v>-0.56500000000000006</v>
      </c>
      <c r="BQ38" s="175">
        <f t="shared" si="80"/>
        <v>-0.56500000000000006</v>
      </c>
      <c r="BR38" s="175">
        <f t="shared" si="80"/>
        <v>-0.56500000000000006</v>
      </c>
      <c r="BS38" s="175">
        <f t="shared" si="80"/>
        <v>-0.56500000000000006</v>
      </c>
      <c r="BT38" s="175">
        <f>SUM(BT51,BT18,BT23)</f>
        <v>-0.56500000000000006</v>
      </c>
      <c r="BU38" s="175">
        <f t="shared" ref="BU38:CG38" si="81">SUM(BU51,BU18,BU23)</f>
        <v>-0.56500000000000006</v>
      </c>
      <c r="BV38" s="175">
        <f t="shared" si="81"/>
        <v>-0.56500000000000006</v>
      </c>
      <c r="BW38" s="175">
        <f t="shared" si="81"/>
        <v>-0.56500000000000006</v>
      </c>
      <c r="BX38" s="175">
        <f t="shared" si="81"/>
        <v>-0.56500000000000006</v>
      </c>
      <c r="BY38" s="175">
        <f t="shared" si="81"/>
        <v>-0.56500000000000006</v>
      </c>
      <c r="BZ38" s="175">
        <f t="shared" si="81"/>
        <v>-0.56500000000000006</v>
      </c>
      <c r="CA38" s="175">
        <f t="shared" si="81"/>
        <v>-0.56500000000000006</v>
      </c>
      <c r="CB38" s="175">
        <f t="shared" si="81"/>
        <v>-0.56500000000000006</v>
      </c>
      <c r="CC38" s="175">
        <f t="shared" si="81"/>
        <v>-0.56500000000000006</v>
      </c>
      <c r="CD38" s="175">
        <f t="shared" si="81"/>
        <v>-0.56500000000000006</v>
      </c>
      <c r="CE38" s="175">
        <f t="shared" si="81"/>
        <v>-0.56500000000000006</v>
      </c>
      <c r="CF38" s="175">
        <f t="shared" si="81"/>
        <v>-0.56500000000000006</v>
      </c>
      <c r="CG38" s="175">
        <f t="shared" si="81"/>
        <v>-0.56500000000000006</v>
      </c>
    </row>
    <row r="39" spans="1:85" ht="6.95" customHeight="1" thickTop="1" thickBot="1" x14ac:dyDescent="0.3">
      <c r="A39" s="135"/>
      <c r="B39" s="136" t="e">
        <f>B37*-1</f>
        <v>#DIV/0!</v>
      </c>
      <c r="C39" s="136" t="e">
        <f t="shared" ref="C39:BN39" si="82">C37*-1</f>
        <v>#DIV/0!</v>
      </c>
      <c r="D39" s="136" t="e">
        <f t="shared" si="82"/>
        <v>#DIV/0!</v>
      </c>
      <c r="E39" s="136" t="e">
        <f t="shared" si="82"/>
        <v>#DIV/0!</v>
      </c>
      <c r="F39" s="136" t="e">
        <f t="shared" si="82"/>
        <v>#DIV/0!</v>
      </c>
      <c r="G39" s="136">
        <f t="shared" si="82"/>
        <v>0.74420316357580019</v>
      </c>
      <c r="H39" s="136">
        <f t="shared" si="82"/>
        <v>0.44865669014629411</v>
      </c>
      <c r="I39" s="136">
        <f t="shared" si="82"/>
        <v>0.54124077154852746</v>
      </c>
      <c r="J39" s="136">
        <f t="shared" si="82"/>
        <v>0.52205570511501065</v>
      </c>
      <c r="K39" s="136">
        <f t="shared" si="82"/>
        <v>0.45902872664064032</v>
      </c>
      <c r="L39" s="136" t="e">
        <f t="shared" si="82"/>
        <v>#DIV/0!</v>
      </c>
      <c r="M39" s="136" t="e">
        <f t="shared" si="82"/>
        <v>#DIV/0!</v>
      </c>
      <c r="N39" s="136">
        <f t="shared" si="82"/>
        <v>0.5264280618203695</v>
      </c>
      <c r="O39" s="136">
        <f t="shared" si="82"/>
        <v>0.52642806182036939</v>
      </c>
      <c r="P39" s="136" t="e">
        <f t="shared" si="82"/>
        <v>#DIV/0!</v>
      </c>
      <c r="Q39" s="136" t="e">
        <f t="shared" si="82"/>
        <v>#DIV/0!</v>
      </c>
      <c r="R39" s="136" t="e">
        <f t="shared" si="82"/>
        <v>#DIV/0!</v>
      </c>
      <c r="S39" s="136" t="e">
        <f t="shared" si="82"/>
        <v>#DIV/0!</v>
      </c>
      <c r="T39" s="136" t="e">
        <f t="shared" si="82"/>
        <v>#DIV/0!</v>
      </c>
      <c r="U39" s="136" t="e">
        <f t="shared" si="82"/>
        <v>#DIV/0!</v>
      </c>
      <c r="V39" s="136" t="e">
        <f t="shared" si="82"/>
        <v>#DIV/0!</v>
      </c>
      <c r="W39" s="136" t="e">
        <f t="shared" si="82"/>
        <v>#DIV/0!</v>
      </c>
      <c r="X39" s="136" t="e">
        <f t="shared" si="82"/>
        <v>#DIV/0!</v>
      </c>
      <c r="Y39" s="136" t="e">
        <f t="shared" si="82"/>
        <v>#DIV/0!</v>
      </c>
      <c r="Z39" s="136" t="e">
        <f t="shared" si="82"/>
        <v>#DIV/0!</v>
      </c>
      <c r="AA39" s="136" t="e">
        <f t="shared" si="82"/>
        <v>#DIV/0!</v>
      </c>
      <c r="AB39" s="136" t="e">
        <f t="shared" si="82"/>
        <v>#DIV/0!</v>
      </c>
      <c r="AC39" s="136" t="e">
        <f t="shared" si="82"/>
        <v>#DIV/0!</v>
      </c>
      <c r="AD39" s="136" t="e">
        <f t="shared" si="82"/>
        <v>#DIV/0!</v>
      </c>
      <c r="AE39" s="136" t="e">
        <f t="shared" si="82"/>
        <v>#DIV/0!</v>
      </c>
      <c r="AF39" s="136" t="e">
        <f t="shared" si="82"/>
        <v>#DIV/0!</v>
      </c>
      <c r="AG39" s="136" t="e">
        <f t="shared" si="82"/>
        <v>#DIV/0!</v>
      </c>
      <c r="AH39" s="136" t="e">
        <f t="shared" si="82"/>
        <v>#DIV/0!</v>
      </c>
      <c r="AI39" s="136" t="e">
        <f t="shared" si="82"/>
        <v>#DIV/0!</v>
      </c>
      <c r="AJ39" s="136" t="e">
        <f t="shared" si="82"/>
        <v>#DIV/0!</v>
      </c>
      <c r="AK39" s="136" t="e">
        <f t="shared" si="82"/>
        <v>#DIV/0!</v>
      </c>
      <c r="AL39" s="136" t="e">
        <f t="shared" si="82"/>
        <v>#DIV/0!</v>
      </c>
      <c r="AM39" s="136" t="e">
        <f t="shared" si="82"/>
        <v>#DIV/0!</v>
      </c>
      <c r="AN39" s="136" t="e">
        <f t="shared" si="82"/>
        <v>#DIV/0!</v>
      </c>
      <c r="AO39" s="136" t="e">
        <f t="shared" si="82"/>
        <v>#DIV/0!</v>
      </c>
      <c r="AP39" s="136" t="e">
        <f t="shared" si="82"/>
        <v>#DIV/0!</v>
      </c>
      <c r="AQ39" s="136" t="e">
        <f t="shared" si="82"/>
        <v>#DIV/0!</v>
      </c>
      <c r="AR39" s="136" t="e">
        <f t="shared" si="82"/>
        <v>#DIV/0!</v>
      </c>
      <c r="AS39" s="136" t="e">
        <f t="shared" si="82"/>
        <v>#DIV/0!</v>
      </c>
      <c r="AT39" s="136" t="e">
        <f t="shared" si="82"/>
        <v>#DIV/0!</v>
      </c>
      <c r="AU39" s="136" t="e">
        <f t="shared" si="82"/>
        <v>#DIV/0!</v>
      </c>
      <c r="AV39" s="136" t="e">
        <f t="shared" si="82"/>
        <v>#DIV/0!</v>
      </c>
      <c r="AW39" s="136" t="e">
        <f t="shared" si="82"/>
        <v>#DIV/0!</v>
      </c>
      <c r="AX39" s="136" t="e">
        <f t="shared" si="82"/>
        <v>#DIV/0!</v>
      </c>
      <c r="AY39" s="136" t="e">
        <f t="shared" si="82"/>
        <v>#DIV/0!</v>
      </c>
      <c r="AZ39" s="136" t="e">
        <f t="shared" si="82"/>
        <v>#DIV/0!</v>
      </c>
      <c r="BA39" s="136" t="e">
        <f t="shared" si="82"/>
        <v>#DIV/0!</v>
      </c>
      <c r="BB39" s="136" t="e">
        <f t="shared" si="82"/>
        <v>#DIV/0!</v>
      </c>
      <c r="BC39" s="136" t="e">
        <f t="shared" si="82"/>
        <v>#DIV/0!</v>
      </c>
      <c r="BD39" s="136" t="e">
        <f t="shared" si="82"/>
        <v>#DIV/0!</v>
      </c>
      <c r="BE39" s="136" t="e">
        <f t="shared" si="82"/>
        <v>#DIV/0!</v>
      </c>
      <c r="BF39" s="136" t="e">
        <f t="shared" si="82"/>
        <v>#DIV/0!</v>
      </c>
      <c r="BG39" s="136" t="e">
        <f t="shared" si="82"/>
        <v>#DIV/0!</v>
      </c>
      <c r="BH39" s="136" t="e">
        <f t="shared" si="82"/>
        <v>#DIV/0!</v>
      </c>
      <c r="BI39" s="136" t="e">
        <f t="shared" si="82"/>
        <v>#DIV/0!</v>
      </c>
      <c r="BJ39" s="136" t="e">
        <f t="shared" si="82"/>
        <v>#DIV/0!</v>
      </c>
      <c r="BK39" s="136" t="e">
        <f t="shared" si="82"/>
        <v>#DIV/0!</v>
      </c>
      <c r="BL39" s="136" t="e">
        <f t="shared" si="82"/>
        <v>#DIV/0!</v>
      </c>
      <c r="BM39" s="136" t="e">
        <f t="shared" si="82"/>
        <v>#DIV/0!</v>
      </c>
      <c r="BN39" s="136" t="e">
        <f t="shared" si="82"/>
        <v>#DIV/0!</v>
      </c>
      <c r="BO39" s="136" t="e">
        <f t="shared" ref="BO39:CG39" si="83">BO37*-1</f>
        <v>#DIV/0!</v>
      </c>
      <c r="BP39" s="136" t="e">
        <f t="shared" si="83"/>
        <v>#DIV/0!</v>
      </c>
      <c r="BQ39" s="136" t="e">
        <f t="shared" si="83"/>
        <v>#DIV/0!</v>
      </c>
      <c r="BR39" s="136" t="e">
        <f t="shared" si="83"/>
        <v>#DIV/0!</v>
      </c>
      <c r="BS39" s="136" t="e">
        <f t="shared" si="83"/>
        <v>#DIV/0!</v>
      </c>
      <c r="BT39" s="136" t="e">
        <f t="shared" si="83"/>
        <v>#DIV/0!</v>
      </c>
      <c r="BU39" s="136" t="e">
        <f t="shared" si="83"/>
        <v>#DIV/0!</v>
      </c>
      <c r="BV39" s="136" t="e">
        <f t="shared" si="83"/>
        <v>#DIV/0!</v>
      </c>
      <c r="BW39" s="136" t="e">
        <f t="shared" si="83"/>
        <v>#DIV/0!</v>
      </c>
      <c r="BX39" s="136" t="e">
        <f t="shared" si="83"/>
        <v>#DIV/0!</v>
      </c>
      <c r="BY39" s="136" t="e">
        <f t="shared" si="83"/>
        <v>#DIV/0!</v>
      </c>
      <c r="BZ39" s="136" t="e">
        <f t="shared" si="83"/>
        <v>#DIV/0!</v>
      </c>
      <c r="CA39" s="136" t="e">
        <f t="shared" si="83"/>
        <v>#DIV/0!</v>
      </c>
      <c r="CB39" s="136" t="e">
        <f t="shared" si="83"/>
        <v>#DIV/0!</v>
      </c>
      <c r="CC39" s="136" t="e">
        <f t="shared" si="83"/>
        <v>#DIV/0!</v>
      </c>
      <c r="CD39" s="136" t="e">
        <f t="shared" si="83"/>
        <v>#DIV/0!</v>
      </c>
      <c r="CE39" s="136" t="e">
        <f t="shared" si="83"/>
        <v>#DIV/0!</v>
      </c>
      <c r="CF39" s="136" t="e">
        <f t="shared" si="83"/>
        <v>#DIV/0!</v>
      </c>
      <c r="CG39" s="136" t="e">
        <f t="shared" si="83"/>
        <v>#DIV/0!</v>
      </c>
    </row>
    <row r="40" spans="1:85" ht="6.95" customHeight="1" thickTop="1" x14ac:dyDescent="0.25">
      <c r="A40" s="116"/>
      <c r="B40" s="117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9"/>
      <c r="N40" s="120"/>
      <c r="O40" s="120"/>
      <c r="P40" s="117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9"/>
      <c r="AB40" s="120"/>
      <c r="AC40" s="120"/>
      <c r="AD40" s="117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9"/>
      <c r="AP40" s="120"/>
      <c r="AQ40" s="120"/>
      <c r="AR40" s="117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9"/>
      <c r="BD40" s="120"/>
      <c r="BE40" s="120"/>
      <c r="BF40" s="117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9"/>
      <c r="BR40" s="120"/>
      <c r="BS40" s="120"/>
      <c r="BT40" s="117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9"/>
      <c r="CF40" s="120"/>
      <c r="CG40" s="120"/>
    </row>
    <row r="41" spans="1:85" ht="18.75" x14ac:dyDescent="0.25">
      <c r="A41" s="121" t="s">
        <v>5</v>
      </c>
      <c r="B41" s="1">
        <f t="shared" ref="B41:BM41" si="84">B4+B11+B31</f>
        <v>0</v>
      </c>
      <c r="C41" s="1">
        <f t="shared" si="84"/>
        <v>0</v>
      </c>
      <c r="D41" s="1">
        <f t="shared" si="84"/>
        <v>0</v>
      </c>
      <c r="E41" s="1">
        <f t="shared" si="84"/>
        <v>0</v>
      </c>
      <c r="F41" s="1">
        <f t="shared" si="84"/>
        <v>0</v>
      </c>
      <c r="G41" s="1">
        <f t="shared" si="84"/>
        <v>35884.500000000015</v>
      </c>
      <c r="H41" s="176">
        <f t="shared" si="84"/>
        <v>80780.2</v>
      </c>
      <c r="I41" s="176">
        <f t="shared" si="84"/>
        <v>73273.76999999999</v>
      </c>
      <c r="J41" s="176">
        <f t="shared" si="84"/>
        <v>76413.110000000015</v>
      </c>
      <c r="K41" s="176">
        <f t="shared" si="84"/>
        <v>100729.58000000002</v>
      </c>
      <c r="L41" s="176">
        <f t="shared" si="84"/>
        <v>0</v>
      </c>
      <c r="M41" s="177">
        <f t="shared" si="84"/>
        <v>0</v>
      </c>
      <c r="N41" s="122">
        <f t="shared" si="84"/>
        <v>367081.16</v>
      </c>
      <c r="O41" s="122">
        <f t="shared" si="84"/>
        <v>73416.232000000004</v>
      </c>
      <c r="P41" s="1">
        <f t="shared" si="84"/>
        <v>0</v>
      </c>
      <c r="Q41" s="1">
        <f t="shared" si="84"/>
        <v>0</v>
      </c>
      <c r="R41" s="1">
        <f t="shared" si="84"/>
        <v>0</v>
      </c>
      <c r="S41" s="1">
        <f t="shared" si="84"/>
        <v>0</v>
      </c>
      <c r="T41" s="1">
        <f t="shared" si="84"/>
        <v>0</v>
      </c>
      <c r="U41" s="1">
        <f t="shared" si="84"/>
        <v>0</v>
      </c>
      <c r="V41" s="176">
        <f t="shared" si="84"/>
        <v>0</v>
      </c>
      <c r="W41" s="176">
        <f t="shared" si="84"/>
        <v>0</v>
      </c>
      <c r="X41" s="176">
        <f t="shared" si="84"/>
        <v>0</v>
      </c>
      <c r="Y41" s="176">
        <f t="shared" si="84"/>
        <v>0</v>
      </c>
      <c r="Z41" s="176">
        <f t="shared" si="84"/>
        <v>0</v>
      </c>
      <c r="AA41" s="177">
        <f t="shared" si="84"/>
        <v>0</v>
      </c>
      <c r="AB41" s="122">
        <f t="shared" si="84"/>
        <v>0</v>
      </c>
      <c r="AC41" s="122">
        <f t="shared" si="84"/>
        <v>0</v>
      </c>
      <c r="AD41" s="1">
        <f t="shared" si="84"/>
        <v>0</v>
      </c>
      <c r="AE41" s="1">
        <f t="shared" si="84"/>
        <v>0</v>
      </c>
      <c r="AF41" s="1">
        <f t="shared" si="84"/>
        <v>0</v>
      </c>
      <c r="AG41" s="1">
        <f t="shared" si="84"/>
        <v>0</v>
      </c>
      <c r="AH41" s="1">
        <f t="shared" si="84"/>
        <v>0</v>
      </c>
      <c r="AI41" s="1">
        <f t="shared" si="84"/>
        <v>0</v>
      </c>
      <c r="AJ41" s="176">
        <f t="shared" si="84"/>
        <v>0</v>
      </c>
      <c r="AK41" s="176">
        <f t="shared" si="84"/>
        <v>0</v>
      </c>
      <c r="AL41" s="176">
        <f t="shared" si="84"/>
        <v>0</v>
      </c>
      <c r="AM41" s="176">
        <f t="shared" si="84"/>
        <v>0</v>
      </c>
      <c r="AN41" s="176">
        <f t="shared" si="84"/>
        <v>0</v>
      </c>
      <c r="AO41" s="177">
        <f t="shared" si="84"/>
        <v>0</v>
      </c>
      <c r="AP41" s="122">
        <f t="shared" si="84"/>
        <v>0</v>
      </c>
      <c r="AQ41" s="122">
        <f t="shared" si="84"/>
        <v>0</v>
      </c>
      <c r="AR41" s="1">
        <f t="shared" si="84"/>
        <v>0</v>
      </c>
      <c r="AS41" s="1">
        <f t="shared" si="84"/>
        <v>0</v>
      </c>
      <c r="AT41" s="1">
        <f t="shared" si="84"/>
        <v>0</v>
      </c>
      <c r="AU41" s="1">
        <f t="shared" si="84"/>
        <v>0</v>
      </c>
      <c r="AV41" s="1">
        <f t="shared" si="84"/>
        <v>0</v>
      </c>
      <c r="AW41" s="1">
        <f t="shared" si="84"/>
        <v>0</v>
      </c>
      <c r="AX41" s="176">
        <f t="shared" si="84"/>
        <v>0</v>
      </c>
      <c r="AY41" s="176">
        <f t="shared" si="84"/>
        <v>0</v>
      </c>
      <c r="AZ41" s="176">
        <f t="shared" si="84"/>
        <v>0</v>
      </c>
      <c r="BA41" s="176">
        <f t="shared" si="84"/>
        <v>0</v>
      </c>
      <c r="BB41" s="176">
        <f t="shared" si="84"/>
        <v>0</v>
      </c>
      <c r="BC41" s="177">
        <f t="shared" si="84"/>
        <v>0</v>
      </c>
      <c r="BD41" s="122">
        <f t="shared" si="84"/>
        <v>0</v>
      </c>
      <c r="BE41" s="122">
        <f t="shared" si="84"/>
        <v>0</v>
      </c>
      <c r="BF41" s="1">
        <f t="shared" si="84"/>
        <v>0</v>
      </c>
      <c r="BG41" s="1">
        <f t="shared" si="84"/>
        <v>0</v>
      </c>
      <c r="BH41" s="1">
        <f t="shared" si="84"/>
        <v>0</v>
      </c>
      <c r="BI41" s="1">
        <f t="shared" si="84"/>
        <v>0</v>
      </c>
      <c r="BJ41" s="1">
        <f t="shared" si="84"/>
        <v>0</v>
      </c>
      <c r="BK41" s="1">
        <f t="shared" si="84"/>
        <v>0</v>
      </c>
      <c r="BL41" s="176">
        <f t="shared" si="84"/>
        <v>0</v>
      </c>
      <c r="BM41" s="176">
        <f t="shared" si="84"/>
        <v>0</v>
      </c>
      <c r="BN41" s="176">
        <f t="shared" ref="BN41:CG41" si="85">BN4+BN11+BN31</f>
        <v>0</v>
      </c>
      <c r="BO41" s="176">
        <f t="shared" si="85"/>
        <v>0</v>
      </c>
      <c r="BP41" s="176">
        <f t="shared" si="85"/>
        <v>0</v>
      </c>
      <c r="BQ41" s="177">
        <f t="shared" si="85"/>
        <v>0</v>
      </c>
      <c r="BR41" s="122">
        <f t="shared" si="85"/>
        <v>0</v>
      </c>
      <c r="BS41" s="122">
        <f t="shared" si="85"/>
        <v>0</v>
      </c>
      <c r="BT41" s="1">
        <f t="shared" si="85"/>
        <v>0</v>
      </c>
      <c r="BU41" s="1">
        <f t="shared" si="85"/>
        <v>0</v>
      </c>
      <c r="BV41" s="1">
        <f t="shared" si="85"/>
        <v>0</v>
      </c>
      <c r="BW41" s="1">
        <f t="shared" si="85"/>
        <v>0</v>
      </c>
      <c r="BX41" s="1">
        <f t="shared" si="85"/>
        <v>0</v>
      </c>
      <c r="BY41" s="1">
        <f t="shared" si="85"/>
        <v>0</v>
      </c>
      <c r="BZ41" s="176">
        <f t="shared" si="85"/>
        <v>0</v>
      </c>
      <c r="CA41" s="176">
        <f t="shared" si="85"/>
        <v>0</v>
      </c>
      <c r="CB41" s="176">
        <f t="shared" si="85"/>
        <v>0</v>
      </c>
      <c r="CC41" s="176">
        <f t="shared" si="85"/>
        <v>0</v>
      </c>
      <c r="CD41" s="176">
        <f t="shared" si="85"/>
        <v>0</v>
      </c>
      <c r="CE41" s="177">
        <f t="shared" si="85"/>
        <v>0</v>
      </c>
      <c r="CF41" s="122">
        <f t="shared" si="85"/>
        <v>0</v>
      </c>
      <c r="CG41" s="122">
        <f t="shared" si="85"/>
        <v>0</v>
      </c>
    </row>
    <row r="42" spans="1:85" x14ac:dyDescent="0.25">
      <c r="A42" s="123" t="s">
        <v>3</v>
      </c>
      <c r="B42" s="5">
        <f t="shared" ref="B42:M42" si="86">IF(OR(B4=0,B41&lt;=0),0,B41/B4)</f>
        <v>0</v>
      </c>
      <c r="C42" s="6">
        <f t="shared" si="86"/>
        <v>0</v>
      </c>
      <c r="D42" s="6">
        <f t="shared" si="86"/>
        <v>0</v>
      </c>
      <c r="E42" s="6">
        <f t="shared" si="86"/>
        <v>0</v>
      </c>
      <c r="F42" s="6">
        <f t="shared" si="86"/>
        <v>0</v>
      </c>
      <c r="G42" s="6">
        <f t="shared" si="86"/>
        <v>0.40949152619738155</v>
      </c>
      <c r="H42" s="6">
        <f t="shared" si="86"/>
        <v>0.64106929903872378</v>
      </c>
      <c r="I42" s="6">
        <f t="shared" si="86"/>
        <v>0.54951875148443796</v>
      </c>
      <c r="J42" s="6">
        <f t="shared" si="86"/>
        <v>0.59018635953406462</v>
      </c>
      <c r="K42" s="6">
        <f t="shared" si="86"/>
        <v>0.63489769803400875</v>
      </c>
      <c r="L42" s="6">
        <f t="shared" si="86"/>
        <v>0</v>
      </c>
      <c r="M42" s="7">
        <f t="shared" si="86"/>
        <v>0</v>
      </c>
      <c r="N42" s="124">
        <f>IF(N4=0,0,N41/N4)</f>
        <v>0.57798066274402704</v>
      </c>
      <c r="O42" s="124">
        <f>IF(O4=0,0,O41/O4)</f>
        <v>0.57798066274402715</v>
      </c>
      <c r="P42" s="5">
        <f t="shared" ref="P42:AA42" si="87">IF(OR(P4=0,P41&lt;=0),0,P41/P4)</f>
        <v>0</v>
      </c>
      <c r="Q42" s="6">
        <f t="shared" si="87"/>
        <v>0</v>
      </c>
      <c r="R42" s="6">
        <f t="shared" si="87"/>
        <v>0</v>
      </c>
      <c r="S42" s="6">
        <f t="shared" si="87"/>
        <v>0</v>
      </c>
      <c r="T42" s="6">
        <f t="shared" si="87"/>
        <v>0</v>
      </c>
      <c r="U42" s="6">
        <f t="shared" si="87"/>
        <v>0</v>
      </c>
      <c r="V42" s="6">
        <f t="shared" si="87"/>
        <v>0</v>
      </c>
      <c r="W42" s="6">
        <f t="shared" si="87"/>
        <v>0</v>
      </c>
      <c r="X42" s="6">
        <f t="shared" si="87"/>
        <v>0</v>
      </c>
      <c r="Y42" s="6">
        <f t="shared" si="87"/>
        <v>0</v>
      </c>
      <c r="Z42" s="6">
        <f t="shared" si="87"/>
        <v>0</v>
      </c>
      <c r="AA42" s="7">
        <f t="shared" si="87"/>
        <v>0</v>
      </c>
      <c r="AB42" s="124">
        <f>IF(AB4=0,0,AB41/AB4)</f>
        <v>0</v>
      </c>
      <c r="AC42" s="124">
        <f>IF(AC4=0,0,AC41/AC4)</f>
        <v>0</v>
      </c>
      <c r="AD42" s="5">
        <f t="shared" ref="AD42:AO42" si="88">IF(OR(AD4=0,AD41&lt;=0),0,AD41/AD4)</f>
        <v>0</v>
      </c>
      <c r="AE42" s="6">
        <f t="shared" si="88"/>
        <v>0</v>
      </c>
      <c r="AF42" s="6">
        <f t="shared" si="88"/>
        <v>0</v>
      </c>
      <c r="AG42" s="6">
        <f t="shared" si="88"/>
        <v>0</v>
      </c>
      <c r="AH42" s="6">
        <f t="shared" si="88"/>
        <v>0</v>
      </c>
      <c r="AI42" s="6">
        <f t="shared" si="88"/>
        <v>0</v>
      </c>
      <c r="AJ42" s="6">
        <f t="shared" si="88"/>
        <v>0</v>
      </c>
      <c r="AK42" s="6">
        <f t="shared" si="88"/>
        <v>0</v>
      </c>
      <c r="AL42" s="6">
        <f t="shared" si="88"/>
        <v>0</v>
      </c>
      <c r="AM42" s="6">
        <f t="shared" si="88"/>
        <v>0</v>
      </c>
      <c r="AN42" s="6">
        <f t="shared" si="88"/>
        <v>0</v>
      </c>
      <c r="AO42" s="7">
        <f t="shared" si="88"/>
        <v>0</v>
      </c>
      <c r="AP42" s="124">
        <f>IF(AP4=0,0,AP41/AP4)</f>
        <v>0</v>
      </c>
      <c r="AQ42" s="124">
        <f>IF(AQ4=0,0,AQ41/AQ4)</f>
        <v>0</v>
      </c>
      <c r="AR42" s="5">
        <f t="shared" ref="AR42:BC42" si="89">IF(OR(AR4=0,AR41&lt;=0),0,AR41/AR4)</f>
        <v>0</v>
      </c>
      <c r="AS42" s="6">
        <f t="shared" si="89"/>
        <v>0</v>
      </c>
      <c r="AT42" s="6">
        <f t="shared" si="89"/>
        <v>0</v>
      </c>
      <c r="AU42" s="6">
        <f t="shared" si="89"/>
        <v>0</v>
      </c>
      <c r="AV42" s="6">
        <f t="shared" si="89"/>
        <v>0</v>
      </c>
      <c r="AW42" s="6">
        <f t="shared" si="89"/>
        <v>0</v>
      </c>
      <c r="AX42" s="6">
        <f t="shared" si="89"/>
        <v>0</v>
      </c>
      <c r="AY42" s="6">
        <f t="shared" si="89"/>
        <v>0</v>
      </c>
      <c r="AZ42" s="6">
        <f t="shared" si="89"/>
        <v>0</v>
      </c>
      <c r="BA42" s="6">
        <f t="shared" si="89"/>
        <v>0</v>
      </c>
      <c r="BB42" s="6">
        <f t="shared" si="89"/>
        <v>0</v>
      </c>
      <c r="BC42" s="7">
        <f t="shared" si="89"/>
        <v>0</v>
      </c>
      <c r="BD42" s="124">
        <f>IF(BD4=0,0,BD41/BD4)</f>
        <v>0</v>
      </c>
      <c r="BE42" s="124">
        <f>IF(BE4=0,0,BE41/BE4)</f>
        <v>0</v>
      </c>
      <c r="BF42" s="5">
        <f t="shared" ref="BF42:BQ42" si="90">IF(OR(BF4=0,BF41&lt;=0),0,BF41/BF4)</f>
        <v>0</v>
      </c>
      <c r="BG42" s="6">
        <f t="shared" si="90"/>
        <v>0</v>
      </c>
      <c r="BH42" s="6">
        <f t="shared" si="90"/>
        <v>0</v>
      </c>
      <c r="BI42" s="6">
        <f t="shared" si="90"/>
        <v>0</v>
      </c>
      <c r="BJ42" s="6">
        <f t="shared" si="90"/>
        <v>0</v>
      </c>
      <c r="BK42" s="6">
        <f t="shared" si="90"/>
        <v>0</v>
      </c>
      <c r="BL42" s="6">
        <f t="shared" si="90"/>
        <v>0</v>
      </c>
      <c r="BM42" s="6">
        <f t="shared" si="90"/>
        <v>0</v>
      </c>
      <c r="BN42" s="6">
        <f t="shared" si="90"/>
        <v>0</v>
      </c>
      <c r="BO42" s="6">
        <f t="shared" si="90"/>
        <v>0</v>
      </c>
      <c r="BP42" s="6">
        <f t="shared" si="90"/>
        <v>0</v>
      </c>
      <c r="BQ42" s="7">
        <f t="shared" si="90"/>
        <v>0</v>
      </c>
      <c r="BR42" s="124">
        <f>IF(BR4=0,0,BR41/BR4)</f>
        <v>0</v>
      </c>
      <c r="BS42" s="124">
        <f>IF(BS4=0,0,BS41/BS4)</f>
        <v>0</v>
      </c>
      <c r="BT42" s="5">
        <f t="shared" ref="BT42:CE42" si="91">IF(OR(BT4=0,BT41&lt;=0),0,BT41/BT4)</f>
        <v>0</v>
      </c>
      <c r="BU42" s="6">
        <f t="shared" si="91"/>
        <v>0</v>
      </c>
      <c r="BV42" s="6">
        <f t="shared" si="91"/>
        <v>0</v>
      </c>
      <c r="BW42" s="6">
        <f t="shared" si="91"/>
        <v>0</v>
      </c>
      <c r="BX42" s="6">
        <f t="shared" si="91"/>
        <v>0</v>
      </c>
      <c r="BY42" s="6">
        <f t="shared" si="91"/>
        <v>0</v>
      </c>
      <c r="BZ42" s="6">
        <f t="shared" si="91"/>
        <v>0</v>
      </c>
      <c r="CA42" s="6">
        <f t="shared" si="91"/>
        <v>0</v>
      </c>
      <c r="CB42" s="6">
        <f t="shared" si="91"/>
        <v>0</v>
      </c>
      <c r="CC42" s="6">
        <f t="shared" si="91"/>
        <v>0</v>
      </c>
      <c r="CD42" s="6">
        <f t="shared" si="91"/>
        <v>0</v>
      </c>
      <c r="CE42" s="7">
        <f t="shared" si="91"/>
        <v>0</v>
      </c>
      <c r="CF42" s="124">
        <f>IF(CF4=0,0,CF41/CF4)</f>
        <v>0</v>
      </c>
      <c r="CG42" s="124">
        <f>IF(CG4=0,0,CG41/CG4)</f>
        <v>0</v>
      </c>
    </row>
    <row r="43" spans="1:85" ht="6.95" customHeight="1" thickBot="1" x14ac:dyDescent="0.3">
      <c r="A43" s="137"/>
      <c r="B43" s="97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9"/>
      <c r="N43" s="138"/>
      <c r="O43" s="138"/>
      <c r="P43" s="97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9"/>
      <c r="AB43" s="138"/>
      <c r="AC43" s="138"/>
      <c r="AD43" s="97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9"/>
      <c r="AP43" s="138"/>
      <c r="AQ43" s="138"/>
      <c r="AR43" s="97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9"/>
      <c r="BD43" s="138"/>
      <c r="BE43" s="138"/>
      <c r="BF43" s="97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9"/>
      <c r="BR43" s="138"/>
      <c r="BS43" s="138"/>
      <c r="BT43" s="97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9"/>
      <c r="CF43" s="138"/>
      <c r="CG43" s="138"/>
    </row>
    <row r="44" spans="1:85" ht="16.5" thickTop="1" x14ac:dyDescent="0.25">
      <c r="A44" s="126" t="s">
        <v>17</v>
      </c>
      <c r="B44" s="104">
        <f t="shared" ref="B44:BM44" si="92">SUM(B33,B13)+100%</f>
        <v>0.57499999999999996</v>
      </c>
      <c r="C44" s="105">
        <f t="shared" si="92"/>
        <v>0.57499999999999996</v>
      </c>
      <c r="D44" s="105">
        <f t="shared" si="92"/>
        <v>0.57499999999999996</v>
      </c>
      <c r="E44" s="105">
        <f t="shared" si="92"/>
        <v>0.57499999999999996</v>
      </c>
      <c r="F44" s="105">
        <f t="shared" si="92"/>
        <v>0.57499999999999996</v>
      </c>
      <c r="G44" s="105">
        <f t="shared" si="92"/>
        <v>0.57499999999999996</v>
      </c>
      <c r="H44" s="105">
        <f t="shared" si="92"/>
        <v>0.57499999999999996</v>
      </c>
      <c r="I44" s="105">
        <f t="shared" si="92"/>
        <v>0.57499999999999996</v>
      </c>
      <c r="J44" s="105">
        <f t="shared" si="92"/>
        <v>0.57499999999999996</v>
      </c>
      <c r="K44" s="105">
        <f t="shared" si="92"/>
        <v>0.57499999999999996</v>
      </c>
      <c r="L44" s="105">
        <f t="shared" si="92"/>
        <v>0.57499999999999996</v>
      </c>
      <c r="M44" s="106">
        <f t="shared" si="92"/>
        <v>0.57499999999999996</v>
      </c>
      <c r="N44" s="127">
        <f t="shared" si="92"/>
        <v>0.57499999999999996</v>
      </c>
      <c r="O44" s="127">
        <f t="shared" si="92"/>
        <v>0.57499999999999996</v>
      </c>
      <c r="P44" s="104">
        <f t="shared" si="92"/>
        <v>0.57499999999999996</v>
      </c>
      <c r="Q44" s="105">
        <f t="shared" si="92"/>
        <v>0.57499999999999996</v>
      </c>
      <c r="R44" s="105">
        <f t="shared" si="92"/>
        <v>0.57499999999999996</v>
      </c>
      <c r="S44" s="105">
        <f t="shared" si="92"/>
        <v>0.57499999999999996</v>
      </c>
      <c r="T44" s="105">
        <f t="shared" si="92"/>
        <v>0.57499999999999996</v>
      </c>
      <c r="U44" s="105">
        <f t="shared" si="92"/>
        <v>0.57499999999999996</v>
      </c>
      <c r="V44" s="105">
        <f t="shared" si="92"/>
        <v>0.57499999999999996</v>
      </c>
      <c r="W44" s="105">
        <f t="shared" si="92"/>
        <v>0.57499999999999996</v>
      </c>
      <c r="X44" s="105">
        <f t="shared" si="92"/>
        <v>0.57499999999999996</v>
      </c>
      <c r="Y44" s="105">
        <f t="shared" si="92"/>
        <v>0.57499999999999996</v>
      </c>
      <c r="Z44" s="105">
        <f t="shared" si="92"/>
        <v>0.57499999999999996</v>
      </c>
      <c r="AA44" s="106">
        <f t="shared" si="92"/>
        <v>0.57499999999999996</v>
      </c>
      <c r="AB44" s="127">
        <f t="shared" si="92"/>
        <v>0.57499999999999996</v>
      </c>
      <c r="AC44" s="127">
        <f t="shared" si="92"/>
        <v>0.57499999999999996</v>
      </c>
      <c r="AD44" s="104">
        <f t="shared" si="92"/>
        <v>0.57499999999999996</v>
      </c>
      <c r="AE44" s="105">
        <f t="shared" si="92"/>
        <v>0.57499999999999996</v>
      </c>
      <c r="AF44" s="105">
        <f t="shared" si="92"/>
        <v>0.57499999999999996</v>
      </c>
      <c r="AG44" s="105">
        <f t="shared" si="92"/>
        <v>0.57499999999999996</v>
      </c>
      <c r="AH44" s="105">
        <f t="shared" si="92"/>
        <v>0.57499999999999996</v>
      </c>
      <c r="AI44" s="105">
        <f t="shared" si="92"/>
        <v>0.57499999999999996</v>
      </c>
      <c r="AJ44" s="105">
        <f t="shared" si="92"/>
        <v>0.57499999999999996</v>
      </c>
      <c r="AK44" s="105">
        <f t="shared" si="92"/>
        <v>0.57499999999999996</v>
      </c>
      <c r="AL44" s="105">
        <f t="shared" si="92"/>
        <v>0.57499999999999996</v>
      </c>
      <c r="AM44" s="105">
        <f t="shared" si="92"/>
        <v>0.57499999999999996</v>
      </c>
      <c r="AN44" s="105">
        <f t="shared" si="92"/>
        <v>0.57499999999999996</v>
      </c>
      <c r="AO44" s="106">
        <f t="shared" si="92"/>
        <v>0.57499999999999996</v>
      </c>
      <c r="AP44" s="127">
        <f t="shared" si="92"/>
        <v>0.57499999999999996</v>
      </c>
      <c r="AQ44" s="127">
        <f t="shared" si="92"/>
        <v>0.57499999999999996</v>
      </c>
      <c r="AR44" s="104">
        <f t="shared" si="92"/>
        <v>0.57499999999999996</v>
      </c>
      <c r="AS44" s="105">
        <f t="shared" si="92"/>
        <v>0.57499999999999996</v>
      </c>
      <c r="AT44" s="105">
        <f t="shared" si="92"/>
        <v>0.57499999999999996</v>
      </c>
      <c r="AU44" s="105">
        <f t="shared" si="92"/>
        <v>0.57499999999999996</v>
      </c>
      <c r="AV44" s="105">
        <f t="shared" si="92"/>
        <v>0.57499999999999996</v>
      </c>
      <c r="AW44" s="105">
        <f t="shared" si="92"/>
        <v>0.57499999999999996</v>
      </c>
      <c r="AX44" s="105">
        <f t="shared" si="92"/>
        <v>0.57499999999999996</v>
      </c>
      <c r="AY44" s="105">
        <f t="shared" si="92"/>
        <v>0.57499999999999996</v>
      </c>
      <c r="AZ44" s="105">
        <f t="shared" si="92"/>
        <v>0.57499999999999996</v>
      </c>
      <c r="BA44" s="105">
        <f t="shared" si="92"/>
        <v>0.57499999999999996</v>
      </c>
      <c r="BB44" s="105">
        <f t="shared" si="92"/>
        <v>0.57499999999999996</v>
      </c>
      <c r="BC44" s="106">
        <f t="shared" si="92"/>
        <v>0.57499999999999996</v>
      </c>
      <c r="BD44" s="127">
        <f t="shared" si="92"/>
        <v>0.57499999999999996</v>
      </c>
      <c r="BE44" s="127">
        <f t="shared" si="92"/>
        <v>0.57499999999999996</v>
      </c>
      <c r="BF44" s="104">
        <f t="shared" si="92"/>
        <v>0.57499999999999996</v>
      </c>
      <c r="BG44" s="105">
        <f t="shared" si="92"/>
        <v>0.57499999999999996</v>
      </c>
      <c r="BH44" s="105">
        <f t="shared" si="92"/>
        <v>0.57499999999999996</v>
      </c>
      <c r="BI44" s="105">
        <f t="shared" si="92"/>
        <v>0.57499999999999996</v>
      </c>
      <c r="BJ44" s="105">
        <f t="shared" si="92"/>
        <v>0.57499999999999996</v>
      </c>
      <c r="BK44" s="105">
        <f t="shared" si="92"/>
        <v>0.57499999999999996</v>
      </c>
      <c r="BL44" s="105">
        <f t="shared" si="92"/>
        <v>0.57499999999999996</v>
      </c>
      <c r="BM44" s="105">
        <f t="shared" si="92"/>
        <v>0.57499999999999996</v>
      </c>
      <c r="BN44" s="105">
        <f t="shared" ref="BN44:CG44" si="93">SUM(BN33,BN13)+100%</f>
        <v>0.57499999999999996</v>
      </c>
      <c r="BO44" s="105">
        <f t="shared" si="93"/>
        <v>0.57499999999999996</v>
      </c>
      <c r="BP44" s="105">
        <f t="shared" si="93"/>
        <v>0.57499999999999996</v>
      </c>
      <c r="BQ44" s="106">
        <f t="shared" si="93"/>
        <v>0.57499999999999996</v>
      </c>
      <c r="BR44" s="127">
        <f t="shared" si="93"/>
        <v>0.57499999999999996</v>
      </c>
      <c r="BS44" s="127">
        <f t="shared" si="93"/>
        <v>0.57499999999999996</v>
      </c>
      <c r="BT44" s="104">
        <f t="shared" si="93"/>
        <v>0.57499999999999996</v>
      </c>
      <c r="BU44" s="105">
        <f t="shared" si="93"/>
        <v>0.57499999999999996</v>
      </c>
      <c r="BV44" s="105">
        <f t="shared" si="93"/>
        <v>0.57499999999999996</v>
      </c>
      <c r="BW44" s="105">
        <f t="shared" si="93"/>
        <v>0.57499999999999996</v>
      </c>
      <c r="BX44" s="105">
        <f t="shared" si="93"/>
        <v>0.57499999999999996</v>
      </c>
      <c r="BY44" s="105">
        <f t="shared" si="93"/>
        <v>0.57499999999999996</v>
      </c>
      <c r="BZ44" s="105">
        <f t="shared" si="93"/>
        <v>0.57499999999999996</v>
      </c>
      <c r="CA44" s="105">
        <f t="shared" si="93"/>
        <v>0.57499999999999996</v>
      </c>
      <c r="CB44" s="105">
        <f t="shared" si="93"/>
        <v>0.57499999999999996</v>
      </c>
      <c r="CC44" s="105">
        <f t="shared" si="93"/>
        <v>0.57499999999999996</v>
      </c>
      <c r="CD44" s="105">
        <f t="shared" si="93"/>
        <v>0.57499999999999996</v>
      </c>
      <c r="CE44" s="106">
        <f t="shared" si="93"/>
        <v>0.57499999999999996</v>
      </c>
      <c r="CF44" s="127">
        <f t="shared" si="93"/>
        <v>0.57499999999999996</v>
      </c>
      <c r="CG44" s="127">
        <f t="shared" si="93"/>
        <v>0.57499999999999996</v>
      </c>
    </row>
    <row r="45" spans="1:85" ht="16.5" thickBot="1" x14ac:dyDescent="0.3">
      <c r="A45" s="128" t="s">
        <v>18</v>
      </c>
      <c r="B45" s="107">
        <f t="shared" ref="B45:BM45" si="94">B44*B4</f>
        <v>0</v>
      </c>
      <c r="C45" s="108">
        <f t="shared" si="94"/>
        <v>0</v>
      </c>
      <c r="D45" s="108">
        <f t="shared" si="94"/>
        <v>0</v>
      </c>
      <c r="E45" s="108">
        <f t="shared" si="94"/>
        <v>0</v>
      </c>
      <c r="F45" s="108">
        <f t="shared" si="94"/>
        <v>0</v>
      </c>
      <c r="G45" s="109">
        <f t="shared" si="94"/>
        <v>50388.313750000001</v>
      </c>
      <c r="H45" s="109">
        <f t="shared" si="94"/>
        <v>72454.904749999987</v>
      </c>
      <c r="I45" s="109">
        <f t="shared" si="94"/>
        <v>76671.48324999999</v>
      </c>
      <c r="J45" s="109">
        <f t="shared" si="94"/>
        <v>74446.888749999998</v>
      </c>
      <c r="K45" s="109">
        <f t="shared" si="94"/>
        <v>91226.521500000003</v>
      </c>
      <c r="L45" s="109">
        <f t="shared" si="94"/>
        <v>0</v>
      </c>
      <c r="M45" s="110">
        <f t="shared" si="94"/>
        <v>0</v>
      </c>
      <c r="N45" s="129">
        <f t="shared" si="94"/>
        <v>365188.11199999996</v>
      </c>
      <c r="O45" s="129">
        <f t="shared" si="94"/>
        <v>73037.622399999993</v>
      </c>
      <c r="P45" s="107">
        <f t="shared" si="94"/>
        <v>0</v>
      </c>
      <c r="Q45" s="108">
        <f t="shared" si="94"/>
        <v>0</v>
      </c>
      <c r="R45" s="108">
        <f t="shared" si="94"/>
        <v>0</v>
      </c>
      <c r="S45" s="108">
        <f t="shared" si="94"/>
        <v>0</v>
      </c>
      <c r="T45" s="108">
        <f t="shared" si="94"/>
        <v>0</v>
      </c>
      <c r="U45" s="109">
        <f t="shared" si="94"/>
        <v>0</v>
      </c>
      <c r="V45" s="109">
        <f t="shared" si="94"/>
        <v>0</v>
      </c>
      <c r="W45" s="109">
        <f t="shared" si="94"/>
        <v>0</v>
      </c>
      <c r="X45" s="109">
        <f t="shared" si="94"/>
        <v>0</v>
      </c>
      <c r="Y45" s="109">
        <f t="shared" si="94"/>
        <v>0</v>
      </c>
      <c r="Z45" s="109">
        <f t="shared" si="94"/>
        <v>0</v>
      </c>
      <c r="AA45" s="110">
        <f t="shared" si="94"/>
        <v>0</v>
      </c>
      <c r="AB45" s="129">
        <f t="shared" si="94"/>
        <v>0</v>
      </c>
      <c r="AC45" s="129">
        <f t="shared" si="94"/>
        <v>0</v>
      </c>
      <c r="AD45" s="107">
        <f t="shared" si="94"/>
        <v>0</v>
      </c>
      <c r="AE45" s="108">
        <f t="shared" si="94"/>
        <v>0</v>
      </c>
      <c r="AF45" s="108">
        <f t="shared" si="94"/>
        <v>0</v>
      </c>
      <c r="AG45" s="108">
        <f t="shared" si="94"/>
        <v>0</v>
      </c>
      <c r="AH45" s="108">
        <f t="shared" si="94"/>
        <v>0</v>
      </c>
      <c r="AI45" s="109">
        <f t="shared" si="94"/>
        <v>0</v>
      </c>
      <c r="AJ45" s="109">
        <f t="shared" si="94"/>
        <v>0</v>
      </c>
      <c r="AK45" s="109">
        <f t="shared" si="94"/>
        <v>0</v>
      </c>
      <c r="AL45" s="109">
        <f t="shared" si="94"/>
        <v>0</v>
      </c>
      <c r="AM45" s="109">
        <f t="shared" si="94"/>
        <v>0</v>
      </c>
      <c r="AN45" s="109">
        <f t="shared" si="94"/>
        <v>0</v>
      </c>
      <c r="AO45" s="110">
        <f t="shared" si="94"/>
        <v>0</v>
      </c>
      <c r="AP45" s="129">
        <f t="shared" si="94"/>
        <v>0</v>
      </c>
      <c r="AQ45" s="129">
        <f t="shared" si="94"/>
        <v>0</v>
      </c>
      <c r="AR45" s="107">
        <f t="shared" si="94"/>
        <v>0</v>
      </c>
      <c r="AS45" s="108">
        <f t="shared" si="94"/>
        <v>0</v>
      </c>
      <c r="AT45" s="108">
        <f t="shared" si="94"/>
        <v>0</v>
      </c>
      <c r="AU45" s="108">
        <f t="shared" si="94"/>
        <v>0</v>
      </c>
      <c r="AV45" s="108">
        <f t="shared" si="94"/>
        <v>0</v>
      </c>
      <c r="AW45" s="109">
        <f t="shared" si="94"/>
        <v>0</v>
      </c>
      <c r="AX45" s="109">
        <f t="shared" si="94"/>
        <v>0</v>
      </c>
      <c r="AY45" s="109">
        <f t="shared" si="94"/>
        <v>0</v>
      </c>
      <c r="AZ45" s="109">
        <f t="shared" si="94"/>
        <v>0</v>
      </c>
      <c r="BA45" s="109">
        <f t="shared" si="94"/>
        <v>0</v>
      </c>
      <c r="BB45" s="109">
        <f t="shared" si="94"/>
        <v>0</v>
      </c>
      <c r="BC45" s="110">
        <f t="shared" si="94"/>
        <v>0</v>
      </c>
      <c r="BD45" s="129">
        <f t="shared" si="94"/>
        <v>0</v>
      </c>
      <c r="BE45" s="129">
        <f t="shared" si="94"/>
        <v>0</v>
      </c>
      <c r="BF45" s="107">
        <f t="shared" si="94"/>
        <v>0</v>
      </c>
      <c r="BG45" s="108">
        <f t="shared" si="94"/>
        <v>0</v>
      </c>
      <c r="BH45" s="108">
        <f t="shared" si="94"/>
        <v>0</v>
      </c>
      <c r="BI45" s="108">
        <f t="shared" si="94"/>
        <v>0</v>
      </c>
      <c r="BJ45" s="108">
        <f t="shared" si="94"/>
        <v>0</v>
      </c>
      <c r="BK45" s="109">
        <f t="shared" si="94"/>
        <v>0</v>
      </c>
      <c r="BL45" s="109">
        <f t="shared" si="94"/>
        <v>0</v>
      </c>
      <c r="BM45" s="109">
        <f t="shared" si="94"/>
        <v>0</v>
      </c>
      <c r="BN45" s="109">
        <f t="shared" ref="BN45:CG45" si="95">BN44*BN4</f>
        <v>0</v>
      </c>
      <c r="BO45" s="109">
        <f t="shared" si="95"/>
        <v>0</v>
      </c>
      <c r="BP45" s="109">
        <f t="shared" si="95"/>
        <v>0</v>
      </c>
      <c r="BQ45" s="110">
        <f t="shared" si="95"/>
        <v>0</v>
      </c>
      <c r="BR45" s="129">
        <f t="shared" si="95"/>
        <v>0</v>
      </c>
      <c r="BS45" s="129">
        <f t="shared" si="95"/>
        <v>0</v>
      </c>
      <c r="BT45" s="107">
        <f t="shared" si="95"/>
        <v>0</v>
      </c>
      <c r="BU45" s="108">
        <f t="shared" si="95"/>
        <v>0</v>
      </c>
      <c r="BV45" s="108">
        <f t="shared" si="95"/>
        <v>0</v>
      </c>
      <c r="BW45" s="108">
        <f t="shared" si="95"/>
        <v>0</v>
      </c>
      <c r="BX45" s="108">
        <f t="shared" si="95"/>
        <v>0</v>
      </c>
      <c r="BY45" s="109">
        <f t="shared" si="95"/>
        <v>0</v>
      </c>
      <c r="BZ45" s="109">
        <f t="shared" si="95"/>
        <v>0</v>
      </c>
      <c r="CA45" s="109">
        <f t="shared" si="95"/>
        <v>0</v>
      </c>
      <c r="CB45" s="109">
        <f t="shared" si="95"/>
        <v>0</v>
      </c>
      <c r="CC45" s="109">
        <f t="shared" si="95"/>
        <v>0</v>
      </c>
      <c r="CD45" s="109">
        <f t="shared" si="95"/>
        <v>0</v>
      </c>
      <c r="CE45" s="110">
        <f t="shared" si="95"/>
        <v>0</v>
      </c>
      <c r="CF45" s="129">
        <f t="shared" si="95"/>
        <v>0</v>
      </c>
      <c r="CG45" s="129">
        <f t="shared" si="95"/>
        <v>0</v>
      </c>
    </row>
    <row r="46" spans="1:85" ht="17.25" thickTop="1" thickBot="1" x14ac:dyDescent="0.3">
      <c r="A46" s="130" t="s">
        <v>26</v>
      </c>
      <c r="B46" s="131" t="e">
        <f>(B41-B45)/B45</f>
        <v>#DIV/0!</v>
      </c>
      <c r="C46" s="132" t="e">
        <f t="shared" ref="C46:O46" si="96">(C41-C45)/C45</f>
        <v>#DIV/0!</v>
      </c>
      <c r="D46" s="132" t="e">
        <f t="shared" si="96"/>
        <v>#DIV/0!</v>
      </c>
      <c r="E46" s="132" t="e">
        <f t="shared" si="96"/>
        <v>#DIV/0!</v>
      </c>
      <c r="F46" s="132" t="e">
        <f t="shared" si="96"/>
        <v>#DIV/0!</v>
      </c>
      <c r="G46" s="132">
        <f t="shared" si="96"/>
        <v>-0.28784082400455374</v>
      </c>
      <c r="H46" s="132">
        <f t="shared" si="96"/>
        <v>0.11490312876299809</v>
      </c>
      <c r="I46" s="132">
        <f t="shared" si="96"/>
        <v>-4.4315214809673077E-2</v>
      </c>
      <c r="J46" s="132">
        <f t="shared" si="96"/>
        <v>2.6411060059242798E-2</v>
      </c>
      <c r="K46" s="132">
        <f t="shared" si="96"/>
        <v>0.10416990962436305</v>
      </c>
      <c r="L46" s="132" t="e">
        <f t="shared" si="96"/>
        <v>#DIV/0!</v>
      </c>
      <c r="M46" s="133" t="e">
        <f t="shared" si="96"/>
        <v>#DIV/0!</v>
      </c>
      <c r="N46" s="134">
        <f t="shared" si="96"/>
        <v>5.183761293960221E-3</v>
      </c>
      <c r="O46" s="134">
        <f t="shared" si="96"/>
        <v>5.1837612939603398E-3</v>
      </c>
      <c r="P46" s="131" t="e">
        <f>(P41-P45)/P45</f>
        <v>#DIV/0!</v>
      </c>
      <c r="Q46" s="132" t="e">
        <f t="shared" ref="Q46:AC46" si="97">(Q41-Q45)/Q45</f>
        <v>#DIV/0!</v>
      </c>
      <c r="R46" s="132" t="e">
        <f t="shared" si="97"/>
        <v>#DIV/0!</v>
      </c>
      <c r="S46" s="132" t="e">
        <f t="shared" si="97"/>
        <v>#DIV/0!</v>
      </c>
      <c r="T46" s="132" t="e">
        <f t="shared" si="97"/>
        <v>#DIV/0!</v>
      </c>
      <c r="U46" s="132" t="e">
        <f t="shared" si="97"/>
        <v>#DIV/0!</v>
      </c>
      <c r="V46" s="132" t="e">
        <f t="shared" si="97"/>
        <v>#DIV/0!</v>
      </c>
      <c r="W46" s="132" t="e">
        <f t="shared" si="97"/>
        <v>#DIV/0!</v>
      </c>
      <c r="X46" s="132" t="e">
        <f t="shared" si="97"/>
        <v>#DIV/0!</v>
      </c>
      <c r="Y46" s="132" t="e">
        <f t="shared" si="97"/>
        <v>#DIV/0!</v>
      </c>
      <c r="Z46" s="132" t="e">
        <f t="shared" si="97"/>
        <v>#DIV/0!</v>
      </c>
      <c r="AA46" s="133" t="e">
        <f t="shared" si="97"/>
        <v>#DIV/0!</v>
      </c>
      <c r="AB46" s="134" t="e">
        <f t="shared" si="97"/>
        <v>#DIV/0!</v>
      </c>
      <c r="AC46" s="134" t="e">
        <f t="shared" si="97"/>
        <v>#DIV/0!</v>
      </c>
      <c r="AD46" s="131" t="e">
        <f>(AD41-AD45)/AD45</f>
        <v>#DIV/0!</v>
      </c>
      <c r="AE46" s="132" t="e">
        <f t="shared" ref="AE46:AQ46" si="98">(AE41-AE45)/AE45</f>
        <v>#DIV/0!</v>
      </c>
      <c r="AF46" s="132" t="e">
        <f t="shared" si="98"/>
        <v>#DIV/0!</v>
      </c>
      <c r="AG46" s="132" t="e">
        <f t="shared" si="98"/>
        <v>#DIV/0!</v>
      </c>
      <c r="AH46" s="132" t="e">
        <f t="shared" si="98"/>
        <v>#DIV/0!</v>
      </c>
      <c r="AI46" s="132" t="e">
        <f t="shared" si="98"/>
        <v>#DIV/0!</v>
      </c>
      <c r="AJ46" s="132" t="e">
        <f t="shared" si="98"/>
        <v>#DIV/0!</v>
      </c>
      <c r="AK46" s="132" t="e">
        <f t="shared" si="98"/>
        <v>#DIV/0!</v>
      </c>
      <c r="AL46" s="132" t="e">
        <f t="shared" si="98"/>
        <v>#DIV/0!</v>
      </c>
      <c r="AM46" s="132" t="e">
        <f t="shared" si="98"/>
        <v>#DIV/0!</v>
      </c>
      <c r="AN46" s="132" t="e">
        <f t="shared" si="98"/>
        <v>#DIV/0!</v>
      </c>
      <c r="AO46" s="133" t="e">
        <f t="shared" si="98"/>
        <v>#DIV/0!</v>
      </c>
      <c r="AP46" s="134" t="e">
        <f t="shared" si="98"/>
        <v>#DIV/0!</v>
      </c>
      <c r="AQ46" s="134" t="e">
        <f t="shared" si="98"/>
        <v>#DIV/0!</v>
      </c>
      <c r="AR46" s="131" t="e">
        <f>(AR41-AR45)/AR45</f>
        <v>#DIV/0!</v>
      </c>
      <c r="AS46" s="132" t="e">
        <f t="shared" ref="AS46:BE46" si="99">(AS41-AS45)/AS45</f>
        <v>#DIV/0!</v>
      </c>
      <c r="AT46" s="132" t="e">
        <f t="shared" si="99"/>
        <v>#DIV/0!</v>
      </c>
      <c r="AU46" s="132" t="e">
        <f t="shared" si="99"/>
        <v>#DIV/0!</v>
      </c>
      <c r="AV46" s="132" t="e">
        <f t="shared" si="99"/>
        <v>#DIV/0!</v>
      </c>
      <c r="AW46" s="132" t="e">
        <f t="shared" si="99"/>
        <v>#DIV/0!</v>
      </c>
      <c r="AX46" s="132" t="e">
        <f t="shared" si="99"/>
        <v>#DIV/0!</v>
      </c>
      <c r="AY46" s="132" t="e">
        <f t="shared" si="99"/>
        <v>#DIV/0!</v>
      </c>
      <c r="AZ46" s="132" t="e">
        <f t="shared" si="99"/>
        <v>#DIV/0!</v>
      </c>
      <c r="BA46" s="132" t="e">
        <f t="shared" si="99"/>
        <v>#DIV/0!</v>
      </c>
      <c r="BB46" s="132" t="e">
        <f t="shared" si="99"/>
        <v>#DIV/0!</v>
      </c>
      <c r="BC46" s="133" t="e">
        <f t="shared" si="99"/>
        <v>#DIV/0!</v>
      </c>
      <c r="BD46" s="134" t="e">
        <f t="shared" si="99"/>
        <v>#DIV/0!</v>
      </c>
      <c r="BE46" s="134" t="e">
        <f t="shared" si="99"/>
        <v>#DIV/0!</v>
      </c>
      <c r="BF46" s="131" t="e">
        <f>(BF41-BF45)/BF45</f>
        <v>#DIV/0!</v>
      </c>
      <c r="BG46" s="132" t="e">
        <f t="shared" ref="BG46:BS46" si="100">(BG41-BG45)/BG45</f>
        <v>#DIV/0!</v>
      </c>
      <c r="BH46" s="132" t="e">
        <f t="shared" si="100"/>
        <v>#DIV/0!</v>
      </c>
      <c r="BI46" s="132" t="e">
        <f t="shared" si="100"/>
        <v>#DIV/0!</v>
      </c>
      <c r="BJ46" s="132" t="e">
        <f t="shared" si="100"/>
        <v>#DIV/0!</v>
      </c>
      <c r="BK46" s="132" t="e">
        <f t="shared" si="100"/>
        <v>#DIV/0!</v>
      </c>
      <c r="BL46" s="132" t="e">
        <f t="shared" si="100"/>
        <v>#DIV/0!</v>
      </c>
      <c r="BM46" s="132" t="e">
        <f t="shared" si="100"/>
        <v>#DIV/0!</v>
      </c>
      <c r="BN46" s="132" t="e">
        <f t="shared" si="100"/>
        <v>#DIV/0!</v>
      </c>
      <c r="BO46" s="132" t="e">
        <f t="shared" si="100"/>
        <v>#DIV/0!</v>
      </c>
      <c r="BP46" s="132" t="e">
        <f t="shared" si="100"/>
        <v>#DIV/0!</v>
      </c>
      <c r="BQ46" s="133" t="e">
        <f t="shared" si="100"/>
        <v>#DIV/0!</v>
      </c>
      <c r="BR46" s="134" t="e">
        <f t="shared" si="100"/>
        <v>#DIV/0!</v>
      </c>
      <c r="BS46" s="134" t="e">
        <f t="shared" si="100"/>
        <v>#DIV/0!</v>
      </c>
      <c r="BT46" s="131" t="e">
        <f>(BT41-BT45)/BT45</f>
        <v>#DIV/0!</v>
      </c>
      <c r="BU46" s="132" t="e">
        <f t="shared" ref="BU46:CG46" si="101">(BU41-BU45)/BU45</f>
        <v>#DIV/0!</v>
      </c>
      <c r="BV46" s="132" t="e">
        <f t="shared" si="101"/>
        <v>#DIV/0!</v>
      </c>
      <c r="BW46" s="132" t="e">
        <f t="shared" si="101"/>
        <v>#DIV/0!</v>
      </c>
      <c r="BX46" s="132" t="e">
        <f t="shared" si="101"/>
        <v>#DIV/0!</v>
      </c>
      <c r="BY46" s="132" t="e">
        <f t="shared" si="101"/>
        <v>#DIV/0!</v>
      </c>
      <c r="BZ46" s="132" t="e">
        <f t="shared" si="101"/>
        <v>#DIV/0!</v>
      </c>
      <c r="CA46" s="132" t="e">
        <f t="shared" si="101"/>
        <v>#DIV/0!</v>
      </c>
      <c r="CB46" s="132" t="e">
        <f t="shared" si="101"/>
        <v>#DIV/0!</v>
      </c>
      <c r="CC46" s="132" t="e">
        <f t="shared" si="101"/>
        <v>#DIV/0!</v>
      </c>
      <c r="CD46" s="132" t="e">
        <f t="shared" si="101"/>
        <v>#DIV/0!</v>
      </c>
      <c r="CE46" s="133" t="e">
        <f t="shared" si="101"/>
        <v>#DIV/0!</v>
      </c>
      <c r="CF46" s="134" t="e">
        <f t="shared" si="101"/>
        <v>#DIV/0!</v>
      </c>
      <c r="CG46" s="134" t="e">
        <f t="shared" si="101"/>
        <v>#DIV/0!</v>
      </c>
    </row>
    <row r="47" spans="1:85" ht="17.25" thickTop="1" thickBot="1" x14ac:dyDescent="0.3">
      <c r="A47" s="91"/>
      <c r="B47" s="92">
        <f t="shared" ref="B47:BM47" si="102">B24-B24-B24</f>
        <v>0</v>
      </c>
      <c r="C47" s="92">
        <f t="shared" si="102"/>
        <v>0</v>
      </c>
      <c r="D47" s="92">
        <f t="shared" si="102"/>
        <v>0</v>
      </c>
      <c r="E47" s="92">
        <f t="shared" si="102"/>
        <v>0</v>
      </c>
      <c r="F47" s="92">
        <f t="shared" si="102"/>
        <v>0</v>
      </c>
      <c r="G47" s="92">
        <f t="shared" si="102"/>
        <v>3067.1147500000006</v>
      </c>
      <c r="H47" s="92">
        <f t="shared" si="102"/>
        <v>4410.2985500000004</v>
      </c>
      <c r="I47" s="92">
        <f t="shared" si="102"/>
        <v>4666.9598500000002</v>
      </c>
      <c r="J47" s="92">
        <f t="shared" si="102"/>
        <v>4531.549750000001</v>
      </c>
      <c r="K47" s="92">
        <f t="shared" si="102"/>
        <v>5552.9187000000011</v>
      </c>
      <c r="L47" s="92">
        <f t="shared" si="102"/>
        <v>0</v>
      </c>
      <c r="M47" s="92">
        <f t="shared" si="102"/>
        <v>0</v>
      </c>
      <c r="N47" s="92">
        <f t="shared" si="102"/>
        <v>22228.841600000003</v>
      </c>
      <c r="O47" s="92">
        <f t="shared" si="102"/>
        <v>4445.768320000001</v>
      </c>
      <c r="P47" s="92">
        <f t="shared" si="102"/>
        <v>0</v>
      </c>
      <c r="Q47" s="92">
        <f t="shared" si="102"/>
        <v>0</v>
      </c>
      <c r="R47" s="92">
        <f t="shared" si="102"/>
        <v>0</v>
      </c>
      <c r="S47" s="92">
        <f t="shared" si="102"/>
        <v>0</v>
      </c>
      <c r="T47" s="92">
        <f t="shared" si="102"/>
        <v>0</v>
      </c>
      <c r="U47" s="92">
        <f t="shared" si="102"/>
        <v>0</v>
      </c>
      <c r="V47" s="92">
        <f t="shared" si="102"/>
        <v>0</v>
      </c>
      <c r="W47" s="92">
        <f t="shared" si="102"/>
        <v>0</v>
      </c>
      <c r="X47" s="92">
        <f t="shared" si="102"/>
        <v>0</v>
      </c>
      <c r="Y47" s="92">
        <f t="shared" si="102"/>
        <v>0</v>
      </c>
      <c r="Z47" s="92">
        <f t="shared" si="102"/>
        <v>0</v>
      </c>
      <c r="AA47" s="92">
        <f t="shared" si="102"/>
        <v>0</v>
      </c>
      <c r="AB47" s="92">
        <f t="shared" si="102"/>
        <v>0</v>
      </c>
      <c r="AC47" s="92">
        <f t="shared" si="102"/>
        <v>0</v>
      </c>
      <c r="AD47" s="92">
        <f t="shared" si="102"/>
        <v>0</v>
      </c>
      <c r="AE47" s="92">
        <f t="shared" si="102"/>
        <v>0</v>
      </c>
      <c r="AF47" s="92">
        <f t="shared" si="102"/>
        <v>0</v>
      </c>
      <c r="AG47" s="92">
        <f t="shared" si="102"/>
        <v>0</v>
      </c>
      <c r="AH47" s="92">
        <f t="shared" si="102"/>
        <v>0</v>
      </c>
      <c r="AI47" s="92">
        <f t="shared" si="102"/>
        <v>0</v>
      </c>
      <c r="AJ47" s="92">
        <f t="shared" si="102"/>
        <v>0</v>
      </c>
      <c r="AK47" s="92">
        <f t="shared" si="102"/>
        <v>0</v>
      </c>
      <c r="AL47" s="92">
        <f t="shared" si="102"/>
        <v>0</v>
      </c>
      <c r="AM47" s="92">
        <f t="shared" si="102"/>
        <v>0</v>
      </c>
      <c r="AN47" s="92">
        <f t="shared" si="102"/>
        <v>0</v>
      </c>
      <c r="AO47" s="92">
        <f t="shared" si="102"/>
        <v>0</v>
      </c>
      <c r="AP47" s="92">
        <f t="shared" si="102"/>
        <v>0</v>
      </c>
      <c r="AQ47" s="92">
        <f t="shared" si="102"/>
        <v>0</v>
      </c>
      <c r="AR47" s="92">
        <f t="shared" si="102"/>
        <v>0</v>
      </c>
      <c r="AS47" s="92">
        <f t="shared" si="102"/>
        <v>0</v>
      </c>
      <c r="AT47" s="92">
        <f t="shared" si="102"/>
        <v>0</v>
      </c>
      <c r="AU47" s="92">
        <f t="shared" si="102"/>
        <v>0</v>
      </c>
      <c r="AV47" s="92">
        <f t="shared" si="102"/>
        <v>0</v>
      </c>
      <c r="AW47" s="92">
        <f t="shared" si="102"/>
        <v>0</v>
      </c>
      <c r="AX47" s="92">
        <f t="shared" si="102"/>
        <v>0</v>
      </c>
      <c r="AY47" s="92">
        <f t="shared" si="102"/>
        <v>0</v>
      </c>
      <c r="AZ47" s="92">
        <f t="shared" si="102"/>
        <v>0</v>
      </c>
      <c r="BA47" s="92">
        <f t="shared" si="102"/>
        <v>0</v>
      </c>
      <c r="BB47" s="92">
        <f t="shared" si="102"/>
        <v>0</v>
      </c>
      <c r="BC47" s="92">
        <f t="shared" si="102"/>
        <v>0</v>
      </c>
      <c r="BD47" s="92">
        <f t="shared" si="102"/>
        <v>0</v>
      </c>
      <c r="BE47" s="92">
        <f t="shared" si="102"/>
        <v>0</v>
      </c>
      <c r="BF47" s="92">
        <f t="shared" si="102"/>
        <v>0</v>
      </c>
      <c r="BG47" s="92">
        <f t="shared" si="102"/>
        <v>0</v>
      </c>
      <c r="BH47" s="92">
        <f t="shared" si="102"/>
        <v>0</v>
      </c>
      <c r="BI47" s="92">
        <f t="shared" si="102"/>
        <v>0</v>
      </c>
      <c r="BJ47" s="92">
        <f t="shared" si="102"/>
        <v>0</v>
      </c>
      <c r="BK47" s="92">
        <f t="shared" si="102"/>
        <v>0</v>
      </c>
      <c r="BL47" s="92">
        <f t="shared" si="102"/>
        <v>0</v>
      </c>
      <c r="BM47" s="92">
        <f t="shared" si="102"/>
        <v>0</v>
      </c>
      <c r="BN47" s="92">
        <f t="shared" ref="BN47:CG47" si="103">BN24-BN24-BN24</f>
        <v>0</v>
      </c>
      <c r="BO47" s="92">
        <f t="shared" si="103"/>
        <v>0</v>
      </c>
      <c r="BP47" s="92">
        <f t="shared" si="103"/>
        <v>0</v>
      </c>
      <c r="BQ47" s="92">
        <f t="shared" si="103"/>
        <v>0</v>
      </c>
      <c r="BR47" s="92">
        <f t="shared" si="103"/>
        <v>0</v>
      </c>
      <c r="BS47" s="92">
        <f t="shared" si="103"/>
        <v>0</v>
      </c>
      <c r="BT47" s="92">
        <f t="shared" si="103"/>
        <v>0</v>
      </c>
      <c r="BU47" s="92">
        <f t="shared" si="103"/>
        <v>0</v>
      </c>
      <c r="BV47" s="92">
        <f t="shared" si="103"/>
        <v>0</v>
      </c>
      <c r="BW47" s="92">
        <f t="shared" si="103"/>
        <v>0</v>
      </c>
      <c r="BX47" s="92">
        <f t="shared" si="103"/>
        <v>0</v>
      </c>
      <c r="BY47" s="92">
        <f t="shared" si="103"/>
        <v>0</v>
      </c>
      <c r="BZ47" s="92">
        <f t="shared" si="103"/>
        <v>0</v>
      </c>
      <c r="CA47" s="92">
        <f t="shared" si="103"/>
        <v>0</v>
      </c>
      <c r="CB47" s="92">
        <f t="shared" si="103"/>
        <v>0</v>
      </c>
      <c r="CC47" s="92">
        <f t="shared" si="103"/>
        <v>0</v>
      </c>
      <c r="CD47" s="92">
        <f t="shared" si="103"/>
        <v>0</v>
      </c>
      <c r="CE47" s="92">
        <f t="shared" si="103"/>
        <v>0</v>
      </c>
      <c r="CF47" s="92">
        <f t="shared" si="103"/>
        <v>0</v>
      </c>
      <c r="CG47" s="92">
        <f t="shared" si="103"/>
        <v>0</v>
      </c>
    </row>
    <row r="48" spans="1:85" ht="19.5" thickBot="1" x14ac:dyDescent="0.3">
      <c r="A48" s="100" t="s">
        <v>27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3"/>
      <c r="O48" s="103"/>
      <c r="P48" s="101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3"/>
      <c r="AC48" s="103"/>
      <c r="AD48" s="101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3"/>
      <c r="AQ48" s="103"/>
      <c r="AR48" s="101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3"/>
      <c r="BE48" s="103"/>
      <c r="BF48" s="101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3"/>
      <c r="BS48" s="103"/>
      <c r="BT48" s="101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3"/>
      <c r="CG48" s="103"/>
    </row>
    <row r="49" spans="1:85" ht="19.5" thickTop="1" x14ac:dyDescent="0.25">
      <c r="A49" s="82" t="s">
        <v>28</v>
      </c>
      <c r="B49" s="69"/>
      <c r="C49" s="70"/>
      <c r="D49" s="70"/>
      <c r="E49" s="70"/>
      <c r="F49" s="70"/>
      <c r="G49" s="70">
        <v>-20737.41</v>
      </c>
      <c r="H49" s="70">
        <v>-20222.060000000001</v>
      </c>
      <c r="I49" s="70">
        <v>-22686.16</v>
      </c>
      <c r="J49" s="70">
        <v>-24271</v>
      </c>
      <c r="K49" s="70">
        <v>-23667.05</v>
      </c>
      <c r="L49" s="70"/>
      <c r="M49" s="71"/>
      <c r="N49" s="148">
        <f>SUM(B49:M49)</f>
        <v>-111583.68000000001</v>
      </c>
      <c r="O49" s="148">
        <f>IFERROR((AVERAGE(B49:M49)),0)</f>
        <v>-22316.736000000001</v>
      </c>
      <c r="P49" s="69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148">
        <f>SUM(P49:AA49)</f>
        <v>0</v>
      </c>
      <c r="AC49" s="148">
        <f>IFERROR((AVERAGE(P49:AA49)),0)</f>
        <v>0</v>
      </c>
      <c r="AD49" s="69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1"/>
      <c r="AP49" s="148">
        <f>SUM(AD49:AO49)</f>
        <v>0</v>
      </c>
      <c r="AQ49" s="148">
        <f>IFERROR((AVERAGE(AD49:AO49)),0)</f>
        <v>0</v>
      </c>
      <c r="AR49" s="69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1"/>
      <c r="BD49" s="148">
        <f>SUM(AR49:BC49)</f>
        <v>0</v>
      </c>
      <c r="BE49" s="148">
        <f>IFERROR((AVERAGE(AR49:BC49)),0)</f>
        <v>0</v>
      </c>
      <c r="BF49" s="69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1"/>
      <c r="BR49" s="148">
        <f>SUM(BF49:BQ49)</f>
        <v>0</v>
      </c>
      <c r="BS49" s="148">
        <f>IFERROR((AVERAGE(BF49:BQ49)),0)</f>
        <v>0</v>
      </c>
      <c r="BT49" s="69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1"/>
      <c r="CF49" s="148">
        <f>SUM(BT49:CE49)</f>
        <v>0</v>
      </c>
      <c r="CG49" s="148">
        <f>IFERROR((AVERAGE(BT49:CE49)),0)</f>
        <v>0</v>
      </c>
    </row>
    <row r="50" spans="1:85" ht="19.5" thickBot="1" x14ac:dyDescent="0.3">
      <c r="A50" s="83" t="s">
        <v>3</v>
      </c>
      <c r="B50" s="72">
        <f t="shared" ref="B50:BM62" si="104">IF(B$4=0,0,B49/B$4)</f>
        <v>0</v>
      </c>
      <c r="C50" s="73">
        <f t="shared" si="104"/>
        <v>0</v>
      </c>
      <c r="D50" s="73">
        <f t="shared" si="104"/>
        <v>0</v>
      </c>
      <c r="E50" s="73">
        <f t="shared" si="104"/>
        <v>0</v>
      </c>
      <c r="F50" s="73">
        <f t="shared" si="104"/>
        <v>0</v>
      </c>
      <c r="G50" s="73">
        <f t="shared" si="104"/>
        <v>-0.23664238516019004</v>
      </c>
      <c r="H50" s="73">
        <f t="shared" si="104"/>
        <v>-0.16048167532785282</v>
      </c>
      <c r="I50" s="73">
        <f t="shared" si="104"/>
        <v>-0.17013551123650658</v>
      </c>
      <c r="J50" s="73">
        <f t="shared" si="104"/>
        <v>-0.18746015091194795</v>
      </c>
      <c r="K50" s="73">
        <f t="shared" si="104"/>
        <v>-0.14917321768100078</v>
      </c>
      <c r="L50" s="73">
        <f t="shared" si="104"/>
        <v>0</v>
      </c>
      <c r="M50" s="74">
        <f t="shared" si="104"/>
        <v>0</v>
      </c>
      <c r="N50" s="149">
        <f t="shared" si="104"/>
        <v>-0.17569196228381059</v>
      </c>
      <c r="O50" s="149">
        <f t="shared" si="104"/>
        <v>-0.17569196228381059</v>
      </c>
      <c r="P50" s="72">
        <f t="shared" si="104"/>
        <v>0</v>
      </c>
      <c r="Q50" s="73">
        <f t="shared" si="104"/>
        <v>0</v>
      </c>
      <c r="R50" s="73">
        <f t="shared" si="104"/>
        <v>0</v>
      </c>
      <c r="S50" s="73">
        <f t="shared" si="104"/>
        <v>0</v>
      </c>
      <c r="T50" s="73">
        <f t="shared" si="104"/>
        <v>0</v>
      </c>
      <c r="U50" s="73">
        <f t="shared" si="104"/>
        <v>0</v>
      </c>
      <c r="V50" s="73">
        <f t="shared" si="104"/>
        <v>0</v>
      </c>
      <c r="W50" s="73">
        <f t="shared" si="104"/>
        <v>0</v>
      </c>
      <c r="X50" s="73">
        <f t="shared" si="104"/>
        <v>0</v>
      </c>
      <c r="Y50" s="73">
        <f t="shared" si="104"/>
        <v>0</v>
      </c>
      <c r="Z50" s="73">
        <f t="shared" si="104"/>
        <v>0</v>
      </c>
      <c r="AA50" s="74">
        <f t="shared" si="104"/>
        <v>0</v>
      </c>
      <c r="AB50" s="149">
        <f t="shared" si="104"/>
        <v>0</v>
      </c>
      <c r="AC50" s="149">
        <f t="shared" si="104"/>
        <v>0</v>
      </c>
      <c r="AD50" s="72">
        <f t="shared" si="104"/>
        <v>0</v>
      </c>
      <c r="AE50" s="73">
        <f t="shared" si="104"/>
        <v>0</v>
      </c>
      <c r="AF50" s="73">
        <f t="shared" si="104"/>
        <v>0</v>
      </c>
      <c r="AG50" s="73">
        <f t="shared" si="104"/>
        <v>0</v>
      </c>
      <c r="AH50" s="73">
        <f t="shared" si="104"/>
        <v>0</v>
      </c>
      <c r="AI50" s="73">
        <f t="shared" si="104"/>
        <v>0</v>
      </c>
      <c r="AJ50" s="73">
        <f t="shared" si="104"/>
        <v>0</v>
      </c>
      <c r="AK50" s="73">
        <f t="shared" si="104"/>
        <v>0</v>
      </c>
      <c r="AL50" s="73">
        <f t="shared" si="104"/>
        <v>0</v>
      </c>
      <c r="AM50" s="73">
        <f t="shared" si="104"/>
        <v>0</v>
      </c>
      <c r="AN50" s="73">
        <f t="shared" si="104"/>
        <v>0</v>
      </c>
      <c r="AO50" s="74">
        <f t="shared" si="104"/>
        <v>0</v>
      </c>
      <c r="AP50" s="149">
        <f t="shared" si="104"/>
        <v>0</v>
      </c>
      <c r="AQ50" s="149">
        <f t="shared" si="104"/>
        <v>0</v>
      </c>
      <c r="AR50" s="72">
        <f t="shared" si="104"/>
        <v>0</v>
      </c>
      <c r="AS50" s="73">
        <f t="shared" si="104"/>
        <v>0</v>
      </c>
      <c r="AT50" s="73">
        <f t="shared" si="104"/>
        <v>0</v>
      </c>
      <c r="AU50" s="73">
        <f t="shared" si="104"/>
        <v>0</v>
      </c>
      <c r="AV50" s="73">
        <f t="shared" si="104"/>
        <v>0</v>
      </c>
      <c r="AW50" s="73">
        <f t="shared" si="104"/>
        <v>0</v>
      </c>
      <c r="AX50" s="73">
        <f t="shared" si="104"/>
        <v>0</v>
      </c>
      <c r="AY50" s="73">
        <f t="shared" si="104"/>
        <v>0</v>
      </c>
      <c r="AZ50" s="73">
        <f t="shared" si="104"/>
        <v>0</v>
      </c>
      <c r="BA50" s="73">
        <f t="shared" si="104"/>
        <v>0</v>
      </c>
      <c r="BB50" s="73">
        <f t="shared" si="104"/>
        <v>0</v>
      </c>
      <c r="BC50" s="74">
        <f t="shared" si="104"/>
        <v>0</v>
      </c>
      <c r="BD50" s="149">
        <f t="shared" si="104"/>
        <v>0</v>
      </c>
      <c r="BE50" s="149">
        <f t="shared" si="104"/>
        <v>0</v>
      </c>
      <c r="BF50" s="72">
        <f t="shared" si="104"/>
        <v>0</v>
      </c>
      <c r="BG50" s="73">
        <f t="shared" si="104"/>
        <v>0</v>
      </c>
      <c r="BH50" s="73">
        <f t="shared" si="104"/>
        <v>0</v>
      </c>
      <c r="BI50" s="73">
        <f t="shared" si="104"/>
        <v>0</v>
      </c>
      <c r="BJ50" s="73">
        <f t="shared" si="104"/>
        <v>0</v>
      </c>
      <c r="BK50" s="73">
        <f t="shared" si="104"/>
        <v>0</v>
      </c>
      <c r="BL50" s="73">
        <f t="shared" si="104"/>
        <v>0</v>
      </c>
      <c r="BM50" s="73">
        <f t="shared" si="104"/>
        <v>0</v>
      </c>
      <c r="BN50" s="73">
        <f t="shared" ref="BN50:CG50" si="105">IF(BN$4=0,0,BN49/BN$4)</f>
        <v>0</v>
      </c>
      <c r="BO50" s="73">
        <f t="shared" si="105"/>
        <v>0</v>
      </c>
      <c r="BP50" s="73">
        <f t="shared" si="105"/>
        <v>0</v>
      </c>
      <c r="BQ50" s="74">
        <f t="shared" si="105"/>
        <v>0</v>
      </c>
      <c r="BR50" s="149">
        <f t="shared" si="105"/>
        <v>0</v>
      </c>
      <c r="BS50" s="149">
        <f t="shared" si="105"/>
        <v>0</v>
      </c>
      <c r="BT50" s="72">
        <f t="shared" si="105"/>
        <v>0</v>
      </c>
      <c r="BU50" s="73">
        <f t="shared" si="105"/>
        <v>0</v>
      </c>
      <c r="BV50" s="73">
        <f t="shared" si="105"/>
        <v>0</v>
      </c>
      <c r="BW50" s="73">
        <f t="shared" si="105"/>
        <v>0</v>
      </c>
      <c r="BX50" s="73">
        <f t="shared" si="105"/>
        <v>0</v>
      </c>
      <c r="BY50" s="73">
        <f t="shared" si="105"/>
        <v>0</v>
      </c>
      <c r="BZ50" s="73">
        <f t="shared" si="105"/>
        <v>0</v>
      </c>
      <c r="CA50" s="73">
        <f t="shared" si="105"/>
        <v>0</v>
      </c>
      <c r="CB50" s="73">
        <f t="shared" si="105"/>
        <v>0</v>
      </c>
      <c r="CC50" s="73">
        <f t="shared" si="105"/>
        <v>0</v>
      </c>
      <c r="CD50" s="73">
        <f t="shared" si="105"/>
        <v>0</v>
      </c>
      <c r="CE50" s="74">
        <f t="shared" si="105"/>
        <v>0</v>
      </c>
      <c r="CF50" s="149">
        <f t="shared" si="105"/>
        <v>0</v>
      </c>
      <c r="CG50" s="149">
        <f t="shared" si="105"/>
        <v>0</v>
      </c>
    </row>
    <row r="51" spans="1:85" ht="16.5" thickTop="1" x14ac:dyDescent="0.25">
      <c r="A51" s="64" t="s">
        <v>17</v>
      </c>
      <c r="B51" s="65">
        <v>-0.25</v>
      </c>
      <c r="C51" s="66">
        <v>-0.25</v>
      </c>
      <c r="D51" s="66">
        <v>-0.25</v>
      </c>
      <c r="E51" s="66">
        <v>-0.25</v>
      </c>
      <c r="F51" s="66">
        <v>-0.25</v>
      </c>
      <c r="G51" s="66">
        <v>-0.25</v>
      </c>
      <c r="H51" s="66">
        <v>-0.25</v>
      </c>
      <c r="I51" s="66">
        <v>-0.25</v>
      </c>
      <c r="J51" s="66">
        <v>-0.25</v>
      </c>
      <c r="K51" s="66">
        <v>-0.25</v>
      </c>
      <c r="L51" s="66">
        <v>-0.25</v>
      </c>
      <c r="M51" s="67">
        <v>-0.25</v>
      </c>
      <c r="N51" s="150">
        <v>-0.25</v>
      </c>
      <c r="O51" s="150">
        <f>IFERROR((AVERAGE(B51:M51)),0)</f>
        <v>-0.25</v>
      </c>
      <c r="P51" s="65">
        <v>-0.25</v>
      </c>
      <c r="Q51" s="66">
        <v>-0.25</v>
      </c>
      <c r="R51" s="66">
        <v>-0.25</v>
      </c>
      <c r="S51" s="66">
        <v>-0.25</v>
      </c>
      <c r="T51" s="66">
        <v>-0.25</v>
      </c>
      <c r="U51" s="66">
        <v>-0.25</v>
      </c>
      <c r="V51" s="66">
        <v>-0.25</v>
      </c>
      <c r="W51" s="66">
        <v>-0.25</v>
      </c>
      <c r="X51" s="66">
        <v>-0.25</v>
      </c>
      <c r="Y51" s="66">
        <v>-0.25</v>
      </c>
      <c r="Z51" s="66">
        <v>-0.25</v>
      </c>
      <c r="AA51" s="67">
        <v>-0.25</v>
      </c>
      <c r="AB51" s="150">
        <v>-0.25</v>
      </c>
      <c r="AC51" s="150">
        <f>IFERROR((AVERAGE(P51:AA51)),0)</f>
        <v>-0.25</v>
      </c>
      <c r="AD51" s="65">
        <v>-0.25</v>
      </c>
      <c r="AE51" s="66">
        <v>-0.25</v>
      </c>
      <c r="AF51" s="66">
        <v>-0.25</v>
      </c>
      <c r="AG51" s="66">
        <v>-0.25</v>
      </c>
      <c r="AH51" s="66">
        <v>-0.25</v>
      </c>
      <c r="AI51" s="66">
        <v>-0.25</v>
      </c>
      <c r="AJ51" s="66">
        <v>-0.25</v>
      </c>
      <c r="AK51" s="66">
        <v>-0.25</v>
      </c>
      <c r="AL51" s="66">
        <v>-0.25</v>
      </c>
      <c r="AM51" s="66">
        <v>-0.25</v>
      </c>
      <c r="AN51" s="66">
        <v>-0.25</v>
      </c>
      <c r="AO51" s="67">
        <v>-0.25</v>
      </c>
      <c r="AP51" s="150">
        <v>-0.25</v>
      </c>
      <c r="AQ51" s="150">
        <f>IFERROR((AVERAGE(AD51:AO51)),0)</f>
        <v>-0.25</v>
      </c>
      <c r="AR51" s="65">
        <v>-0.25</v>
      </c>
      <c r="AS51" s="66">
        <v>-0.25</v>
      </c>
      <c r="AT51" s="66">
        <v>-0.25</v>
      </c>
      <c r="AU51" s="66">
        <v>-0.25</v>
      </c>
      <c r="AV51" s="66">
        <v>-0.25</v>
      </c>
      <c r="AW51" s="66">
        <v>-0.25</v>
      </c>
      <c r="AX51" s="66">
        <v>-0.25</v>
      </c>
      <c r="AY51" s="66">
        <v>-0.25</v>
      </c>
      <c r="AZ51" s="66">
        <v>-0.25</v>
      </c>
      <c r="BA51" s="66">
        <v>-0.25</v>
      </c>
      <c r="BB51" s="66">
        <v>-0.25</v>
      </c>
      <c r="BC51" s="67">
        <v>-0.25</v>
      </c>
      <c r="BD51" s="150">
        <v>-0.25</v>
      </c>
      <c r="BE51" s="150">
        <f>IFERROR((AVERAGE(AR51:BC51)),0)</f>
        <v>-0.25</v>
      </c>
      <c r="BF51" s="65">
        <v>-0.25</v>
      </c>
      <c r="BG51" s="66">
        <v>-0.25</v>
      </c>
      <c r="BH51" s="66">
        <v>-0.25</v>
      </c>
      <c r="BI51" s="66">
        <v>-0.25</v>
      </c>
      <c r="BJ51" s="66">
        <v>-0.25</v>
      </c>
      <c r="BK51" s="66">
        <v>-0.25</v>
      </c>
      <c r="BL51" s="66">
        <v>-0.25</v>
      </c>
      <c r="BM51" s="66">
        <v>-0.25</v>
      </c>
      <c r="BN51" s="66">
        <v>-0.25</v>
      </c>
      <c r="BO51" s="66">
        <v>-0.25</v>
      </c>
      <c r="BP51" s="66">
        <v>-0.25</v>
      </c>
      <c r="BQ51" s="67">
        <v>-0.25</v>
      </c>
      <c r="BR51" s="150">
        <v>-0.25</v>
      </c>
      <c r="BS51" s="150">
        <f>IFERROR((AVERAGE(BF51:BQ51)),0)</f>
        <v>-0.25</v>
      </c>
      <c r="BT51" s="65">
        <v>-0.25</v>
      </c>
      <c r="BU51" s="66">
        <v>-0.25</v>
      </c>
      <c r="BV51" s="66">
        <v>-0.25</v>
      </c>
      <c r="BW51" s="66">
        <v>-0.25</v>
      </c>
      <c r="BX51" s="66">
        <v>-0.25</v>
      </c>
      <c r="BY51" s="66">
        <v>-0.25</v>
      </c>
      <c r="BZ51" s="66">
        <v>-0.25</v>
      </c>
      <c r="CA51" s="66">
        <v>-0.25</v>
      </c>
      <c r="CB51" s="66">
        <v>-0.25</v>
      </c>
      <c r="CC51" s="66">
        <v>-0.25</v>
      </c>
      <c r="CD51" s="66">
        <v>-0.25</v>
      </c>
      <c r="CE51" s="67">
        <v>-0.25</v>
      </c>
      <c r="CF51" s="150">
        <v>-0.25</v>
      </c>
      <c r="CG51" s="150">
        <f>IFERROR((AVERAGE(BT51:CE51)),0)</f>
        <v>-0.25</v>
      </c>
    </row>
    <row r="52" spans="1:85" ht="16.5" thickBot="1" x14ac:dyDescent="0.3">
      <c r="A52" s="68" t="s">
        <v>18</v>
      </c>
      <c r="B52" s="41">
        <f t="shared" ref="B52:BM52" si="106">B4*B51</f>
        <v>0</v>
      </c>
      <c r="C52" s="42">
        <f t="shared" si="106"/>
        <v>0</v>
      </c>
      <c r="D52" s="42">
        <f t="shared" si="106"/>
        <v>0</v>
      </c>
      <c r="E52" s="42">
        <f t="shared" si="106"/>
        <v>0</v>
      </c>
      <c r="F52" s="42">
        <f t="shared" si="106"/>
        <v>0</v>
      </c>
      <c r="G52" s="43">
        <f t="shared" si="106"/>
        <v>-21907.962500000001</v>
      </c>
      <c r="H52" s="43">
        <f t="shared" si="106"/>
        <v>-31502.1325</v>
      </c>
      <c r="I52" s="43">
        <f t="shared" si="106"/>
        <v>-33335.427499999998</v>
      </c>
      <c r="J52" s="43">
        <f t="shared" si="106"/>
        <v>-32368.212500000001</v>
      </c>
      <c r="K52" s="43">
        <f t="shared" si="106"/>
        <v>-39663.705000000002</v>
      </c>
      <c r="L52" s="43">
        <f t="shared" si="106"/>
        <v>0</v>
      </c>
      <c r="M52" s="44">
        <f t="shared" si="106"/>
        <v>0</v>
      </c>
      <c r="N52" s="146">
        <f t="shared" si="106"/>
        <v>-158777.44</v>
      </c>
      <c r="O52" s="146">
        <f t="shared" si="106"/>
        <v>-31755.488000000001</v>
      </c>
      <c r="P52" s="41">
        <f t="shared" si="106"/>
        <v>0</v>
      </c>
      <c r="Q52" s="42">
        <f t="shared" si="106"/>
        <v>0</v>
      </c>
      <c r="R52" s="42">
        <f t="shared" si="106"/>
        <v>0</v>
      </c>
      <c r="S52" s="42">
        <f t="shared" si="106"/>
        <v>0</v>
      </c>
      <c r="T52" s="42">
        <f t="shared" si="106"/>
        <v>0</v>
      </c>
      <c r="U52" s="43">
        <f t="shared" si="106"/>
        <v>0</v>
      </c>
      <c r="V52" s="43">
        <f t="shared" si="106"/>
        <v>0</v>
      </c>
      <c r="W52" s="43">
        <f t="shared" si="106"/>
        <v>0</v>
      </c>
      <c r="X52" s="43">
        <f t="shared" si="106"/>
        <v>0</v>
      </c>
      <c r="Y52" s="43">
        <f t="shared" si="106"/>
        <v>0</v>
      </c>
      <c r="Z52" s="43">
        <f t="shared" si="106"/>
        <v>0</v>
      </c>
      <c r="AA52" s="44">
        <f t="shared" si="106"/>
        <v>0</v>
      </c>
      <c r="AB52" s="146">
        <f t="shared" si="106"/>
        <v>0</v>
      </c>
      <c r="AC52" s="146">
        <f t="shared" si="106"/>
        <v>0</v>
      </c>
      <c r="AD52" s="41">
        <f t="shared" si="106"/>
        <v>0</v>
      </c>
      <c r="AE52" s="42">
        <f t="shared" si="106"/>
        <v>0</v>
      </c>
      <c r="AF52" s="42">
        <f t="shared" si="106"/>
        <v>0</v>
      </c>
      <c r="AG52" s="42">
        <f t="shared" si="106"/>
        <v>0</v>
      </c>
      <c r="AH52" s="42">
        <f t="shared" si="106"/>
        <v>0</v>
      </c>
      <c r="AI52" s="43">
        <f t="shared" si="106"/>
        <v>0</v>
      </c>
      <c r="AJ52" s="43">
        <f t="shared" si="106"/>
        <v>0</v>
      </c>
      <c r="AK52" s="43">
        <f t="shared" si="106"/>
        <v>0</v>
      </c>
      <c r="AL52" s="43">
        <f t="shared" si="106"/>
        <v>0</v>
      </c>
      <c r="AM52" s="43">
        <f t="shared" si="106"/>
        <v>0</v>
      </c>
      <c r="AN52" s="43">
        <f t="shared" si="106"/>
        <v>0</v>
      </c>
      <c r="AO52" s="44">
        <f t="shared" si="106"/>
        <v>0</v>
      </c>
      <c r="AP52" s="146">
        <f t="shared" si="106"/>
        <v>0</v>
      </c>
      <c r="AQ52" s="146">
        <f t="shared" si="106"/>
        <v>0</v>
      </c>
      <c r="AR52" s="41">
        <f t="shared" si="106"/>
        <v>0</v>
      </c>
      <c r="AS52" s="42">
        <f t="shared" si="106"/>
        <v>0</v>
      </c>
      <c r="AT52" s="42">
        <f t="shared" si="106"/>
        <v>0</v>
      </c>
      <c r="AU52" s="42">
        <f t="shared" si="106"/>
        <v>0</v>
      </c>
      <c r="AV52" s="42">
        <f t="shared" si="106"/>
        <v>0</v>
      </c>
      <c r="AW52" s="43">
        <f t="shared" si="106"/>
        <v>0</v>
      </c>
      <c r="AX52" s="43">
        <f t="shared" si="106"/>
        <v>0</v>
      </c>
      <c r="AY52" s="43">
        <f t="shared" si="106"/>
        <v>0</v>
      </c>
      <c r="AZ52" s="43">
        <f t="shared" si="106"/>
        <v>0</v>
      </c>
      <c r="BA52" s="43">
        <f t="shared" si="106"/>
        <v>0</v>
      </c>
      <c r="BB52" s="43">
        <f t="shared" si="106"/>
        <v>0</v>
      </c>
      <c r="BC52" s="44">
        <f t="shared" si="106"/>
        <v>0</v>
      </c>
      <c r="BD52" s="146">
        <f t="shared" si="106"/>
        <v>0</v>
      </c>
      <c r="BE52" s="146">
        <f t="shared" si="106"/>
        <v>0</v>
      </c>
      <c r="BF52" s="41">
        <f t="shared" si="106"/>
        <v>0</v>
      </c>
      <c r="BG52" s="42">
        <f t="shared" si="106"/>
        <v>0</v>
      </c>
      <c r="BH52" s="42">
        <f t="shared" si="106"/>
        <v>0</v>
      </c>
      <c r="BI52" s="42">
        <f t="shared" si="106"/>
        <v>0</v>
      </c>
      <c r="BJ52" s="42">
        <f t="shared" si="106"/>
        <v>0</v>
      </c>
      <c r="BK52" s="43">
        <f t="shared" si="106"/>
        <v>0</v>
      </c>
      <c r="BL52" s="43">
        <f t="shared" si="106"/>
        <v>0</v>
      </c>
      <c r="BM52" s="43">
        <f t="shared" si="106"/>
        <v>0</v>
      </c>
      <c r="BN52" s="43">
        <f t="shared" ref="BN52:CG52" si="107">BN4*BN51</f>
        <v>0</v>
      </c>
      <c r="BO52" s="43">
        <f t="shared" si="107"/>
        <v>0</v>
      </c>
      <c r="BP52" s="43">
        <f t="shared" si="107"/>
        <v>0</v>
      </c>
      <c r="BQ52" s="44">
        <f t="shared" si="107"/>
        <v>0</v>
      </c>
      <c r="BR52" s="146">
        <f t="shared" si="107"/>
        <v>0</v>
      </c>
      <c r="BS52" s="146">
        <f t="shared" si="107"/>
        <v>0</v>
      </c>
      <c r="BT52" s="41">
        <f t="shared" si="107"/>
        <v>0</v>
      </c>
      <c r="BU52" s="42">
        <f t="shared" si="107"/>
        <v>0</v>
      </c>
      <c r="BV52" s="42">
        <f t="shared" si="107"/>
        <v>0</v>
      </c>
      <c r="BW52" s="42">
        <f t="shared" si="107"/>
        <v>0</v>
      </c>
      <c r="BX52" s="42">
        <f t="shared" si="107"/>
        <v>0</v>
      </c>
      <c r="BY52" s="43">
        <f t="shared" si="107"/>
        <v>0</v>
      </c>
      <c r="BZ52" s="43">
        <f t="shared" si="107"/>
        <v>0</v>
      </c>
      <c r="CA52" s="43">
        <f t="shared" si="107"/>
        <v>0</v>
      </c>
      <c r="CB52" s="43">
        <f t="shared" si="107"/>
        <v>0</v>
      </c>
      <c r="CC52" s="43">
        <f t="shared" si="107"/>
        <v>0</v>
      </c>
      <c r="CD52" s="43">
        <f t="shared" si="107"/>
        <v>0</v>
      </c>
      <c r="CE52" s="44">
        <f t="shared" si="107"/>
        <v>0</v>
      </c>
      <c r="CF52" s="146">
        <f t="shared" si="107"/>
        <v>0</v>
      </c>
      <c r="CG52" s="146">
        <f t="shared" si="107"/>
        <v>0</v>
      </c>
    </row>
    <row r="53" spans="1:85" ht="17.25" thickTop="1" thickBot="1" x14ac:dyDescent="0.3">
      <c r="A53" s="75" t="s">
        <v>26</v>
      </c>
      <c r="B53" s="76">
        <f>(B51-B50)/B51</f>
        <v>1</v>
      </c>
      <c r="C53" s="77">
        <f t="shared" ref="C53:O53" si="108">(C51-C50)/C51</f>
        <v>1</v>
      </c>
      <c r="D53" s="77">
        <f t="shared" si="108"/>
        <v>1</v>
      </c>
      <c r="E53" s="77">
        <f t="shared" si="108"/>
        <v>1</v>
      </c>
      <c r="F53" s="77">
        <f t="shared" si="108"/>
        <v>1</v>
      </c>
      <c r="G53" s="77">
        <f t="shared" si="108"/>
        <v>5.3430459359239846E-2</v>
      </c>
      <c r="H53" s="77">
        <f t="shared" si="108"/>
        <v>0.35807329868858873</v>
      </c>
      <c r="I53" s="77">
        <f t="shared" si="108"/>
        <v>0.31945795505397367</v>
      </c>
      <c r="J53" s="77">
        <f t="shared" si="108"/>
        <v>0.25015939635220819</v>
      </c>
      <c r="K53" s="77">
        <f t="shared" si="108"/>
        <v>0.40330712927599688</v>
      </c>
      <c r="L53" s="77">
        <f t="shared" si="108"/>
        <v>1</v>
      </c>
      <c r="M53" s="78">
        <f t="shared" si="108"/>
        <v>1</v>
      </c>
      <c r="N53" s="152">
        <f t="shared" si="108"/>
        <v>0.29723215086475763</v>
      </c>
      <c r="O53" s="152">
        <f t="shared" si="108"/>
        <v>0.29723215086475763</v>
      </c>
      <c r="P53" s="76">
        <f>(P51-P50)/P51</f>
        <v>1</v>
      </c>
      <c r="Q53" s="77">
        <f t="shared" ref="Q53:AC53" si="109">(Q51-Q50)/Q51</f>
        <v>1</v>
      </c>
      <c r="R53" s="77">
        <f t="shared" si="109"/>
        <v>1</v>
      </c>
      <c r="S53" s="77">
        <f t="shared" si="109"/>
        <v>1</v>
      </c>
      <c r="T53" s="77">
        <f t="shared" si="109"/>
        <v>1</v>
      </c>
      <c r="U53" s="77">
        <f t="shared" si="109"/>
        <v>1</v>
      </c>
      <c r="V53" s="77">
        <f t="shared" si="109"/>
        <v>1</v>
      </c>
      <c r="W53" s="77">
        <f t="shared" si="109"/>
        <v>1</v>
      </c>
      <c r="X53" s="77">
        <f t="shared" si="109"/>
        <v>1</v>
      </c>
      <c r="Y53" s="77">
        <f t="shared" si="109"/>
        <v>1</v>
      </c>
      <c r="Z53" s="77">
        <f t="shared" si="109"/>
        <v>1</v>
      </c>
      <c r="AA53" s="78">
        <f t="shared" si="109"/>
        <v>1</v>
      </c>
      <c r="AB53" s="152">
        <f t="shared" si="109"/>
        <v>1</v>
      </c>
      <c r="AC53" s="152">
        <f t="shared" si="109"/>
        <v>1</v>
      </c>
      <c r="AD53" s="76">
        <f>(AD51-AD50)/AD51</f>
        <v>1</v>
      </c>
      <c r="AE53" s="77">
        <f t="shared" ref="AE53:AQ53" si="110">(AE51-AE50)/AE51</f>
        <v>1</v>
      </c>
      <c r="AF53" s="77">
        <f t="shared" si="110"/>
        <v>1</v>
      </c>
      <c r="AG53" s="77">
        <f t="shared" si="110"/>
        <v>1</v>
      </c>
      <c r="AH53" s="77">
        <f t="shared" si="110"/>
        <v>1</v>
      </c>
      <c r="AI53" s="77">
        <f t="shared" si="110"/>
        <v>1</v>
      </c>
      <c r="AJ53" s="77">
        <f t="shared" si="110"/>
        <v>1</v>
      </c>
      <c r="AK53" s="77">
        <f t="shared" si="110"/>
        <v>1</v>
      </c>
      <c r="AL53" s="77">
        <f t="shared" si="110"/>
        <v>1</v>
      </c>
      <c r="AM53" s="77">
        <f t="shared" si="110"/>
        <v>1</v>
      </c>
      <c r="AN53" s="77">
        <f t="shared" si="110"/>
        <v>1</v>
      </c>
      <c r="AO53" s="78">
        <f t="shared" si="110"/>
        <v>1</v>
      </c>
      <c r="AP53" s="152">
        <f t="shared" si="110"/>
        <v>1</v>
      </c>
      <c r="AQ53" s="152">
        <f t="shared" si="110"/>
        <v>1</v>
      </c>
      <c r="AR53" s="76">
        <f>(AR51-AR50)/AR51</f>
        <v>1</v>
      </c>
      <c r="AS53" s="77">
        <f t="shared" ref="AS53:BE53" si="111">(AS51-AS50)/AS51</f>
        <v>1</v>
      </c>
      <c r="AT53" s="77">
        <f t="shared" si="111"/>
        <v>1</v>
      </c>
      <c r="AU53" s="77">
        <f t="shared" si="111"/>
        <v>1</v>
      </c>
      <c r="AV53" s="77">
        <f t="shared" si="111"/>
        <v>1</v>
      </c>
      <c r="AW53" s="77">
        <f t="shared" si="111"/>
        <v>1</v>
      </c>
      <c r="AX53" s="77">
        <f t="shared" si="111"/>
        <v>1</v>
      </c>
      <c r="AY53" s="77">
        <f t="shared" si="111"/>
        <v>1</v>
      </c>
      <c r="AZ53" s="77">
        <f t="shared" si="111"/>
        <v>1</v>
      </c>
      <c r="BA53" s="77">
        <f t="shared" si="111"/>
        <v>1</v>
      </c>
      <c r="BB53" s="77">
        <f t="shared" si="111"/>
        <v>1</v>
      </c>
      <c r="BC53" s="78">
        <f t="shared" si="111"/>
        <v>1</v>
      </c>
      <c r="BD53" s="152">
        <f t="shared" si="111"/>
        <v>1</v>
      </c>
      <c r="BE53" s="152">
        <f t="shared" si="111"/>
        <v>1</v>
      </c>
      <c r="BF53" s="76">
        <f>(BF51-BF50)/BF51</f>
        <v>1</v>
      </c>
      <c r="BG53" s="77">
        <f t="shared" ref="BG53:BS53" si="112">(BG51-BG50)/BG51</f>
        <v>1</v>
      </c>
      <c r="BH53" s="77">
        <f t="shared" si="112"/>
        <v>1</v>
      </c>
      <c r="BI53" s="77">
        <f t="shared" si="112"/>
        <v>1</v>
      </c>
      <c r="BJ53" s="77">
        <f t="shared" si="112"/>
        <v>1</v>
      </c>
      <c r="BK53" s="77">
        <f t="shared" si="112"/>
        <v>1</v>
      </c>
      <c r="BL53" s="77">
        <f t="shared" si="112"/>
        <v>1</v>
      </c>
      <c r="BM53" s="77">
        <f t="shared" si="112"/>
        <v>1</v>
      </c>
      <c r="BN53" s="77">
        <f t="shared" si="112"/>
        <v>1</v>
      </c>
      <c r="BO53" s="77">
        <f t="shared" si="112"/>
        <v>1</v>
      </c>
      <c r="BP53" s="77">
        <f t="shared" si="112"/>
        <v>1</v>
      </c>
      <c r="BQ53" s="78">
        <f t="shared" si="112"/>
        <v>1</v>
      </c>
      <c r="BR53" s="152">
        <f t="shared" si="112"/>
        <v>1</v>
      </c>
      <c r="BS53" s="152">
        <f t="shared" si="112"/>
        <v>1</v>
      </c>
      <c r="BT53" s="76">
        <f>(BT51-BT50)/BT51</f>
        <v>1</v>
      </c>
      <c r="BU53" s="77">
        <f t="shared" ref="BU53:CG53" si="113">(BU51-BU50)/BU51</f>
        <v>1</v>
      </c>
      <c r="BV53" s="77">
        <f t="shared" si="113"/>
        <v>1</v>
      </c>
      <c r="BW53" s="77">
        <f t="shared" si="113"/>
        <v>1</v>
      </c>
      <c r="BX53" s="77">
        <f t="shared" si="113"/>
        <v>1</v>
      </c>
      <c r="BY53" s="77">
        <f t="shared" si="113"/>
        <v>1</v>
      </c>
      <c r="BZ53" s="77">
        <f t="shared" si="113"/>
        <v>1</v>
      </c>
      <c r="CA53" s="77">
        <f t="shared" si="113"/>
        <v>1</v>
      </c>
      <c r="CB53" s="77">
        <f t="shared" si="113"/>
        <v>1</v>
      </c>
      <c r="CC53" s="77">
        <f t="shared" si="113"/>
        <v>1</v>
      </c>
      <c r="CD53" s="77">
        <f t="shared" si="113"/>
        <v>1</v>
      </c>
      <c r="CE53" s="78">
        <f t="shared" si="113"/>
        <v>1</v>
      </c>
      <c r="CF53" s="152">
        <f t="shared" si="113"/>
        <v>1</v>
      </c>
      <c r="CG53" s="152">
        <f t="shared" si="113"/>
        <v>1</v>
      </c>
    </row>
    <row r="54" spans="1:85" ht="6.95" customHeight="1" thickTop="1" thickBot="1" x14ac:dyDescent="0.3">
      <c r="A54" s="89"/>
      <c r="B54" s="90">
        <f t="shared" ref="B54:BM54" si="114">B34-B34-B34</f>
        <v>0</v>
      </c>
      <c r="C54" s="90">
        <f t="shared" si="114"/>
        <v>0</v>
      </c>
      <c r="D54" s="90">
        <f t="shared" si="114"/>
        <v>0</v>
      </c>
      <c r="E54" s="90">
        <f t="shared" si="114"/>
        <v>0</v>
      </c>
      <c r="F54" s="90">
        <f t="shared" si="114"/>
        <v>0</v>
      </c>
      <c r="G54" s="90">
        <f t="shared" si="114"/>
        <v>29356.669750000005</v>
      </c>
      <c r="H54" s="90">
        <f t="shared" si="114"/>
        <v>42212.857550000001</v>
      </c>
      <c r="I54" s="90">
        <f t="shared" si="114"/>
        <v>44669.472849999998</v>
      </c>
      <c r="J54" s="90">
        <f t="shared" si="114"/>
        <v>43373.404750000002</v>
      </c>
      <c r="K54" s="90">
        <f t="shared" si="114"/>
        <v>53149.364700000006</v>
      </c>
      <c r="L54" s="90">
        <f t="shared" si="114"/>
        <v>0</v>
      </c>
      <c r="M54" s="90">
        <f t="shared" si="114"/>
        <v>0</v>
      </c>
      <c r="N54" s="115">
        <f t="shared" si="114"/>
        <v>212761.76960000003</v>
      </c>
      <c r="O54" s="115">
        <f t="shared" si="114"/>
        <v>42552.353920000016</v>
      </c>
      <c r="P54" s="90">
        <f t="shared" si="114"/>
        <v>0</v>
      </c>
      <c r="Q54" s="90">
        <f t="shared" si="114"/>
        <v>0</v>
      </c>
      <c r="R54" s="90">
        <f t="shared" si="114"/>
        <v>0</v>
      </c>
      <c r="S54" s="90">
        <f t="shared" si="114"/>
        <v>0</v>
      </c>
      <c r="T54" s="90">
        <f t="shared" si="114"/>
        <v>0</v>
      </c>
      <c r="U54" s="90">
        <f t="shared" si="114"/>
        <v>0</v>
      </c>
      <c r="V54" s="90">
        <f t="shared" si="114"/>
        <v>0</v>
      </c>
      <c r="W54" s="90">
        <f t="shared" si="114"/>
        <v>0</v>
      </c>
      <c r="X54" s="90">
        <f t="shared" si="114"/>
        <v>0</v>
      </c>
      <c r="Y54" s="90">
        <f t="shared" si="114"/>
        <v>0</v>
      </c>
      <c r="Z54" s="90">
        <f t="shared" si="114"/>
        <v>0</v>
      </c>
      <c r="AA54" s="90">
        <f t="shared" si="114"/>
        <v>0</v>
      </c>
      <c r="AB54" s="115">
        <f t="shared" si="114"/>
        <v>0</v>
      </c>
      <c r="AC54" s="115">
        <f t="shared" si="114"/>
        <v>0</v>
      </c>
      <c r="AD54" s="90">
        <f t="shared" si="114"/>
        <v>0</v>
      </c>
      <c r="AE54" s="90">
        <f t="shared" si="114"/>
        <v>0</v>
      </c>
      <c r="AF54" s="90">
        <f t="shared" si="114"/>
        <v>0</v>
      </c>
      <c r="AG54" s="90">
        <f t="shared" si="114"/>
        <v>0</v>
      </c>
      <c r="AH54" s="90">
        <f t="shared" si="114"/>
        <v>0</v>
      </c>
      <c r="AI54" s="90">
        <f t="shared" si="114"/>
        <v>0</v>
      </c>
      <c r="AJ54" s="90">
        <f t="shared" si="114"/>
        <v>0</v>
      </c>
      <c r="AK54" s="90">
        <f t="shared" si="114"/>
        <v>0</v>
      </c>
      <c r="AL54" s="90">
        <f t="shared" si="114"/>
        <v>0</v>
      </c>
      <c r="AM54" s="90">
        <f t="shared" si="114"/>
        <v>0</v>
      </c>
      <c r="AN54" s="90">
        <f t="shared" si="114"/>
        <v>0</v>
      </c>
      <c r="AO54" s="90">
        <f t="shared" si="114"/>
        <v>0</v>
      </c>
      <c r="AP54" s="115">
        <f t="shared" si="114"/>
        <v>0</v>
      </c>
      <c r="AQ54" s="115">
        <f t="shared" si="114"/>
        <v>0</v>
      </c>
      <c r="AR54" s="90">
        <f t="shared" si="114"/>
        <v>0</v>
      </c>
      <c r="AS54" s="90">
        <f t="shared" si="114"/>
        <v>0</v>
      </c>
      <c r="AT54" s="90">
        <f t="shared" si="114"/>
        <v>0</v>
      </c>
      <c r="AU54" s="90">
        <f t="shared" si="114"/>
        <v>0</v>
      </c>
      <c r="AV54" s="90">
        <f t="shared" si="114"/>
        <v>0</v>
      </c>
      <c r="AW54" s="90">
        <f t="shared" si="114"/>
        <v>0</v>
      </c>
      <c r="AX54" s="90">
        <f t="shared" si="114"/>
        <v>0</v>
      </c>
      <c r="AY54" s="90">
        <f t="shared" si="114"/>
        <v>0</v>
      </c>
      <c r="AZ54" s="90">
        <f t="shared" si="114"/>
        <v>0</v>
      </c>
      <c r="BA54" s="90">
        <f t="shared" si="114"/>
        <v>0</v>
      </c>
      <c r="BB54" s="90">
        <f t="shared" si="114"/>
        <v>0</v>
      </c>
      <c r="BC54" s="90">
        <f t="shared" si="114"/>
        <v>0</v>
      </c>
      <c r="BD54" s="115">
        <f t="shared" si="114"/>
        <v>0</v>
      </c>
      <c r="BE54" s="115">
        <f t="shared" si="114"/>
        <v>0</v>
      </c>
      <c r="BF54" s="90">
        <f t="shared" si="114"/>
        <v>0</v>
      </c>
      <c r="BG54" s="90">
        <f t="shared" si="114"/>
        <v>0</v>
      </c>
      <c r="BH54" s="90">
        <f t="shared" si="114"/>
        <v>0</v>
      </c>
      <c r="BI54" s="90">
        <f t="shared" si="114"/>
        <v>0</v>
      </c>
      <c r="BJ54" s="90">
        <f t="shared" si="114"/>
        <v>0</v>
      </c>
      <c r="BK54" s="90">
        <f t="shared" si="114"/>
        <v>0</v>
      </c>
      <c r="BL54" s="90">
        <f t="shared" si="114"/>
        <v>0</v>
      </c>
      <c r="BM54" s="90">
        <f t="shared" si="114"/>
        <v>0</v>
      </c>
      <c r="BN54" s="90">
        <f t="shared" ref="BN54:CG54" si="115">BN34-BN34-BN34</f>
        <v>0</v>
      </c>
      <c r="BO54" s="90">
        <f t="shared" si="115"/>
        <v>0</v>
      </c>
      <c r="BP54" s="90">
        <f t="shared" si="115"/>
        <v>0</v>
      </c>
      <c r="BQ54" s="90">
        <f t="shared" si="115"/>
        <v>0</v>
      </c>
      <c r="BR54" s="115">
        <f t="shared" si="115"/>
        <v>0</v>
      </c>
      <c r="BS54" s="115">
        <f t="shared" si="115"/>
        <v>0</v>
      </c>
      <c r="BT54" s="90">
        <f t="shared" si="115"/>
        <v>0</v>
      </c>
      <c r="BU54" s="90">
        <f t="shared" si="115"/>
        <v>0</v>
      </c>
      <c r="BV54" s="90">
        <f t="shared" si="115"/>
        <v>0</v>
      </c>
      <c r="BW54" s="90">
        <f t="shared" si="115"/>
        <v>0</v>
      </c>
      <c r="BX54" s="90">
        <f t="shared" si="115"/>
        <v>0</v>
      </c>
      <c r="BY54" s="90">
        <f t="shared" si="115"/>
        <v>0</v>
      </c>
      <c r="BZ54" s="90">
        <f t="shared" si="115"/>
        <v>0</v>
      </c>
      <c r="CA54" s="90">
        <f t="shared" si="115"/>
        <v>0</v>
      </c>
      <c r="CB54" s="90">
        <f t="shared" si="115"/>
        <v>0</v>
      </c>
      <c r="CC54" s="90">
        <f t="shared" si="115"/>
        <v>0</v>
      </c>
      <c r="CD54" s="90">
        <f t="shared" si="115"/>
        <v>0</v>
      </c>
      <c r="CE54" s="90">
        <f t="shared" si="115"/>
        <v>0</v>
      </c>
      <c r="CF54" s="115">
        <f t="shared" si="115"/>
        <v>0</v>
      </c>
      <c r="CG54" s="115">
        <f t="shared" si="115"/>
        <v>0</v>
      </c>
    </row>
    <row r="55" spans="1:85" ht="19.5" thickTop="1" x14ac:dyDescent="0.25">
      <c r="A55" s="82" t="s">
        <v>29</v>
      </c>
      <c r="B55" s="69"/>
      <c r="C55" s="70"/>
      <c r="D55" s="70"/>
      <c r="E55" s="70"/>
      <c r="F55" s="70"/>
      <c r="G55" s="70">
        <v>-3903.14</v>
      </c>
      <c r="H55" s="70">
        <v>-3993.08</v>
      </c>
      <c r="I55" s="70">
        <v>-4757.3</v>
      </c>
      <c r="J55" s="70">
        <v>-8632.99</v>
      </c>
      <c r="K55" s="70">
        <v>-7698.42</v>
      </c>
      <c r="L55" s="70"/>
      <c r="M55" s="71"/>
      <c r="N55" s="153">
        <f>SUM(B55:M55)</f>
        <v>-28984.93</v>
      </c>
      <c r="O55" s="153">
        <f>IFERROR((AVERAGE(B55:M55)),0)</f>
        <v>-5796.9859999999999</v>
      </c>
      <c r="P55" s="69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1"/>
      <c r="AB55" s="153">
        <f>SUM(P55:AA55)</f>
        <v>0</v>
      </c>
      <c r="AC55" s="153">
        <f>IFERROR((AVERAGE(P55:AA55)),0)</f>
        <v>0</v>
      </c>
      <c r="AD55" s="69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1"/>
      <c r="AP55" s="153">
        <f>SUM(AD55:AO55)</f>
        <v>0</v>
      </c>
      <c r="AQ55" s="153">
        <f>IFERROR((AVERAGE(AD55:AO55)),0)</f>
        <v>0</v>
      </c>
      <c r="AR55" s="69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1"/>
      <c r="BD55" s="153">
        <f>SUM(AR55:BC55)</f>
        <v>0</v>
      </c>
      <c r="BE55" s="153">
        <f>IFERROR((AVERAGE(AR55:BC55)),0)</f>
        <v>0</v>
      </c>
      <c r="BF55" s="69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153">
        <f>SUM(BF55:BQ55)</f>
        <v>0</v>
      </c>
      <c r="BS55" s="153">
        <f>IFERROR((AVERAGE(BF55:BQ55)),0)</f>
        <v>0</v>
      </c>
      <c r="BT55" s="69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1"/>
      <c r="CF55" s="153">
        <f>SUM(BT55:CE55)</f>
        <v>0</v>
      </c>
      <c r="CG55" s="153">
        <f>IFERROR((AVERAGE(BT55:CE55)),0)</f>
        <v>0</v>
      </c>
    </row>
    <row r="56" spans="1:85" ht="19.5" thickBot="1" x14ac:dyDescent="0.3">
      <c r="A56" s="83" t="s">
        <v>3</v>
      </c>
      <c r="B56" s="72">
        <f t="shared" si="104"/>
        <v>0</v>
      </c>
      <c r="C56" s="73">
        <f t="shared" si="104"/>
        <v>0</v>
      </c>
      <c r="D56" s="73">
        <f t="shared" si="104"/>
        <v>0</v>
      </c>
      <c r="E56" s="73">
        <f t="shared" si="104"/>
        <v>0</v>
      </c>
      <c r="F56" s="73">
        <f t="shared" si="104"/>
        <v>0</v>
      </c>
      <c r="G56" s="73">
        <f t="shared" si="104"/>
        <v>-4.4540198569355774E-2</v>
      </c>
      <c r="H56" s="73">
        <f t="shared" si="104"/>
        <v>-3.1688965818425147E-2</v>
      </c>
      <c r="I56" s="73">
        <f t="shared" si="104"/>
        <v>-3.5677508560524686E-2</v>
      </c>
      <c r="J56" s="73">
        <f t="shared" si="104"/>
        <v>-6.6677994652933018E-2</v>
      </c>
      <c r="K56" s="73">
        <f t="shared" si="104"/>
        <v>-4.8523076701987369E-2</v>
      </c>
      <c r="L56" s="73">
        <f t="shared" si="104"/>
        <v>0</v>
      </c>
      <c r="M56" s="74">
        <f t="shared" si="104"/>
        <v>0</v>
      </c>
      <c r="N56" s="149">
        <f t="shared" si="104"/>
        <v>-4.5637670565793223E-2</v>
      </c>
      <c r="O56" s="149">
        <f t="shared" si="104"/>
        <v>-4.5637670565793223E-2</v>
      </c>
      <c r="P56" s="72">
        <f t="shared" si="104"/>
        <v>0</v>
      </c>
      <c r="Q56" s="73">
        <f t="shared" si="104"/>
        <v>0</v>
      </c>
      <c r="R56" s="73">
        <f t="shared" si="104"/>
        <v>0</v>
      </c>
      <c r="S56" s="73">
        <f t="shared" si="104"/>
        <v>0</v>
      </c>
      <c r="T56" s="73">
        <f t="shared" si="104"/>
        <v>0</v>
      </c>
      <c r="U56" s="73">
        <f t="shared" si="104"/>
        <v>0</v>
      </c>
      <c r="V56" s="73">
        <f t="shared" si="104"/>
        <v>0</v>
      </c>
      <c r="W56" s="73">
        <f t="shared" si="104"/>
        <v>0</v>
      </c>
      <c r="X56" s="73">
        <f t="shared" si="104"/>
        <v>0</v>
      </c>
      <c r="Y56" s="73">
        <f t="shared" si="104"/>
        <v>0</v>
      </c>
      <c r="Z56" s="73">
        <f t="shared" si="104"/>
        <v>0</v>
      </c>
      <c r="AA56" s="74">
        <f t="shared" si="104"/>
        <v>0</v>
      </c>
      <c r="AB56" s="149">
        <f t="shared" si="104"/>
        <v>0</v>
      </c>
      <c r="AC56" s="149">
        <f t="shared" si="104"/>
        <v>0</v>
      </c>
      <c r="AD56" s="72">
        <f t="shared" si="104"/>
        <v>0</v>
      </c>
      <c r="AE56" s="73">
        <f t="shared" si="104"/>
        <v>0</v>
      </c>
      <c r="AF56" s="73">
        <f t="shared" si="104"/>
        <v>0</v>
      </c>
      <c r="AG56" s="73">
        <f t="shared" si="104"/>
        <v>0</v>
      </c>
      <c r="AH56" s="73">
        <f t="shared" si="104"/>
        <v>0</v>
      </c>
      <c r="AI56" s="73">
        <f t="shared" si="104"/>
        <v>0</v>
      </c>
      <c r="AJ56" s="73">
        <f t="shared" si="104"/>
        <v>0</v>
      </c>
      <c r="AK56" s="73">
        <f t="shared" si="104"/>
        <v>0</v>
      </c>
      <c r="AL56" s="73">
        <f t="shared" si="104"/>
        <v>0</v>
      </c>
      <c r="AM56" s="73">
        <f t="shared" si="104"/>
        <v>0</v>
      </c>
      <c r="AN56" s="73">
        <f t="shared" si="104"/>
        <v>0</v>
      </c>
      <c r="AO56" s="74">
        <f t="shared" si="104"/>
        <v>0</v>
      </c>
      <c r="AP56" s="149">
        <f t="shared" si="104"/>
        <v>0</v>
      </c>
      <c r="AQ56" s="149">
        <f t="shared" si="104"/>
        <v>0</v>
      </c>
      <c r="AR56" s="72">
        <f t="shared" si="104"/>
        <v>0</v>
      </c>
      <c r="AS56" s="73">
        <f t="shared" si="104"/>
        <v>0</v>
      </c>
      <c r="AT56" s="73">
        <f t="shared" si="104"/>
        <v>0</v>
      </c>
      <c r="AU56" s="73">
        <f t="shared" si="104"/>
        <v>0</v>
      </c>
      <c r="AV56" s="73">
        <f t="shared" si="104"/>
        <v>0</v>
      </c>
      <c r="AW56" s="73">
        <f t="shared" si="104"/>
        <v>0</v>
      </c>
      <c r="AX56" s="73">
        <f t="shared" si="104"/>
        <v>0</v>
      </c>
      <c r="AY56" s="73">
        <f t="shared" si="104"/>
        <v>0</v>
      </c>
      <c r="AZ56" s="73">
        <f t="shared" si="104"/>
        <v>0</v>
      </c>
      <c r="BA56" s="73">
        <f t="shared" si="104"/>
        <v>0</v>
      </c>
      <c r="BB56" s="73">
        <f t="shared" si="104"/>
        <v>0</v>
      </c>
      <c r="BC56" s="74">
        <f t="shared" si="104"/>
        <v>0</v>
      </c>
      <c r="BD56" s="149">
        <f t="shared" si="104"/>
        <v>0</v>
      </c>
      <c r="BE56" s="149">
        <f t="shared" si="104"/>
        <v>0</v>
      </c>
      <c r="BF56" s="72">
        <f t="shared" si="104"/>
        <v>0</v>
      </c>
      <c r="BG56" s="73">
        <f t="shared" si="104"/>
        <v>0</v>
      </c>
      <c r="BH56" s="73">
        <f t="shared" si="104"/>
        <v>0</v>
      </c>
      <c r="BI56" s="73">
        <f t="shared" si="104"/>
        <v>0</v>
      </c>
      <c r="BJ56" s="73">
        <f t="shared" si="104"/>
        <v>0</v>
      </c>
      <c r="BK56" s="73">
        <f t="shared" si="104"/>
        <v>0</v>
      </c>
      <c r="BL56" s="73">
        <f t="shared" si="104"/>
        <v>0</v>
      </c>
      <c r="BM56" s="73">
        <f t="shared" si="104"/>
        <v>0</v>
      </c>
      <c r="BN56" s="73">
        <f t="shared" ref="BN56:CG56" si="116">IF(BN$4=0,0,BN55/BN$4)</f>
        <v>0</v>
      </c>
      <c r="BO56" s="73">
        <f t="shared" si="116"/>
        <v>0</v>
      </c>
      <c r="BP56" s="73">
        <f t="shared" si="116"/>
        <v>0</v>
      </c>
      <c r="BQ56" s="74">
        <f t="shared" si="116"/>
        <v>0</v>
      </c>
      <c r="BR56" s="149">
        <f t="shared" si="116"/>
        <v>0</v>
      </c>
      <c r="BS56" s="149">
        <f t="shared" si="116"/>
        <v>0</v>
      </c>
      <c r="BT56" s="72">
        <f t="shared" si="116"/>
        <v>0</v>
      </c>
      <c r="BU56" s="73">
        <f t="shared" si="116"/>
        <v>0</v>
      </c>
      <c r="BV56" s="73">
        <f t="shared" si="116"/>
        <v>0</v>
      </c>
      <c r="BW56" s="73">
        <f t="shared" si="116"/>
        <v>0</v>
      </c>
      <c r="BX56" s="73">
        <f t="shared" si="116"/>
        <v>0</v>
      </c>
      <c r="BY56" s="73">
        <f t="shared" si="116"/>
        <v>0</v>
      </c>
      <c r="BZ56" s="73">
        <f t="shared" si="116"/>
        <v>0</v>
      </c>
      <c r="CA56" s="73">
        <f t="shared" si="116"/>
        <v>0</v>
      </c>
      <c r="CB56" s="73">
        <f t="shared" si="116"/>
        <v>0</v>
      </c>
      <c r="CC56" s="73">
        <f t="shared" si="116"/>
        <v>0</v>
      </c>
      <c r="CD56" s="73">
        <f t="shared" si="116"/>
        <v>0</v>
      </c>
      <c r="CE56" s="74">
        <f t="shared" si="116"/>
        <v>0</v>
      </c>
      <c r="CF56" s="149">
        <f t="shared" si="116"/>
        <v>0</v>
      </c>
      <c r="CG56" s="149">
        <f t="shared" si="116"/>
        <v>0</v>
      </c>
    </row>
    <row r="57" spans="1:85" ht="16.5" thickTop="1" x14ac:dyDescent="0.25">
      <c r="A57" s="64" t="s">
        <v>17</v>
      </c>
      <c r="B57" s="65">
        <v>-0.09</v>
      </c>
      <c r="C57" s="66">
        <v>-0.09</v>
      </c>
      <c r="D57" s="66">
        <v>-0.09</v>
      </c>
      <c r="E57" s="66">
        <v>-0.09</v>
      </c>
      <c r="F57" s="66">
        <v>-0.09</v>
      </c>
      <c r="G57" s="66">
        <v>-0.09</v>
      </c>
      <c r="H57" s="66">
        <v>-0.09</v>
      </c>
      <c r="I57" s="66">
        <v>-0.09</v>
      </c>
      <c r="J57" s="66">
        <v>-0.09</v>
      </c>
      <c r="K57" s="66">
        <v>-0.09</v>
      </c>
      <c r="L57" s="66">
        <v>-0.09</v>
      </c>
      <c r="M57" s="67">
        <v>-0.09</v>
      </c>
      <c r="N57" s="150">
        <v>-0.09</v>
      </c>
      <c r="O57" s="150">
        <f>IFERROR((AVERAGE(B57:M57)),0)</f>
        <v>-8.9999999999999983E-2</v>
      </c>
      <c r="P57" s="65">
        <v>-0.09</v>
      </c>
      <c r="Q57" s="66">
        <v>-0.09</v>
      </c>
      <c r="R57" s="66">
        <v>-0.09</v>
      </c>
      <c r="S57" s="66">
        <v>-0.09</v>
      </c>
      <c r="T57" s="66">
        <v>-0.09</v>
      </c>
      <c r="U57" s="66">
        <v>-0.09</v>
      </c>
      <c r="V57" s="66">
        <v>-0.09</v>
      </c>
      <c r="W57" s="66">
        <v>-0.09</v>
      </c>
      <c r="X57" s="66">
        <v>-0.09</v>
      </c>
      <c r="Y57" s="66">
        <v>-0.09</v>
      </c>
      <c r="Z57" s="66">
        <v>-0.09</v>
      </c>
      <c r="AA57" s="67">
        <v>-0.09</v>
      </c>
      <c r="AB57" s="150">
        <v>-0.09</v>
      </c>
      <c r="AC57" s="150">
        <f>IFERROR((AVERAGE(P57:AA57)),0)</f>
        <v>-8.9999999999999983E-2</v>
      </c>
      <c r="AD57" s="65">
        <v>-0.09</v>
      </c>
      <c r="AE57" s="66">
        <v>-0.09</v>
      </c>
      <c r="AF57" s="66">
        <v>-0.09</v>
      </c>
      <c r="AG57" s="66">
        <v>-0.09</v>
      </c>
      <c r="AH57" s="66">
        <v>-0.09</v>
      </c>
      <c r="AI57" s="66">
        <v>-0.09</v>
      </c>
      <c r="AJ57" s="66">
        <v>-0.09</v>
      </c>
      <c r="AK57" s="66">
        <v>-0.09</v>
      </c>
      <c r="AL57" s="66">
        <v>-0.09</v>
      </c>
      <c r="AM57" s="66">
        <v>-0.09</v>
      </c>
      <c r="AN57" s="66">
        <v>-0.09</v>
      </c>
      <c r="AO57" s="67">
        <v>-0.09</v>
      </c>
      <c r="AP57" s="150">
        <v>-0.09</v>
      </c>
      <c r="AQ57" s="150">
        <f>IFERROR((AVERAGE(AD57:AO57)),0)</f>
        <v>-8.9999999999999983E-2</v>
      </c>
      <c r="AR57" s="65">
        <v>-0.09</v>
      </c>
      <c r="AS57" s="66">
        <v>-0.09</v>
      </c>
      <c r="AT57" s="66">
        <v>-0.09</v>
      </c>
      <c r="AU57" s="66">
        <v>-0.09</v>
      </c>
      <c r="AV57" s="66">
        <v>-0.09</v>
      </c>
      <c r="AW57" s="66">
        <v>-0.09</v>
      </c>
      <c r="AX57" s="66">
        <v>-0.09</v>
      </c>
      <c r="AY57" s="66">
        <v>-0.09</v>
      </c>
      <c r="AZ57" s="66">
        <v>-0.09</v>
      </c>
      <c r="BA57" s="66">
        <v>-0.09</v>
      </c>
      <c r="BB57" s="66">
        <v>-0.09</v>
      </c>
      <c r="BC57" s="67">
        <v>-0.09</v>
      </c>
      <c r="BD57" s="150">
        <v>-0.09</v>
      </c>
      <c r="BE57" s="150">
        <f>IFERROR((AVERAGE(AR57:BC57)),0)</f>
        <v>-8.9999999999999983E-2</v>
      </c>
      <c r="BF57" s="65">
        <v>-0.09</v>
      </c>
      <c r="BG57" s="66">
        <v>-0.09</v>
      </c>
      <c r="BH57" s="66">
        <v>-0.09</v>
      </c>
      <c r="BI57" s="66">
        <v>-0.09</v>
      </c>
      <c r="BJ57" s="66">
        <v>-0.09</v>
      </c>
      <c r="BK57" s="66">
        <v>-0.09</v>
      </c>
      <c r="BL57" s="66">
        <v>-0.09</v>
      </c>
      <c r="BM57" s="66">
        <v>-0.09</v>
      </c>
      <c r="BN57" s="66">
        <v>-0.09</v>
      </c>
      <c r="BO57" s="66">
        <v>-0.09</v>
      </c>
      <c r="BP57" s="66">
        <v>-0.09</v>
      </c>
      <c r="BQ57" s="67">
        <v>-0.09</v>
      </c>
      <c r="BR57" s="150">
        <v>-0.09</v>
      </c>
      <c r="BS57" s="150">
        <f>IFERROR((AVERAGE(BF57:BQ57)),0)</f>
        <v>-8.9999999999999983E-2</v>
      </c>
      <c r="BT57" s="65">
        <v>-0.09</v>
      </c>
      <c r="BU57" s="66">
        <v>-0.09</v>
      </c>
      <c r="BV57" s="66">
        <v>-0.09</v>
      </c>
      <c r="BW57" s="66">
        <v>-0.09</v>
      </c>
      <c r="BX57" s="66">
        <v>-0.09</v>
      </c>
      <c r="BY57" s="66">
        <v>-0.09</v>
      </c>
      <c r="BZ57" s="66">
        <v>-0.09</v>
      </c>
      <c r="CA57" s="66">
        <v>-0.09</v>
      </c>
      <c r="CB57" s="66">
        <v>-0.09</v>
      </c>
      <c r="CC57" s="66">
        <v>-0.09</v>
      </c>
      <c r="CD57" s="66">
        <v>-0.09</v>
      </c>
      <c r="CE57" s="67">
        <v>-0.09</v>
      </c>
      <c r="CF57" s="150">
        <v>-0.09</v>
      </c>
      <c r="CG57" s="150">
        <f>IFERROR((AVERAGE(BT57:CE57)),0)</f>
        <v>-8.9999999999999983E-2</v>
      </c>
    </row>
    <row r="58" spans="1:85" ht="16.5" thickBot="1" x14ac:dyDescent="0.3">
      <c r="A58" s="68" t="s">
        <v>18</v>
      </c>
      <c r="B58" s="41">
        <f t="shared" ref="B58:BM58" si="117">B4*B57</f>
        <v>0</v>
      </c>
      <c r="C58" s="42">
        <f t="shared" si="117"/>
        <v>0</v>
      </c>
      <c r="D58" s="42">
        <f t="shared" si="117"/>
        <v>0</v>
      </c>
      <c r="E58" s="42">
        <f t="shared" si="117"/>
        <v>0</v>
      </c>
      <c r="F58" s="42">
        <f t="shared" si="117"/>
        <v>0</v>
      </c>
      <c r="G58" s="43">
        <f t="shared" si="117"/>
        <v>-7886.8665000000001</v>
      </c>
      <c r="H58" s="43">
        <f t="shared" si="117"/>
        <v>-11340.7677</v>
      </c>
      <c r="I58" s="43">
        <f t="shared" si="117"/>
        <v>-12000.7539</v>
      </c>
      <c r="J58" s="43">
        <f t="shared" si="117"/>
        <v>-11652.556500000001</v>
      </c>
      <c r="K58" s="43">
        <f t="shared" si="117"/>
        <v>-14278.933800000001</v>
      </c>
      <c r="L58" s="43">
        <f t="shared" si="117"/>
        <v>0</v>
      </c>
      <c r="M58" s="44">
        <f t="shared" si="117"/>
        <v>0</v>
      </c>
      <c r="N58" s="146">
        <f t="shared" si="117"/>
        <v>-57159.878400000001</v>
      </c>
      <c r="O58" s="146">
        <f t="shared" si="117"/>
        <v>-11431.975679999998</v>
      </c>
      <c r="P58" s="41">
        <f t="shared" si="117"/>
        <v>0</v>
      </c>
      <c r="Q58" s="42">
        <f t="shared" si="117"/>
        <v>0</v>
      </c>
      <c r="R58" s="42">
        <f t="shared" si="117"/>
        <v>0</v>
      </c>
      <c r="S58" s="42">
        <f t="shared" si="117"/>
        <v>0</v>
      </c>
      <c r="T58" s="42">
        <f t="shared" si="117"/>
        <v>0</v>
      </c>
      <c r="U58" s="43">
        <f t="shared" si="117"/>
        <v>0</v>
      </c>
      <c r="V58" s="43">
        <f t="shared" si="117"/>
        <v>0</v>
      </c>
      <c r="W58" s="43">
        <f t="shared" si="117"/>
        <v>0</v>
      </c>
      <c r="X58" s="43">
        <f t="shared" si="117"/>
        <v>0</v>
      </c>
      <c r="Y58" s="43">
        <f t="shared" si="117"/>
        <v>0</v>
      </c>
      <c r="Z58" s="43">
        <f t="shared" si="117"/>
        <v>0</v>
      </c>
      <c r="AA58" s="44">
        <f t="shared" si="117"/>
        <v>0</v>
      </c>
      <c r="AB58" s="146">
        <f t="shared" si="117"/>
        <v>0</v>
      </c>
      <c r="AC58" s="146">
        <f t="shared" si="117"/>
        <v>0</v>
      </c>
      <c r="AD58" s="41">
        <f t="shared" si="117"/>
        <v>0</v>
      </c>
      <c r="AE58" s="42">
        <f t="shared" si="117"/>
        <v>0</v>
      </c>
      <c r="AF58" s="42">
        <f t="shared" si="117"/>
        <v>0</v>
      </c>
      <c r="AG58" s="42">
        <f t="shared" si="117"/>
        <v>0</v>
      </c>
      <c r="AH58" s="42">
        <f t="shared" si="117"/>
        <v>0</v>
      </c>
      <c r="AI58" s="43">
        <f t="shared" si="117"/>
        <v>0</v>
      </c>
      <c r="AJ58" s="43">
        <f t="shared" si="117"/>
        <v>0</v>
      </c>
      <c r="AK58" s="43">
        <f t="shared" si="117"/>
        <v>0</v>
      </c>
      <c r="AL58" s="43">
        <f t="shared" si="117"/>
        <v>0</v>
      </c>
      <c r="AM58" s="43">
        <f t="shared" si="117"/>
        <v>0</v>
      </c>
      <c r="AN58" s="43">
        <f t="shared" si="117"/>
        <v>0</v>
      </c>
      <c r="AO58" s="44">
        <f t="shared" si="117"/>
        <v>0</v>
      </c>
      <c r="AP58" s="146">
        <f t="shared" si="117"/>
        <v>0</v>
      </c>
      <c r="AQ58" s="146">
        <f t="shared" si="117"/>
        <v>0</v>
      </c>
      <c r="AR58" s="41">
        <f t="shared" si="117"/>
        <v>0</v>
      </c>
      <c r="AS58" s="42">
        <f t="shared" si="117"/>
        <v>0</v>
      </c>
      <c r="AT58" s="42">
        <f t="shared" si="117"/>
        <v>0</v>
      </c>
      <c r="AU58" s="42">
        <f t="shared" si="117"/>
        <v>0</v>
      </c>
      <c r="AV58" s="42">
        <f t="shared" si="117"/>
        <v>0</v>
      </c>
      <c r="AW58" s="43">
        <f t="shared" si="117"/>
        <v>0</v>
      </c>
      <c r="AX58" s="43">
        <f t="shared" si="117"/>
        <v>0</v>
      </c>
      <c r="AY58" s="43">
        <f t="shared" si="117"/>
        <v>0</v>
      </c>
      <c r="AZ58" s="43">
        <f t="shared" si="117"/>
        <v>0</v>
      </c>
      <c r="BA58" s="43">
        <f t="shared" si="117"/>
        <v>0</v>
      </c>
      <c r="BB58" s="43">
        <f t="shared" si="117"/>
        <v>0</v>
      </c>
      <c r="BC58" s="44">
        <f t="shared" si="117"/>
        <v>0</v>
      </c>
      <c r="BD58" s="146">
        <f t="shared" si="117"/>
        <v>0</v>
      </c>
      <c r="BE58" s="146">
        <f t="shared" si="117"/>
        <v>0</v>
      </c>
      <c r="BF58" s="41">
        <f t="shared" si="117"/>
        <v>0</v>
      </c>
      <c r="BG58" s="42">
        <f t="shared" si="117"/>
        <v>0</v>
      </c>
      <c r="BH58" s="42">
        <f t="shared" si="117"/>
        <v>0</v>
      </c>
      <c r="BI58" s="42">
        <f t="shared" si="117"/>
        <v>0</v>
      </c>
      <c r="BJ58" s="42">
        <f t="shared" si="117"/>
        <v>0</v>
      </c>
      <c r="BK58" s="43">
        <f t="shared" si="117"/>
        <v>0</v>
      </c>
      <c r="BL58" s="43">
        <f t="shared" si="117"/>
        <v>0</v>
      </c>
      <c r="BM58" s="43">
        <f t="shared" si="117"/>
        <v>0</v>
      </c>
      <c r="BN58" s="43">
        <f t="shared" ref="BN58:CG58" si="118">BN4*BN57</f>
        <v>0</v>
      </c>
      <c r="BO58" s="43">
        <f t="shared" si="118"/>
        <v>0</v>
      </c>
      <c r="BP58" s="43">
        <f t="shared" si="118"/>
        <v>0</v>
      </c>
      <c r="BQ58" s="44">
        <f t="shared" si="118"/>
        <v>0</v>
      </c>
      <c r="BR58" s="146">
        <f t="shared" si="118"/>
        <v>0</v>
      </c>
      <c r="BS58" s="146">
        <f t="shared" si="118"/>
        <v>0</v>
      </c>
      <c r="BT58" s="41">
        <f t="shared" si="118"/>
        <v>0</v>
      </c>
      <c r="BU58" s="42">
        <f t="shared" si="118"/>
        <v>0</v>
      </c>
      <c r="BV58" s="42">
        <f t="shared" si="118"/>
        <v>0</v>
      </c>
      <c r="BW58" s="42">
        <f t="shared" si="118"/>
        <v>0</v>
      </c>
      <c r="BX58" s="42">
        <f t="shared" si="118"/>
        <v>0</v>
      </c>
      <c r="BY58" s="43">
        <f t="shared" si="118"/>
        <v>0</v>
      </c>
      <c r="BZ58" s="43">
        <f t="shared" si="118"/>
        <v>0</v>
      </c>
      <c r="CA58" s="43">
        <f t="shared" si="118"/>
        <v>0</v>
      </c>
      <c r="CB58" s="43">
        <f t="shared" si="118"/>
        <v>0</v>
      </c>
      <c r="CC58" s="43">
        <f t="shared" si="118"/>
        <v>0</v>
      </c>
      <c r="CD58" s="43">
        <f t="shared" si="118"/>
        <v>0</v>
      </c>
      <c r="CE58" s="44">
        <f t="shared" si="118"/>
        <v>0</v>
      </c>
      <c r="CF58" s="146">
        <f t="shared" si="118"/>
        <v>0</v>
      </c>
      <c r="CG58" s="146">
        <f t="shared" si="118"/>
        <v>0</v>
      </c>
    </row>
    <row r="59" spans="1:85" ht="17.25" thickTop="1" thickBot="1" x14ac:dyDescent="0.3">
      <c r="A59" s="75" t="s">
        <v>26</v>
      </c>
      <c r="B59" s="76">
        <f>(B57-B56)/B57</f>
        <v>1</v>
      </c>
      <c r="C59" s="77">
        <f t="shared" ref="C59:O59" si="119">(C57-C56)/C57</f>
        <v>1</v>
      </c>
      <c r="D59" s="77">
        <f t="shared" si="119"/>
        <v>1</v>
      </c>
      <c r="E59" s="77">
        <f t="shared" si="119"/>
        <v>1</v>
      </c>
      <c r="F59" s="77">
        <f t="shared" si="119"/>
        <v>1</v>
      </c>
      <c r="G59" s="77">
        <f t="shared" si="119"/>
        <v>0.50510890478493586</v>
      </c>
      <c r="H59" s="77">
        <f t="shared" si="119"/>
        <v>0.64790037979527615</v>
      </c>
      <c r="I59" s="77">
        <f t="shared" si="119"/>
        <v>0.60358323821639237</v>
      </c>
      <c r="J59" s="77">
        <f t="shared" si="119"/>
        <v>0.25913339274518865</v>
      </c>
      <c r="K59" s="77">
        <f t="shared" si="119"/>
        <v>0.46085470331125145</v>
      </c>
      <c r="L59" s="77">
        <f t="shared" si="119"/>
        <v>1</v>
      </c>
      <c r="M59" s="78">
        <f t="shared" si="119"/>
        <v>1</v>
      </c>
      <c r="N59" s="152">
        <f t="shared" si="119"/>
        <v>0.4929147714911864</v>
      </c>
      <c r="O59" s="152">
        <f t="shared" si="119"/>
        <v>0.49291477149118629</v>
      </c>
      <c r="P59" s="76">
        <f>(P57-P56)/P57</f>
        <v>1</v>
      </c>
      <c r="Q59" s="77">
        <f t="shared" ref="Q59:AC59" si="120">(Q57-Q56)/Q57</f>
        <v>1</v>
      </c>
      <c r="R59" s="77">
        <f t="shared" si="120"/>
        <v>1</v>
      </c>
      <c r="S59" s="77">
        <f t="shared" si="120"/>
        <v>1</v>
      </c>
      <c r="T59" s="77">
        <f t="shared" si="120"/>
        <v>1</v>
      </c>
      <c r="U59" s="77">
        <f t="shared" si="120"/>
        <v>1</v>
      </c>
      <c r="V59" s="77">
        <f t="shared" si="120"/>
        <v>1</v>
      </c>
      <c r="W59" s="77">
        <f t="shared" si="120"/>
        <v>1</v>
      </c>
      <c r="X59" s="77">
        <f t="shared" si="120"/>
        <v>1</v>
      </c>
      <c r="Y59" s="77">
        <f t="shared" si="120"/>
        <v>1</v>
      </c>
      <c r="Z59" s="77">
        <f t="shared" si="120"/>
        <v>1</v>
      </c>
      <c r="AA59" s="78">
        <f t="shared" si="120"/>
        <v>1</v>
      </c>
      <c r="AB59" s="152">
        <f t="shared" si="120"/>
        <v>1</v>
      </c>
      <c r="AC59" s="152">
        <f t="shared" si="120"/>
        <v>1</v>
      </c>
      <c r="AD59" s="76">
        <f>(AD57-AD56)/AD57</f>
        <v>1</v>
      </c>
      <c r="AE59" s="77">
        <f t="shared" ref="AE59:AQ59" si="121">(AE57-AE56)/AE57</f>
        <v>1</v>
      </c>
      <c r="AF59" s="77">
        <f t="shared" si="121"/>
        <v>1</v>
      </c>
      <c r="AG59" s="77">
        <f t="shared" si="121"/>
        <v>1</v>
      </c>
      <c r="AH59" s="77">
        <f t="shared" si="121"/>
        <v>1</v>
      </c>
      <c r="AI59" s="77">
        <f t="shared" si="121"/>
        <v>1</v>
      </c>
      <c r="AJ59" s="77">
        <f t="shared" si="121"/>
        <v>1</v>
      </c>
      <c r="AK59" s="77">
        <f t="shared" si="121"/>
        <v>1</v>
      </c>
      <c r="AL59" s="77">
        <f t="shared" si="121"/>
        <v>1</v>
      </c>
      <c r="AM59" s="77">
        <f t="shared" si="121"/>
        <v>1</v>
      </c>
      <c r="AN59" s="77">
        <f t="shared" si="121"/>
        <v>1</v>
      </c>
      <c r="AO59" s="78">
        <f t="shared" si="121"/>
        <v>1</v>
      </c>
      <c r="AP59" s="152">
        <f t="shared" si="121"/>
        <v>1</v>
      </c>
      <c r="AQ59" s="152">
        <f t="shared" si="121"/>
        <v>1</v>
      </c>
      <c r="AR59" s="76">
        <f>(AR57-AR56)/AR57</f>
        <v>1</v>
      </c>
      <c r="AS59" s="77">
        <f t="shared" ref="AS59:BE59" si="122">(AS57-AS56)/AS57</f>
        <v>1</v>
      </c>
      <c r="AT59" s="77">
        <f t="shared" si="122"/>
        <v>1</v>
      </c>
      <c r="AU59" s="77">
        <f t="shared" si="122"/>
        <v>1</v>
      </c>
      <c r="AV59" s="77">
        <f t="shared" si="122"/>
        <v>1</v>
      </c>
      <c r="AW59" s="77">
        <f t="shared" si="122"/>
        <v>1</v>
      </c>
      <c r="AX59" s="77">
        <f t="shared" si="122"/>
        <v>1</v>
      </c>
      <c r="AY59" s="77">
        <f t="shared" si="122"/>
        <v>1</v>
      </c>
      <c r="AZ59" s="77">
        <f t="shared" si="122"/>
        <v>1</v>
      </c>
      <c r="BA59" s="77">
        <f t="shared" si="122"/>
        <v>1</v>
      </c>
      <c r="BB59" s="77">
        <f t="shared" si="122"/>
        <v>1</v>
      </c>
      <c r="BC59" s="78">
        <f t="shared" si="122"/>
        <v>1</v>
      </c>
      <c r="BD59" s="152">
        <f t="shared" si="122"/>
        <v>1</v>
      </c>
      <c r="BE59" s="152">
        <f t="shared" si="122"/>
        <v>1</v>
      </c>
      <c r="BF59" s="76">
        <f>(BF57-BF56)/BF57</f>
        <v>1</v>
      </c>
      <c r="BG59" s="77">
        <f t="shared" ref="BG59:BS59" si="123">(BG57-BG56)/BG57</f>
        <v>1</v>
      </c>
      <c r="BH59" s="77">
        <f t="shared" si="123"/>
        <v>1</v>
      </c>
      <c r="BI59" s="77">
        <f t="shared" si="123"/>
        <v>1</v>
      </c>
      <c r="BJ59" s="77">
        <f t="shared" si="123"/>
        <v>1</v>
      </c>
      <c r="BK59" s="77">
        <f t="shared" si="123"/>
        <v>1</v>
      </c>
      <c r="BL59" s="77">
        <f t="shared" si="123"/>
        <v>1</v>
      </c>
      <c r="BM59" s="77">
        <f t="shared" si="123"/>
        <v>1</v>
      </c>
      <c r="BN59" s="77">
        <f t="shared" si="123"/>
        <v>1</v>
      </c>
      <c r="BO59" s="77">
        <f t="shared" si="123"/>
        <v>1</v>
      </c>
      <c r="BP59" s="77">
        <f t="shared" si="123"/>
        <v>1</v>
      </c>
      <c r="BQ59" s="78">
        <f t="shared" si="123"/>
        <v>1</v>
      </c>
      <c r="BR59" s="152">
        <f t="shared" si="123"/>
        <v>1</v>
      </c>
      <c r="BS59" s="152">
        <f t="shared" si="123"/>
        <v>1</v>
      </c>
      <c r="BT59" s="76">
        <f>(BT57-BT56)/BT57</f>
        <v>1</v>
      </c>
      <c r="BU59" s="77">
        <f t="shared" ref="BU59:CG59" si="124">(BU57-BU56)/BU57</f>
        <v>1</v>
      </c>
      <c r="BV59" s="77">
        <f t="shared" si="124"/>
        <v>1</v>
      </c>
      <c r="BW59" s="77">
        <f t="shared" si="124"/>
        <v>1</v>
      </c>
      <c r="BX59" s="77">
        <f t="shared" si="124"/>
        <v>1</v>
      </c>
      <c r="BY59" s="77">
        <f t="shared" si="124"/>
        <v>1</v>
      </c>
      <c r="BZ59" s="77">
        <f t="shared" si="124"/>
        <v>1</v>
      </c>
      <c r="CA59" s="77">
        <f t="shared" si="124"/>
        <v>1</v>
      </c>
      <c r="CB59" s="77">
        <f t="shared" si="124"/>
        <v>1</v>
      </c>
      <c r="CC59" s="77">
        <f t="shared" si="124"/>
        <v>1</v>
      </c>
      <c r="CD59" s="77">
        <f t="shared" si="124"/>
        <v>1</v>
      </c>
      <c r="CE59" s="78">
        <f t="shared" si="124"/>
        <v>1</v>
      </c>
      <c r="CF59" s="152">
        <f t="shared" si="124"/>
        <v>1</v>
      </c>
      <c r="CG59" s="152">
        <f t="shared" si="124"/>
        <v>1</v>
      </c>
    </row>
    <row r="60" spans="1:85" ht="6.95" customHeight="1" thickTop="1" thickBot="1" x14ac:dyDescent="0.3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115"/>
      <c r="O60" s="115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115"/>
      <c r="AC60" s="115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115"/>
      <c r="AQ60" s="115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115"/>
      <c r="BE60" s="115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115"/>
      <c r="BS60" s="115"/>
      <c r="BT60" s="90"/>
      <c r="BU60" s="90"/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115"/>
      <c r="CG60" s="115"/>
    </row>
    <row r="61" spans="1:85" ht="19.5" thickTop="1" x14ac:dyDescent="0.25">
      <c r="A61" s="82" t="s">
        <v>30</v>
      </c>
      <c r="B61" s="69"/>
      <c r="C61" s="70"/>
      <c r="D61" s="70"/>
      <c r="E61" s="70"/>
      <c r="F61" s="70"/>
      <c r="G61" s="70">
        <v>-8116.04</v>
      </c>
      <c r="H61" s="70">
        <f>-5742.62-3662.29</f>
        <v>-9404.91</v>
      </c>
      <c r="I61" s="70">
        <v>-6014.79</v>
      </c>
      <c r="J61" s="70">
        <v>-4361.3900000000003</v>
      </c>
      <c r="K61" s="70">
        <v>-15345.64</v>
      </c>
      <c r="L61" s="70"/>
      <c r="M61" s="71"/>
      <c r="N61" s="153">
        <f>SUM(B61:M61)</f>
        <v>-43242.770000000004</v>
      </c>
      <c r="O61" s="153">
        <f>IFERROR((AVERAGE(B61:M61)),0)</f>
        <v>-8648.5540000000001</v>
      </c>
      <c r="P61" s="69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1"/>
      <c r="AB61" s="153">
        <f>SUM(P61:AA61)</f>
        <v>0</v>
      </c>
      <c r="AC61" s="153">
        <f>IFERROR((AVERAGE(P61:AA61)),0)</f>
        <v>0</v>
      </c>
      <c r="AD61" s="69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1"/>
      <c r="AP61" s="153">
        <f>SUM(AD61:AO61)</f>
        <v>0</v>
      </c>
      <c r="AQ61" s="153">
        <f>IFERROR((AVERAGE(AD61:AO61)),0)</f>
        <v>0</v>
      </c>
      <c r="AR61" s="69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1"/>
      <c r="BD61" s="153">
        <f>SUM(AR61:BC61)</f>
        <v>0</v>
      </c>
      <c r="BE61" s="153">
        <f>IFERROR((AVERAGE(AR61:BC61)),0)</f>
        <v>0</v>
      </c>
      <c r="BF61" s="69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1"/>
      <c r="BR61" s="153">
        <f>SUM(BF61:BQ61)</f>
        <v>0</v>
      </c>
      <c r="BS61" s="153">
        <f>IFERROR((AVERAGE(BF61:BQ61)),0)</f>
        <v>0</v>
      </c>
      <c r="BT61" s="69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1"/>
      <c r="CF61" s="153">
        <f>SUM(BT61:CE61)</f>
        <v>0</v>
      </c>
      <c r="CG61" s="153">
        <f>IFERROR((AVERAGE(BT61:CE61)),0)</f>
        <v>0</v>
      </c>
    </row>
    <row r="62" spans="1:85" ht="19.5" thickBot="1" x14ac:dyDescent="0.3">
      <c r="A62" s="83" t="s">
        <v>3</v>
      </c>
      <c r="B62" s="72">
        <f t="shared" si="104"/>
        <v>0</v>
      </c>
      <c r="C62" s="73">
        <f t="shared" si="104"/>
        <v>0</v>
      </c>
      <c r="D62" s="73">
        <f t="shared" si="104"/>
        <v>0</v>
      </c>
      <c r="E62" s="73">
        <f t="shared" si="104"/>
        <v>0</v>
      </c>
      <c r="F62" s="73">
        <f t="shared" si="104"/>
        <v>0</v>
      </c>
      <c r="G62" s="73">
        <f t="shared" si="104"/>
        <v>-9.2615185004082418E-2</v>
      </c>
      <c r="H62" s="73">
        <f t="shared" si="104"/>
        <v>-7.4637090044618409E-2</v>
      </c>
      <c r="I62" s="73">
        <f t="shared" si="104"/>
        <v>-4.510809108417764E-2</v>
      </c>
      <c r="J62" s="73">
        <f t="shared" si="104"/>
        <v>-3.3685749560622168E-2</v>
      </c>
      <c r="K62" s="73">
        <f t="shared" si="104"/>
        <v>-9.6723440233331695E-2</v>
      </c>
      <c r="L62" s="73">
        <f t="shared" si="104"/>
        <v>0</v>
      </c>
      <c r="M62" s="74">
        <f t="shared" si="104"/>
        <v>0</v>
      </c>
      <c r="N62" s="149">
        <f t="shared" si="104"/>
        <v>-6.8087081514855013E-2</v>
      </c>
      <c r="O62" s="149">
        <f t="shared" si="104"/>
        <v>-6.8087081514855E-2</v>
      </c>
      <c r="P62" s="72">
        <f t="shared" si="104"/>
        <v>0</v>
      </c>
      <c r="Q62" s="73">
        <f t="shared" si="104"/>
        <v>0</v>
      </c>
      <c r="R62" s="73">
        <f t="shared" si="104"/>
        <v>0</v>
      </c>
      <c r="S62" s="73">
        <f t="shared" si="104"/>
        <v>0</v>
      </c>
      <c r="T62" s="73">
        <f t="shared" si="104"/>
        <v>0</v>
      </c>
      <c r="U62" s="73">
        <f t="shared" si="104"/>
        <v>0</v>
      </c>
      <c r="V62" s="73">
        <f t="shared" si="104"/>
        <v>0</v>
      </c>
      <c r="W62" s="73">
        <f t="shared" si="104"/>
        <v>0</v>
      </c>
      <c r="X62" s="73">
        <f t="shared" si="104"/>
        <v>0</v>
      </c>
      <c r="Y62" s="73">
        <f t="shared" si="104"/>
        <v>0</v>
      </c>
      <c r="Z62" s="73">
        <f t="shared" si="104"/>
        <v>0</v>
      </c>
      <c r="AA62" s="74">
        <f t="shared" si="104"/>
        <v>0</v>
      </c>
      <c r="AB62" s="149">
        <f t="shared" si="104"/>
        <v>0</v>
      </c>
      <c r="AC62" s="149">
        <f t="shared" si="104"/>
        <v>0</v>
      </c>
      <c r="AD62" s="72">
        <f t="shared" si="104"/>
        <v>0</v>
      </c>
      <c r="AE62" s="73">
        <f t="shared" si="104"/>
        <v>0</v>
      </c>
      <c r="AF62" s="73">
        <f t="shared" si="104"/>
        <v>0</v>
      </c>
      <c r="AG62" s="73">
        <f t="shared" si="104"/>
        <v>0</v>
      </c>
      <c r="AH62" s="73">
        <f t="shared" si="104"/>
        <v>0</v>
      </c>
      <c r="AI62" s="73">
        <f t="shared" si="104"/>
        <v>0</v>
      </c>
      <c r="AJ62" s="73">
        <f t="shared" si="104"/>
        <v>0</v>
      </c>
      <c r="AK62" s="73">
        <f t="shared" si="104"/>
        <v>0</v>
      </c>
      <c r="AL62" s="73">
        <f t="shared" si="104"/>
        <v>0</v>
      </c>
      <c r="AM62" s="73">
        <f t="shared" si="104"/>
        <v>0</v>
      </c>
      <c r="AN62" s="73">
        <f t="shared" si="104"/>
        <v>0</v>
      </c>
      <c r="AO62" s="74">
        <f t="shared" si="104"/>
        <v>0</v>
      </c>
      <c r="AP62" s="149">
        <f t="shared" si="104"/>
        <v>0</v>
      </c>
      <c r="AQ62" s="149">
        <f t="shared" si="104"/>
        <v>0</v>
      </c>
      <c r="AR62" s="72">
        <f t="shared" si="104"/>
        <v>0</v>
      </c>
      <c r="AS62" s="73">
        <f t="shared" si="104"/>
        <v>0</v>
      </c>
      <c r="AT62" s="73">
        <f t="shared" si="104"/>
        <v>0</v>
      </c>
      <c r="AU62" s="73">
        <f t="shared" si="104"/>
        <v>0</v>
      </c>
      <c r="AV62" s="73">
        <f t="shared" si="104"/>
        <v>0</v>
      </c>
      <c r="AW62" s="73">
        <f t="shared" si="104"/>
        <v>0</v>
      </c>
      <c r="AX62" s="73">
        <f t="shared" si="104"/>
        <v>0</v>
      </c>
      <c r="AY62" s="73">
        <f t="shared" si="104"/>
        <v>0</v>
      </c>
      <c r="AZ62" s="73">
        <f t="shared" si="104"/>
        <v>0</v>
      </c>
      <c r="BA62" s="73">
        <f t="shared" si="104"/>
        <v>0</v>
      </c>
      <c r="BB62" s="73">
        <f t="shared" si="104"/>
        <v>0</v>
      </c>
      <c r="BC62" s="74">
        <f t="shared" si="104"/>
        <v>0</v>
      </c>
      <c r="BD62" s="149">
        <f t="shared" si="104"/>
        <v>0</v>
      </c>
      <c r="BE62" s="149">
        <f t="shared" si="104"/>
        <v>0</v>
      </c>
      <c r="BF62" s="72">
        <f t="shared" si="104"/>
        <v>0</v>
      </c>
      <c r="BG62" s="73">
        <f t="shared" si="104"/>
        <v>0</v>
      </c>
      <c r="BH62" s="73">
        <f t="shared" si="104"/>
        <v>0</v>
      </c>
      <c r="BI62" s="73">
        <f t="shared" si="104"/>
        <v>0</v>
      </c>
      <c r="BJ62" s="73">
        <f t="shared" si="104"/>
        <v>0</v>
      </c>
      <c r="BK62" s="73">
        <f t="shared" si="104"/>
        <v>0</v>
      </c>
      <c r="BL62" s="73">
        <f t="shared" si="104"/>
        <v>0</v>
      </c>
      <c r="BM62" s="73">
        <f t="shared" si="104"/>
        <v>0</v>
      </c>
      <c r="BN62" s="73">
        <f t="shared" ref="BN62:CG62" si="125">IF(BN$4=0,0,BN61/BN$4)</f>
        <v>0</v>
      </c>
      <c r="BO62" s="73">
        <f t="shared" si="125"/>
        <v>0</v>
      </c>
      <c r="BP62" s="73">
        <f t="shared" si="125"/>
        <v>0</v>
      </c>
      <c r="BQ62" s="74">
        <f t="shared" si="125"/>
        <v>0</v>
      </c>
      <c r="BR62" s="149">
        <f t="shared" si="125"/>
        <v>0</v>
      </c>
      <c r="BS62" s="149">
        <f t="shared" si="125"/>
        <v>0</v>
      </c>
      <c r="BT62" s="72">
        <f t="shared" si="125"/>
        <v>0</v>
      </c>
      <c r="BU62" s="73">
        <f t="shared" si="125"/>
        <v>0</v>
      </c>
      <c r="BV62" s="73">
        <f t="shared" si="125"/>
        <v>0</v>
      </c>
      <c r="BW62" s="73">
        <f t="shared" si="125"/>
        <v>0</v>
      </c>
      <c r="BX62" s="73">
        <f t="shared" si="125"/>
        <v>0</v>
      </c>
      <c r="BY62" s="73">
        <f t="shared" si="125"/>
        <v>0</v>
      </c>
      <c r="BZ62" s="73">
        <f t="shared" si="125"/>
        <v>0</v>
      </c>
      <c r="CA62" s="73">
        <f t="shared" si="125"/>
        <v>0</v>
      </c>
      <c r="CB62" s="73">
        <f t="shared" si="125"/>
        <v>0</v>
      </c>
      <c r="CC62" s="73">
        <f t="shared" si="125"/>
        <v>0</v>
      </c>
      <c r="CD62" s="73">
        <f t="shared" si="125"/>
        <v>0</v>
      </c>
      <c r="CE62" s="74">
        <f t="shared" si="125"/>
        <v>0</v>
      </c>
      <c r="CF62" s="149">
        <f t="shared" si="125"/>
        <v>0</v>
      </c>
      <c r="CG62" s="149">
        <f t="shared" si="125"/>
        <v>0</v>
      </c>
    </row>
    <row r="63" spans="1:85" ht="16.5" thickTop="1" x14ac:dyDescent="0.25">
      <c r="A63" s="64" t="s">
        <v>17</v>
      </c>
      <c r="B63" s="65">
        <v>-7.0000000000000007E-2</v>
      </c>
      <c r="C63" s="66">
        <v>-7.0000000000000007E-2</v>
      </c>
      <c r="D63" s="66">
        <v>-7.0000000000000007E-2</v>
      </c>
      <c r="E63" s="66">
        <v>-7.0000000000000007E-2</v>
      </c>
      <c r="F63" s="66">
        <v>-7.0000000000000007E-2</v>
      </c>
      <c r="G63" s="66">
        <v>-7.0000000000000007E-2</v>
      </c>
      <c r="H63" s="66">
        <v>-7.0000000000000007E-2</v>
      </c>
      <c r="I63" s="66">
        <v>-7.0000000000000007E-2</v>
      </c>
      <c r="J63" s="66">
        <v>-7.0000000000000007E-2</v>
      </c>
      <c r="K63" s="66">
        <v>-7.0000000000000007E-2</v>
      </c>
      <c r="L63" s="66">
        <v>-7.0000000000000007E-2</v>
      </c>
      <c r="M63" s="67">
        <v>-7.0000000000000007E-2</v>
      </c>
      <c r="N63" s="150">
        <v>-7.0000000000000007E-2</v>
      </c>
      <c r="O63" s="150">
        <f>IFERROR((AVERAGE(B63:M63)),0)</f>
        <v>-7.0000000000000021E-2</v>
      </c>
      <c r="P63" s="65">
        <v>-7.0000000000000007E-2</v>
      </c>
      <c r="Q63" s="66">
        <v>-7.0000000000000007E-2</v>
      </c>
      <c r="R63" s="66">
        <v>-7.0000000000000007E-2</v>
      </c>
      <c r="S63" s="66">
        <v>-7.0000000000000007E-2</v>
      </c>
      <c r="T63" s="66">
        <v>-7.0000000000000007E-2</v>
      </c>
      <c r="U63" s="66">
        <v>-7.0000000000000007E-2</v>
      </c>
      <c r="V63" s="66">
        <v>-7.0000000000000007E-2</v>
      </c>
      <c r="W63" s="66">
        <v>-7.0000000000000007E-2</v>
      </c>
      <c r="X63" s="66">
        <v>-7.0000000000000007E-2</v>
      </c>
      <c r="Y63" s="66">
        <v>-7.0000000000000007E-2</v>
      </c>
      <c r="Z63" s="66">
        <v>-7.0000000000000007E-2</v>
      </c>
      <c r="AA63" s="67">
        <v>-7.0000000000000007E-2</v>
      </c>
      <c r="AB63" s="150">
        <v>-7.0000000000000007E-2</v>
      </c>
      <c r="AC63" s="150">
        <f>IFERROR((AVERAGE(P63:AA63)),0)</f>
        <v>-7.0000000000000021E-2</v>
      </c>
      <c r="AD63" s="65">
        <v>-7.0000000000000007E-2</v>
      </c>
      <c r="AE63" s="66">
        <v>-7.0000000000000007E-2</v>
      </c>
      <c r="AF63" s="66">
        <v>-7.0000000000000007E-2</v>
      </c>
      <c r="AG63" s="66">
        <v>-7.0000000000000007E-2</v>
      </c>
      <c r="AH63" s="66">
        <v>-7.0000000000000007E-2</v>
      </c>
      <c r="AI63" s="66">
        <v>-7.0000000000000007E-2</v>
      </c>
      <c r="AJ63" s="66">
        <v>-7.0000000000000007E-2</v>
      </c>
      <c r="AK63" s="66">
        <v>-7.0000000000000007E-2</v>
      </c>
      <c r="AL63" s="66">
        <v>-7.0000000000000007E-2</v>
      </c>
      <c r="AM63" s="66">
        <v>-7.0000000000000007E-2</v>
      </c>
      <c r="AN63" s="66">
        <v>-7.0000000000000007E-2</v>
      </c>
      <c r="AO63" s="67">
        <v>-7.0000000000000007E-2</v>
      </c>
      <c r="AP63" s="150">
        <v>-7.0000000000000007E-2</v>
      </c>
      <c r="AQ63" s="150">
        <f>IFERROR((AVERAGE(AD63:AO63)),0)</f>
        <v>-7.0000000000000021E-2</v>
      </c>
      <c r="AR63" s="65">
        <v>-7.0000000000000007E-2</v>
      </c>
      <c r="AS63" s="66">
        <v>-7.0000000000000007E-2</v>
      </c>
      <c r="AT63" s="66">
        <v>-7.0000000000000007E-2</v>
      </c>
      <c r="AU63" s="66">
        <v>-7.0000000000000007E-2</v>
      </c>
      <c r="AV63" s="66">
        <v>-7.0000000000000007E-2</v>
      </c>
      <c r="AW63" s="66">
        <v>-7.0000000000000007E-2</v>
      </c>
      <c r="AX63" s="66">
        <v>-7.0000000000000007E-2</v>
      </c>
      <c r="AY63" s="66">
        <v>-7.0000000000000007E-2</v>
      </c>
      <c r="AZ63" s="66">
        <v>-7.0000000000000007E-2</v>
      </c>
      <c r="BA63" s="66">
        <v>-7.0000000000000007E-2</v>
      </c>
      <c r="BB63" s="66">
        <v>-7.0000000000000007E-2</v>
      </c>
      <c r="BC63" s="67">
        <v>-7.0000000000000007E-2</v>
      </c>
      <c r="BD63" s="150">
        <v>-7.0000000000000007E-2</v>
      </c>
      <c r="BE63" s="150">
        <f>IFERROR((AVERAGE(AR63:BC63)),0)</f>
        <v>-7.0000000000000021E-2</v>
      </c>
      <c r="BF63" s="65">
        <v>-7.0000000000000007E-2</v>
      </c>
      <c r="BG63" s="66">
        <v>-7.0000000000000007E-2</v>
      </c>
      <c r="BH63" s="66">
        <v>-7.0000000000000007E-2</v>
      </c>
      <c r="BI63" s="66">
        <v>-7.0000000000000007E-2</v>
      </c>
      <c r="BJ63" s="66">
        <v>-7.0000000000000007E-2</v>
      </c>
      <c r="BK63" s="66">
        <v>-7.0000000000000007E-2</v>
      </c>
      <c r="BL63" s="66">
        <v>-7.0000000000000007E-2</v>
      </c>
      <c r="BM63" s="66">
        <v>-7.0000000000000007E-2</v>
      </c>
      <c r="BN63" s="66">
        <v>-7.0000000000000007E-2</v>
      </c>
      <c r="BO63" s="66">
        <v>-7.0000000000000007E-2</v>
      </c>
      <c r="BP63" s="66">
        <v>-7.0000000000000007E-2</v>
      </c>
      <c r="BQ63" s="67">
        <v>-7.0000000000000007E-2</v>
      </c>
      <c r="BR63" s="150">
        <v>-7.0000000000000007E-2</v>
      </c>
      <c r="BS63" s="150">
        <f>IFERROR((AVERAGE(BF63:BQ63)),0)</f>
        <v>-7.0000000000000021E-2</v>
      </c>
      <c r="BT63" s="65">
        <v>-7.0000000000000007E-2</v>
      </c>
      <c r="BU63" s="66">
        <v>-7.0000000000000007E-2</v>
      </c>
      <c r="BV63" s="66">
        <v>-7.0000000000000007E-2</v>
      </c>
      <c r="BW63" s="66">
        <v>-7.0000000000000007E-2</v>
      </c>
      <c r="BX63" s="66">
        <v>-7.0000000000000007E-2</v>
      </c>
      <c r="BY63" s="66">
        <v>-7.0000000000000007E-2</v>
      </c>
      <c r="BZ63" s="66">
        <v>-7.0000000000000007E-2</v>
      </c>
      <c r="CA63" s="66">
        <v>-7.0000000000000007E-2</v>
      </c>
      <c r="CB63" s="66">
        <v>-7.0000000000000007E-2</v>
      </c>
      <c r="CC63" s="66">
        <v>-7.0000000000000007E-2</v>
      </c>
      <c r="CD63" s="66">
        <v>-7.0000000000000007E-2</v>
      </c>
      <c r="CE63" s="67">
        <v>-7.0000000000000007E-2</v>
      </c>
      <c r="CF63" s="150">
        <v>-7.0000000000000007E-2</v>
      </c>
      <c r="CG63" s="150">
        <f>IFERROR((AVERAGE(BT63:CE63)),0)</f>
        <v>-7.0000000000000021E-2</v>
      </c>
    </row>
    <row r="64" spans="1:85" ht="16.5" thickBot="1" x14ac:dyDescent="0.3">
      <c r="A64" s="68" t="s">
        <v>18</v>
      </c>
      <c r="B64" s="41">
        <f t="shared" ref="B64:BM64" si="126">B4*B63</f>
        <v>0</v>
      </c>
      <c r="C64" s="42">
        <f t="shared" si="126"/>
        <v>0</v>
      </c>
      <c r="D64" s="42">
        <f t="shared" si="126"/>
        <v>0</v>
      </c>
      <c r="E64" s="42">
        <f t="shared" si="126"/>
        <v>0</v>
      </c>
      <c r="F64" s="42">
        <f t="shared" si="126"/>
        <v>0</v>
      </c>
      <c r="G64" s="43">
        <f t="shared" si="126"/>
        <v>-6134.2295000000013</v>
      </c>
      <c r="H64" s="43">
        <f t="shared" si="126"/>
        <v>-8820.5971000000009</v>
      </c>
      <c r="I64" s="43">
        <f t="shared" si="126"/>
        <v>-9333.9197000000004</v>
      </c>
      <c r="J64" s="43">
        <f t="shared" si="126"/>
        <v>-9063.0995000000021</v>
      </c>
      <c r="K64" s="43">
        <f t="shared" si="126"/>
        <v>-11105.837400000002</v>
      </c>
      <c r="L64" s="43">
        <f t="shared" si="126"/>
        <v>0</v>
      </c>
      <c r="M64" s="44">
        <f t="shared" si="126"/>
        <v>0</v>
      </c>
      <c r="N64" s="146">
        <f t="shared" si="126"/>
        <v>-44457.683200000007</v>
      </c>
      <c r="O64" s="146">
        <f t="shared" si="126"/>
        <v>-8891.5366400000021</v>
      </c>
      <c r="P64" s="41">
        <f t="shared" si="126"/>
        <v>0</v>
      </c>
      <c r="Q64" s="42">
        <f t="shared" si="126"/>
        <v>0</v>
      </c>
      <c r="R64" s="42">
        <f t="shared" si="126"/>
        <v>0</v>
      </c>
      <c r="S64" s="42">
        <f t="shared" si="126"/>
        <v>0</v>
      </c>
      <c r="T64" s="42">
        <f t="shared" si="126"/>
        <v>0</v>
      </c>
      <c r="U64" s="43">
        <f t="shared" si="126"/>
        <v>0</v>
      </c>
      <c r="V64" s="43">
        <f t="shared" si="126"/>
        <v>0</v>
      </c>
      <c r="W64" s="43">
        <f t="shared" si="126"/>
        <v>0</v>
      </c>
      <c r="X64" s="43">
        <f t="shared" si="126"/>
        <v>0</v>
      </c>
      <c r="Y64" s="43">
        <f t="shared" si="126"/>
        <v>0</v>
      </c>
      <c r="Z64" s="43">
        <f t="shared" si="126"/>
        <v>0</v>
      </c>
      <c r="AA64" s="44">
        <f t="shared" si="126"/>
        <v>0</v>
      </c>
      <c r="AB64" s="146">
        <f t="shared" si="126"/>
        <v>0</v>
      </c>
      <c r="AC64" s="146">
        <f t="shared" si="126"/>
        <v>0</v>
      </c>
      <c r="AD64" s="41">
        <f t="shared" si="126"/>
        <v>0</v>
      </c>
      <c r="AE64" s="42">
        <f t="shared" si="126"/>
        <v>0</v>
      </c>
      <c r="AF64" s="42">
        <f t="shared" si="126"/>
        <v>0</v>
      </c>
      <c r="AG64" s="42">
        <f t="shared" si="126"/>
        <v>0</v>
      </c>
      <c r="AH64" s="42">
        <f t="shared" si="126"/>
        <v>0</v>
      </c>
      <c r="AI64" s="43">
        <f t="shared" si="126"/>
        <v>0</v>
      </c>
      <c r="AJ64" s="43">
        <f t="shared" si="126"/>
        <v>0</v>
      </c>
      <c r="AK64" s="43">
        <f t="shared" si="126"/>
        <v>0</v>
      </c>
      <c r="AL64" s="43">
        <f t="shared" si="126"/>
        <v>0</v>
      </c>
      <c r="AM64" s="43">
        <f t="shared" si="126"/>
        <v>0</v>
      </c>
      <c r="AN64" s="43">
        <f t="shared" si="126"/>
        <v>0</v>
      </c>
      <c r="AO64" s="44">
        <f t="shared" si="126"/>
        <v>0</v>
      </c>
      <c r="AP64" s="146">
        <f t="shared" si="126"/>
        <v>0</v>
      </c>
      <c r="AQ64" s="146">
        <f t="shared" si="126"/>
        <v>0</v>
      </c>
      <c r="AR64" s="41">
        <f t="shared" si="126"/>
        <v>0</v>
      </c>
      <c r="AS64" s="42">
        <f t="shared" si="126"/>
        <v>0</v>
      </c>
      <c r="AT64" s="42">
        <f t="shared" si="126"/>
        <v>0</v>
      </c>
      <c r="AU64" s="42">
        <f t="shared" si="126"/>
        <v>0</v>
      </c>
      <c r="AV64" s="42">
        <f t="shared" si="126"/>
        <v>0</v>
      </c>
      <c r="AW64" s="43">
        <f t="shared" si="126"/>
        <v>0</v>
      </c>
      <c r="AX64" s="43">
        <f t="shared" si="126"/>
        <v>0</v>
      </c>
      <c r="AY64" s="43">
        <f t="shared" si="126"/>
        <v>0</v>
      </c>
      <c r="AZ64" s="43">
        <f t="shared" si="126"/>
        <v>0</v>
      </c>
      <c r="BA64" s="43">
        <f t="shared" si="126"/>
        <v>0</v>
      </c>
      <c r="BB64" s="43">
        <f t="shared" si="126"/>
        <v>0</v>
      </c>
      <c r="BC64" s="44">
        <f t="shared" si="126"/>
        <v>0</v>
      </c>
      <c r="BD64" s="146">
        <f t="shared" si="126"/>
        <v>0</v>
      </c>
      <c r="BE64" s="146">
        <f t="shared" si="126"/>
        <v>0</v>
      </c>
      <c r="BF64" s="41">
        <f t="shared" si="126"/>
        <v>0</v>
      </c>
      <c r="BG64" s="42">
        <f t="shared" si="126"/>
        <v>0</v>
      </c>
      <c r="BH64" s="42">
        <f t="shared" si="126"/>
        <v>0</v>
      </c>
      <c r="BI64" s="42">
        <f t="shared" si="126"/>
        <v>0</v>
      </c>
      <c r="BJ64" s="42">
        <f t="shared" si="126"/>
        <v>0</v>
      </c>
      <c r="BK64" s="43">
        <f t="shared" si="126"/>
        <v>0</v>
      </c>
      <c r="BL64" s="43">
        <f t="shared" si="126"/>
        <v>0</v>
      </c>
      <c r="BM64" s="43">
        <f t="shared" si="126"/>
        <v>0</v>
      </c>
      <c r="BN64" s="43">
        <f t="shared" ref="BN64:CG64" si="127">BN4*BN63</f>
        <v>0</v>
      </c>
      <c r="BO64" s="43">
        <f t="shared" si="127"/>
        <v>0</v>
      </c>
      <c r="BP64" s="43">
        <f t="shared" si="127"/>
        <v>0</v>
      </c>
      <c r="BQ64" s="44">
        <f t="shared" si="127"/>
        <v>0</v>
      </c>
      <c r="BR64" s="146">
        <f t="shared" si="127"/>
        <v>0</v>
      </c>
      <c r="BS64" s="146">
        <f t="shared" si="127"/>
        <v>0</v>
      </c>
      <c r="BT64" s="41">
        <f t="shared" si="127"/>
        <v>0</v>
      </c>
      <c r="BU64" s="42">
        <f t="shared" si="127"/>
        <v>0</v>
      </c>
      <c r="BV64" s="42">
        <f t="shared" si="127"/>
        <v>0</v>
      </c>
      <c r="BW64" s="42">
        <f t="shared" si="127"/>
        <v>0</v>
      </c>
      <c r="BX64" s="42">
        <f t="shared" si="127"/>
        <v>0</v>
      </c>
      <c r="BY64" s="43">
        <f t="shared" si="127"/>
        <v>0</v>
      </c>
      <c r="BZ64" s="43">
        <f t="shared" si="127"/>
        <v>0</v>
      </c>
      <c r="CA64" s="43">
        <f t="shared" si="127"/>
        <v>0</v>
      </c>
      <c r="CB64" s="43">
        <f t="shared" si="127"/>
        <v>0</v>
      </c>
      <c r="CC64" s="43">
        <f t="shared" si="127"/>
        <v>0</v>
      </c>
      <c r="CD64" s="43">
        <f t="shared" si="127"/>
        <v>0</v>
      </c>
      <c r="CE64" s="44">
        <f t="shared" si="127"/>
        <v>0</v>
      </c>
      <c r="CF64" s="146">
        <f t="shared" si="127"/>
        <v>0</v>
      </c>
      <c r="CG64" s="146">
        <f t="shared" si="127"/>
        <v>0</v>
      </c>
    </row>
    <row r="65" spans="1:85" ht="17.25" thickTop="1" thickBot="1" x14ac:dyDescent="0.3">
      <c r="A65" s="75" t="s">
        <v>26</v>
      </c>
      <c r="B65" s="76">
        <f>(B63-B62)/B63</f>
        <v>1</v>
      </c>
      <c r="C65" s="77">
        <f t="shared" ref="C65:O65" si="128">(C63-C62)/C63</f>
        <v>1</v>
      </c>
      <c r="D65" s="77">
        <f t="shared" si="128"/>
        <v>1</v>
      </c>
      <c r="E65" s="77">
        <f t="shared" si="128"/>
        <v>1</v>
      </c>
      <c r="F65" s="77">
        <f t="shared" si="128"/>
        <v>1</v>
      </c>
      <c r="G65" s="77">
        <f t="shared" si="128"/>
        <v>-0.32307407148689155</v>
      </c>
      <c r="H65" s="77">
        <f t="shared" si="128"/>
        <v>-6.6244143494548602E-2</v>
      </c>
      <c r="I65" s="77">
        <f t="shared" si="128"/>
        <v>0.35559869879746236</v>
      </c>
      <c r="J65" s="77">
        <f t="shared" si="128"/>
        <v>0.51877500627682627</v>
      </c>
      <c r="K65" s="77">
        <f t="shared" si="128"/>
        <v>-0.38176343190473838</v>
      </c>
      <c r="L65" s="77">
        <f t="shared" si="128"/>
        <v>1</v>
      </c>
      <c r="M65" s="78">
        <f t="shared" si="128"/>
        <v>1</v>
      </c>
      <c r="N65" s="152">
        <f t="shared" si="128"/>
        <v>2.7327406930642756E-2</v>
      </c>
      <c r="O65" s="152">
        <f t="shared" si="128"/>
        <v>2.7327406930643148E-2</v>
      </c>
      <c r="P65" s="76">
        <f>(P63-P62)/P63</f>
        <v>1</v>
      </c>
      <c r="Q65" s="77">
        <f t="shared" ref="Q65:AC65" si="129">(Q63-Q62)/Q63</f>
        <v>1</v>
      </c>
      <c r="R65" s="77">
        <f t="shared" si="129"/>
        <v>1</v>
      </c>
      <c r="S65" s="77">
        <f t="shared" si="129"/>
        <v>1</v>
      </c>
      <c r="T65" s="77">
        <f t="shared" si="129"/>
        <v>1</v>
      </c>
      <c r="U65" s="77">
        <f t="shared" si="129"/>
        <v>1</v>
      </c>
      <c r="V65" s="77">
        <f t="shared" si="129"/>
        <v>1</v>
      </c>
      <c r="W65" s="77">
        <f t="shared" si="129"/>
        <v>1</v>
      </c>
      <c r="X65" s="77">
        <f t="shared" si="129"/>
        <v>1</v>
      </c>
      <c r="Y65" s="77">
        <f t="shared" si="129"/>
        <v>1</v>
      </c>
      <c r="Z65" s="77">
        <f t="shared" si="129"/>
        <v>1</v>
      </c>
      <c r="AA65" s="78">
        <f t="shared" si="129"/>
        <v>1</v>
      </c>
      <c r="AB65" s="152">
        <f t="shared" si="129"/>
        <v>1</v>
      </c>
      <c r="AC65" s="152">
        <f t="shared" si="129"/>
        <v>1</v>
      </c>
      <c r="AD65" s="76">
        <f>(AD63-AD62)/AD63</f>
        <v>1</v>
      </c>
      <c r="AE65" s="77">
        <f t="shared" ref="AE65:AQ65" si="130">(AE63-AE62)/AE63</f>
        <v>1</v>
      </c>
      <c r="AF65" s="77">
        <f t="shared" si="130"/>
        <v>1</v>
      </c>
      <c r="AG65" s="77">
        <f t="shared" si="130"/>
        <v>1</v>
      </c>
      <c r="AH65" s="77">
        <f t="shared" si="130"/>
        <v>1</v>
      </c>
      <c r="AI65" s="77">
        <f t="shared" si="130"/>
        <v>1</v>
      </c>
      <c r="AJ65" s="77">
        <f t="shared" si="130"/>
        <v>1</v>
      </c>
      <c r="AK65" s="77">
        <f t="shared" si="130"/>
        <v>1</v>
      </c>
      <c r="AL65" s="77">
        <f t="shared" si="130"/>
        <v>1</v>
      </c>
      <c r="AM65" s="77">
        <f t="shared" si="130"/>
        <v>1</v>
      </c>
      <c r="AN65" s="77">
        <f t="shared" si="130"/>
        <v>1</v>
      </c>
      <c r="AO65" s="78">
        <f t="shared" si="130"/>
        <v>1</v>
      </c>
      <c r="AP65" s="152">
        <f t="shared" si="130"/>
        <v>1</v>
      </c>
      <c r="AQ65" s="152">
        <f t="shared" si="130"/>
        <v>1</v>
      </c>
      <c r="AR65" s="76">
        <f>(AR63-AR62)/AR63</f>
        <v>1</v>
      </c>
      <c r="AS65" s="77">
        <f t="shared" ref="AS65:BE65" si="131">(AS63-AS62)/AS63</f>
        <v>1</v>
      </c>
      <c r="AT65" s="77">
        <f t="shared" si="131"/>
        <v>1</v>
      </c>
      <c r="AU65" s="77">
        <f t="shared" si="131"/>
        <v>1</v>
      </c>
      <c r="AV65" s="77">
        <f t="shared" si="131"/>
        <v>1</v>
      </c>
      <c r="AW65" s="77">
        <f t="shared" si="131"/>
        <v>1</v>
      </c>
      <c r="AX65" s="77">
        <f t="shared" si="131"/>
        <v>1</v>
      </c>
      <c r="AY65" s="77">
        <f t="shared" si="131"/>
        <v>1</v>
      </c>
      <c r="AZ65" s="77">
        <f t="shared" si="131"/>
        <v>1</v>
      </c>
      <c r="BA65" s="77">
        <f t="shared" si="131"/>
        <v>1</v>
      </c>
      <c r="BB65" s="77">
        <f t="shared" si="131"/>
        <v>1</v>
      </c>
      <c r="BC65" s="78">
        <f t="shared" si="131"/>
        <v>1</v>
      </c>
      <c r="BD65" s="152">
        <f t="shared" si="131"/>
        <v>1</v>
      </c>
      <c r="BE65" s="152">
        <f t="shared" si="131"/>
        <v>1</v>
      </c>
      <c r="BF65" s="76">
        <f>(BF63-BF62)/BF63</f>
        <v>1</v>
      </c>
      <c r="BG65" s="77">
        <f t="shared" ref="BG65:BS65" si="132">(BG63-BG62)/BG63</f>
        <v>1</v>
      </c>
      <c r="BH65" s="77">
        <f t="shared" si="132"/>
        <v>1</v>
      </c>
      <c r="BI65" s="77">
        <f t="shared" si="132"/>
        <v>1</v>
      </c>
      <c r="BJ65" s="77">
        <f t="shared" si="132"/>
        <v>1</v>
      </c>
      <c r="BK65" s="77">
        <f t="shared" si="132"/>
        <v>1</v>
      </c>
      <c r="BL65" s="77">
        <f t="shared" si="132"/>
        <v>1</v>
      </c>
      <c r="BM65" s="77">
        <f t="shared" si="132"/>
        <v>1</v>
      </c>
      <c r="BN65" s="77">
        <f t="shared" si="132"/>
        <v>1</v>
      </c>
      <c r="BO65" s="77">
        <f t="shared" si="132"/>
        <v>1</v>
      </c>
      <c r="BP65" s="77">
        <f t="shared" si="132"/>
        <v>1</v>
      </c>
      <c r="BQ65" s="78">
        <f t="shared" si="132"/>
        <v>1</v>
      </c>
      <c r="BR65" s="152">
        <f t="shared" si="132"/>
        <v>1</v>
      </c>
      <c r="BS65" s="152">
        <f t="shared" si="132"/>
        <v>1</v>
      </c>
      <c r="BT65" s="76">
        <f>(BT63-BT62)/BT63</f>
        <v>1</v>
      </c>
      <c r="BU65" s="77">
        <f t="shared" ref="BU65:CG65" si="133">(BU63-BU62)/BU63</f>
        <v>1</v>
      </c>
      <c r="BV65" s="77">
        <f t="shared" si="133"/>
        <v>1</v>
      </c>
      <c r="BW65" s="77">
        <f t="shared" si="133"/>
        <v>1</v>
      </c>
      <c r="BX65" s="77">
        <f t="shared" si="133"/>
        <v>1</v>
      </c>
      <c r="BY65" s="77">
        <f t="shared" si="133"/>
        <v>1</v>
      </c>
      <c r="BZ65" s="77">
        <f t="shared" si="133"/>
        <v>1</v>
      </c>
      <c r="CA65" s="77">
        <f t="shared" si="133"/>
        <v>1</v>
      </c>
      <c r="CB65" s="77">
        <f t="shared" si="133"/>
        <v>1</v>
      </c>
      <c r="CC65" s="77">
        <f t="shared" si="133"/>
        <v>1</v>
      </c>
      <c r="CD65" s="77">
        <f t="shared" si="133"/>
        <v>1</v>
      </c>
      <c r="CE65" s="78">
        <f t="shared" si="133"/>
        <v>1</v>
      </c>
      <c r="CF65" s="152">
        <f t="shared" si="133"/>
        <v>1</v>
      </c>
      <c r="CG65" s="152">
        <f t="shared" si="133"/>
        <v>1</v>
      </c>
    </row>
    <row r="66" spans="1:85" ht="6.95" customHeight="1" thickTop="1" thickBot="1" x14ac:dyDescent="0.3">
      <c r="A66" s="89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115"/>
      <c r="O66" s="115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115"/>
      <c r="AC66" s="115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115"/>
      <c r="AQ66" s="115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115"/>
      <c r="BE66" s="115"/>
      <c r="BF66" s="90"/>
      <c r="BG66" s="90"/>
      <c r="BH66" s="90"/>
      <c r="BI66" s="90"/>
      <c r="BJ66" s="90"/>
      <c r="BK66" s="90"/>
      <c r="BL66" s="90"/>
      <c r="BM66" s="90"/>
      <c r="BN66" s="90"/>
      <c r="BO66" s="90"/>
      <c r="BP66" s="90"/>
      <c r="BQ66" s="90"/>
      <c r="BR66" s="115"/>
      <c r="BS66" s="115"/>
      <c r="BT66" s="90"/>
      <c r="BU66" s="90"/>
      <c r="BV66" s="90"/>
      <c r="BW66" s="90"/>
      <c r="BX66" s="90"/>
      <c r="BY66" s="90"/>
      <c r="BZ66" s="90"/>
      <c r="CA66" s="90"/>
      <c r="CB66" s="90"/>
      <c r="CC66" s="90"/>
      <c r="CD66" s="90"/>
      <c r="CE66" s="90"/>
      <c r="CF66" s="115"/>
      <c r="CG66" s="115"/>
    </row>
    <row r="67" spans="1:85" ht="19.5" thickTop="1" x14ac:dyDescent="0.25">
      <c r="A67" s="82" t="s">
        <v>31</v>
      </c>
      <c r="B67" s="69"/>
      <c r="C67" s="70"/>
      <c r="D67" s="70"/>
      <c r="E67" s="70"/>
      <c r="F67" s="70"/>
      <c r="G67" s="70">
        <v>-3360.2</v>
      </c>
      <c r="H67" s="70">
        <v>-2097.1999999999998</v>
      </c>
      <c r="I67" s="70">
        <v>-2100</v>
      </c>
      <c r="J67" s="70">
        <v>-2303.96</v>
      </c>
      <c r="K67" s="70">
        <v>-2554.75</v>
      </c>
      <c r="L67" s="70"/>
      <c r="M67" s="71"/>
      <c r="N67" s="153">
        <f>SUM(B67:M67)</f>
        <v>-12416.11</v>
      </c>
      <c r="O67" s="153">
        <f>IFERROR((AVERAGE(B67:M67)),0)</f>
        <v>-2483.2220000000002</v>
      </c>
      <c r="P67" s="69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1"/>
      <c r="AB67" s="153">
        <f>SUM(P67:AA67)</f>
        <v>0</v>
      </c>
      <c r="AC67" s="153">
        <f>IFERROR((AVERAGE(P67:AA67)),0)</f>
        <v>0</v>
      </c>
      <c r="AD67" s="69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1"/>
      <c r="AP67" s="153">
        <f>SUM(AD67:AO67)</f>
        <v>0</v>
      </c>
      <c r="AQ67" s="153">
        <f>IFERROR((AVERAGE(AD67:AO67)),0)</f>
        <v>0</v>
      </c>
      <c r="AR67" s="69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1"/>
      <c r="BD67" s="153">
        <f>SUM(AR67:BC67)</f>
        <v>0</v>
      </c>
      <c r="BE67" s="153">
        <f>IFERROR((AVERAGE(AR67:BC67)),0)</f>
        <v>0</v>
      </c>
      <c r="BF67" s="69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1"/>
      <c r="BR67" s="153">
        <f>SUM(BF67:BQ67)</f>
        <v>0</v>
      </c>
      <c r="BS67" s="153">
        <f>IFERROR((AVERAGE(BF67:BQ67)),0)</f>
        <v>0</v>
      </c>
      <c r="BT67" s="69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1"/>
      <c r="CF67" s="153">
        <f>SUM(BT67:CE67)</f>
        <v>0</v>
      </c>
      <c r="CG67" s="153">
        <f>IFERROR((AVERAGE(BT67:CE67)),0)</f>
        <v>0</v>
      </c>
    </row>
    <row r="68" spans="1:85" ht="19.5" thickBot="1" x14ac:dyDescent="0.3">
      <c r="A68" s="83" t="s">
        <v>3</v>
      </c>
      <c r="B68" s="72">
        <f t="shared" ref="B68:BM68" si="134">IF(B$4=0,0,B67/B$4)</f>
        <v>0</v>
      </c>
      <c r="C68" s="73">
        <f t="shared" si="134"/>
        <v>0</v>
      </c>
      <c r="D68" s="73">
        <f t="shared" si="134"/>
        <v>0</v>
      </c>
      <c r="E68" s="73">
        <f t="shared" si="134"/>
        <v>0</v>
      </c>
      <c r="F68" s="73">
        <f t="shared" si="134"/>
        <v>0</v>
      </c>
      <c r="G68" s="73">
        <f t="shared" si="134"/>
        <v>-3.8344506021497887E-2</v>
      </c>
      <c r="H68" s="73">
        <f t="shared" si="134"/>
        <v>-1.6643317718252882E-2</v>
      </c>
      <c r="I68" s="73">
        <f t="shared" si="134"/>
        <v>-1.5749010568411041E-2</v>
      </c>
      <c r="J68" s="73">
        <f t="shared" si="134"/>
        <v>-1.7794927662440427E-2</v>
      </c>
      <c r="K68" s="73">
        <f t="shared" si="134"/>
        <v>-1.6102567826177611E-2</v>
      </c>
      <c r="L68" s="73">
        <f t="shared" si="134"/>
        <v>0</v>
      </c>
      <c r="M68" s="74">
        <f t="shared" si="134"/>
        <v>0</v>
      </c>
      <c r="N68" s="149">
        <f t="shared" si="134"/>
        <v>-1.9549549986446438E-2</v>
      </c>
      <c r="O68" s="149">
        <f t="shared" si="134"/>
        <v>-1.9549549986446438E-2</v>
      </c>
      <c r="P68" s="72">
        <f t="shared" si="134"/>
        <v>0</v>
      </c>
      <c r="Q68" s="73">
        <f t="shared" si="134"/>
        <v>0</v>
      </c>
      <c r="R68" s="73">
        <f t="shared" si="134"/>
        <v>0</v>
      </c>
      <c r="S68" s="73">
        <f t="shared" si="134"/>
        <v>0</v>
      </c>
      <c r="T68" s="73">
        <f t="shared" si="134"/>
        <v>0</v>
      </c>
      <c r="U68" s="73">
        <f t="shared" si="134"/>
        <v>0</v>
      </c>
      <c r="V68" s="73">
        <f t="shared" si="134"/>
        <v>0</v>
      </c>
      <c r="W68" s="73">
        <f t="shared" si="134"/>
        <v>0</v>
      </c>
      <c r="X68" s="73">
        <f t="shared" si="134"/>
        <v>0</v>
      </c>
      <c r="Y68" s="73">
        <f t="shared" si="134"/>
        <v>0</v>
      </c>
      <c r="Z68" s="73">
        <f t="shared" si="134"/>
        <v>0</v>
      </c>
      <c r="AA68" s="74">
        <f t="shared" si="134"/>
        <v>0</v>
      </c>
      <c r="AB68" s="149">
        <f t="shared" si="134"/>
        <v>0</v>
      </c>
      <c r="AC68" s="149">
        <f t="shared" si="134"/>
        <v>0</v>
      </c>
      <c r="AD68" s="72">
        <f t="shared" si="134"/>
        <v>0</v>
      </c>
      <c r="AE68" s="73">
        <f t="shared" si="134"/>
        <v>0</v>
      </c>
      <c r="AF68" s="73">
        <f t="shared" si="134"/>
        <v>0</v>
      </c>
      <c r="AG68" s="73">
        <f t="shared" si="134"/>
        <v>0</v>
      </c>
      <c r="AH68" s="73">
        <f t="shared" si="134"/>
        <v>0</v>
      </c>
      <c r="AI68" s="73">
        <f t="shared" si="134"/>
        <v>0</v>
      </c>
      <c r="AJ68" s="73">
        <f t="shared" si="134"/>
        <v>0</v>
      </c>
      <c r="AK68" s="73">
        <f t="shared" si="134"/>
        <v>0</v>
      </c>
      <c r="AL68" s="73">
        <f t="shared" si="134"/>
        <v>0</v>
      </c>
      <c r="AM68" s="73">
        <f t="shared" si="134"/>
        <v>0</v>
      </c>
      <c r="AN68" s="73">
        <f t="shared" si="134"/>
        <v>0</v>
      </c>
      <c r="AO68" s="74">
        <f t="shared" si="134"/>
        <v>0</v>
      </c>
      <c r="AP68" s="149">
        <f t="shared" si="134"/>
        <v>0</v>
      </c>
      <c r="AQ68" s="149">
        <f t="shared" si="134"/>
        <v>0</v>
      </c>
      <c r="AR68" s="72">
        <f t="shared" si="134"/>
        <v>0</v>
      </c>
      <c r="AS68" s="73">
        <f t="shared" si="134"/>
        <v>0</v>
      </c>
      <c r="AT68" s="73">
        <f t="shared" si="134"/>
        <v>0</v>
      </c>
      <c r="AU68" s="73">
        <f t="shared" si="134"/>
        <v>0</v>
      </c>
      <c r="AV68" s="73">
        <f t="shared" si="134"/>
        <v>0</v>
      </c>
      <c r="AW68" s="73">
        <f t="shared" si="134"/>
        <v>0</v>
      </c>
      <c r="AX68" s="73">
        <f t="shared" si="134"/>
        <v>0</v>
      </c>
      <c r="AY68" s="73">
        <f t="shared" si="134"/>
        <v>0</v>
      </c>
      <c r="AZ68" s="73">
        <f t="shared" si="134"/>
        <v>0</v>
      </c>
      <c r="BA68" s="73">
        <f t="shared" si="134"/>
        <v>0</v>
      </c>
      <c r="BB68" s="73">
        <f t="shared" si="134"/>
        <v>0</v>
      </c>
      <c r="BC68" s="74">
        <f t="shared" si="134"/>
        <v>0</v>
      </c>
      <c r="BD68" s="149">
        <f t="shared" si="134"/>
        <v>0</v>
      </c>
      <c r="BE68" s="149">
        <f t="shared" si="134"/>
        <v>0</v>
      </c>
      <c r="BF68" s="72">
        <f t="shared" si="134"/>
        <v>0</v>
      </c>
      <c r="BG68" s="73">
        <f t="shared" si="134"/>
        <v>0</v>
      </c>
      <c r="BH68" s="73">
        <f t="shared" si="134"/>
        <v>0</v>
      </c>
      <c r="BI68" s="73">
        <f t="shared" si="134"/>
        <v>0</v>
      </c>
      <c r="BJ68" s="73">
        <f t="shared" si="134"/>
        <v>0</v>
      </c>
      <c r="BK68" s="73">
        <f t="shared" si="134"/>
        <v>0</v>
      </c>
      <c r="BL68" s="73">
        <f t="shared" si="134"/>
        <v>0</v>
      </c>
      <c r="BM68" s="73">
        <f t="shared" si="134"/>
        <v>0</v>
      </c>
      <c r="BN68" s="73">
        <f t="shared" ref="BN68:CG68" si="135">IF(BN$4=0,0,BN67/BN$4)</f>
        <v>0</v>
      </c>
      <c r="BO68" s="73">
        <f t="shared" si="135"/>
        <v>0</v>
      </c>
      <c r="BP68" s="73">
        <f t="shared" si="135"/>
        <v>0</v>
      </c>
      <c r="BQ68" s="74">
        <f t="shared" si="135"/>
        <v>0</v>
      </c>
      <c r="BR68" s="149">
        <f t="shared" si="135"/>
        <v>0</v>
      </c>
      <c r="BS68" s="149">
        <f t="shared" si="135"/>
        <v>0</v>
      </c>
      <c r="BT68" s="72">
        <f t="shared" si="135"/>
        <v>0</v>
      </c>
      <c r="BU68" s="73">
        <f t="shared" si="135"/>
        <v>0</v>
      </c>
      <c r="BV68" s="73">
        <f t="shared" si="135"/>
        <v>0</v>
      </c>
      <c r="BW68" s="73">
        <f t="shared" si="135"/>
        <v>0</v>
      </c>
      <c r="BX68" s="73">
        <f t="shared" si="135"/>
        <v>0</v>
      </c>
      <c r="BY68" s="73">
        <f t="shared" si="135"/>
        <v>0</v>
      </c>
      <c r="BZ68" s="73">
        <f t="shared" si="135"/>
        <v>0</v>
      </c>
      <c r="CA68" s="73">
        <f t="shared" si="135"/>
        <v>0</v>
      </c>
      <c r="CB68" s="73">
        <f t="shared" si="135"/>
        <v>0</v>
      </c>
      <c r="CC68" s="73">
        <f t="shared" si="135"/>
        <v>0</v>
      </c>
      <c r="CD68" s="73">
        <f t="shared" si="135"/>
        <v>0</v>
      </c>
      <c r="CE68" s="74">
        <f t="shared" si="135"/>
        <v>0</v>
      </c>
      <c r="CF68" s="149">
        <f t="shared" si="135"/>
        <v>0</v>
      </c>
      <c r="CG68" s="149">
        <f t="shared" si="135"/>
        <v>0</v>
      </c>
    </row>
    <row r="69" spans="1:85" ht="16.5" thickTop="1" x14ac:dyDescent="0.25">
      <c r="A69" s="64" t="s">
        <v>17</v>
      </c>
      <c r="B69" s="65">
        <v>-0.03</v>
      </c>
      <c r="C69" s="66">
        <v>-0.03</v>
      </c>
      <c r="D69" s="66">
        <v>-0.03</v>
      </c>
      <c r="E69" s="66">
        <v>-0.03</v>
      </c>
      <c r="F69" s="66">
        <v>-0.03</v>
      </c>
      <c r="G69" s="66">
        <v>-0.03</v>
      </c>
      <c r="H69" s="66">
        <v>-0.03</v>
      </c>
      <c r="I69" s="66">
        <v>-0.03</v>
      </c>
      <c r="J69" s="66">
        <v>-0.03</v>
      </c>
      <c r="K69" s="66">
        <v>-0.03</v>
      </c>
      <c r="L69" s="66">
        <v>-0.03</v>
      </c>
      <c r="M69" s="67">
        <v>-0.03</v>
      </c>
      <c r="N69" s="150">
        <v>-0.03</v>
      </c>
      <c r="O69" s="150">
        <f>IFERROR((AVERAGE(B69:M69)),0)</f>
        <v>-3.0000000000000009E-2</v>
      </c>
      <c r="P69" s="65">
        <v>-0.03</v>
      </c>
      <c r="Q69" s="66">
        <v>-0.03</v>
      </c>
      <c r="R69" s="66">
        <v>-0.03</v>
      </c>
      <c r="S69" s="66">
        <v>-0.03</v>
      </c>
      <c r="T69" s="66">
        <v>-0.03</v>
      </c>
      <c r="U69" s="66">
        <v>-0.03</v>
      </c>
      <c r="V69" s="66">
        <v>-0.03</v>
      </c>
      <c r="W69" s="66">
        <v>-0.03</v>
      </c>
      <c r="X69" s="66">
        <v>-0.03</v>
      </c>
      <c r="Y69" s="66">
        <v>-0.03</v>
      </c>
      <c r="Z69" s="66">
        <v>-0.03</v>
      </c>
      <c r="AA69" s="67">
        <v>-0.03</v>
      </c>
      <c r="AB69" s="150">
        <v>-0.03</v>
      </c>
      <c r="AC69" s="150">
        <f>IFERROR((AVERAGE(P69:AA69)),0)</f>
        <v>-3.0000000000000009E-2</v>
      </c>
      <c r="AD69" s="65">
        <v>-0.03</v>
      </c>
      <c r="AE69" s="66">
        <v>-0.03</v>
      </c>
      <c r="AF69" s="66">
        <v>-0.03</v>
      </c>
      <c r="AG69" s="66">
        <v>-0.03</v>
      </c>
      <c r="AH69" s="66">
        <v>-0.03</v>
      </c>
      <c r="AI69" s="66">
        <v>-0.03</v>
      </c>
      <c r="AJ69" s="66">
        <v>-0.03</v>
      </c>
      <c r="AK69" s="66">
        <v>-0.03</v>
      </c>
      <c r="AL69" s="66">
        <v>-0.03</v>
      </c>
      <c r="AM69" s="66">
        <v>-0.03</v>
      </c>
      <c r="AN69" s="66">
        <v>-0.03</v>
      </c>
      <c r="AO69" s="67">
        <v>-0.03</v>
      </c>
      <c r="AP69" s="150">
        <v>-0.03</v>
      </c>
      <c r="AQ69" s="150">
        <f>IFERROR((AVERAGE(AD69:AO69)),0)</f>
        <v>-3.0000000000000009E-2</v>
      </c>
      <c r="AR69" s="65">
        <v>-0.03</v>
      </c>
      <c r="AS69" s="66">
        <v>-0.03</v>
      </c>
      <c r="AT69" s="66">
        <v>-0.03</v>
      </c>
      <c r="AU69" s="66">
        <v>-0.03</v>
      </c>
      <c r="AV69" s="66">
        <v>-0.03</v>
      </c>
      <c r="AW69" s="66">
        <v>-0.03</v>
      </c>
      <c r="AX69" s="66">
        <v>-0.03</v>
      </c>
      <c r="AY69" s="66">
        <v>-0.03</v>
      </c>
      <c r="AZ69" s="66">
        <v>-0.03</v>
      </c>
      <c r="BA69" s="66">
        <v>-0.03</v>
      </c>
      <c r="BB69" s="66">
        <v>-0.03</v>
      </c>
      <c r="BC69" s="67">
        <v>-0.03</v>
      </c>
      <c r="BD69" s="150">
        <v>-0.03</v>
      </c>
      <c r="BE69" s="150">
        <f>IFERROR((AVERAGE(AR69:BC69)),0)</f>
        <v>-3.0000000000000009E-2</v>
      </c>
      <c r="BF69" s="65">
        <v>-0.03</v>
      </c>
      <c r="BG69" s="66">
        <v>-0.03</v>
      </c>
      <c r="BH69" s="66">
        <v>-0.03</v>
      </c>
      <c r="BI69" s="66">
        <v>-0.03</v>
      </c>
      <c r="BJ69" s="66">
        <v>-0.03</v>
      </c>
      <c r="BK69" s="66">
        <v>-0.03</v>
      </c>
      <c r="BL69" s="66">
        <v>-0.03</v>
      </c>
      <c r="BM69" s="66">
        <v>-0.03</v>
      </c>
      <c r="BN69" s="66">
        <v>-0.03</v>
      </c>
      <c r="BO69" s="66">
        <v>-0.03</v>
      </c>
      <c r="BP69" s="66">
        <v>-0.03</v>
      </c>
      <c r="BQ69" s="67">
        <v>-0.03</v>
      </c>
      <c r="BR69" s="150">
        <v>-0.03</v>
      </c>
      <c r="BS69" s="150">
        <f>IFERROR((AVERAGE(BF69:BQ69)),0)</f>
        <v>-3.0000000000000009E-2</v>
      </c>
      <c r="BT69" s="65">
        <v>-0.03</v>
      </c>
      <c r="BU69" s="66">
        <v>-0.03</v>
      </c>
      <c r="BV69" s="66">
        <v>-0.03</v>
      </c>
      <c r="BW69" s="66">
        <v>-0.03</v>
      </c>
      <c r="BX69" s="66">
        <v>-0.03</v>
      </c>
      <c r="BY69" s="66">
        <v>-0.03</v>
      </c>
      <c r="BZ69" s="66">
        <v>-0.03</v>
      </c>
      <c r="CA69" s="66">
        <v>-0.03</v>
      </c>
      <c r="CB69" s="66">
        <v>-0.03</v>
      </c>
      <c r="CC69" s="66">
        <v>-0.03</v>
      </c>
      <c r="CD69" s="66">
        <v>-0.03</v>
      </c>
      <c r="CE69" s="67">
        <v>-0.03</v>
      </c>
      <c r="CF69" s="150">
        <v>-0.03</v>
      </c>
      <c r="CG69" s="150">
        <f>IFERROR((AVERAGE(BT69:CE69)),0)</f>
        <v>-3.0000000000000009E-2</v>
      </c>
    </row>
    <row r="70" spans="1:85" ht="16.5" thickBot="1" x14ac:dyDescent="0.3">
      <c r="A70" s="68" t="s">
        <v>18</v>
      </c>
      <c r="B70" s="41">
        <f t="shared" ref="B70:BM70" si="136">B4*B69</f>
        <v>0</v>
      </c>
      <c r="C70" s="42">
        <f t="shared" si="136"/>
        <v>0</v>
      </c>
      <c r="D70" s="42">
        <f t="shared" si="136"/>
        <v>0</v>
      </c>
      <c r="E70" s="42">
        <f t="shared" si="136"/>
        <v>0</v>
      </c>
      <c r="F70" s="42">
        <f t="shared" si="136"/>
        <v>0</v>
      </c>
      <c r="G70" s="43">
        <f t="shared" si="136"/>
        <v>-2628.9555</v>
      </c>
      <c r="H70" s="43">
        <f t="shared" si="136"/>
        <v>-3780.2558999999997</v>
      </c>
      <c r="I70" s="43">
        <f t="shared" si="136"/>
        <v>-4000.2512999999994</v>
      </c>
      <c r="J70" s="43">
        <f t="shared" si="136"/>
        <v>-3884.1855</v>
      </c>
      <c r="K70" s="43">
        <f t="shared" si="136"/>
        <v>-4759.6445999999996</v>
      </c>
      <c r="L70" s="43">
        <f t="shared" si="136"/>
        <v>0</v>
      </c>
      <c r="M70" s="44">
        <f t="shared" si="136"/>
        <v>0</v>
      </c>
      <c r="N70" s="146">
        <f t="shared" si="136"/>
        <v>-19053.292799999999</v>
      </c>
      <c r="O70" s="146">
        <f t="shared" si="136"/>
        <v>-3810.6585600000012</v>
      </c>
      <c r="P70" s="41">
        <f t="shared" si="136"/>
        <v>0</v>
      </c>
      <c r="Q70" s="42">
        <f t="shared" si="136"/>
        <v>0</v>
      </c>
      <c r="R70" s="42">
        <f t="shared" si="136"/>
        <v>0</v>
      </c>
      <c r="S70" s="42">
        <f t="shared" si="136"/>
        <v>0</v>
      </c>
      <c r="T70" s="42">
        <f t="shared" si="136"/>
        <v>0</v>
      </c>
      <c r="U70" s="43">
        <f t="shared" si="136"/>
        <v>0</v>
      </c>
      <c r="V70" s="43">
        <f t="shared" si="136"/>
        <v>0</v>
      </c>
      <c r="W70" s="43">
        <f t="shared" si="136"/>
        <v>0</v>
      </c>
      <c r="X70" s="43">
        <f t="shared" si="136"/>
        <v>0</v>
      </c>
      <c r="Y70" s="43">
        <f t="shared" si="136"/>
        <v>0</v>
      </c>
      <c r="Z70" s="43">
        <f t="shared" si="136"/>
        <v>0</v>
      </c>
      <c r="AA70" s="44">
        <f t="shared" si="136"/>
        <v>0</v>
      </c>
      <c r="AB70" s="146">
        <f t="shared" si="136"/>
        <v>0</v>
      </c>
      <c r="AC70" s="146">
        <f t="shared" si="136"/>
        <v>0</v>
      </c>
      <c r="AD70" s="41">
        <f t="shared" si="136"/>
        <v>0</v>
      </c>
      <c r="AE70" s="42">
        <f t="shared" si="136"/>
        <v>0</v>
      </c>
      <c r="AF70" s="42">
        <f t="shared" si="136"/>
        <v>0</v>
      </c>
      <c r="AG70" s="42">
        <f t="shared" si="136"/>
        <v>0</v>
      </c>
      <c r="AH70" s="42">
        <f t="shared" si="136"/>
        <v>0</v>
      </c>
      <c r="AI70" s="43">
        <f t="shared" si="136"/>
        <v>0</v>
      </c>
      <c r="AJ70" s="43">
        <f t="shared" si="136"/>
        <v>0</v>
      </c>
      <c r="AK70" s="43">
        <f t="shared" si="136"/>
        <v>0</v>
      </c>
      <c r="AL70" s="43">
        <f t="shared" si="136"/>
        <v>0</v>
      </c>
      <c r="AM70" s="43">
        <f t="shared" si="136"/>
        <v>0</v>
      </c>
      <c r="AN70" s="43">
        <f t="shared" si="136"/>
        <v>0</v>
      </c>
      <c r="AO70" s="44">
        <f t="shared" si="136"/>
        <v>0</v>
      </c>
      <c r="AP70" s="146">
        <f t="shared" si="136"/>
        <v>0</v>
      </c>
      <c r="AQ70" s="146">
        <f t="shared" si="136"/>
        <v>0</v>
      </c>
      <c r="AR70" s="41">
        <f t="shared" si="136"/>
        <v>0</v>
      </c>
      <c r="AS70" s="42">
        <f t="shared" si="136"/>
        <v>0</v>
      </c>
      <c r="AT70" s="42">
        <f t="shared" si="136"/>
        <v>0</v>
      </c>
      <c r="AU70" s="42">
        <f t="shared" si="136"/>
        <v>0</v>
      </c>
      <c r="AV70" s="42">
        <f t="shared" si="136"/>
        <v>0</v>
      </c>
      <c r="AW70" s="43">
        <f t="shared" si="136"/>
        <v>0</v>
      </c>
      <c r="AX70" s="43">
        <f t="shared" si="136"/>
        <v>0</v>
      </c>
      <c r="AY70" s="43">
        <f t="shared" si="136"/>
        <v>0</v>
      </c>
      <c r="AZ70" s="43">
        <f t="shared" si="136"/>
        <v>0</v>
      </c>
      <c r="BA70" s="43">
        <f t="shared" si="136"/>
        <v>0</v>
      </c>
      <c r="BB70" s="43">
        <f t="shared" si="136"/>
        <v>0</v>
      </c>
      <c r="BC70" s="44">
        <f t="shared" si="136"/>
        <v>0</v>
      </c>
      <c r="BD70" s="146">
        <f t="shared" si="136"/>
        <v>0</v>
      </c>
      <c r="BE70" s="146">
        <f t="shared" si="136"/>
        <v>0</v>
      </c>
      <c r="BF70" s="41">
        <f t="shared" si="136"/>
        <v>0</v>
      </c>
      <c r="BG70" s="42">
        <f t="shared" si="136"/>
        <v>0</v>
      </c>
      <c r="BH70" s="42">
        <f t="shared" si="136"/>
        <v>0</v>
      </c>
      <c r="BI70" s="42">
        <f t="shared" si="136"/>
        <v>0</v>
      </c>
      <c r="BJ70" s="42">
        <f t="shared" si="136"/>
        <v>0</v>
      </c>
      <c r="BK70" s="43">
        <f t="shared" si="136"/>
        <v>0</v>
      </c>
      <c r="BL70" s="43">
        <f t="shared" si="136"/>
        <v>0</v>
      </c>
      <c r="BM70" s="43">
        <f t="shared" si="136"/>
        <v>0</v>
      </c>
      <c r="BN70" s="43">
        <f t="shared" ref="BN70:CG70" si="137">BN4*BN69</f>
        <v>0</v>
      </c>
      <c r="BO70" s="43">
        <f t="shared" si="137"/>
        <v>0</v>
      </c>
      <c r="BP70" s="43">
        <f t="shared" si="137"/>
        <v>0</v>
      </c>
      <c r="BQ70" s="44">
        <f t="shared" si="137"/>
        <v>0</v>
      </c>
      <c r="BR70" s="146">
        <f t="shared" si="137"/>
        <v>0</v>
      </c>
      <c r="BS70" s="146">
        <f t="shared" si="137"/>
        <v>0</v>
      </c>
      <c r="BT70" s="41">
        <f t="shared" si="137"/>
        <v>0</v>
      </c>
      <c r="BU70" s="42">
        <f t="shared" si="137"/>
        <v>0</v>
      </c>
      <c r="BV70" s="42">
        <f t="shared" si="137"/>
        <v>0</v>
      </c>
      <c r="BW70" s="42">
        <f t="shared" si="137"/>
        <v>0</v>
      </c>
      <c r="BX70" s="42">
        <f t="shared" si="137"/>
        <v>0</v>
      </c>
      <c r="BY70" s="43">
        <f t="shared" si="137"/>
        <v>0</v>
      </c>
      <c r="BZ70" s="43">
        <f t="shared" si="137"/>
        <v>0</v>
      </c>
      <c r="CA70" s="43">
        <f t="shared" si="137"/>
        <v>0</v>
      </c>
      <c r="CB70" s="43">
        <f t="shared" si="137"/>
        <v>0</v>
      </c>
      <c r="CC70" s="43">
        <f t="shared" si="137"/>
        <v>0</v>
      </c>
      <c r="CD70" s="43">
        <f t="shared" si="137"/>
        <v>0</v>
      </c>
      <c r="CE70" s="44">
        <f t="shared" si="137"/>
        <v>0</v>
      </c>
      <c r="CF70" s="146">
        <f t="shared" si="137"/>
        <v>0</v>
      </c>
      <c r="CG70" s="146">
        <f t="shared" si="137"/>
        <v>0</v>
      </c>
    </row>
    <row r="71" spans="1:85" ht="17.25" thickTop="1" thickBot="1" x14ac:dyDescent="0.3">
      <c r="A71" s="75" t="s">
        <v>26</v>
      </c>
      <c r="B71" s="76">
        <f>(B69-B68)/B69</f>
        <v>1</v>
      </c>
      <c r="C71" s="77">
        <f t="shared" ref="C71:O71" si="138">(C69-C68)/C69</f>
        <v>1</v>
      </c>
      <c r="D71" s="77">
        <f t="shared" si="138"/>
        <v>1</v>
      </c>
      <c r="E71" s="77">
        <f t="shared" si="138"/>
        <v>1</v>
      </c>
      <c r="F71" s="77">
        <f t="shared" si="138"/>
        <v>1</v>
      </c>
      <c r="G71" s="77">
        <f t="shared" si="138"/>
        <v>-0.2781502007165963</v>
      </c>
      <c r="H71" s="77">
        <f t="shared" si="138"/>
        <v>0.44522274272490392</v>
      </c>
      <c r="I71" s="77">
        <f t="shared" si="138"/>
        <v>0.47503298105296526</v>
      </c>
      <c r="J71" s="77">
        <f t="shared" si="138"/>
        <v>0.40683574458531907</v>
      </c>
      <c r="K71" s="77">
        <f t="shared" si="138"/>
        <v>0.46324773912741296</v>
      </c>
      <c r="L71" s="77">
        <f t="shared" si="138"/>
        <v>1</v>
      </c>
      <c r="M71" s="78">
        <f t="shared" si="138"/>
        <v>1</v>
      </c>
      <c r="N71" s="152">
        <f t="shared" si="138"/>
        <v>0.3483483337851187</v>
      </c>
      <c r="O71" s="152">
        <f t="shared" si="138"/>
        <v>0.34834833378511892</v>
      </c>
      <c r="P71" s="76">
        <f>(P69-P68)/P69</f>
        <v>1</v>
      </c>
      <c r="Q71" s="77">
        <f t="shared" ref="Q71:AC71" si="139">(Q69-Q68)/Q69</f>
        <v>1</v>
      </c>
      <c r="R71" s="77">
        <f t="shared" si="139"/>
        <v>1</v>
      </c>
      <c r="S71" s="77">
        <f t="shared" si="139"/>
        <v>1</v>
      </c>
      <c r="T71" s="77">
        <f t="shared" si="139"/>
        <v>1</v>
      </c>
      <c r="U71" s="77">
        <f t="shared" si="139"/>
        <v>1</v>
      </c>
      <c r="V71" s="77">
        <f t="shared" si="139"/>
        <v>1</v>
      </c>
      <c r="W71" s="77">
        <f t="shared" si="139"/>
        <v>1</v>
      </c>
      <c r="X71" s="77">
        <f t="shared" si="139"/>
        <v>1</v>
      </c>
      <c r="Y71" s="77">
        <f t="shared" si="139"/>
        <v>1</v>
      </c>
      <c r="Z71" s="77">
        <f t="shared" si="139"/>
        <v>1</v>
      </c>
      <c r="AA71" s="78">
        <f t="shared" si="139"/>
        <v>1</v>
      </c>
      <c r="AB71" s="152">
        <f t="shared" si="139"/>
        <v>1</v>
      </c>
      <c r="AC71" s="152">
        <f t="shared" si="139"/>
        <v>1</v>
      </c>
      <c r="AD71" s="76">
        <f>(AD69-AD68)/AD69</f>
        <v>1</v>
      </c>
      <c r="AE71" s="77">
        <f t="shared" ref="AE71:AQ71" si="140">(AE69-AE68)/AE69</f>
        <v>1</v>
      </c>
      <c r="AF71" s="77">
        <f t="shared" si="140"/>
        <v>1</v>
      </c>
      <c r="AG71" s="77">
        <f t="shared" si="140"/>
        <v>1</v>
      </c>
      <c r="AH71" s="77">
        <f t="shared" si="140"/>
        <v>1</v>
      </c>
      <c r="AI71" s="77">
        <f t="shared" si="140"/>
        <v>1</v>
      </c>
      <c r="AJ71" s="77">
        <f t="shared" si="140"/>
        <v>1</v>
      </c>
      <c r="AK71" s="77">
        <f t="shared" si="140"/>
        <v>1</v>
      </c>
      <c r="AL71" s="77">
        <f t="shared" si="140"/>
        <v>1</v>
      </c>
      <c r="AM71" s="77">
        <f t="shared" si="140"/>
        <v>1</v>
      </c>
      <c r="AN71" s="77">
        <f t="shared" si="140"/>
        <v>1</v>
      </c>
      <c r="AO71" s="78">
        <f t="shared" si="140"/>
        <v>1</v>
      </c>
      <c r="AP71" s="152">
        <f t="shared" si="140"/>
        <v>1</v>
      </c>
      <c r="AQ71" s="152">
        <f t="shared" si="140"/>
        <v>1</v>
      </c>
      <c r="AR71" s="76">
        <f>(AR69-AR68)/AR69</f>
        <v>1</v>
      </c>
      <c r="AS71" s="77">
        <f t="shared" ref="AS71:BE71" si="141">(AS69-AS68)/AS69</f>
        <v>1</v>
      </c>
      <c r="AT71" s="77">
        <f t="shared" si="141"/>
        <v>1</v>
      </c>
      <c r="AU71" s="77">
        <f t="shared" si="141"/>
        <v>1</v>
      </c>
      <c r="AV71" s="77">
        <f t="shared" si="141"/>
        <v>1</v>
      </c>
      <c r="AW71" s="77">
        <f t="shared" si="141"/>
        <v>1</v>
      </c>
      <c r="AX71" s="77">
        <f t="shared" si="141"/>
        <v>1</v>
      </c>
      <c r="AY71" s="77">
        <f t="shared" si="141"/>
        <v>1</v>
      </c>
      <c r="AZ71" s="77">
        <f t="shared" si="141"/>
        <v>1</v>
      </c>
      <c r="BA71" s="77">
        <f t="shared" si="141"/>
        <v>1</v>
      </c>
      <c r="BB71" s="77">
        <f t="shared" si="141"/>
        <v>1</v>
      </c>
      <c r="BC71" s="78">
        <f t="shared" si="141"/>
        <v>1</v>
      </c>
      <c r="BD71" s="152">
        <f t="shared" si="141"/>
        <v>1</v>
      </c>
      <c r="BE71" s="152">
        <f t="shared" si="141"/>
        <v>1</v>
      </c>
      <c r="BF71" s="76">
        <f>(BF69-BF68)/BF69</f>
        <v>1</v>
      </c>
      <c r="BG71" s="77">
        <f t="shared" ref="BG71:BS71" si="142">(BG69-BG68)/BG69</f>
        <v>1</v>
      </c>
      <c r="BH71" s="77">
        <f t="shared" si="142"/>
        <v>1</v>
      </c>
      <c r="BI71" s="77">
        <f t="shared" si="142"/>
        <v>1</v>
      </c>
      <c r="BJ71" s="77">
        <f t="shared" si="142"/>
        <v>1</v>
      </c>
      <c r="BK71" s="77">
        <f t="shared" si="142"/>
        <v>1</v>
      </c>
      <c r="BL71" s="77">
        <f t="shared" si="142"/>
        <v>1</v>
      </c>
      <c r="BM71" s="77">
        <f t="shared" si="142"/>
        <v>1</v>
      </c>
      <c r="BN71" s="77">
        <f t="shared" si="142"/>
        <v>1</v>
      </c>
      <c r="BO71" s="77">
        <f t="shared" si="142"/>
        <v>1</v>
      </c>
      <c r="BP71" s="77">
        <f t="shared" si="142"/>
        <v>1</v>
      </c>
      <c r="BQ71" s="78">
        <f t="shared" si="142"/>
        <v>1</v>
      </c>
      <c r="BR71" s="152">
        <f t="shared" si="142"/>
        <v>1</v>
      </c>
      <c r="BS71" s="152">
        <f t="shared" si="142"/>
        <v>1</v>
      </c>
      <c r="BT71" s="76">
        <f>(BT69-BT68)/BT69</f>
        <v>1</v>
      </c>
      <c r="BU71" s="77">
        <f t="shared" ref="BU71:CG71" si="143">(BU69-BU68)/BU69</f>
        <v>1</v>
      </c>
      <c r="BV71" s="77">
        <f t="shared" si="143"/>
        <v>1</v>
      </c>
      <c r="BW71" s="77">
        <f t="shared" si="143"/>
        <v>1</v>
      </c>
      <c r="BX71" s="77">
        <f t="shared" si="143"/>
        <v>1</v>
      </c>
      <c r="BY71" s="77">
        <f t="shared" si="143"/>
        <v>1</v>
      </c>
      <c r="BZ71" s="77">
        <f t="shared" si="143"/>
        <v>1</v>
      </c>
      <c r="CA71" s="77">
        <f t="shared" si="143"/>
        <v>1</v>
      </c>
      <c r="CB71" s="77">
        <f t="shared" si="143"/>
        <v>1</v>
      </c>
      <c r="CC71" s="77">
        <f t="shared" si="143"/>
        <v>1</v>
      </c>
      <c r="CD71" s="77">
        <f t="shared" si="143"/>
        <v>1</v>
      </c>
      <c r="CE71" s="78">
        <f t="shared" si="143"/>
        <v>1</v>
      </c>
      <c r="CF71" s="152">
        <f t="shared" si="143"/>
        <v>1</v>
      </c>
      <c r="CG71" s="152">
        <f t="shared" si="143"/>
        <v>1</v>
      </c>
    </row>
    <row r="72" spans="1:85" ht="6.95" customHeight="1" thickTop="1" thickBot="1" x14ac:dyDescent="0.3">
      <c r="A72" s="89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115"/>
      <c r="O72" s="115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115"/>
      <c r="AC72" s="115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115"/>
      <c r="AQ72" s="115"/>
      <c r="AR72" s="90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115"/>
      <c r="BE72" s="115"/>
      <c r="BF72" s="90"/>
      <c r="BG72" s="90"/>
      <c r="BH72" s="90"/>
      <c r="BI72" s="90"/>
      <c r="BJ72" s="90"/>
      <c r="BK72" s="90"/>
      <c r="BL72" s="90"/>
      <c r="BM72" s="90"/>
      <c r="BN72" s="90"/>
      <c r="BO72" s="90"/>
      <c r="BP72" s="90"/>
      <c r="BQ72" s="90"/>
      <c r="BR72" s="115"/>
      <c r="BS72" s="115"/>
      <c r="BT72" s="90"/>
      <c r="BU72" s="90"/>
      <c r="BV72" s="90"/>
      <c r="BW72" s="90"/>
      <c r="BX72" s="90"/>
      <c r="BY72" s="90"/>
      <c r="BZ72" s="90"/>
      <c r="CA72" s="90"/>
      <c r="CB72" s="90"/>
      <c r="CC72" s="90"/>
      <c r="CD72" s="90"/>
      <c r="CE72" s="90"/>
      <c r="CF72" s="115"/>
      <c r="CG72" s="115"/>
    </row>
    <row r="73" spans="1:85" ht="19.5" thickTop="1" x14ac:dyDescent="0.25">
      <c r="A73" s="82" t="s">
        <v>6</v>
      </c>
      <c r="B73" s="69"/>
      <c r="C73" s="70"/>
      <c r="D73" s="70"/>
      <c r="E73" s="70"/>
      <c r="F73" s="70"/>
      <c r="G73" s="70">
        <v>-176.12</v>
      </c>
      <c r="H73" s="70">
        <v>-14.14</v>
      </c>
      <c r="I73" s="70">
        <v>-2114.36</v>
      </c>
      <c r="J73" s="70">
        <v>-2213.86</v>
      </c>
      <c r="K73" s="70">
        <v>-2631.76</v>
      </c>
      <c r="L73" s="70"/>
      <c r="M73" s="71"/>
      <c r="N73" s="153">
        <f>SUM(B73:M73)</f>
        <v>-7150.24</v>
      </c>
      <c r="O73" s="153">
        <f>IFERROR((AVERAGE(B73:M73)),0)</f>
        <v>-1430.048</v>
      </c>
      <c r="P73" s="69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1"/>
      <c r="AB73" s="153">
        <f>SUM(P73:AA73)</f>
        <v>0</v>
      </c>
      <c r="AC73" s="153">
        <f>IFERROR((AVERAGE(P73:AA73)),0)</f>
        <v>0</v>
      </c>
      <c r="AD73" s="69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1"/>
      <c r="AP73" s="153">
        <f>SUM(AD73:AO73)</f>
        <v>0</v>
      </c>
      <c r="AQ73" s="153">
        <f>IFERROR((AVERAGE(AD73:AO73)),0)</f>
        <v>0</v>
      </c>
      <c r="AR73" s="69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1"/>
      <c r="BD73" s="153">
        <f>SUM(AR73:BC73)</f>
        <v>0</v>
      </c>
      <c r="BE73" s="153">
        <f>IFERROR((AVERAGE(AR73:BC73)),0)</f>
        <v>0</v>
      </c>
      <c r="BF73" s="69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1"/>
      <c r="BR73" s="153">
        <f>SUM(BF73:BQ73)</f>
        <v>0</v>
      </c>
      <c r="BS73" s="153">
        <f>IFERROR((AVERAGE(BF73:BQ73)),0)</f>
        <v>0</v>
      </c>
      <c r="BT73" s="69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1"/>
      <c r="CF73" s="153">
        <f>SUM(BT73:CE73)</f>
        <v>0</v>
      </c>
      <c r="CG73" s="153">
        <f>IFERROR((AVERAGE(BT73:CE73)),0)</f>
        <v>0</v>
      </c>
    </row>
    <row r="74" spans="1:85" ht="19.5" thickBot="1" x14ac:dyDescent="0.3">
      <c r="A74" s="83" t="s">
        <v>3</v>
      </c>
      <c r="B74" s="72">
        <f t="shared" ref="B74:BM74" si="144">IF(B$4=0,0,B73/B$4)</f>
        <v>0</v>
      </c>
      <c r="C74" s="73">
        <f t="shared" si="144"/>
        <v>0</v>
      </c>
      <c r="D74" s="73">
        <f t="shared" si="144"/>
        <v>0</v>
      </c>
      <c r="E74" s="73">
        <f t="shared" si="144"/>
        <v>0</v>
      </c>
      <c r="F74" s="73">
        <f t="shared" si="144"/>
        <v>0</v>
      </c>
      <c r="G74" s="73">
        <f t="shared" si="144"/>
        <v>-2.0097715613672427E-3</v>
      </c>
      <c r="H74" s="73">
        <f t="shared" si="144"/>
        <v>-1.1221462547019635E-4</v>
      </c>
      <c r="I74" s="73">
        <f t="shared" si="144"/>
        <v>-1.5856703802583604E-2</v>
      </c>
      <c r="J74" s="73">
        <f t="shared" si="144"/>
        <v>-1.709902886975918E-2</v>
      </c>
      <c r="K74" s="73">
        <f t="shared" si="144"/>
        <v>-1.6587961210381127E-2</v>
      </c>
      <c r="L74" s="73">
        <f t="shared" si="144"/>
        <v>0</v>
      </c>
      <c r="M74" s="74">
        <f t="shared" si="144"/>
        <v>0</v>
      </c>
      <c r="N74" s="149">
        <f t="shared" si="144"/>
        <v>-1.1258274475265503E-2</v>
      </c>
      <c r="O74" s="149">
        <f t="shared" si="144"/>
        <v>-1.1258274475265503E-2</v>
      </c>
      <c r="P74" s="72">
        <f t="shared" si="144"/>
        <v>0</v>
      </c>
      <c r="Q74" s="73">
        <f t="shared" si="144"/>
        <v>0</v>
      </c>
      <c r="R74" s="73">
        <f t="shared" si="144"/>
        <v>0</v>
      </c>
      <c r="S74" s="73">
        <f t="shared" si="144"/>
        <v>0</v>
      </c>
      <c r="T74" s="73">
        <f t="shared" si="144"/>
        <v>0</v>
      </c>
      <c r="U74" s="73">
        <f t="shared" si="144"/>
        <v>0</v>
      </c>
      <c r="V74" s="73">
        <f t="shared" si="144"/>
        <v>0</v>
      </c>
      <c r="W74" s="73">
        <f t="shared" si="144"/>
        <v>0</v>
      </c>
      <c r="X74" s="73">
        <f t="shared" si="144"/>
        <v>0</v>
      </c>
      <c r="Y74" s="73">
        <f t="shared" si="144"/>
        <v>0</v>
      </c>
      <c r="Z74" s="73">
        <f t="shared" si="144"/>
        <v>0</v>
      </c>
      <c r="AA74" s="74">
        <f t="shared" si="144"/>
        <v>0</v>
      </c>
      <c r="AB74" s="149">
        <f t="shared" si="144"/>
        <v>0</v>
      </c>
      <c r="AC74" s="149">
        <f t="shared" si="144"/>
        <v>0</v>
      </c>
      <c r="AD74" s="72">
        <f t="shared" si="144"/>
        <v>0</v>
      </c>
      <c r="AE74" s="73">
        <f t="shared" si="144"/>
        <v>0</v>
      </c>
      <c r="AF74" s="73">
        <f t="shared" si="144"/>
        <v>0</v>
      </c>
      <c r="AG74" s="73">
        <f t="shared" si="144"/>
        <v>0</v>
      </c>
      <c r="AH74" s="73">
        <f t="shared" si="144"/>
        <v>0</v>
      </c>
      <c r="AI74" s="73">
        <f t="shared" si="144"/>
        <v>0</v>
      </c>
      <c r="AJ74" s="73">
        <f t="shared" si="144"/>
        <v>0</v>
      </c>
      <c r="AK74" s="73">
        <f t="shared" si="144"/>
        <v>0</v>
      </c>
      <c r="AL74" s="73">
        <f t="shared" si="144"/>
        <v>0</v>
      </c>
      <c r="AM74" s="73">
        <f t="shared" si="144"/>
        <v>0</v>
      </c>
      <c r="AN74" s="73">
        <f t="shared" si="144"/>
        <v>0</v>
      </c>
      <c r="AO74" s="74">
        <f t="shared" si="144"/>
        <v>0</v>
      </c>
      <c r="AP74" s="149">
        <f t="shared" si="144"/>
        <v>0</v>
      </c>
      <c r="AQ74" s="149">
        <f t="shared" si="144"/>
        <v>0</v>
      </c>
      <c r="AR74" s="72">
        <f t="shared" si="144"/>
        <v>0</v>
      </c>
      <c r="AS74" s="73">
        <f t="shared" si="144"/>
        <v>0</v>
      </c>
      <c r="AT74" s="73">
        <f t="shared" si="144"/>
        <v>0</v>
      </c>
      <c r="AU74" s="73">
        <f t="shared" si="144"/>
        <v>0</v>
      </c>
      <c r="AV74" s="73">
        <f t="shared" si="144"/>
        <v>0</v>
      </c>
      <c r="AW74" s="73">
        <f t="shared" si="144"/>
        <v>0</v>
      </c>
      <c r="AX74" s="73">
        <f t="shared" si="144"/>
        <v>0</v>
      </c>
      <c r="AY74" s="73">
        <f t="shared" si="144"/>
        <v>0</v>
      </c>
      <c r="AZ74" s="73">
        <f t="shared" si="144"/>
        <v>0</v>
      </c>
      <c r="BA74" s="73">
        <f t="shared" si="144"/>
        <v>0</v>
      </c>
      <c r="BB74" s="73">
        <f t="shared" si="144"/>
        <v>0</v>
      </c>
      <c r="BC74" s="74">
        <f t="shared" si="144"/>
        <v>0</v>
      </c>
      <c r="BD74" s="149">
        <f t="shared" si="144"/>
        <v>0</v>
      </c>
      <c r="BE74" s="149">
        <f t="shared" si="144"/>
        <v>0</v>
      </c>
      <c r="BF74" s="72">
        <f t="shared" si="144"/>
        <v>0</v>
      </c>
      <c r="BG74" s="73">
        <f t="shared" si="144"/>
        <v>0</v>
      </c>
      <c r="BH74" s="73">
        <f t="shared" si="144"/>
        <v>0</v>
      </c>
      <c r="BI74" s="73">
        <f t="shared" si="144"/>
        <v>0</v>
      </c>
      <c r="BJ74" s="73">
        <f t="shared" si="144"/>
        <v>0</v>
      </c>
      <c r="BK74" s="73">
        <f t="shared" si="144"/>
        <v>0</v>
      </c>
      <c r="BL74" s="73">
        <f t="shared" si="144"/>
        <v>0</v>
      </c>
      <c r="BM74" s="73">
        <f t="shared" si="144"/>
        <v>0</v>
      </c>
      <c r="BN74" s="73">
        <f t="shared" ref="BN74:CG74" si="145">IF(BN$4=0,0,BN73/BN$4)</f>
        <v>0</v>
      </c>
      <c r="BO74" s="73">
        <f t="shared" si="145"/>
        <v>0</v>
      </c>
      <c r="BP74" s="73">
        <f t="shared" si="145"/>
        <v>0</v>
      </c>
      <c r="BQ74" s="74">
        <f t="shared" si="145"/>
        <v>0</v>
      </c>
      <c r="BR74" s="149">
        <f t="shared" si="145"/>
        <v>0</v>
      </c>
      <c r="BS74" s="149">
        <f t="shared" si="145"/>
        <v>0</v>
      </c>
      <c r="BT74" s="72">
        <f t="shared" si="145"/>
        <v>0</v>
      </c>
      <c r="BU74" s="73">
        <f t="shared" si="145"/>
        <v>0</v>
      </c>
      <c r="BV74" s="73">
        <f t="shared" si="145"/>
        <v>0</v>
      </c>
      <c r="BW74" s="73">
        <f t="shared" si="145"/>
        <v>0</v>
      </c>
      <c r="BX74" s="73">
        <f t="shared" si="145"/>
        <v>0</v>
      </c>
      <c r="BY74" s="73">
        <f t="shared" si="145"/>
        <v>0</v>
      </c>
      <c r="BZ74" s="73">
        <f t="shared" si="145"/>
        <v>0</v>
      </c>
      <c r="CA74" s="73">
        <f t="shared" si="145"/>
        <v>0</v>
      </c>
      <c r="CB74" s="73">
        <f t="shared" si="145"/>
        <v>0</v>
      </c>
      <c r="CC74" s="73">
        <f t="shared" si="145"/>
        <v>0</v>
      </c>
      <c r="CD74" s="73">
        <f t="shared" si="145"/>
        <v>0</v>
      </c>
      <c r="CE74" s="74">
        <f t="shared" si="145"/>
        <v>0</v>
      </c>
      <c r="CF74" s="149">
        <f t="shared" si="145"/>
        <v>0</v>
      </c>
      <c r="CG74" s="149">
        <f t="shared" si="145"/>
        <v>0</v>
      </c>
    </row>
    <row r="75" spans="1:85" ht="16.5" thickTop="1" x14ac:dyDescent="0.25">
      <c r="A75" s="64" t="s">
        <v>17</v>
      </c>
      <c r="B75" s="65">
        <v>-3.0000000000000001E-3</v>
      </c>
      <c r="C75" s="66">
        <v>-3.0000000000000001E-3</v>
      </c>
      <c r="D75" s="66">
        <v>-3.0000000000000001E-3</v>
      </c>
      <c r="E75" s="66">
        <v>-3.0000000000000001E-3</v>
      </c>
      <c r="F75" s="66">
        <v>-3.0000000000000001E-3</v>
      </c>
      <c r="G75" s="66">
        <v>-3.0000000000000001E-3</v>
      </c>
      <c r="H75" s="66">
        <v>-3.0000000000000001E-3</v>
      </c>
      <c r="I75" s="66">
        <v>-3.0000000000000001E-3</v>
      </c>
      <c r="J75" s="66">
        <v>-3.0000000000000001E-3</v>
      </c>
      <c r="K75" s="66">
        <v>-3.0000000000000001E-3</v>
      </c>
      <c r="L75" s="66">
        <v>-3.0000000000000001E-3</v>
      </c>
      <c r="M75" s="67">
        <v>-3.0000000000000001E-3</v>
      </c>
      <c r="N75" s="150">
        <v>-3.0000000000000001E-3</v>
      </c>
      <c r="O75" s="150">
        <f>IFERROR((AVERAGE(B75:M75)),0)</f>
        <v>-2.9999999999999996E-3</v>
      </c>
      <c r="P75" s="65">
        <v>-3.0000000000000001E-3</v>
      </c>
      <c r="Q75" s="66">
        <v>-3.0000000000000001E-3</v>
      </c>
      <c r="R75" s="66">
        <v>-3.0000000000000001E-3</v>
      </c>
      <c r="S75" s="66">
        <v>-3.0000000000000001E-3</v>
      </c>
      <c r="T75" s="66">
        <v>-3.0000000000000001E-3</v>
      </c>
      <c r="U75" s="66">
        <v>-3.0000000000000001E-3</v>
      </c>
      <c r="V75" s="66">
        <v>-3.0000000000000001E-3</v>
      </c>
      <c r="W75" s="66">
        <v>-3.0000000000000001E-3</v>
      </c>
      <c r="X75" s="66">
        <v>-3.0000000000000001E-3</v>
      </c>
      <c r="Y75" s="66">
        <v>-3.0000000000000001E-3</v>
      </c>
      <c r="Z75" s="66">
        <v>-3.0000000000000001E-3</v>
      </c>
      <c r="AA75" s="67">
        <v>-3.0000000000000001E-3</v>
      </c>
      <c r="AB75" s="150">
        <v>-3.0000000000000001E-3</v>
      </c>
      <c r="AC75" s="150">
        <f>IFERROR((AVERAGE(P75:AA75)),0)</f>
        <v>-2.9999999999999996E-3</v>
      </c>
      <c r="AD75" s="65">
        <v>-3.0000000000000001E-3</v>
      </c>
      <c r="AE75" s="66">
        <v>-3.0000000000000001E-3</v>
      </c>
      <c r="AF75" s="66">
        <v>-3.0000000000000001E-3</v>
      </c>
      <c r="AG75" s="66">
        <v>-3.0000000000000001E-3</v>
      </c>
      <c r="AH75" s="66">
        <v>-3.0000000000000001E-3</v>
      </c>
      <c r="AI75" s="66">
        <v>-3.0000000000000001E-3</v>
      </c>
      <c r="AJ75" s="66">
        <v>-3.0000000000000001E-3</v>
      </c>
      <c r="AK75" s="66">
        <v>-3.0000000000000001E-3</v>
      </c>
      <c r="AL75" s="66">
        <v>-3.0000000000000001E-3</v>
      </c>
      <c r="AM75" s="66">
        <v>-3.0000000000000001E-3</v>
      </c>
      <c r="AN75" s="66">
        <v>-3.0000000000000001E-3</v>
      </c>
      <c r="AO75" s="67">
        <v>-3.0000000000000001E-3</v>
      </c>
      <c r="AP75" s="150">
        <v>-3.0000000000000001E-3</v>
      </c>
      <c r="AQ75" s="150">
        <f>IFERROR((AVERAGE(AD75:AO75)),0)</f>
        <v>-2.9999999999999996E-3</v>
      </c>
      <c r="AR75" s="65">
        <v>-3.0000000000000001E-3</v>
      </c>
      <c r="AS75" s="66">
        <v>-3.0000000000000001E-3</v>
      </c>
      <c r="AT75" s="66">
        <v>-3.0000000000000001E-3</v>
      </c>
      <c r="AU75" s="66">
        <v>-3.0000000000000001E-3</v>
      </c>
      <c r="AV75" s="66">
        <v>-3.0000000000000001E-3</v>
      </c>
      <c r="AW75" s="66">
        <v>-3.0000000000000001E-3</v>
      </c>
      <c r="AX75" s="66">
        <v>-3.0000000000000001E-3</v>
      </c>
      <c r="AY75" s="66">
        <v>-3.0000000000000001E-3</v>
      </c>
      <c r="AZ75" s="66">
        <v>-3.0000000000000001E-3</v>
      </c>
      <c r="BA75" s="66">
        <v>-3.0000000000000001E-3</v>
      </c>
      <c r="BB75" s="66">
        <v>-3.0000000000000001E-3</v>
      </c>
      <c r="BC75" s="67">
        <v>-3.0000000000000001E-3</v>
      </c>
      <c r="BD75" s="150">
        <v>-3.0000000000000001E-3</v>
      </c>
      <c r="BE75" s="150">
        <f>IFERROR((AVERAGE(AR75:BC75)),0)</f>
        <v>-2.9999999999999996E-3</v>
      </c>
      <c r="BF75" s="65">
        <v>-3.0000000000000001E-3</v>
      </c>
      <c r="BG75" s="66">
        <v>-3.0000000000000001E-3</v>
      </c>
      <c r="BH75" s="66">
        <v>-3.0000000000000001E-3</v>
      </c>
      <c r="BI75" s="66">
        <v>-3.0000000000000001E-3</v>
      </c>
      <c r="BJ75" s="66">
        <v>-3.0000000000000001E-3</v>
      </c>
      <c r="BK75" s="66">
        <v>-3.0000000000000001E-3</v>
      </c>
      <c r="BL75" s="66">
        <v>-3.0000000000000001E-3</v>
      </c>
      <c r="BM75" s="66">
        <v>-3.0000000000000001E-3</v>
      </c>
      <c r="BN75" s="66">
        <v>-3.0000000000000001E-3</v>
      </c>
      <c r="BO75" s="66">
        <v>-3.0000000000000001E-3</v>
      </c>
      <c r="BP75" s="66">
        <v>-3.0000000000000001E-3</v>
      </c>
      <c r="BQ75" s="67">
        <v>-3.0000000000000001E-3</v>
      </c>
      <c r="BR75" s="150">
        <v>-3.0000000000000001E-3</v>
      </c>
      <c r="BS75" s="150">
        <f>IFERROR((AVERAGE(BF75:BQ75)),0)</f>
        <v>-2.9999999999999996E-3</v>
      </c>
      <c r="BT75" s="65">
        <v>-3.0000000000000001E-3</v>
      </c>
      <c r="BU75" s="66">
        <v>-3.0000000000000001E-3</v>
      </c>
      <c r="BV75" s="66">
        <v>-3.0000000000000001E-3</v>
      </c>
      <c r="BW75" s="66">
        <v>-3.0000000000000001E-3</v>
      </c>
      <c r="BX75" s="66">
        <v>-3.0000000000000001E-3</v>
      </c>
      <c r="BY75" s="66">
        <v>-3.0000000000000001E-3</v>
      </c>
      <c r="BZ75" s="66">
        <v>-3.0000000000000001E-3</v>
      </c>
      <c r="CA75" s="66">
        <v>-3.0000000000000001E-3</v>
      </c>
      <c r="CB75" s="66">
        <v>-3.0000000000000001E-3</v>
      </c>
      <c r="CC75" s="66">
        <v>-3.0000000000000001E-3</v>
      </c>
      <c r="CD75" s="66">
        <v>-3.0000000000000001E-3</v>
      </c>
      <c r="CE75" s="67">
        <v>-3.0000000000000001E-3</v>
      </c>
      <c r="CF75" s="150">
        <v>-3.0000000000000001E-3</v>
      </c>
      <c r="CG75" s="150">
        <f>IFERROR((AVERAGE(BT75:CE75)),0)</f>
        <v>-2.9999999999999996E-3</v>
      </c>
    </row>
    <row r="76" spans="1:85" ht="16.5" thickBot="1" x14ac:dyDescent="0.3">
      <c r="A76" s="68" t="s">
        <v>18</v>
      </c>
      <c r="B76" s="41">
        <f t="shared" ref="B76:BM76" si="146">B4*B75</f>
        <v>0</v>
      </c>
      <c r="C76" s="42">
        <f t="shared" si="146"/>
        <v>0</v>
      </c>
      <c r="D76" s="42">
        <f t="shared" si="146"/>
        <v>0</v>
      </c>
      <c r="E76" s="42">
        <f t="shared" si="146"/>
        <v>0</v>
      </c>
      <c r="F76" s="42">
        <f t="shared" si="146"/>
        <v>0</v>
      </c>
      <c r="G76" s="43">
        <f t="shared" si="146"/>
        <v>-262.89555000000001</v>
      </c>
      <c r="H76" s="43">
        <f t="shared" si="146"/>
        <v>-378.02559000000002</v>
      </c>
      <c r="I76" s="43">
        <f t="shared" si="146"/>
        <v>-400.02512999999999</v>
      </c>
      <c r="J76" s="43">
        <f t="shared" si="146"/>
        <v>-388.41855000000004</v>
      </c>
      <c r="K76" s="43">
        <f t="shared" si="146"/>
        <v>-475.96446000000003</v>
      </c>
      <c r="L76" s="43">
        <f t="shared" si="146"/>
        <v>0</v>
      </c>
      <c r="M76" s="44">
        <f t="shared" si="146"/>
        <v>0</v>
      </c>
      <c r="N76" s="146">
        <f t="shared" si="146"/>
        <v>-1905.3292800000002</v>
      </c>
      <c r="O76" s="146">
        <f t="shared" si="146"/>
        <v>-381.06585599999994</v>
      </c>
      <c r="P76" s="41">
        <f t="shared" si="146"/>
        <v>0</v>
      </c>
      <c r="Q76" s="42">
        <f t="shared" si="146"/>
        <v>0</v>
      </c>
      <c r="R76" s="42">
        <f t="shared" si="146"/>
        <v>0</v>
      </c>
      <c r="S76" s="42">
        <f t="shared" si="146"/>
        <v>0</v>
      </c>
      <c r="T76" s="42">
        <f t="shared" si="146"/>
        <v>0</v>
      </c>
      <c r="U76" s="43">
        <f t="shared" si="146"/>
        <v>0</v>
      </c>
      <c r="V76" s="43">
        <f t="shared" si="146"/>
        <v>0</v>
      </c>
      <c r="W76" s="43">
        <f t="shared" si="146"/>
        <v>0</v>
      </c>
      <c r="X76" s="43">
        <f t="shared" si="146"/>
        <v>0</v>
      </c>
      <c r="Y76" s="43">
        <f t="shared" si="146"/>
        <v>0</v>
      </c>
      <c r="Z76" s="43">
        <f t="shared" si="146"/>
        <v>0</v>
      </c>
      <c r="AA76" s="44">
        <f t="shared" si="146"/>
        <v>0</v>
      </c>
      <c r="AB76" s="146">
        <f t="shared" si="146"/>
        <v>0</v>
      </c>
      <c r="AC76" s="146">
        <f t="shared" si="146"/>
        <v>0</v>
      </c>
      <c r="AD76" s="41">
        <f t="shared" si="146"/>
        <v>0</v>
      </c>
      <c r="AE76" s="42">
        <f t="shared" si="146"/>
        <v>0</v>
      </c>
      <c r="AF76" s="42">
        <f t="shared" si="146"/>
        <v>0</v>
      </c>
      <c r="AG76" s="42">
        <f t="shared" si="146"/>
        <v>0</v>
      </c>
      <c r="AH76" s="42">
        <f t="shared" si="146"/>
        <v>0</v>
      </c>
      <c r="AI76" s="43">
        <f t="shared" si="146"/>
        <v>0</v>
      </c>
      <c r="AJ76" s="43">
        <f t="shared" si="146"/>
        <v>0</v>
      </c>
      <c r="AK76" s="43">
        <f t="shared" si="146"/>
        <v>0</v>
      </c>
      <c r="AL76" s="43">
        <f t="shared" si="146"/>
        <v>0</v>
      </c>
      <c r="AM76" s="43">
        <f t="shared" si="146"/>
        <v>0</v>
      </c>
      <c r="AN76" s="43">
        <f t="shared" si="146"/>
        <v>0</v>
      </c>
      <c r="AO76" s="44">
        <f t="shared" si="146"/>
        <v>0</v>
      </c>
      <c r="AP76" s="146">
        <f t="shared" si="146"/>
        <v>0</v>
      </c>
      <c r="AQ76" s="146">
        <f t="shared" si="146"/>
        <v>0</v>
      </c>
      <c r="AR76" s="41">
        <f t="shared" si="146"/>
        <v>0</v>
      </c>
      <c r="AS76" s="42">
        <f t="shared" si="146"/>
        <v>0</v>
      </c>
      <c r="AT76" s="42">
        <f t="shared" si="146"/>
        <v>0</v>
      </c>
      <c r="AU76" s="42">
        <f t="shared" si="146"/>
        <v>0</v>
      </c>
      <c r="AV76" s="42">
        <f t="shared" si="146"/>
        <v>0</v>
      </c>
      <c r="AW76" s="43">
        <f t="shared" si="146"/>
        <v>0</v>
      </c>
      <c r="AX76" s="43">
        <f t="shared" si="146"/>
        <v>0</v>
      </c>
      <c r="AY76" s="43">
        <f t="shared" si="146"/>
        <v>0</v>
      </c>
      <c r="AZ76" s="43">
        <f t="shared" si="146"/>
        <v>0</v>
      </c>
      <c r="BA76" s="43">
        <f t="shared" si="146"/>
        <v>0</v>
      </c>
      <c r="BB76" s="43">
        <f t="shared" si="146"/>
        <v>0</v>
      </c>
      <c r="BC76" s="44">
        <f t="shared" si="146"/>
        <v>0</v>
      </c>
      <c r="BD76" s="146">
        <f t="shared" si="146"/>
        <v>0</v>
      </c>
      <c r="BE76" s="146">
        <f t="shared" si="146"/>
        <v>0</v>
      </c>
      <c r="BF76" s="41">
        <f t="shared" si="146"/>
        <v>0</v>
      </c>
      <c r="BG76" s="42">
        <f t="shared" si="146"/>
        <v>0</v>
      </c>
      <c r="BH76" s="42">
        <f t="shared" si="146"/>
        <v>0</v>
      </c>
      <c r="BI76" s="42">
        <f t="shared" si="146"/>
        <v>0</v>
      </c>
      <c r="BJ76" s="42">
        <f t="shared" si="146"/>
        <v>0</v>
      </c>
      <c r="BK76" s="43">
        <f t="shared" si="146"/>
        <v>0</v>
      </c>
      <c r="BL76" s="43">
        <f t="shared" si="146"/>
        <v>0</v>
      </c>
      <c r="BM76" s="43">
        <f t="shared" si="146"/>
        <v>0</v>
      </c>
      <c r="BN76" s="43">
        <f t="shared" ref="BN76:CG76" si="147">BN4*BN75</f>
        <v>0</v>
      </c>
      <c r="BO76" s="43">
        <f t="shared" si="147"/>
        <v>0</v>
      </c>
      <c r="BP76" s="43">
        <f t="shared" si="147"/>
        <v>0</v>
      </c>
      <c r="BQ76" s="44">
        <f t="shared" si="147"/>
        <v>0</v>
      </c>
      <c r="BR76" s="146">
        <f t="shared" si="147"/>
        <v>0</v>
      </c>
      <c r="BS76" s="146">
        <f t="shared" si="147"/>
        <v>0</v>
      </c>
      <c r="BT76" s="41">
        <f t="shared" si="147"/>
        <v>0</v>
      </c>
      <c r="BU76" s="42">
        <f t="shared" si="147"/>
        <v>0</v>
      </c>
      <c r="BV76" s="42">
        <f t="shared" si="147"/>
        <v>0</v>
      </c>
      <c r="BW76" s="42">
        <f t="shared" si="147"/>
        <v>0</v>
      </c>
      <c r="BX76" s="42">
        <f t="shared" si="147"/>
        <v>0</v>
      </c>
      <c r="BY76" s="43">
        <f t="shared" si="147"/>
        <v>0</v>
      </c>
      <c r="BZ76" s="43">
        <f t="shared" si="147"/>
        <v>0</v>
      </c>
      <c r="CA76" s="43">
        <f t="shared" si="147"/>
        <v>0</v>
      </c>
      <c r="CB76" s="43">
        <f t="shared" si="147"/>
        <v>0</v>
      </c>
      <c r="CC76" s="43">
        <f t="shared" si="147"/>
        <v>0</v>
      </c>
      <c r="CD76" s="43">
        <f t="shared" si="147"/>
        <v>0</v>
      </c>
      <c r="CE76" s="44">
        <f t="shared" si="147"/>
        <v>0</v>
      </c>
      <c r="CF76" s="146">
        <f t="shared" si="147"/>
        <v>0</v>
      </c>
      <c r="CG76" s="146">
        <f t="shared" si="147"/>
        <v>0</v>
      </c>
    </row>
    <row r="77" spans="1:85" ht="17.25" thickTop="1" thickBot="1" x14ac:dyDescent="0.3">
      <c r="A77" s="75" t="s">
        <v>26</v>
      </c>
      <c r="B77" s="76">
        <f>(B75-B74)/B75</f>
        <v>1</v>
      </c>
      <c r="C77" s="77">
        <f t="shared" ref="C77:O77" si="148">(C75-C74)/C75</f>
        <v>1</v>
      </c>
      <c r="D77" s="77">
        <f t="shared" si="148"/>
        <v>1</v>
      </c>
      <c r="E77" s="77">
        <f t="shared" si="148"/>
        <v>1</v>
      </c>
      <c r="F77" s="77">
        <f t="shared" si="148"/>
        <v>1</v>
      </c>
      <c r="G77" s="77">
        <f t="shared" si="148"/>
        <v>0.33007614621091913</v>
      </c>
      <c r="H77" s="77">
        <f t="shared" si="148"/>
        <v>0.96259512484326792</v>
      </c>
      <c r="I77" s="77">
        <f t="shared" si="148"/>
        <v>-4.2855679341945345</v>
      </c>
      <c r="J77" s="77">
        <f t="shared" si="148"/>
        <v>-4.6996762899197266</v>
      </c>
      <c r="K77" s="77">
        <f t="shared" si="148"/>
        <v>-4.5293204034603756</v>
      </c>
      <c r="L77" s="77">
        <f t="shared" si="148"/>
        <v>1</v>
      </c>
      <c r="M77" s="78">
        <f t="shared" si="148"/>
        <v>1</v>
      </c>
      <c r="N77" s="152">
        <f t="shared" si="148"/>
        <v>-2.7527581584218344</v>
      </c>
      <c r="O77" s="152">
        <f t="shared" si="148"/>
        <v>-2.7527581584218348</v>
      </c>
      <c r="P77" s="76">
        <f>(P75-P74)/P75</f>
        <v>1</v>
      </c>
      <c r="Q77" s="77">
        <f t="shared" ref="Q77:AC77" si="149">(Q75-Q74)/Q75</f>
        <v>1</v>
      </c>
      <c r="R77" s="77">
        <f t="shared" si="149"/>
        <v>1</v>
      </c>
      <c r="S77" s="77">
        <f t="shared" si="149"/>
        <v>1</v>
      </c>
      <c r="T77" s="77">
        <f t="shared" si="149"/>
        <v>1</v>
      </c>
      <c r="U77" s="77">
        <f t="shared" si="149"/>
        <v>1</v>
      </c>
      <c r="V77" s="77">
        <f t="shared" si="149"/>
        <v>1</v>
      </c>
      <c r="W77" s="77">
        <f t="shared" si="149"/>
        <v>1</v>
      </c>
      <c r="X77" s="77">
        <f t="shared" si="149"/>
        <v>1</v>
      </c>
      <c r="Y77" s="77">
        <f t="shared" si="149"/>
        <v>1</v>
      </c>
      <c r="Z77" s="77">
        <f t="shared" si="149"/>
        <v>1</v>
      </c>
      <c r="AA77" s="78">
        <f t="shared" si="149"/>
        <v>1</v>
      </c>
      <c r="AB77" s="152">
        <f t="shared" si="149"/>
        <v>1</v>
      </c>
      <c r="AC77" s="152">
        <f t="shared" si="149"/>
        <v>1</v>
      </c>
      <c r="AD77" s="76">
        <f>(AD75-AD74)/AD75</f>
        <v>1</v>
      </c>
      <c r="AE77" s="77">
        <f t="shared" ref="AE77:AQ77" si="150">(AE75-AE74)/AE75</f>
        <v>1</v>
      </c>
      <c r="AF77" s="77">
        <f t="shared" si="150"/>
        <v>1</v>
      </c>
      <c r="AG77" s="77">
        <f t="shared" si="150"/>
        <v>1</v>
      </c>
      <c r="AH77" s="77">
        <f t="shared" si="150"/>
        <v>1</v>
      </c>
      <c r="AI77" s="77">
        <f t="shared" si="150"/>
        <v>1</v>
      </c>
      <c r="AJ77" s="77">
        <f t="shared" si="150"/>
        <v>1</v>
      </c>
      <c r="AK77" s="77">
        <f t="shared" si="150"/>
        <v>1</v>
      </c>
      <c r="AL77" s="77">
        <f t="shared" si="150"/>
        <v>1</v>
      </c>
      <c r="AM77" s="77">
        <f t="shared" si="150"/>
        <v>1</v>
      </c>
      <c r="AN77" s="77">
        <f t="shared" si="150"/>
        <v>1</v>
      </c>
      <c r="AO77" s="78">
        <f t="shared" si="150"/>
        <v>1</v>
      </c>
      <c r="AP77" s="152">
        <f t="shared" si="150"/>
        <v>1</v>
      </c>
      <c r="AQ77" s="152">
        <f t="shared" si="150"/>
        <v>1</v>
      </c>
      <c r="AR77" s="76">
        <f>(AR75-AR74)/AR75</f>
        <v>1</v>
      </c>
      <c r="AS77" s="77">
        <f t="shared" ref="AS77:BE77" si="151">(AS75-AS74)/AS75</f>
        <v>1</v>
      </c>
      <c r="AT77" s="77">
        <f t="shared" si="151"/>
        <v>1</v>
      </c>
      <c r="AU77" s="77">
        <f t="shared" si="151"/>
        <v>1</v>
      </c>
      <c r="AV77" s="77">
        <f t="shared" si="151"/>
        <v>1</v>
      </c>
      <c r="AW77" s="77">
        <f t="shared" si="151"/>
        <v>1</v>
      </c>
      <c r="AX77" s="77">
        <f t="shared" si="151"/>
        <v>1</v>
      </c>
      <c r="AY77" s="77">
        <f t="shared" si="151"/>
        <v>1</v>
      </c>
      <c r="AZ77" s="77">
        <f t="shared" si="151"/>
        <v>1</v>
      </c>
      <c r="BA77" s="77">
        <f t="shared" si="151"/>
        <v>1</v>
      </c>
      <c r="BB77" s="77">
        <f t="shared" si="151"/>
        <v>1</v>
      </c>
      <c r="BC77" s="78">
        <f t="shared" si="151"/>
        <v>1</v>
      </c>
      <c r="BD77" s="152">
        <f t="shared" si="151"/>
        <v>1</v>
      </c>
      <c r="BE77" s="152">
        <f t="shared" si="151"/>
        <v>1</v>
      </c>
      <c r="BF77" s="76">
        <f>(BF75-BF74)/BF75</f>
        <v>1</v>
      </c>
      <c r="BG77" s="77">
        <f t="shared" ref="BG77:BS77" si="152">(BG75-BG74)/BG75</f>
        <v>1</v>
      </c>
      <c r="BH77" s="77">
        <f t="shared" si="152"/>
        <v>1</v>
      </c>
      <c r="BI77" s="77">
        <f t="shared" si="152"/>
        <v>1</v>
      </c>
      <c r="BJ77" s="77">
        <f t="shared" si="152"/>
        <v>1</v>
      </c>
      <c r="BK77" s="77">
        <f t="shared" si="152"/>
        <v>1</v>
      </c>
      <c r="BL77" s="77">
        <f t="shared" si="152"/>
        <v>1</v>
      </c>
      <c r="BM77" s="77">
        <f t="shared" si="152"/>
        <v>1</v>
      </c>
      <c r="BN77" s="77">
        <f t="shared" si="152"/>
        <v>1</v>
      </c>
      <c r="BO77" s="77">
        <f t="shared" si="152"/>
        <v>1</v>
      </c>
      <c r="BP77" s="77">
        <f t="shared" si="152"/>
        <v>1</v>
      </c>
      <c r="BQ77" s="78">
        <f t="shared" si="152"/>
        <v>1</v>
      </c>
      <c r="BR77" s="152">
        <f t="shared" si="152"/>
        <v>1</v>
      </c>
      <c r="BS77" s="152">
        <f t="shared" si="152"/>
        <v>1</v>
      </c>
      <c r="BT77" s="76">
        <f>(BT75-BT74)/BT75</f>
        <v>1</v>
      </c>
      <c r="BU77" s="77">
        <f t="shared" ref="BU77:CG77" si="153">(BU75-BU74)/BU75</f>
        <v>1</v>
      </c>
      <c r="BV77" s="77">
        <f t="shared" si="153"/>
        <v>1</v>
      </c>
      <c r="BW77" s="77">
        <f t="shared" si="153"/>
        <v>1</v>
      </c>
      <c r="BX77" s="77">
        <f t="shared" si="153"/>
        <v>1</v>
      </c>
      <c r="BY77" s="77">
        <f t="shared" si="153"/>
        <v>1</v>
      </c>
      <c r="BZ77" s="77">
        <f t="shared" si="153"/>
        <v>1</v>
      </c>
      <c r="CA77" s="77">
        <f t="shared" si="153"/>
        <v>1</v>
      </c>
      <c r="CB77" s="77">
        <f t="shared" si="153"/>
        <v>1</v>
      </c>
      <c r="CC77" s="77">
        <f t="shared" si="153"/>
        <v>1</v>
      </c>
      <c r="CD77" s="77">
        <f t="shared" si="153"/>
        <v>1</v>
      </c>
      <c r="CE77" s="78">
        <f t="shared" si="153"/>
        <v>1</v>
      </c>
      <c r="CF77" s="152">
        <f t="shared" si="153"/>
        <v>1</v>
      </c>
      <c r="CG77" s="152">
        <f t="shared" si="153"/>
        <v>1</v>
      </c>
    </row>
    <row r="78" spans="1:85" ht="6.95" customHeight="1" thickTop="1" thickBot="1" x14ac:dyDescent="0.3">
      <c r="A78" s="89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2"/>
      <c r="O78" s="92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2"/>
      <c r="AC78" s="92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2"/>
      <c r="AQ78" s="92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2"/>
      <c r="BE78" s="92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2"/>
      <c r="BS78" s="92"/>
      <c r="BT78" s="90"/>
      <c r="BU78" s="90"/>
      <c r="BV78" s="90"/>
      <c r="BW78" s="90"/>
      <c r="BX78" s="90"/>
      <c r="BY78" s="90"/>
      <c r="BZ78" s="90"/>
      <c r="CA78" s="90"/>
      <c r="CB78" s="90"/>
      <c r="CC78" s="90"/>
      <c r="CD78" s="90"/>
      <c r="CE78" s="90"/>
      <c r="CF78" s="92"/>
      <c r="CG78" s="92"/>
    </row>
    <row r="79" spans="1:85" ht="18.75" x14ac:dyDescent="0.25">
      <c r="A79" s="84" t="s">
        <v>7</v>
      </c>
      <c r="B79" s="25">
        <f>SUM(B49,B55,B61,B67,B73)</f>
        <v>0</v>
      </c>
      <c r="C79" s="26">
        <f t="shared" ref="C79:O79" si="154">SUM(C49,C55,C61,C67,C73)</f>
        <v>0</v>
      </c>
      <c r="D79" s="26">
        <f t="shared" si="154"/>
        <v>0</v>
      </c>
      <c r="E79" s="26">
        <f t="shared" si="154"/>
        <v>0</v>
      </c>
      <c r="F79" s="26">
        <f t="shared" si="154"/>
        <v>0</v>
      </c>
      <c r="G79" s="26">
        <f t="shared" si="154"/>
        <v>-36292.910000000003</v>
      </c>
      <c r="H79" s="26">
        <f t="shared" si="154"/>
        <v>-35731.39</v>
      </c>
      <c r="I79" s="26">
        <f t="shared" si="154"/>
        <v>-37672.61</v>
      </c>
      <c r="J79" s="26">
        <f t="shared" si="154"/>
        <v>-41783.199999999997</v>
      </c>
      <c r="K79" s="26">
        <f t="shared" si="154"/>
        <v>-51897.62</v>
      </c>
      <c r="L79" s="26">
        <f t="shared" si="154"/>
        <v>0</v>
      </c>
      <c r="M79" s="27">
        <f t="shared" si="154"/>
        <v>0</v>
      </c>
      <c r="N79" s="28">
        <f t="shared" si="154"/>
        <v>-203377.72999999998</v>
      </c>
      <c r="O79" s="28">
        <f t="shared" si="154"/>
        <v>-40675.546000000002</v>
      </c>
      <c r="P79" s="25">
        <f>SUM(P49,P55,P61,P67,P73)</f>
        <v>0</v>
      </c>
      <c r="Q79" s="26">
        <f t="shared" ref="Q79:AC79" si="155">SUM(Q49,Q55,Q61,Q67,Q73)</f>
        <v>0</v>
      </c>
      <c r="R79" s="26">
        <f t="shared" si="155"/>
        <v>0</v>
      </c>
      <c r="S79" s="26">
        <f t="shared" si="155"/>
        <v>0</v>
      </c>
      <c r="T79" s="26">
        <f t="shared" si="155"/>
        <v>0</v>
      </c>
      <c r="U79" s="26">
        <f t="shared" si="155"/>
        <v>0</v>
      </c>
      <c r="V79" s="26">
        <f t="shared" si="155"/>
        <v>0</v>
      </c>
      <c r="W79" s="26">
        <f t="shared" si="155"/>
        <v>0</v>
      </c>
      <c r="X79" s="26">
        <f t="shared" si="155"/>
        <v>0</v>
      </c>
      <c r="Y79" s="26">
        <f t="shared" si="155"/>
        <v>0</v>
      </c>
      <c r="Z79" s="26">
        <f t="shared" si="155"/>
        <v>0</v>
      </c>
      <c r="AA79" s="27">
        <f t="shared" si="155"/>
        <v>0</v>
      </c>
      <c r="AB79" s="28">
        <f t="shared" si="155"/>
        <v>0</v>
      </c>
      <c r="AC79" s="28">
        <f t="shared" si="155"/>
        <v>0</v>
      </c>
      <c r="AD79" s="25">
        <f>SUM(AD49,AD55,AD61,AD67,AD73)</f>
        <v>0</v>
      </c>
      <c r="AE79" s="26">
        <f t="shared" ref="AE79:AQ79" si="156">SUM(AE49,AE55,AE61,AE67,AE73)</f>
        <v>0</v>
      </c>
      <c r="AF79" s="26">
        <f t="shared" si="156"/>
        <v>0</v>
      </c>
      <c r="AG79" s="26">
        <f t="shared" si="156"/>
        <v>0</v>
      </c>
      <c r="AH79" s="26">
        <f t="shared" si="156"/>
        <v>0</v>
      </c>
      <c r="AI79" s="26">
        <f t="shared" si="156"/>
        <v>0</v>
      </c>
      <c r="AJ79" s="26">
        <f t="shared" si="156"/>
        <v>0</v>
      </c>
      <c r="AK79" s="26">
        <f t="shared" si="156"/>
        <v>0</v>
      </c>
      <c r="AL79" s="26">
        <f t="shared" si="156"/>
        <v>0</v>
      </c>
      <c r="AM79" s="26">
        <f t="shared" si="156"/>
        <v>0</v>
      </c>
      <c r="AN79" s="26">
        <f t="shared" si="156"/>
        <v>0</v>
      </c>
      <c r="AO79" s="27">
        <f t="shared" si="156"/>
        <v>0</v>
      </c>
      <c r="AP79" s="28">
        <f t="shared" si="156"/>
        <v>0</v>
      </c>
      <c r="AQ79" s="28">
        <f t="shared" si="156"/>
        <v>0</v>
      </c>
      <c r="AR79" s="25">
        <f>SUM(AR49,AR55,AR61,AR67,AR73)</f>
        <v>0</v>
      </c>
      <c r="AS79" s="26">
        <f t="shared" ref="AS79:BE79" si="157">SUM(AS49,AS55,AS61,AS67,AS73)</f>
        <v>0</v>
      </c>
      <c r="AT79" s="26">
        <f t="shared" si="157"/>
        <v>0</v>
      </c>
      <c r="AU79" s="26">
        <f t="shared" si="157"/>
        <v>0</v>
      </c>
      <c r="AV79" s="26">
        <f t="shared" si="157"/>
        <v>0</v>
      </c>
      <c r="AW79" s="26">
        <f t="shared" si="157"/>
        <v>0</v>
      </c>
      <c r="AX79" s="26">
        <f t="shared" si="157"/>
        <v>0</v>
      </c>
      <c r="AY79" s="26">
        <f t="shared" si="157"/>
        <v>0</v>
      </c>
      <c r="AZ79" s="26">
        <f t="shared" si="157"/>
        <v>0</v>
      </c>
      <c r="BA79" s="26">
        <f t="shared" si="157"/>
        <v>0</v>
      </c>
      <c r="BB79" s="26">
        <f t="shared" si="157"/>
        <v>0</v>
      </c>
      <c r="BC79" s="27">
        <f t="shared" si="157"/>
        <v>0</v>
      </c>
      <c r="BD79" s="28">
        <f t="shared" si="157"/>
        <v>0</v>
      </c>
      <c r="BE79" s="28">
        <f t="shared" si="157"/>
        <v>0</v>
      </c>
      <c r="BF79" s="25">
        <f>SUM(BF49,BF55,BF61,BF67,BF73)</f>
        <v>0</v>
      </c>
      <c r="BG79" s="26">
        <f t="shared" ref="BG79:BS79" si="158">SUM(BG49,BG55,BG61,BG67,BG73)</f>
        <v>0</v>
      </c>
      <c r="BH79" s="26">
        <f t="shared" si="158"/>
        <v>0</v>
      </c>
      <c r="BI79" s="26">
        <f t="shared" si="158"/>
        <v>0</v>
      </c>
      <c r="BJ79" s="26">
        <f t="shared" si="158"/>
        <v>0</v>
      </c>
      <c r="BK79" s="26">
        <f t="shared" si="158"/>
        <v>0</v>
      </c>
      <c r="BL79" s="26">
        <f t="shared" si="158"/>
        <v>0</v>
      </c>
      <c r="BM79" s="26">
        <f t="shared" si="158"/>
        <v>0</v>
      </c>
      <c r="BN79" s="26">
        <f t="shared" si="158"/>
        <v>0</v>
      </c>
      <c r="BO79" s="26">
        <f t="shared" si="158"/>
        <v>0</v>
      </c>
      <c r="BP79" s="26">
        <f t="shared" si="158"/>
        <v>0</v>
      </c>
      <c r="BQ79" s="27">
        <f t="shared" si="158"/>
        <v>0</v>
      </c>
      <c r="BR79" s="28">
        <f t="shared" si="158"/>
        <v>0</v>
      </c>
      <c r="BS79" s="28">
        <f t="shared" si="158"/>
        <v>0</v>
      </c>
      <c r="BT79" s="25">
        <f>SUM(BT49,BT55,BT61,BT67,BT73)</f>
        <v>0</v>
      </c>
      <c r="BU79" s="26">
        <f t="shared" ref="BU79:CG79" si="159">SUM(BU49,BU55,BU61,BU67,BU73)</f>
        <v>0</v>
      </c>
      <c r="BV79" s="26">
        <f t="shared" si="159"/>
        <v>0</v>
      </c>
      <c r="BW79" s="26">
        <f t="shared" si="159"/>
        <v>0</v>
      </c>
      <c r="BX79" s="26">
        <f t="shared" si="159"/>
        <v>0</v>
      </c>
      <c r="BY79" s="26">
        <f t="shared" si="159"/>
        <v>0</v>
      </c>
      <c r="BZ79" s="26">
        <f t="shared" si="159"/>
        <v>0</v>
      </c>
      <c r="CA79" s="26">
        <f t="shared" si="159"/>
        <v>0</v>
      </c>
      <c r="CB79" s="26">
        <f t="shared" si="159"/>
        <v>0</v>
      </c>
      <c r="CC79" s="26">
        <f t="shared" si="159"/>
        <v>0</v>
      </c>
      <c r="CD79" s="26">
        <f t="shared" si="159"/>
        <v>0</v>
      </c>
      <c r="CE79" s="27">
        <f t="shared" si="159"/>
        <v>0</v>
      </c>
      <c r="CF79" s="28">
        <f t="shared" si="159"/>
        <v>0</v>
      </c>
      <c r="CG79" s="28">
        <f t="shared" si="159"/>
        <v>0</v>
      </c>
    </row>
    <row r="80" spans="1:85" ht="19.5" thickBot="1" x14ac:dyDescent="0.3">
      <c r="A80" s="85" t="s">
        <v>3</v>
      </c>
      <c r="B80" s="29">
        <f t="shared" ref="B80:BM80" si="160">IF(B$4=0,0,B79/B$4)</f>
        <v>0</v>
      </c>
      <c r="C80" s="30">
        <f t="shared" si="160"/>
        <v>0</v>
      </c>
      <c r="D80" s="30">
        <f t="shared" si="160"/>
        <v>0</v>
      </c>
      <c r="E80" s="30">
        <f t="shared" si="160"/>
        <v>0</v>
      </c>
      <c r="F80" s="30">
        <f t="shared" si="160"/>
        <v>0</v>
      </c>
      <c r="G80" s="79">
        <f t="shared" si="160"/>
        <v>-0.41415204631649338</v>
      </c>
      <c r="H80" s="79">
        <f t="shared" si="160"/>
        <v>-0.28356326353461941</v>
      </c>
      <c r="I80" s="79">
        <f t="shared" si="160"/>
        <v>-0.28252682525220357</v>
      </c>
      <c r="J80" s="79">
        <f t="shared" si="160"/>
        <v>-0.32271785165770273</v>
      </c>
      <c r="K80" s="79">
        <f t="shared" si="160"/>
        <v>-0.3271102636528786</v>
      </c>
      <c r="L80" s="79">
        <f t="shared" si="160"/>
        <v>0</v>
      </c>
      <c r="M80" s="80">
        <f t="shared" si="160"/>
        <v>0</v>
      </c>
      <c r="N80" s="81">
        <f t="shared" si="160"/>
        <v>-0.32022453882617075</v>
      </c>
      <c r="O80" s="81">
        <f t="shared" si="160"/>
        <v>-0.3202245388261708</v>
      </c>
      <c r="P80" s="29">
        <f t="shared" si="160"/>
        <v>0</v>
      </c>
      <c r="Q80" s="30">
        <f t="shared" si="160"/>
        <v>0</v>
      </c>
      <c r="R80" s="30">
        <f t="shared" si="160"/>
        <v>0</v>
      </c>
      <c r="S80" s="30">
        <f t="shared" si="160"/>
        <v>0</v>
      </c>
      <c r="T80" s="30">
        <f t="shared" si="160"/>
        <v>0</v>
      </c>
      <c r="U80" s="79">
        <f t="shared" si="160"/>
        <v>0</v>
      </c>
      <c r="V80" s="79">
        <f t="shared" si="160"/>
        <v>0</v>
      </c>
      <c r="W80" s="79">
        <f t="shared" si="160"/>
        <v>0</v>
      </c>
      <c r="X80" s="79">
        <f t="shared" si="160"/>
        <v>0</v>
      </c>
      <c r="Y80" s="79">
        <f t="shared" si="160"/>
        <v>0</v>
      </c>
      <c r="Z80" s="79">
        <f t="shared" si="160"/>
        <v>0</v>
      </c>
      <c r="AA80" s="80">
        <f t="shared" si="160"/>
        <v>0</v>
      </c>
      <c r="AB80" s="81">
        <f t="shared" si="160"/>
        <v>0</v>
      </c>
      <c r="AC80" s="81">
        <f t="shared" si="160"/>
        <v>0</v>
      </c>
      <c r="AD80" s="29">
        <f t="shared" si="160"/>
        <v>0</v>
      </c>
      <c r="AE80" s="30">
        <f t="shared" si="160"/>
        <v>0</v>
      </c>
      <c r="AF80" s="30">
        <f t="shared" si="160"/>
        <v>0</v>
      </c>
      <c r="AG80" s="30">
        <f t="shared" si="160"/>
        <v>0</v>
      </c>
      <c r="AH80" s="30">
        <f t="shared" si="160"/>
        <v>0</v>
      </c>
      <c r="AI80" s="79">
        <f t="shared" si="160"/>
        <v>0</v>
      </c>
      <c r="AJ80" s="79">
        <f t="shared" si="160"/>
        <v>0</v>
      </c>
      <c r="AK80" s="79">
        <f t="shared" si="160"/>
        <v>0</v>
      </c>
      <c r="AL80" s="79">
        <f t="shared" si="160"/>
        <v>0</v>
      </c>
      <c r="AM80" s="79">
        <f t="shared" si="160"/>
        <v>0</v>
      </c>
      <c r="AN80" s="79">
        <f t="shared" si="160"/>
        <v>0</v>
      </c>
      <c r="AO80" s="80">
        <f t="shared" si="160"/>
        <v>0</v>
      </c>
      <c r="AP80" s="81">
        <f t="shared" si="160"/>
        <v>0</v>
      </c>
      <c r="AQ80" s="81">
        <f t="shared" si="160"/>
        <v>0</v>
      </c>
      <c r="AR80" s="29">
        <f t="shared" si="160"/>
        <v>0</v>
      </c>
      <c r="AS80" s="30">
        <f t="shared" si="160"/>
        <v>0</v>
      </c>
      <c r="AT80" s="30">
        <f t="shared" si="160"/>
        <v>0</v>
      </c>
      <c r="AU80" s="30">
        <f t="shared" si="160"/>
        <v>0</v>
      </c>
      <c r="AV80" s="30">
        <f t="shared" si="160"/>
        <v>0</v>
      </c>
      <c r="AW80" s="79">
        <f t="shared" si="160"/>
        <v>0</v>
      </c>
      <c r="AX80" s="79">
        <f t="shared" si="160"/>
        <v>0</v>
      </c>
      <c r="AY80" s="79">
        <f t="shared" si="160"/>
        <v>0</v>
      </c>
      <c r="AZ80" s="79">
        <f t="shared" si="160"/>
        <v>0</v>
      </c>
      <c r="BA80" s="79">
        <f t="shared" si="160"/>
        <v>0</v>
      </c>
      <c r="BB80" s="79">
        <f t="shared" si="160"/>
        <v>0</v>
      </c>
      <c r="BC80" s="80">
        <f t="shared" si="160"/>
        <v>0</v>
      </c>
      <c r="BD80" s="81">
        <f t="shared" si="160"/>
        <v>0</v>
      </c>
      <c r="BE80" s="81">
        <f t="shared" si="160"/>
        <v>0</v>
      </c>
      <c r="BF80" s="29">
        <f t="shared" si="160"/>
        <v>0</v>
      </c>
      <c r="BG80" s="30">
        <f t="shared" si="160"/>
        <v>0</v>
      </c>
      <c r="BH80" s="30">
        <f t="shared" si="160"/>
        <v>0</v>
      </c>
      <c r="BI80" s="30">
        <f t="shared" si="160"/>
        <v>0</v>
      </c>
      <c r="BJ80" s="30">
        <f t="shared" si="160"/>
        <v>0</v>
      </c>
      <c r="BK80" s="79">
        <f t="shared" si="160"/>
        <v>0</v>
      </c>
      <c r="BL80" s="79">
        <f t="shared" si="160"/>
        <v>0</v>
      </c>
      <c r="BM80" s="79">
        <f t="shared" si="160"/>
        <v>0</v>
      </c>
      <c r="BN80" s="79">
        <f t="shared" ref="BN80:CG80" si="161">IF(BN$4=0,0,BN79/BN$4)</f>
        <v>0</v>
      </c>
      <c r="BO80" s="79">
        <f t="shared" si="161"/>
        <v>0</v>
      </c>
      <c r="BP80" s="79">
        <f t="shared" si="161"/>
        <v>0</v>
      </c>
      <c r="BQ80" s="80">
        <f t="shared" si="161"/>
        <v>0</v>
      </c>
      <c r="BR80" s="81">
        <f t="shared" si="161"/>
        <v>0</v>
      </c>
      <c r="BS80" s="81">
        <f t="shared" si="161"/>
        <v>0</v>
      </c>
      <c r="BT80" s="29">
        <f t="shared" si="161"/>
        <v>0</v>
      </c>
      <c r="BU80" s="30">
        <f t="shared" si="161"/>
        <v>0</v>
      </c>
      <c r="BV80" s="30">
        <f t="shared" si="161"/>
        <v>0</v>
      </c>
      <c r="BW80" s="30">
        <f t="shared" si="161"/>
        <v>0</v>
      </c>
      <c r="BX80" s="30">
        <f t="shared" si="161"/>
        <v>0</v>
      </c>
      <c r="BY80" s="79">
        <f t="shared" si="161"/>
        <v>0</v>
      </c>
      <c r="BZ80" s="79">
        <f t="shared" si="161"/>
        <v>0</v>
      </c>
      <c r="CA80" s="79">
        <f t="shared" si="161"/>
        <v>0</v>
      </c>
      <c r="CB80" s="79">
        <f t="shared" si="161"/>
        <v>0</v>
      </c>
      <c r="CC80" s="79">
        <f t="shared" si="161"/>
        <v>0</v>
      </c>
      <c r="CD80" s="79">
        <f t="shared" si="161"/>
        <v>0</v>
      </c>
      <c r="CE80" s="80">
        <f t="shared" si="161"/>
        <v>0</v>
      </c>
      <c r="CF80" s="81">
        <f t="shared" si="161"/>
        <v>0</v>
      </c>
      <c r="CG80" s="81">
        <f t="shared" si="161"/>
        <v>0</v>
      </c>
    </row>
    <row r="81" spans="1:85" ht="16.5" thickTop="1" x14ac:dyDescent="0.25">
      <c r="A81" s="64" t="s">
        <v>17</v>
      </c>
      <c r="B81" s="65">
        <f>SUM(B75,B69,B63,B57,B51)</f>
        <v>-0.443</v>
      </c>
      <c r="C81" s="66">
        <f t="shared" ref="C81:O81" si="162">SUM(C75,C69,C63,C57,C51)</f>
        <v>-0.443</v>
      </c>
      <c r="D81" s="66">
        <f t="shared" si="162"/>
        <v>-0.443</v>
      </c>
      <c r="E81" s="66">
        <f t="shared" si="162"/>
        <v>-0.443</v>
      </c>
      <c r="F81" s="66">
        <f t="shared" si="162"/>
        <v>-0.443</v>
      </c>
      <c r="G81" s="66">
        <f t="shared" si="162"/>
        <v>-0.443</v>
      </c>
      <c r="H81" s="66">
        <f t="shared" si="162"/>
        <v>-0.443</v>
      </c>
      <c r="I81" s="66">
        <f t="shared" si="162"/>
        <v>-0.443</v>
      </c>
      <c r="J81" s="66">
        <f t="shared" si="162"/>
        <v>-0.443</v>
      </c>
      <c r="K81" s="66">
        <f t="shared" si="162"/>
        <v>-0.443</v>
      </c>
      <c r="L81" s="66">
        <f t="shared" si="162"/>
        <v>-0.443</v>
      </c>
      <c r="M81" s="67">
        <f t="shared" si="162"/>
        <v>-0.443</v>
      </c>
      <c r="N81" s="150">
        <f t="shared" si="162"/>
        <v>-0.443</v>
      </c>
      <c r="O81" s="150">
        <f t="shared" si="162"/>
        <v>-0.443</v>
      </c>
      <c r="P81" s="65">
        <f>SUM(P75,P69,P63,P57,P51)</f>
        <v>-0.443</v>
      </c>
      <c r="Q81" s="66">
        <f t="shared" ref="Q81:AC81" si="163">SUM(Q75,Q69,Q63,Q57,Q51)</f>
        <v>-0.443</v>
      </c>
      <c r="R81" s="66">
        <f t="shared" si="163"/>
        <v>-0.443</v>
      </c>
      <c r="S81" s="66">
        <f t="shared" si="163"/>
        <v>-0.443</v>
      </c>
      <c r="T81" s="66">
        <f t="shared" si="163"/>
        <v>-0.443</v>
      </c>
      <c r="U81" s="66">
        <f t="shared" si="163"/>
        <v>-0.443</v>
      </c>
      <c r="V81" s="66">
        <f t="shared" si="163"/>
        <v>-0.443</v>
      </c>
      <c r="W81" s="66">
        <f t="shared" si="163"/>
        <v>-0.443</v>
      </c>
      <c r="X81" s="66">
        <f t="shared" si="163"/>
        <v>-0.443</v>
      </c>
      <c r="Y81" s="66">
        <f t="shared" si="163"/>
        <v>-0.443</v>
      </c>
      <c r="Z81" s="66">
        <f t="shared" si="163"/>
        <v>-0.443</v>
      </c>
      <c r="AA81" s="67">
        <f t="shared" si="163"/>
        <v>-0.443</v>
      </c>
      <c r="AB81" s="150">
        <f t="shared" si="163"/>
        <v>-0.443</v>
      </c>
      <c r="AC81" s="150">
        <f t="shared" si="163"/>
        <v>-0.443</v>
      </c>
      <c r="AD81" s="65">
        <f>SUM(AD75,AD69,AD63,AD57,AD51)</f>
        <v>-0.443</v>
      </c>
      <c r="AE81" s="66">
        <f t="shared" ref="AE81:AQ81" si="164">SUM(AE75,AE69,AE63,AE57,AE51)</f>
        <v>-0.443</v>
      </c>
      <c r="AF81" s="66">
        <f t="shared" si="164"/>
        <v>-0.443</v>
      </c>
      <c r="AG81" s="66">
        <f t="shared" si="164"/>
        <v>-0.443</v>
      </c>
      <c r="AH81" s="66">
        <f t="shared" si="164"/>
        <v>-0.443</v>
      </c>
      <c r="AI81" s="66">
        <f t="shared" si="164"/>
        <v>-0.443</v>
      </c>
      <c r="AJ81" s="66">
        <f t="shared" si="164"/>
        <v>-0.443</v>
      </c>
      <c r="AK81" s="66">
        <f t="shared" si="164"/>
        <v>-0.443</v>
      </c>
      <c r="AL81" s="66">
        <f t="shared" si="164"/>
        <v>-0.443</v>
      </c>
      <c r="AM81" s="66">
        <f t="shared" si="164"/>
        <v>-0.443</v>
      </c>
      <c r="AN81" s="66">
        <f t="shared" si="164"/>
        <v>-0.443</v>
      </c>
      <c r="AO81" s="67">
        <f t="shared" si="164"/>
        <v>-0.443</v>
      </c>
      <c r="AP81" s="150">
        <f t="shared" si="164"/>
        <v>-0.443</v>
      </c>
      <c r="AQ81" s="150">
        <f t="shared" si="164"/>
        <v>-0.443</v>
      </c>
      <c r="AR81" s="65">
        <f>SUM(AR75,AR69,AR63,AR57,AR51)</f>
        <v>-0.443</v>
      </c>
      <c r="AS81" s="66">
        <f t="shared" ref="AS81:BE81" si="165">SUM(AS75,AS69,AS63,AS57,AS51)</f>
        <v>-0.443</v>
      </c>
      <c r="AT81" s="66">
        <f t="shared" si="165"/>
        <v>-0.443</v>
      </c>
      <c r="AU81" s="66">
        <f t="shared" si="165"/>
        <v>-0.443</v>
      </c>
      <c r="AV81" s="66">
        <f t="shared" si="165"/>
        <v>-0.443</v>
      </c>
      <c r="AW81" s="66">
        <f t="shared" si="165"/>
        <v>-0.443</v>
      </c>
      <c r="AX81" s="66">
        <f t="shared" si="165"/>
        <v>-0.443</v>
      </c>
      <c r="AY81" s="66">
        <f t="shared" si="165"/>
        <v>-0.443</v>
      </c>
      <c r="AZ81" s="66">
        <f t="shared" si="165"/>
        <v>-0.443</v>
      </c>
      <c r="BA81" s="66">
        <f t="shared" si="165"/>
        <v>-0.443</v>
      </c>
      <c r="BB81" s="66">
        <f t="shared" si="165"/>
        <v>-0.443</v>
      </c>
      <c r="BC81" s="67">
        <f t="shared" si="165"/>
        <v>-0.443</v>
      </c>
      <c r="BD81" s="150">
        <f t="shared" si="165"/>
        <v>-0.443</v>
      </c>
      <c r="BE81" s="150">
        <f t="shared" si="165"/>
        <v>-0.443</v>
      </c>
      <c r="BF81" s="65">
        <f>SUM(BF75,BF69,BF63,BF57,BF51)</f>
        <v>-0.443</v>
      </c>
      <c r="BG81" s="66">
        <f t="shared" ref="BG81:BS81" si="166">SUM(BG75,BG69,BG63,BG57,BG51)</f>
        <v>-0.443</v>
      </c>
      <c r="BH81" s="66">
        <f t="shared" si="166"/>
        <v>-0.443</v>
      </c>
      <c r="BI81" s="66">
        <f t="shared" si="166"/>
        <v>-0.443</v>
      </c>
      <c r="BJ81" s="66">
        <f t="shared" si="166"/>
        <v>-0.443</v>
      </c>
      <c r="BK81" s="66">
        <f t="shared" si="166"/>
        <v>-0.443</v>
      </c>
      <c r="BL81" s="66">
        <f t="shared" si="166"/>
        <v>-0.443</v>
      </c>
      <c r="BM81" s="66">
        <f t="shared" si="166"/>
        <v>-0.443</v>
      </c>
      <c r="BN81" s="66">
        <f t="shared" si="166"/>
        <v>-0.443</v>
      </c>
      <c r="BO81" s="66">
        <f t="shared" si="166"/>
        <v>-0.443</v>
      </c>
      <c r="BP81" s="66">
        <f t="shared" si="166"/>
        <v>-0.443</v>
      </c>
      <c r="BQ81" s="67">
        <f t="shared" si="166"/>
        <v>-0.443</v>
      </c>
      <c r="BR81" s="150">
        <f t="shared" si="166"/>
        <v>-0.443</v>
      </c>
      <c r="BS81" s="150">
        <f t="shared" si="166"/>
        <v>-0.443</v>
      </c>
      <c r="BT81" s="65">
        <f>SUM(BT75,BT69,BT63,BT57,BT51)</f>
        <v>-0.443</v>
      </c>
      <c r="BU81" s="66">
        <f t="shared" ref="BU81:CG81" si="167">SUM(BU75,BU69,BU63,BU57,BU51)</f>
        <v>-0.443</v>
      </c>
      <c r="BV81" s="66">
        <f t="shared" si="167"/>
        <v>-0.443</v>
      </c>
      <c r="BW81" s="66">
        <f t="shared" si="167"/>
        <v>-0.443</v>
      </c>
      <c r="BX81" s="66">
        <f t="shared" si="167"/>
        <v>-0.443</v>
      </c>
      <c r="BY81" s="66">
        <f t="shared" si="167"/>
        <v>-0.443</v>
      </c>
      <c r="BZ81" s="66">
        <f t="shared" si="167"/>
        <v>-0.443</v>
      </c>
      <c r="CA81" s="66">
        <f t="shared" si="167"/>
        <v>-0.443</v>
      </c>
      <c r="CB81" s="66">
        <f t="shared" si="167"/>
        <v>-0.443</v>
      </c>
      <c r="CC81" s="66">
        <f t="shared" si="167"/>
        <v>-0.443</v>
      </c>
      <c r="CD81" s="66">
        <f t="shared" si="167"/>
        <v>-0.443</v>
      </c>
      <c r="CE81" s="67">
        <f t="shared" si="167"/>
        <v>-0.443</v>
      </c>
      <c r="CF81" s="150">
        <f t="shared" si="167"/>
        <v>-0.443</v>
      </c>
      <c r="CG81" s="150">
        <f t="shared" si="167"/>
        <v>-0.443</v>
      </c>
    </row>
    <row r="82" spans="1:85" ht="16.5" thickBot="1" x14ac:dyDescent="0.3">
      <c r="A82" s="68" t="s">
        <v>18</v>
      </c>
      <c r="B82" s="41">
        <f t="shared" ref="B82:BM82" si="168">B4*B81</f>
        <v>0</v>
      </c>
      <c r="C82" s="42">
        <f t="shared" si="168"/>
        <v>0</v>
      </c>
      <c r="D82" s="42">
        <f t="shared" si="168"/>
        <v>0</v>
      </c>
      <c r="E82" s="42">
        <f t="shared" si="168"/>
        <v>0</v>
      </c>
      <c r="F82" s="42">
        <f t="shared" si="168"/>
        <v>0</v>
      </c>
      <c r="G82" s="43">
        <f t="shared" si="168"/>
        <v>-38820.909550000004</v>
      </c>
      <c r="H82" s="43">
        <f t="shared" si="168"/>
        <v>-55821.778789999997</v>
      </c>
      <c r="I82" s="43">
        <f t="shared" si="168"/>
        <v>-59070.377529999998</v>
      </c>
      <c r="J82" s="43">
        <f t="shared" si="168"/>
        <v>-57356.472550000006</v>
      </c>
      <c r="K82" s="43">
        <f t="shared" si="168"/>
        <v>-70284.085260000007</v>
      </c>
      <c r="L82" s="43">
        <f t="shared" si="168"/>
        <v>0</v>
      </c>
      <c r="M82" s="44">
        <f t="shared" si="168"/>
        <v>0</v>
      </c>
      <c r="N82" s="146">
        <f t="shared" si="168"/>
        <v>-281353.62368000002</v>
      </c>
      <c r="O82" s="146">
        <f t="shared" si="168"/>
        <v>-56270.724736000004</v>
      </c>
      <c r="P82" s="41">
        <f t="shared" si="168"/>
        <v>0</v>
      </c>
      <c r="Q82" s="42">
        <f t="shared" si="168"/>
        <v>0</v>
      </c>
      <c r="R82" s="42">
        <f t="shared" si="168"/>
        <v>0</v>
      </c>
      <c r="S82" s="42">
        <f t="shared" si="168"/>
        <v>0</v>
      </c>
      <c r="T82" s="42">
        <f t="shared" si="168"/>
        <v>0</v>
      </c>
      <c r="U82" s="43">
        <f t="shared" si="168"/>
        <v>0</v>
      </c>
      <c r="V82" s="43">
        <f t="shared" si="168"/>
        <v>0</v>
      </c>
      <c r="W82" s="43">
        <f t="shared" si="168"/>
        <v>0</v>
      </c>
      <c r="X82" s="43">
        <f t="shared" si="168"/>
        <v>0</v>
      </c>
      <c r="Y82" s="43">
        <f t="shared" si="168"/>
        <v>0</v>
      </c>
      <c r="Z82" s="43">
        <f t="shared" si="168"/>
        <v>0</v>
      </c>
      <c r="AA82" s="44">
        <f t="shared" si="168"/>
        <v>0</v>
      </c>
      <c r="AB82" s="146">
        <f t="shared" si="168"/>
        <v>0</v>
      </c>
      <c r="AC82" s="146">
        <f t="shared" si="168"/>
        <v>0</v>
      </c>
      <c r="AD82" s="41">
        <f t="shared" si="168"/>
        <v>0</v>
      </c>
      <c r="AE82" s="42">
        <f t="shared" si="168"/>
        <v>0</v>
      </c>
      <c r="AF82" s="42">
        <f t="shared" si="168"/>
        <v>0</v>
      </c>
      <c r="AG82" s="42">
        <f t="shared" si="168"/>
        <v>0</v>
      </c>
      <c r="AH82" s="42">
        <f t="shared" si="168"/>
        <v>0</v>
      </c>
      <c r="AI82" s="43">
        <f t="shared" si="168"/>
        <v>0</v>
      </c>
      <c r="AJ82" s="43">
        <f t="shared" si="168"/>
        <v>0</v>
      </c>
      <c r="AK82" s="43">
        <f t="shared" si="168"/>
        <v>0</v>
      </c>
      <c r="AL82" s="43">
        <f t="shared" si="168"/>
        <v>0</v>
      </c>
      <c r="AM82" s="43">
        <f t="shared" si="168"/>
        <v>0</v>
      </c>
      <c r="AN82" s="43">
        <f t="shared" si="168"/>
        <v>0</v>
      </c>
      <c r="AO82" s="44">
        <f t="shared" si="168"/>
        <v>0</v>
      </c>
      <c r="AP82" s="146">
        <f t="shared" si="168"/>
        <v>0</v>
      </c>
      <c r="AQ82" s="146">
        <f t="shared" si="168"/>
        <v>0</v>
      </c>
      <c r="AR82" s="41">
        <f t="shared" si="168"/>
        <v>0</v>
      </c>
      <c r="AS82" s="42">
        <f t="shared" si="168"/>
        <v>0</v>
      </c>
      <c r="AT82" s="42">
        <f t="shared" si="168"/>
        <v>0</v>
      </c>
      <c r="AU82" s="42">
        <f t="shared" si="168"/>
        <v>0</v>
      </c>
      <c r="AV82" s="42">
        <f t="shared" si="168"/>
        <v>0</v>
      </c>
      <c r="AW82" s="43">
        <f t="shared" si="168"/>
        <v>0</v>
      </c>
      <c r="AX82" s="43">
        <f t="shared" si="168"/>
        <v>0</v>
      </c>
      <c r="AY82" s="43">
        <f t="shared" si="168"/>
        <v>0</v>
      </c>
      <c r="AZ82" s="43">
        <f t="shared" si="168"/>
        <v>0</v>
      </c>
      <c r="BA82" s="43">
        <f t="shared" si="168"/>
        <v>0</v>
      </c>
      <c r="BB82" s="43">
        <f t="shared" si="168"/>
        <v>0</v>
      </c>
      <c r="BC82" s="44">
        <f t="shared" si="168"/>
        <v>0</v>
      </c>
      <c r="BD82" s="146">
        <f t="shared" si="168"/>
        <v>0</v>
      </c>
      <c r="BE82" s="146">
        <f t="shared" si="168"/>
        <v>0</v>
      </c>
      <c r="BF82" s="41">
        <f t="shared" si="168"/>
        <v>0</v>
      </c>
      <c r="BG82" s="42">
        <f t="shared" si="168"/>
        <v>0</v>
      </c>
      <c r="BH82" s="42">
        <f t="shared" si="168"/>
        <v>0</v>
      </c>
      <c r="BI82" s="42">
        <f t="shared" si="168"/>
        <v>0</v>
      </c>
      <c r="BJ82" s="42">
        <f t="shared" si="168"/>
        <v>0</v>
      </c>
      <c r="BK82" s="43">
        <f t="shared" si="168"/>
        <v>0</v>
      </c>
      <c r="BL82" s="43">
        <f t="shared" si="168"/>
        <v>0</v>
      </c>
      <c r="BM82" s="43">
        <f t="shared" si="168"/>
        <v>0</v>
      </c>
      <c r="BN82" s="43">
        <f t="shared" ref="BN82:CG82" si="169">BN4*BN81</f>
        <v>0</v>
      </c>
      <c r="BO82" s="43">
        <f t="shared" si="169"/>
        <v>0</v>
      </c>
      <c r="BP82" s="43">
        <f t="shared" si="169"/>
        <v>0</v>
      </c>
      <c r="BQ82" s="44">
        <f t="shared" si="169"/>
        <v>0</v>
      </c>
      <c r="BR82" s="146">
        <f t="shared" si="169"/>
        <v>0</v>
      </c>
      <c r="BS82" s="146">
        <f t="shared" si="169"/>
        <v>0</v>
      </c>
      <c r="BT82" s="41">
        <f t="shared" si="169"/>
        <v>0</v>
      </c>
      <c r="BU82" s="42">
        <f t="shared" si="169"/>
        <v>0</v>
      </c>
      <c r="BV82" s="42">
        <f t="shared" si="169"/>
        <v>0</v>
      </c>
      <c r="BW82" s="42">
        <f t="shared" si="169"/>
        <v>0</v>
      </c>
      <c r="BX82" s="42">
        <f t="shared" si="169"/>
        <v>0</v>
      </c>
      <c r="BY82" s="43">
        <f t="shared" si="169"/>
        <v>0</v>
      </c>
      <c r="BZ82" s="43">
        <f t="shared" si="169"/>
        <v>0</v>
      </c>
      <c r="CA82" s="43">
        <f t="shared" si="169"/>
        <v>0</v>
      </c>
      <c r="CB82" s="43">
        <f t="shared" si="169"/>
        <v>0</v>
      </c>
      <c r="CC82" s="43">
        <f t="shared" si="169"/>
        <v>0</v>
      </c>
      <c r="CD82" s="43">
        <f t="shared" si="169"/>
        <v>0</v>
      </c>
      <c r="CE82" s="44">
        <f t="shared" si="169"/>
        <v>0</v>
      </c>
      <c r="CF82" s="146">
        <f t="shared" si="169"/>
        <v>0</v>
      </c>
      <c r="CG82" s="146">
        <f t="shared" si="169"/>
        <v>0</v>
      </c>
    </row>
    <row r="83" spans="1:85" ht="17.25" thickTop="1" thickBot="1" x14ac:dyDescent="0.3">
      <c r="A83" s="75" t="s">
        <v>22</v>
      </c>
      <c r="B83" s="76">
        <f>(B81-B80)/B81</f>
        <v>1</v>
      </c>
      <c r="C83" s="77">
        <f t="shared" ref="C83:O83" si="170">(C81-C80)/C81</f>
        <v>1</v>
      </c>
      <c r="D83" s="77">
        <f t="shared" si="170"/>
        <v>1</v>
      </c>
      <c r="E83" s="77">
        <f t="shared" si="170"/>
        <v>1</v>
      </c>
      <c r="F83" s="77">
        <f t="shared" si="170"/>
        <v>1</v>
      </c>
      <c r="G83" s="77">
        <f t="shared" si="170"/>
        <v>6.5119534274281313E-2</v>
      </c>
      <c r="H83" s="77">
        <f t="shared" si="170"/>
        <v>0.35990233965097196</v>
      </c>
      <c r="I83" s="77">
        <f t="shared" si="170"/>
        <v>0.36224192945326505</v>
      </c>
      <c r="J83" s="77">
        <f t="shared" si="170"/>
        <v>0.27151726488103223</v>
      </c>
      <c r="K83" s="77">
        <f t="shared" si="170"/>
        <v>0.26160211365038694</v>
      </c>
      <c r="L83" s="77">
        <f t="shared" si="170"/>
        <v>1</v>
      </c>
      <c r="M83" s="78">
        <f t="shared" si="170"/>
        <v>1</v>
      </c>
      <c r="N83" s="152">
        <f t="shared" si="170"/>
        <v>0.27714551055040465</v>
      </c>
      <c r="O83" s="152">
        <f t="shared" si="170"/>
        <v>0.27714551055040454</v>
      </c>
      <c r="P83" s="76">
        <f>(P81-P80)/P81</f>
        <v>1</v>
      </c>
      <c r="Q83" s="77">
        <f t="shared" ref="Q83:AC83" si="171">(Q81-Q80)/Q81</f>
        <v>1</v>
      </c>
      <c r="R83" s="77">
        <f t="shared" si="171"/>
        <v>1</v>
      </c>
      <c r="S83" s="77">
        <f t="shared" si="171"/>
        <v>1</v>
      </c>
      <c r="T83" s="77">
        <f t="shared" si="171"/>
        <v>1</v>
      </c>
      <c r="U83" s="77">
        <f t="shared" si="171"/>
        <v>1</v>
      </c>
      <c r="V83" s="77">
        <f t="shared" si="171"/>
        <v>1</v>
      </c>
      <c r="W83" s="77">
        <f t="shared" si="171"/>
        <v>1</v>
      </c>
      <c r="X83" s="77">
        <f t="shared" si="171"/>
        <v>1</v>
      </c>
      <c r="Y83" s="77">
        <f t="shared" si="171"/>
        <v>1</v>
      </c>
      <c r="Z83" s="77">
        <f t="shared" si="171"/>
        <v>1</v>
      </c>
      <c r="AA83" s="78">
        <f t="shared" si="171"/>
        <v>1</v>
      </c>
      <c r="AB83" s="152">
        <f t="shared" si="171"/>
        <v>1</v>
      </c>
      <c r="AC83" s="152">
        <f t="shared" si="171"/>
        <v>1</v>
      </c>
      <c r="AD83" s="76">
        <f>(AD81-AD80)/AD81</f>
        <v>1</v>
      </c>
      <c r="AE83" s="77">
        <f t="shared" ref="AE83:AQ83" si="172">(AE81-AE80)/AE81</f>
        <v>1</v>
      </c>
      <c r="AF83" s="77">
        <f t="shared" si="172"/>
        <v>1</v>
      </c>
      <c r="AG83" s="77">
        <f t="shared" si="172"/>
        <v>1</v>
      </c>
      <c r="AH83" s="77">
        <f t="shared" si="172"/>
        <v>1</v>
      </c>
      <c r="AI83" s="77">
        <f t="shared" si="172"/>
        <v>1</v>
      </c>
      <c r="AJ83" s="77">
        <f t="shared" si="172"/>
        <v>1</v>
      </c>
      <c r="AK83" s="77">
        <f t="shared" si="172"/>
        <v>1</v>
      </c>
      <c r="AL83" s="77">
        <f t="shared" si="172"/>
        <v>1</v>
      </c>
      <c r="AM83" s="77">
        <f t="shared" si="172"/>
        <v>1</v>
      </c>
      <c r="AN83" s="77">
        <f t="shared" si="172"/>
        <v>1</v>
      </c>
      <c r="AO83" s="78">
        <f t="shared" si="172"/>
        <v>1</v>
      </c>
      <c r="AP83" s="152">
        <f t="shared" si="172"/>
        <v>1</v>
      </c>
      <c r="AQ83" s="152">
        <f t="shared" si="172"/>
        <v>1</v>
      </c>
      <c r="AR83" s="76">
        <f>(AR81-AR80)/AR81</f>
        <v>1</v>
      </c>
      <c r="AS83" s="77">
        <f t="shared" ref="AS83:BE83" si="173">(AS81-AS80)/AS81</f>
        <v>1</v>
      </c>
      <c r="AT83" s="77">
        <f t="shared" si="173"/>
        <v>1</v>
      </c>
      <c r="AU83" s="77">
        <f t="shared" si="173"/>
        <v>1</v>
      </c>
      <c r="AV83" s="77">
        <f t="shared" si="173"/>
        <v>1</v>
      </c>
      <c r="AW83" s="77">
        <f t="shared" si="173"/>
        <v>1</v>
      </c>
      <c r="AX83" s="77">
        <f t="shared" si="173"/>
        <v>1</v>
      </c>
      <c r="AY83" s="77">
        <f t="shared" si="173"/>
        <v>1</v>
      </c>
      <c r="AZ83" s="77">
        <f t="shared" si="173"/>
        <v>1</v>
      </c>
      <c r="BA83" s="77">
        <f t="shared" si="173"/>
        <v>1</v>
      </c>
      <c r="BB83" s="77">
        <f t="shared" si="173"/>
        <v>1</v>
      </c>
      <c r="BC83" s="78">
        <f t="shared" si="173"/>
        <v>1</v>
      </c>
      <c r="BD83" s="152">
        <f t="shared" si="173"/>
        <v>1</v>
      </c>
      <c r="BE83" s="152">
        <f t="shared" si="173"/>
        <v>1</v>
      </c>
      <c r="BF83" s="76">
        <f>(BF81-BF80)/BF81</f>
        <v>1</v>
      </c>
      <c r="BG83" s="77">
        <f t="shared" ref="BG83:BS83" si="174">(BG81-BG80)/BG81</f>
        <v>1</v>
      </c>
      <c r="BH83" s="77">
        <f t="shared" si="174"/>
        <v>1</v>
      </c>
      <c r="BI83" s="77">
        <f t="shared" si="174"/>
        <v>1</v>
      </c>
      <c r="BJ83" s="77">
        <f t="shared" si="174"/>
        <v>1</v>
      </c>
      <c r="BK83" s="77">
        <f t="shared" si="174"/>
        <v>1</v>
      </c>
      <c r="BL83" s="77">
        <f t="shared" si="174"/>
        <v>1</v>
      </c>
      <c r="BM83" s="77">
        <f t="shared" si="174"/>
        <v>1</v>
      </c>
      <c r="BN83" s="77">
        <f t="shared" si="174"/>
        <v>1</v>
      </c>
      <c r="BO83" s="77">
        <f t="shared" si="174"/>
        <v>1</v>
      </c>
      <c r="BP83" s="77">
        <f t="shared" si="174"/>
        <v>1</v>
      </c>
      <c r="BQ83" s="78">
        <f t="shared" si="174"/>
        <v>1</v>
      </c>
      <c r="BR83" s="152">
        <f t="shared" si="174"/>
        <v>1</v>
      </c>
      <c r="BS83" s="152">
        <f t="shared" si="174"/>
        <v>1</v>
      </c>
      <c r="BT83" s="76">
        <f>(BT81-BT80)/BT81</f>
        <v>1</v>
      </c>
      <c r="BU83" s="77">
        <f t="shared" ref="BU83:CG83" si="175">(BU81-BU80)/BU81</f>
        <v>1</v>
      </c>
      <c r="BV83" s="77">
        <f t="shared" si="175"/>
        <v>1</v>
      </c>
      <c r="BW83" s="77">
        <f t="shared" si="175"/>
        <v>1</v>
      </c>
      <c r="BX83" s="77">
        <f t="shared" si="175"/>
        <v>1</v>
      </c>
      <c r="BY83" s="77">
        <f t="shared" si="175"/>
        <v>1</v>
      </c>
      <c r="BZ83" s="77">
        <f t="shared" si="175"/>
        <v>1</v>
      </c>
      <c r="CA83" s="77">
        <f t="shared" si="175"/>
        <v>1</v>
      </c>
      <c r="CB83" s="77">
        <f t="shared" si="175"/>
        <v>1</v>
      </c>
      <c r="CC83" s="77">
        <f t="shared" si="175"/>
        <v>1</v>
      </c>
      <c r="CD83" s="77">
        <f t="shared" si="175"/>
        <v>1</v>
      </c>
      <c r="CE83" s="78">
        <f t="shared" si="175"/>
        <v>1</v>
      </c>
      <c r="CF83" s="152">
        <f t="shared" si="175"/>
        <v>1</v>
      </c>
      <c r="CG83" s="152">
        <f t="shared" si="175"/>
        <v>1</v>
      </c>
    </row>
    <row r="84" spans="1:85" ht="6.95" customHeight="1" thickTop="1" thickBot="1" x14ac:dyDescent="0.3">
      <c r="A84" s="91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115"/>
      <c r="O84" s="115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115"/>
      <c r="AC84" s="115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115"/>
      <c r="AQ84" s="115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115"/>
      <c r="BE84" s="115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115"/>
      <c r="BS84" s="115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115"/>
      <c r="CG84" s="115"/>
    </row>
    <row r="85" spans="1:85" ht="19.5" thickTop="1" x14ac:dyDescent="0.25">
      <c r="A85" s="82" t="s">
        <v>8</v>
      </c>
      <c r="B85" s="69"/>
      <c r="C85" s="70"/>
      <c r="D85" s="70"/>
      <c r="E85" s="70"/>
      <c r="F85" s="70"/>
      <c r="G85" s="70">
        <v>6808.03</v>
      </c>
      <c r="H85" s="70">
        <v>9343.93</v>
      </c>
      <c r="I85" s="70">
        <v>11096.23</v>
      </c>
      <c r="J85" s="70">
        <v>9340.9599999999991</v>
      </c>
      <c r="K85" s="70">
        <v>8323.43</v>
      </c>
      <c r="L85" s="70"/>
      <c r="M85" s="71"/>
      <c r="N85" s="153">
        <f>SUM(B85:M85)</f>
        <v>44912.579999999994</v>
      </c>
      <c r="O85" s="153">
        <f>IFERROR((AVERAGE(B85:M85)),0)</f>
        <v>8982.5159999999996</v>
      </c>
      <c r="P85" s="69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1"/>
      <c r="AB85" s="153">
        <f>SUM(P85:AA85)</f>
        <v>0</v>
      </c>
      <c r="AC85" s="153">
        <f>IFERROR((AVERAGE(P85:AA85)),0)</f>
        <v>0</v>
      </c>
      <c r="AD85" s="69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1"/>
      <c r="AP85" s="153">
        <f>SUM(AD85:AO85)</f>
        <v>0</v>
      </c>
      <c r="AQ85" s="153">
        <f>IFERROR((AVERAGE(AD85:AO85)),0)</f>
        <v>0</v>
      </c>
      <c r="AR85" s="69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1"/>
      <c r="BD85" s="153">
        <f>SUM(AR85:BC85)</f>
        <v>0</v>
      </c>
      <c r="BE85" s="153">
        <f>IFERROR((AVERAGE(AR85:BC85)),0)</f>
        <v>0</v>
      </c>
      <c r="BF85" s="69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1"/>
      <c r="BR85" s="153">
        <f>SUM(BF85:BQ85)</f>
        <v>0</v>
      </c>
      <c r="BS85" s="153">
        <f>IFERROR((AVERAGE(BF85:BQ85)),0)</f>
        <v>0</v>
      </c>
      <c r="BT85" s="69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1"/>
      <c r="CF85" s="153">
        <f>SUM(BT85:CE85)</f>
        <v>0</v>
      </c>
      <c r="CG85" s="153">
        <f>IFERROR((AVERAGE(BT85:CE85)),0)</f>
        <v>0</v>
      </c>
    </row>
    <row r="86" spans="1:85" ht="19.5" thickBot="1" x14ac:dyDescent="0.3">
      <c r="A86" s="83" t="s">
        <v>3</v>
      </c>
      <c r="B86" s="72">
        <f t="shared" ref="B86:BM86" si="176">IF(B$4=0,0,B85/B$4)</f>
        <v>0</v>
      </c>
      <c r="C86" s="73">
        <f t="shared" si="176"/>
        <v>0</v>
      </c>
      <c r="D86" s="73">
        <f t="shared" si="176"/>
        <v>0</v>
      </c>
      <c r="E86" s="73">
        <f t="shared" si="176"/>
        <v>0</v>
      </c>
      <c r="F86" s="73">
        <f t="shared" si="176"/>
        <v>0</v>
      </c>
      <c r="G86" s="73">
        <f t="shared" si="176"/>
        <v>7.7688990931949961E-2</v>
      </c>
      <c r="H86" s="73">
        <f t="shared" si="176"/>
        <v>7.4153154552314832E-2</v>
      </c>
      <c r="I86" s="73">
        <f t="shared" si="176"/>
        <v>8.3216496923580782E-2</v>
      </c>
      <c r="J86" s="73">
        <f t="shared" si="176"/>
        <v>7.2146090859975656E-2</v>
      </c>
      <c r="K86" s="73">
        <f t="shared" si="176"/>
        <v>5.2462509490729621E-2</v>
      </c>
      <c r="L86" s="73">
        <f t="shared" si="176"/>
        <v>0</v>
      </c>
      <c r="M86" s="74">
        <f t="shared" si="176"/>
        <v>0</v>
      </c>
      <c r="N86" s="154">
        <f t="shared" si="176"/>
        <v>7.0716249109445267E-2</v>
      </c>
      <c r="O86" s="154">
        <f t="shared" si="176"/>
        <v>7.0716249109445267E-2</v>
      </c>
      <c r="P86" s="72">
        <f t="shared" si="176"/>
        <v>0</v>
      </c>
      <c r="Q86" s="73">
        <f t="shared" si="176"/>
        <v>0</v>
      </c>
      <c r="R86" s="73">
        <f t="shared" si="176"/>
        <v>0</v>
      </c>
      <c r="S86" s="73">
        <f t="shared" si="176"/>
        <v>0</v>
      </c>
      <c r="T86" s="73">
        <f t="shared" si="176"/>
        <v>0</v>
      </c>
      <c r="U86" s="73">
        <f t="shared" si="176"/>
        <v>0</v>
      </c>
      <c r="V86" s="73">
        <f t="shared" si="176"/>
        <v>0</v>
      </c>
      <c r="W86" s="73">
        <f t="shared" si="176"/>
        <v>0</v>
      </c>
      <c r="X86" s="73">
        <f t="shared" si="176"/>
        <v>0</v>
      </c>
      <c r="Y86" s="73">
        <f t="shared" si="176"/>
        <v>0</v>
      </c>
      <c r="Z86" s="73">
        <f t="shared" si="176"/>
        <v>0</v>
      </c>
      <c r="AA86" s="74">
        <f t="shared" si="176"/>
        <v>0</v>
      </c>
      <c r="AB86" s="154">
        <f t="shared" si="176"/>
        <v>0</v>
      </c>
      <c r="AC86" s="154">
        <f t="shared" si="176"/>
        <v>0</v>
      </c>
      <c r="AD86" s="72">
        <f t="shared" si="176"/>
        <v>0</v>
      </c>
      <c r="AE86" s="73">
        <f t="shared" si="176"/>
        <v>0</v>
      </c>
      <c r="AF86" s="73">
        <f t="shared" si="176"/>
        <v>0</v>
      </c>
      <c r="AG86" s="73">
        <f t="shared" si="176"/>
        <v>0</v>
      </c>
      <c r="AH86" s="73">
        <f t="shared" si="176"/>
        <v>0</v>
      </c>
      <c r="AI86" s="73">
        <f t="shared" si="176"/>
        <v>0</v>
      </c>
      <c r="AJ86" s="73">
        <f t="shared" si="176"/>
        <v>0</v>
      </c>
      <c r="AK86" s="73">
        <f t="shared" si="176"/>
        <v>0</v>
      </c>
      <c r="AL86" s="73">
        <f t="shared" si="176"/>
        <v>0</v>
      </c>
      <c r="AM86" s="73">
        <f t="shared" si="176"/>
        <v>0</v>
      </c>
      <c r="AN86" s="73">
        <f t="shared" si="176"/>
        <v>0</v>
      </c>
      <c r="AO86" s="74">
        <f t="shared" si="176"/>
        <v>0</v>
      </c>
      <c r="AP86" s="154">
        <f t="shared" si="176"/>
        <v>0</v>
      </c>
      <c r="AQ86" s="154">
        <f t="shared" si="176"/>
        <v>0</v>
      </c>
      <c r="AR86" s="72">
        <f t="shared" si="176"/>
        <v>0</v>
      </c>
      <c r="AS86" s="73">
        <f t="shared" si="176"/>
        <v>0</v>
      </c>
      <c r="AT86" s="73">
        <f t="shared" si="176"/>
        <v>0</v>
      </c>
      <c r="AU86" s="73">
        <f t="shared" si="176"/>
        <v>0</v>
      </c>
      <c r="AV86" s="73">
        <f t="shared" si="176"/>
        <v>0</v>
      </c>
      <c r="AW86" s="73">
        <f t="shared" si="176"/>
        <v>0</v>
      </c>
      <c r="AX86" s="73">
        <f t="shared" si="176"/>
        <v>0</v>
      </c>
      <c r="AY86" s="73">
        <f t="shared" si="176"/>
        <v>0</v>
      </c>
      <c r="AZ86" s="73">
        <f t="shared" si="176"/>
        <v>0</v>
      </c>
      <c r="BA86" s="73">
        <f t="shared" si="176"/>
        <v>0</v>
      </c>
      <c r="BB86" s="73">
        <f t="shared" si="176"/>
        <v>0</v>
      </c>
      <c r="BC86" s="74">
        <f t="shared" si="176"/>
        <v>0</v>
      </c>
      <c r="BD86" s="154">
        <f t="shared" si="176"/>
        <v>0</v>
      </c>
      <c r="BE86" s="154">
        <f t="shared" si="176"/>
        <v>0</v>
      </c>
      <c r="BF86" s="72">
        <f t="shared" si="176"/>
        <v>0</v>
      </c>
      <c r="BG86" s="73">
        <f t="shared" si="176"/>
        <v>0</v>
      </c>
      <c r="BH86" s="73">
        <f t="shared" si="176"/>
        <v>0</v>
      </c>
      <c r="BI86" s="73">
        <f t="shared" si="176"/>
        <v>0</v>
      </c>
      <c r="BJ86" s="73">
        <f t="shared" si="176"/>
        <v>0</v>
      </c>
      <c r="BK86" s="73">
        <f t="shared" si="176"/>
        <v>0</v>
      </c>
      <c r="BL86" s="73">
        <f t="shared" si="176"/>
        <v>0</v>
      </c>
      <c r="BM86" s="73">
        <f t="shared" si="176"/>
        <v>0</v>
      </c>
      <c r="BN86" s="73">
        <f t="shared" ref="BN86:CG86" si="177">IF(BN$4=0,0,BN85/BN$4)</f>
        <v>0</v>
      </c>
      <c r="BO86" s="73">
        <f t="shared" si="177"/>
        <v>0</v>
      </c>
      <c r="BP86" s="73">
        <f t="shared" si="177"/>
        <v>0</v>
      </c>
      <c r="BQ86" s="74">
        <f t="shared" si="177"/>
        <v>0</v>
      </c>
      <c r="BR86" s="154">
        <f t="shared" si="177"/>
        <v>0</v>
      </c>
      <c r="BS86" s="154">
        <f t="shared" si="177"/>
        <v>0</v>
      </c>
      <c r="BT86" s="72">
        <f t="shared" si="177"/>
        <v>0</v>
      </c>
      <c r="BU86" s="73">
        <f t="shared" si="177"/>
        <v>0</v>
      </c>
      <c r="BV86" s="73">
        <f t="shared" si="177"/>
        <v>0</v>
      </c>
      <c r="BW86" s="73">
        <f t="shared" si="177"/>
        <v>0</v>
      </c>
      <c r="BX86" s="73">
        <f t="shared" si="177"/>
        <v>0</v>
      </c>
      <c r="BY86" s="73">
        <f t="shared" si="177"/>
        <v>0</v>
      </c>
      <c r="BZ86" s="73">
        <f t="shared" si="177"/>
        <v>0</v>
      </c>
      <c r="CA86" s="73">
        <f t="shared" si="177"/>
        <v>0</v>
      </c>
      <c r="CB86" s="73">
        <f t="shared" si="177"/>
        <v>0</v>
      </c>
      <c r="CC86" s="73">
        <f t="shared" si="177"/>
        <v>0</v>
      </c>
      <c r="CD86" s="73">
        <f t="shared" si="177"/>
        <v>0</v>
      </c>
      <c r="CE86" s="74">
        <f t="shared" si="177"/>
        <v>0</v>
      </c>
      <c r="CF86" s="154">
        <f t="shared" si="177"/>
        <v>0</v>
      </c>
      <c r="CG86" s="154">
        <f t="shared" si="177"/>
        <v>0</v>
      </c>
    </row>
    <row r="87" spans="1:85" ht="6.95" customHeight="1" thickTop="1" thickBot="1" x14ac:dyDescent="0.3">
      <c r="A87" s="114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</row>
    <row r="88" spans="1:85" ht="7.5" customHeight="1" thickTop="1" x14ac:dyDescent="0.25">
      <c r="A88" s="116"/>
      <c r="B88" s="117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9"/>
      <c r="N88" s="164"/>
      <c r="O88" s="155"/>
      <c r="P88" s="117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9"/>
      <c r="AB88" s="164"/>
      <c r="AC88" s="155"/>
      <c r="AD88" s="117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9"/>
      <c r="AP88" s="164"/>
      <c r="AQ88" s="155"/>
      <c r="AR88" s="117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9"/>
      <c r="BD88" s="164"/>
      <c r="BE88" s="155"/>
      <c r="BF88" s="117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9"/>
      <c r="BR88" s="164"/>
      <c r="BS88" s="155"/>
      <c r="BT88" s="117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9"/>
      <c r="CF88" s="164"/>
      <c r="CG88" s="155"/>
    </row>
    <row r="89" spans="1:85" ht="18.75" x14ac:dyDescent="0.25">
      <c r="A89" s="121" t="s">
        <v>9</v>
      </c>
      <c r="B89" s="1">
        <f t="shared" ref="B89:BM89" si="178">SUM(B41,B79,B85)</f>
        <v>0</v>
      </c>
      <c r="C89" s="1">
        <f t="shared" si="178"/>
        <v>0</v>
      </c>
      <c r="D89" s="1">
        <f t="shared" si="178"/>
        <v>0</v>
      </c>
      <c r="E89" s="1">
        <f t="shared" si="178"/>
        <v>0</v>
      </c>
      <c r="F89" s="1">
        <f t="shared" si="178"/>
        <v>0</v>
      </c>
      <c r="G89" s="1">
        <f t="shared" si="178"/>
        <v>6399.6200000000108</v>
      </c>
      <c r="H89" s="1">
        <f t="shared" si="178"/>
        <v>54392.74</v>
      </c>
      <c r="I89" s="1">
        <f t="shared" si="178"/>
        <v>46697.389999999985</v>
      </c>
      <c r="J89" s="1">
        <f t="shared" si="178"/>
        <v>43970.870000000017</v>
      </c>
      <c r="K89" s="1">
        <f t="shared" si="178"/>
        <v>57155.390000000014</v>
      </c>
      <c r="L89" s="1">
        <f t="shared" si="178"/>
        <v>0</v>
      </c>
      <c r="M89" s="1">
        <f t="shared" si="178"/>
        <v>0</v>
      </c>
      <c r="N89" s="14">
        <f t="shared" si="178"/>
        <v>208616.00999999998</v>
      </c>
      <c r="O89" s="156">
        <f t="shared" si="178"/>
        <v>41723.202000000005</v>
      </c>
      <c r="P89" s="1">
        <f t="shared" si="178"/>
        <v>0</v>
      </c>
      <c r="Q89" s="1">
        <f t="shared" si="178"/>
        <v>0</v>
      </c>
      <c r="R89" s="1">
        <f t="shared" si="178"/>
        <v>0</v>
      </c>
      <c r="S89" s="1">
        <f t="shared" si="178"/>
        <v>0</v>
      </c>
      <c r="T89" s="1">
        <f t="shared" si="178"/>
        <v>0</v>
      </c>
      <c r="U89" s="1">
        <f t="shared" si="178"/>
        <v>0</v>
      </c>
      <c r="V89" s="1">
        <f t="shared" si="178"/>
        <v>0</v>
      </c>
      <c r="W89" s="1">
        <f t="shared" si="178"/>
        <v>0</v>
      </c>
      <c r="X89" s="1">
        <f t="shared" si="178"/>
        <v>0</v>
      </c>
      <c r="Y89" s="1">
        <f t="shared" si="178"/>
        <v>0</v>
      </c>
      <c r="Z89" s="1">
        <f t="shared" si="178"/>
        <v>0</v>
      </c>
      <c r="AA89" s="1">
        <f t="shared" si="178"/>
        <v>0</v>
      </c>
      <c r="AB89" s="14">
        <f t="shared" si="178"/>
        <v>0</v>
      </c>
      <c r="AC89" s="156">
        <f t="shared" si="178"/>
        <v>0</v>
      </c>
      <c r="AD89" s="1">
        <f t="shared" si="178"/>
        <v>0</v>
      </c>
      <c r="AE89" s="1">
        <f t="shared" si="178"/>
        <v>0</v>
      </c>
      <c r="AF89" s="1">
        <f t="shared" si="178"/>
        <v>0</v>
      </c>
      <c r="AG89" s="1">
        <f t="shared" si="178"/>
        <v>0</v>
      </c>
      <c r="AH89" s="1">
        <f t="shared" si="178"/>
        <v>0</v>
      </c>
      <c r="AI89" s="1">
        <f t="shared" si="178"/>
        <v>0</v>
      </c>
      <c r="AJ89" s="1">
        <f t="shared" si="178"/>
        <v>0</v>
      </c>
      <c r="AK89" s="1">
        <f t="shared" si="178"/>
        <v>0</v>
      </c>
      <c r="AL89" s="1">
        <f t="shared" si="178"/>
        <v>0</v>
      </c>
      <c r="AM89" s="1">
        <f t="shared" si="178"/>
        <v>0</v>
      </c>
      <c r="AN89" s="1">
        <f t="shared" si="178"/>
        <v>0</v>
      </c>
      <c r="AO89" s="1">
        <f t="shared" si="178"/>
        <v>0</v>
      </c>
      <c r="AP89" s="14">
        <f t="shared" si="178"/>
        <v>0</v>
      </c>
      <c r="AQ89" s="156">
        <f t="shared" si="178"/>
        <v>0</v>
      </c>
      <c r="AR89" s="1">
        <f t="shared" si="178"/>
        <v>0</v>
      </c>
      <c r="AS89" s="1">
        <f t="shared" si="178"/>
        <v>0</v>
      </c>
      <c r="AT89" s="1">
        <f t="shared" si="178"/>
        <v>0</v>
      </c>
      <c r="AU89" s="1">
        <f t="shared" si="178"/>
        <v>0</v>
      </c>
      <c r="AV89" s="1">
        <f t="shared" si="178"/>
        <v>0</v>
      </c>
      <c r="AW89" s="1">
        <f t="shared" si="178"/>
        <v>0</v>
      </c>
      <c r="AX89" s="1">
        <f t="shared" si="178"/>
        <v>0</v>
      </c>
      <c r="AY89" s="1">
        <f t="shared" si="178"/>
        <v>0</v>
      </c>
      <c r="AZ89" s="1">
        <f t="shared" si="178"/>
        <v>0</v>
      </c>
      <c r="BA89" s="1">
        <f t="shared" si="178"/>
        <v>0</v>
      </c>
      <c r="BB89" s="1">
        <f t="shared" si="178"/>
        <v>0</v>
      </c>
      <c r="BC89" s="1">
        <f t="shared" si="178"/>
        <v>0</v>
      </c>
      <c r="BD89" s="14">
        <f t="shared" si="178"/>
        <v>0</v>
      </c>
      <c r="BE89" s="156">
        <f t="shared" si="178"/>
        <v>0</v>
      </c>
      <c r="BF89" s="1">
        <f t="shared" si="178"/>
        <v>0</v>
      </c>
      <c r="BG89" s="1">
        <f t="shared" si="178"/>
        <v>0</v>
      </c>
      <c r="BH89" s="1">
        <f t="shared" si="178"/>
        <v>0</v>
      </c>
      <c r="BI89" s="1">
        <f t="shared" si="178"/>
        <v>0</v>
      </c>
      <c r="BJ89" s="1">
        <f t="shared" si="178"/>
        <v>0</v>
      </c>
      <c r="BK89" s="1">
        <f t="shared" si="178"/>
        <v>0</v>
      </c>
      <c r="BL89" s="1">
        <f t="shared" si="178"/>
        <v>0</v>
      </c>
      <c r="BM89" s="1">
        <f t="shared" si="178"/>
        <v>0</v>
      </c>
      <c r="BN89" s="1">
        <f t="shared" ref="BN89:CG89" si="179">SUM(BN41,BN79,BN85)</f>
        <v>0</v>
      </c>
      <c r="BO89" s="1">
        <f t="shared" si="179"/>
        <v>0</v>
      </c>
      <c r="BP89" s="1">
        <f t="shared" si="179"/>
        <v>0</v>
      </c>
      <c r="BQ89" s="1">
        <f t="shared" si="179"/>
        <v>0</v>
      </c>
      <c r="BR89" s="14">
        <f t="shared" si="179"/>
        <v>0</v>
      </c>
      <c r="BS89" s="156">
        <f t="shared" si="179"/>
        <v>0</v>
      </c>
      <c r="BT89" s="1">
        <f t="shared" si="179"/>
        <v>0</v>
      </c>
      <c r="BU89" s="1">
        <f t="shared" si="179"/>
        <v>0</v>
      </c>
      <c r="BV89" s="1">
        <f t="shared" si="179"/>
        <v>0</v>
      </c>
      <c r="BW89" s="1">
        <f t="shared" si="179"/>
        <v>0</v>
      </c>
      <c r="BX89" s="1">
        <f t="shared" si="179"/>
        <v>0</v>
      </c>
      <c r="BY89" s="1">
        <f t="shared" si="179"/>
        <v>0</v>
      </c>
      <c r="BZ89" s="1">
        <f t="shared" si="179"/>
        <v>0</v>
      </c>
      <c r="CA89" s="1">
        <f t="shared" si="179"/>
        <v>0</v>
      </c>
      <c r="CB89" s="1">
        <f t="shared" si="179"/>
        <v>0</v>
      </c>
      <c r="CC89" s="1">
        <f t="shared" si="179"/>
        <v>0</v>
      </c>
      <c r="CD89" s="1">
        <f t="shared" si="179"/>
        <v>0</v>
      </c>
      <c r="CE89" s="1">
        <f t="shared" si="179"/>
        <v>0</v>
      </c>
      <c r="CF89" s="14">
        <f t="shared" si="179"/>
        <v>0</v>
      </c>
      <c r="CG89" s="156">
        <f t="shared" si="179"/>
        <v>0</v>
      </c>
    </row>
    <row r="90" spans="1:85" ht="16.5" thickBot="1" x14ac:dyDescent="0.3">
      <c r="A90" s="123" t="s">
        <v>3</v>
      </c>
      <c r="B90" s="111">
        <f t="shared" ref="B90:BM90" si="180">IF(B$4=0,0,B89/B$4)</f>
        <v>0</v>
      </c>
      <c r="C90" s="6">
        <f t="shared" si="180"/>
        <v>0</v>
      </c>
      <c r="D90" s="6">
        <f t="shared" si="180"/>
        <v>0</v>
      </c>
      <c r="E90" s="6">
        <f t="shared" si="180"/>
        <v>0</v>
      </c>
      <c r="F90" s="6">
        <f t="shared" si="180"/>
        <v>0</v>
      </c>
      <c r="G90" s="6">
        <f t="shared" si="180"/>
        <v>7.3028470812838142E-2</v>
      </c>
      <c r="H90" s="6">
        <f t="shared" si="180"/>
        <v>0.43165919005641917</v>
      </c>
      <c r="I90" s="6">
        <f t="shared" si="180"/>
        <v>0.35020842315581513</v>
      </c>
      <c r="J90" s="6">
        <f t="shared" si="180"/>
        <v>0.33961459873633748</v>
      </c>
      <c r="K90" s="6">
        <f t="shared" si="180"/>
        <v>0.36024994387185977</v>
      </c>
      <c r="L90" s="6">
        <f t="shared" si="180"/>
        <v>0</v>
      </c>
      <c r="M90" s="7">
        <f t="shared" si="180"/>
        <v>0</v>
      </c>
      <c r="N90" s="8">
        <f t="shared" si="180"/>
        <v>0.32847237302730159</v>
      </c>
      <c r="O90" s="157">
        <f t="shared" si="180"/>
        <v>0.32847237302730165</v>
      </c>
      <c r="P90" s="111">
        <f t="shared" si="180"/>
        <v>0</v>
      </c>
      <c r="Q90" s="6">
        <f t="shared" si="180"/>
        <v>0</v>
      </c>
      <c r="R90" s="6">
        <f t="shared" si="180"/>
        <v>0</v>
      </c>
      <c r="S90" s="6">
        <f t="shared" si="180"/>
        <v>0</v>
      </c>
      <c r="T90" s="6">
        <f t="shared" si="180"/>
        <v>0</v>
      </c>
      <c r="U90" s="6">
        <f t="shared" si="180"/>
        <v>0</v>
      </c>
      <c r="V90" s="6">
        <f t="shared" si="180"/>
        <v>0</v>
      </c>
      <c r="W90" s="6">
        <f t="shared" si="180"/>
        <v>0</v>
      </c>
      <c r="X90" s="6">
        <f t="shared" si="180"/>
        <v>0</v>
      </c>
      <c r="Y90" s="6">
        <f t="shared" si="180"/>
        <v>0</v>
      </c>
      <c r="Z90" s="6">
        <f t="shared" si="180"/>
        <v>0</v>
      </c>
      <c r="AA90" s="7">
        <f t="shared" si="180"/>
        <v>0</v>
      </c>
      <c r="AB90" s="8">
        <f t="shared" si="180"/>
        <v>0</v>
      </c>
      <c r="AC90" s="157">
        <f t="shared" si="180"/>
        <v>0</v>
      </c>
      <c r="AD90" s="111">
        <f t="shared" si="180"/>
        <v>0</v>
      </c>
      <c r="AE90" s="6">
        <f t="shared" si="180"/>
        <v>0</v>
      </c>
      <c r="AF90" s="6">
        <f t="shared" si="180"/>
        <v>0</v>
      </c>
      <c r="AG90" s="6">
        <f t="shared" si="180"/>
        <v>0</v>
      </c>
      <c r="AH90" s="6">
        <f t="shared" si="180"/>
        <v>0</v>
      </c>
      <c r="AI90" s="6">
        <f t="shared" si="180"/>
        <v>0</v>
      </c>
      <c r="AJ90" s="6">
        <f t="shared" si="180"/>
        <v>0</v>
      </c>
      <c r="AK90" s="6">
        <f t="shared" si="180"/>
        <v>0</v>
      </c>
      <c r="AL90" s="6">
        <f t="shared" si="180"/>
        <v>0</v>
      </c>
      <c r="AM90" s="6">
        <f t="shared" si="180"/>
        <v>0</v>
      </c>
      <c r="AN90" s="6">
        <f t="shared" si="180"/>
        <v>0</v>
      </c>
      <c r="AO90" s="7">
        <f t="shared" si="180"/>
        <v>0</v>
      </c>
      <c r="AP90" s="8">
        <f t="shared" si="180"/>
        <v>0</v>
      </c>
      <c r="AQ90" s="157">
        <f t="shared" si="180"/>
        <v>0</v>
      </c>
      <c r="AR90" s="111">
        <f t="shared" si="180"/>
        <v>0</v>
      </c>
      <c r="AS90" s="6">
        <f t="shared" si="180"/>
        <v>0</v>
      </c>
      <c r="AT90" s="6">
        <f t="shared" si="180"/>
        <v>0</v>
      </c>
      <c r="AU90" s="6">
        <f t="shared" si="180"/>
        <v>0</v>
      </c>
      <c r="AV90" s="6">
        <f t="shared" si="180"/>
        <v>0</v>
      </c>
      <c r="AW90" s="6">
        <f t="shared" si="180"/>
        <v>0</v>
      </c>
      <c r="AX90" s="6">
        <f t="shared" si="180"/>
        <v>0</v>
      </c>
      <c r="AY90" s="6">
        <f t="shared" si="180"/>
        <v>0</v>
      </c>
      <c r="AZ90" s="6">
        <f t="shared" si="180"/>
        <v>0</v>
      </c>
      <c r="BA90" s="6">
        <f t="shared" si="180"/>
        <v>0</v>
      </c>
      <c r="BB90" s="6">
        <f t="shared" si="180"/>
        <v>0</v>
      </c>
      <c r="BC90" s="7">
        <f t="shared" si="180"/>
        <v>0</v>
      </c>
      <c r="BD90" s="8">
        <f t="shared" si="180"/>
        <v>0</v>
      </c>
      <c r="BE90" s="157">
        <f t="shared" si="180"/>
        <v>0</v>
      </c>
      <c r="BF90" s="111">
        <f t="shared" si="180"/>
        <v>0</v>
      </c>
      <c r="BG90" s="6">
        <f t="shared" si="180"/>
        <v>0</v>
      </c>
      <c r="BH90" s="6">
        <f t="shared" si="180"/>
        <v>0</v>
      </c>
      <c r="BI90" s="6">
        <f t="shared" si="180"/>
        <v>0</v>
      </c>
      <c r="BJ90" s="6">
        <f t="shared" si="180"/>
        <v>0</v>
      </c>
      <c r="BK90" s="6">
        <f t="shared" si="180"/>
        <v>0</v>
      </c>
      <c r="BL90" s="6">
        <f t="shared" si="180"/>
        <v>0</v>
      </c>
      <c r="BM90" s="6">
        <f t="shared" si="180"/>
        <v>0</v>
      </c>
      <c r="BN90" s="6">
        <f t="shared" ref="BN90:CG90" si="181">IF(BN$4=0,0,BN89/BN$4)</f>
        <v>0</v>
      </c>
      <c r="BO90" s="6">
        <f t="shared" si="181"/>
        <v>0</v>
      </c>
      <c r="BP90" s="6">
        <f t="shared" si="181"/>
        <v>0</v>
      </c>
      <c r="BQ90" s="7">
        <f t="shared" si="181"/>
        <v>0</v>
      </c>
      <c r="BR90" s="8">
        <f t="shared" si="181"/>
        <v>0</v>
      </c>
      <c r="BS90" s="157">
        <f t="shared" si="181"/>
        <v>0</v>
      </c>
      <c r="BT90" s="111">
        <f t="shared" si="181"/>
        <v>0</v>
      </c>
      <c r="BU90" s="6">
        <f t="shared" si="181"/>
        <v>0</v>
      </c>
      <c r="BV90" s="6">
        <f t="shared" si="181"/>
        <v>0</v>
      </c>
      <c r="BW90" s="6">
        <f t="shared" si="181"/>
        <v>0</v>
      </c>
      <c r="BX90" s="6">
        <f t="shared" si="181"/>
        <v>0</v>
      </c>
      <c r="BY90" s="6">
        <f t="shared" si="181"/>
        <v>0</v>
      </c>
      <c r="BZ90" s="6">
        <f t="shared" si="181"/>
        <v>0</v>
      </c>
      <c r="CA90" s="6">
        <f t="shared" si="181"/>
        <v>0</v>
      </c>
      <c r="CB90" s="6">
        <f t="shared" si="181"/>
        <v>0</v>
      </c>
      <c r="CC90" s="6">
        <f t="shared" si="181"/>
        <v>0</v>
      </c>
      <c r="CD90" s="6">
        <f t="shared" si="181"/>
        <v>0</v>
      </c>
      <c r="CE90" s="7">
        <f t="shared" si="181"/>
        <v>0</v>
      </c>
      <c r="CF90" s="8">
        <f t="shared" si="181"/>
        <v>0</v>
      </c>
      <c r="CG90" s="157">
        <f t="shared" si="181"/>
        <v>0</v>
      </c>
    </row>
    <row r="91" spans="1:85" ht="5.0999999999999996" customHeight="1" thickBot="1" x14ac:dyDescent="0.3">
      <c r="A91" s="125"/>
      <c r="B91" s="93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5"/>
      <c r="N91" s="96"/>
      <c r="O91" s="158"/>
      <c r="P91" s="93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5"/>
      <c r="AB91" s="96"/>
      <c r="AC91" s="158"/>
      <c r="AD91" s="93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5"/>
      <c r="AP91" s="96"/>
      <c r="AQ91" s="158"/>
      <c r="AR91" s="93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5"/>
      <c r="BD91" s="96"/>
      <c r="BE91" s="158"/>
      <c r="BF91" s="93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5"/>
      <c r="BR91" s="96"/>
      <c r="BS91" s="158"/>
      <c r="BT91" s="93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5"/>
      <c r="CF91" s="96"/>
      <c r="CG91" s="158"/>
    </row>
    <row r="92" spans="1:85" ht="16.5" thickTop="1" x14ac:dyDescent="0.25">
      <c r="A92" s="126" t="s">
        <v>17</v>
      </c>
      <c r="B92" s="104">
        <f t="shared" ref="B92:F92" si="182">100%+B81+B33+B13</f>
        <v>0.13199999999999992</v>
      </c>
      <c r="C92" s="105">
        <f t="shared" si="182"/>
        <v>0.13199999999999992</v>
      </c>
      <c r="D92" s="105">
        <f t="shared" si="182"/>
        <v>0.13199999999999992</v>
      </c>
      <c r="E92" s="105">
        <f t="shared" si="182"/>
        <v>0.13199999999999992</v>
      </c>
      <c r="F92" s="105">
        <f t="shared" si="182"/>
        <v>0.13199999999999992</v>
      </c>
      <c r="G92" s="105">
        <f>100%+G81+G33+G13</f>
        <v>0.13199999999999992</v>
      </c>
      <c r="H92" s="105">
        <f t="shared" ref="H92:T92" si="183">100%+H81+H33+H13</f>
        <v>0.13199999999999992</v>
      </c>
      <c r="I92" s="105">
        <f t="shared" si="183"/>
        <v>0.13199999999999992</v>
      </c>
      <c r="J92" s="105">
        <f t="shared" si="183"/>
        <v>0.13199999999999992</v>
      </c>
      <c r="K92" s="105">
        <f t="shared" si="183"/>
        <v>0.13199999999999992</v>
      </c>
      <c r="L92" s="105">
        <f t="shared" si="183"/>
        <v>0.13199999999999992</v>
      </c>
      <c r="M92" s="106">
        <f t="shared" si="183"/>
        <v>0.13199999999999992</v>
      </c>
      <c r="N92" s="162">
        <f t="shared" si="183"/>
        <v>0.13199999999999992</v>
      </c>
      <c r="O92" s="159">
        <f t="shared" si="183"/>
        <v>0.13199999999999984</v>
      </c>
      <c r="P92" s="104">
        <f t="shared" si="183"/>
        <v>0.13199999999999992</v>
      </c>
      <c r="Q92" s="105">
        <f t="shared" si="183"/>
        <v>0.13199999999999992</v>
      </c>
      <c r="R92" s="105">
        <f t="shared" si="183"/>
        <v>0.13199999999999992</v>
      </c>
      <c r="S92" s="105">
        <f t="shared" si="183"/>
        <v>0.13199999999999992</v>
      </c>
      <c r="T92" s="105">
        <f t="shared" si="183"/>
        <v>0.13199999999999992</v>
      </c>
      <c r="U92" s="105">
        <f>100%+U81+U33+U13</f>
        <v>0.13199999999999992</v>
      </c>
      <c r="V92" s="105">
        <f t="shared" ref="V92:AH92" si="184">100%+V81+V33+V13</f>
        <v>0.13199999999999992</v>
      </c>
      <c r="W92" s="105">
        <f t="shared" si="184"/>
        <v>0.13199999999999992</v>
      </c>
      <c r="X92" s="105">
        <f t="shared" si="184"/>
        <v>0.13199999999999992</v>
      </c>
      <c r="Y92" s="105">
        <f t="shared" si="184"/>
        <v>0.13199999999999992</v>
      </c>
      <c r="Z92" s="105">
        <f t="shared" si="184"/>
        <v>0.13199999999999992</v>
      </c>
      <c r="AA92" s="106">
        <f t="shared" si="184"/>
        <v>0.13199999999999992</v>
      </c>
      <c r="AB92" s="162">
        <f t="shared" si="184"/>
        <v>0.13199999999999992</v>
      </c>
      <c r="AC92" s="159">
        <f t="shared" si="184"/>
        <v>0.13199999999999984</v>
      </c>
      <c r="AD92" s="104">
        <f t="shared" si="184"/>
        <v>0.13199999999999992</v>
      </c>
      <c r="AE92" s="105">
        <f t="shared" si="184"/>
        <v>0.13199999999999992</v>
      </c>
      <c r="AF92" s="105">
        <f t="shared" si="184"/>
        <v>0.13199999999999992</v>
      </c>
      <c r="AG92" s="105">
        <f t="shared" si="184"/>
        <v>0.13199999999999992</v>
      </c>
      <c r="AH92" s="105">
        <f t="shared" si="184"/>
        <v>0.13199999999999992</v>
      </c>
      <c r="AI92" s="105">
        <f>100%+AI81+AI33+AI13</f>
        <v>0.13199999999999992</v>
      </c>
      <c r="AJ92" s="105">
        <f t="shared" ref="AJ92:AV92" si="185">100%+AJ81+AJ33+AJ13</f>
        <v>0.13199999999999992</v>
      </c>
      <c r="AK92" s="105">
        <f t="shared" si="185"/>
        <v>0.13199999999999992</v>
      </c>
      <c r="AL92" s="105">
        <f t="shared" si="185"/>
        <v>0.13199999999999992</v>
      </c>
      <c r="AM92" s="105">
        <f t="shared" si="185"/>
        <v>0.13199999999999992</v>
      </c>
      <c r="AN92" s="105">
        <f t="shared" si="185"/>
        <v>0.13199999999999992</v>
      </c>
      <c r="AO92" s="106">
        <f t="shared" si="185"/>
        <v>0.13199999999999992</v>
      </c>
      <c r="AP92" s="162">
        <f t="shared" si="185"/>
        <v>0.13199999999999992</v>
      </c>
      <c r="AQ92" s="159">
        <f t="shared" si="185"/>
        <v>0.13199999999999984</v>
      </c>
      <c r="AR92" s="104">
        <f t="shared" si="185"/>
        <v>0.13199999999999992</v>
      </c>
      <c r="AS92" s="105">
        <f t="shared" si="185"/>
        <v>0.13199999999999992</v>
      </c>
      <c r="AT92" s="105">
        <f t="shared" si="185"/>
        <v>0.13199999999999992</v>
      </c>
      <c r="AU92" s="105">
        <f t="shared" si="185"/>
        <v>0.13199999999999992</v>
      </c>
      <c r="AV92" s="105">
        <f t="shared" si="185"/>
        <v>0.13199999999999992</v>
      </c>
      <c r="AW92" s="105">
        <f>100%+AW81+AW33+AW13</f>
        <v>0.13199999999999992</v>
      </c>
      <c r="AX92" s="105">
        <f t="shared" ref="AX92:BJ92" si="186">100%+AX81+AX33+AX13</f>
        <v>0.13199999999999992</v>
      </c>
      <c r="AY92" s="105">
        <f t="shared" si="186"/>
        <v>0.13199999999999992</v>
      </c>
      <c r="AZ92" s="105">
        <f t="shared" si="186"/>
        <v>0.13199999999999992</v>
      </c>
      <c r="BA92" s="105">
        <f t="shared" si="186"/>
        <v>0.13199999999999992</v>
      </c>
      <c r="BB92" s="105">
        <f t="shared" si="186"/>
        <v>0.13199999999999992</v>
      </c>
      <c r="BC92" s="106">
        <f t="shared" si="186"/>
        <v>0.13199999999999992</v>
      </c>
      <c r="BD92" s="162">
        <f t="shared" si="186"/>
        <v>0.13199999999999992</v>
      </c>
      <c r="BE92" s="159">
        <f t="shared" si="186"/>
        <v>0.13199999999999984</v>
      </c>
      <c r="BF92" s="104">
        <f t="shared" si="186"/>
        <v>0.13199999999999992</v>
      </c>
      <c r="BG92" s="105">
        <f t="shared" si="186"/>
        <v>0.13199999999999992</v>
      </c>
      <c r="BH92" s="105">
        <f t="shared" si="186"/>
        <v>0.13199999999999992</v>
      </c>
      <c r="BI92" s="105">
        <f t="shared" si="186"/>
        <v>0.13199999999999992</v>
      </c>
      <c r="BJ92" s="105">
        <f t="shared" si="186"/>
        <v>0.13199999999999992</v>
      </c>
      <c r="BK92" s="105">
        <f>100%+BK81+BK33+BK13</f>
        <v>0.13199999999999992</v>
      </c>
      <c r="BL92" s="105">
        <f t="shared" ref="BL92:BX92" si="187">100%+BL81+BL33+BL13</f>
        <v>0.13199999999999992</v>
      </c>
      <c r="BM92" s="105">
        <f t="shared" si="187"/>
        <v>0.13199999999999992</v>
      </c>
      <c r="BN92" s="105">
        <f t="shared" si="187"/>
        <v>0.13199999999999992</v>
      </c>
      <c r="BO92" s="105">
        <f t="shared" si="187"/>
        <v>0.13199999999999992</v>
      </c>
      <c r="BP92" s="105">
        <f t="shared" si="187"/>
        <v>0.13199999999999992</v>
      </c>
      <c r="BQ92" s="106">
        <f t="shared" si="187"/>
        <v>0.13199999999999992</v>
      </c>
      <c r="BR92" s="162">
        <f t="shared" si="187"/>
        <v>0.13199999999999992</v>
      </c>
      <c r="BS92" s="159">
        <f t="shared" si="187"/>
        <v>0.13199999999999984</v>
      </c>
      <c r="BT92" s="104">
        <f t="shared" si="187"/>
        <v>0.13199999999999992</v>
      </c>
      <c r="BU92" s="105">
        <f t="shared" si="187"/>
        <v>0.13199999999999992</v>
      </c>
      <c r="BV92" s="105">
        <f t="shared" si="187"/>
        <v>0.13199999999999992</v>
      </c>
      <c r="BW92" s="105">
        <f t="shared" si="187"/>
        <v>0.13199999999999992</v>
      </c>
      <c r="BX92" s="105">
        <f t="shared" si="187"/>
        <v>0.13199999999999992</v>
      </c>
      <c r="BY92" s="105">
        <f>100%+BY81+BY33+BY13</f>
        <v>0.13199999999999992</v>
      </c>
      <c r="BZ92" s="105">
        <f t="shared" ref="BZ92:CG92" si="188">100%+BZ81+BZ33+BZ13</f>
        <v>0.13199999999999992</v>
      </c>
      <c r="CA92" s="105">
        <f t="shared" si="188"/>
        <v>0.13199999999999992</v>
      </c>
      <c r="CB92" s="105">
        <f t="shared" si="188"/>
        <v>0.13199999999999992</v>
      </c>
      <c r="CC92" s="105">
        <f t="shared" si="188"/>
        <v>0.13199999999999992</v>
      </c>
      <c r="CD92" s="105">
        <f t="shared" si="188"/>
        <v>0.13199999999999992</v>
      </c>
      <c r="CE92" s="106">
        <f t="shared" si="188"/>
        <v>0.13199999999999992</v>
      </c>
      <c r="CF92" s="162">
        <f t="shared" si="188"/>
        <v>0.13199999999999992</v>
      </c>
      <c r="CG92" s="159">
        <f t="shared" si="188"/>
        <v>0.13199999999999984</v>
      </c>
    </row>
    <row r="93" spans="1:85" ht="16.5" thickBot="1" x14ac:dyDescent="0.3">
      <c r="A93" s="128" t="s">
        <v>18</v>
      </c>
      <c r="B93" s="107">
        <f t="shared" ref="B93:BM93" si="189">B92*B4</f>
        <v>0</v>
      </c>
      <c r="C93" s="108">
        <f t="shared" si="189"/>
        <v>0</v>
      </c>
      <c r="D93" s="108">
        <f t="shared" si="189"/>
        <v>0</v>
      </c>
      <c r="E93" s="108">
        <f t="shared" si="189"/>
        <v>0</v>
      </c>
      <c r="F93" s="108">
        <f t="shared" si="189"/>
        <v>0</v>
      </c>
      <c r="G93" s="109">
        <f t="shared" si="189"/>
        <v>11567.404199999994</v>
      </c>
      <c r="H93" s="109">
        <f t="shared" si="189"/>
        <v>16633.12595999999</v>
      </c>
      <c r="I93" s="109">
        <f t="shared" si="189"/>
        <v>17601.105719999989</v>
      </c>
      <c r="J93" s="109">
        <f t="shared" si="189"/>
        <v>17090.416199999992</v>
      </c>
      <c r="K93" s="109">
        <f t="shared" si="189"/>
        <v>20942.436239999988</v>
      </c>
      <c r="L93" s="109">
        <f t="shared" si="189"/>
        <v>0</v>
      </c>
      <c r="M93" s="110">
        <f t="shared" si="189"/>
        <v>0</v>
      </c>
      <c r="N93" s="163">
        <f t="shared" si="189"/>
        <v>83834.488319999946</v>
      </c>
      <c r="O93" s="160">
        <f t="shared" si="189"/>
        <v>16766.897663999982</v>
      </c>
      <c r="P93" s="107">
        <f t="shared" si="189"/>
        <v>0</v>
      </c>
      <c r="Q93" s="108">
        <f t="shared" si="189"/>
        <v>0</v>
      </c>
      <c r="R93" s="108">
        <f t="shared" si="189"/>
        <v>0</v>
      </c>
      <c r="S93" s="108">
        <f t="shared" si="189"/>
        <v>0</v>
      </c>
      <c r="T93" s="108">
        <f t="shared" si="189"/>
        <v>0</v>
      </c>
      <c r="U93" s="109">
        <f t="shared" si="189"/>
        <v>0</v>
      </c>
      <c r="V93" s="109">
        <f t="shared" si="189"/>
        <v>0</v>
      </c>
      <c r="W93" s="109">
        <f t="shared" si="189"/>
        <v>0</v>
      </c>
      <c r="X93" s="109">
        <f t="shared" si="189"/>
        <v>0</v>
      </c>
      <c r="Y93" s="109">
        <f t="shared" si="189"/>
        <v>0</v>
      </c>
      <c r="Z93" s="109">
        <f t="shared" si="189"/>
        <v>0</v>
      </c>
      <c r="AA93" s="110">
        <f t="shared" si="189"/>
        <v>0</v>
      </c>
      <c r="AB93" s="163">
        <f t="shared" si="189"/>
        <v>0</v>
      </c>
      <c r="AC93" s="160">
        <f t="shared" si="189"/>
        <v>0</v>
      </c>
      <c r="AD93" s="107">
        <f t="shared" si="189"/>
        <v>0</v>
      </c>
      <c r="AE93" s="108">
        <f t="shared" si="189"/>
        <v>0</v>
      </c>
      <c r="AF93" s="108">
        <f t="shared" si="189"/>
        <v>0</v>
      </c>
      <c r="AG93" s="108">
        <f t="shared" si="189"/>
        <v>0</v>
      </c>
      <c r="AH93" s="108">
        <f t="shared" si="189"/>
        <v>0</v>
      </c>
      <c r="AI93" s="109">
        <f t="shared" si="189"/>
        <v>0</v>
      </c>
      <c r="AJ93" s="109">
        <f t="shared" si="189"/>
        <v>0</v>
      </c>
      <c r="AK93" s="109">
        <f t="shared" si="189"/>
        <v>0</v>
      </c>
      <c r="AL93" s="109">
        <f t="shared" si="189"/>
        <v>0</v>
      </c>
      <c r="AM93" s="109">
        <f t="shared" si="189"/>
        <v>0</v>
      </c>
      <c r="AN93" s="109">
        <f t="shared" si="189"/>
        <v>0</v>
      </c>
      <c r="AO93" s="110">
        <f t="shared" si="189"/>
        <v>0</v>
      </c>
      <c r="AP93" s="163">
        <f t="shared" si="189"/>
        <v>0</v>
      </c>
      <c r="AQ93" s="160">
        <f t="shared" si="189"/>
        <v>0</v>
      </c>
      <c r="AR93" s="107">
        <f t="shared" si="189"/>
        <v>0</v>
      </c>
      <c r="AS93" s="108">
        <f t="shared" si="189"/>
        <v>0</v>
      </c>
      <c r="AT93" s="108">
        <f t="shared" si="189"/>
        <v>0</v>
      </c>
      <c r="AU93" s="108">
        <f t="shared" si="189"/>
        <v>0</v>
      </c>
      <c r="AV93" s="108">
        <f t="shared" si="189"/>
        <v>0</v>
      </c>
      <c r="AW93" s="109">
        <f t="shared" si="189"/>
        <v>0</v>
      </c>
      <c r="AX93" s="109">
        <f t="shared" si="189"/>
        <v>0</v>
      </c>
      <c r="AY93" s="109">
        <f t="shared" si="189"/>
        <v>0</v>
      </c>
      <c r="AZ93" s="109">
        <f t="shared" si="189"/>
        <v>0</v>
      </c>
      <c r="BA93" s="109">
        <f t="shared" si="189"/>
        <v>0</v>
      </c>
      <c r="BB93" s="109">
        <f t="shared" si="189"/>
        <v>0</v>
      </c>
      <c r="BC93" s="110">
        <f t="shared" si="189"/>
        <v>0</v>
      </c>
      <c r="BD93" s="163">
        <f t="shared" si="189"/>
        <v>0</v>
      </c>
      <c r="BE93" s="160">
        <f t="shared" si="189"/>
        <v>0</v>
      </c>
      <c r="BF93" s="107">
        <f t="shared" si="189"/>
        <v>0</v>
      </c>
      <c r="BG93" s="108">
        <f t="shared" si="189"/>
        <v>0</v>
      </c>
      <c r="BH93" s="108">
        <f t="shared" si="189"/>
        <v>0</v>
      </c>
      <c r="BI93" s="108">
        <f t="shared" si="189"/>
        <v>0</v>
      </c>
      <c r="BJ93" s="108">
        <f t="shared" si="189"/>
        <v>0</v>
      </c>
      <c r="BK93" s="109">
        <f t="shared" si="189"/>
        <v>0</v>
      </c>
      <c r="BL93" s="109">
        <f t="shared" si="189"/>
        <v>0</v>
      </c>
      <c r="BM93" s="109">
        <f t="shared" si="189"/>
        <v>0</v>
      </c>
      <c r="BN93" s="109">
        <f t="shared" ref="BN93:CG93" si="190">BN92*BN4</f>
        <v>0</v>
      </c>
      <c r="BO93" s="109">
        <f t="shared" si="190"/>
        <v>0</v>
      </c>
      <c r="BP93" s="109">
        <f t="shared" si="190"/>
        <v>0</v>
      </c>
      <c r="BQ93" s="110">
        <f t="shared" si="190"/>
        <v>0</v>
      </c>
      <c r="BR93" s="163">
        <f t="shared" si="190"/>
        <v>0</v>
      </c>
      <c r="BS93" s="160">
        <f t="shared" si="190"/>
        <v>0</v>
      </c>
      <c r="BT93" s="107">
        <f t="shared" si="190"/>
        <v>0</v>
      </c>
      <c r="BU93" s="108">
        <f t="shared" si="190"/>
        <v>0</v>
      </c>
      <c r="BV93" s="108">
        <f t="shared" si="190"/>
        <v>0</v>
      </c>
      <c r="BW93" s="108">
        <f t="shared" si="190"/>
        <v>0</v>
      </c>
      <c r="BX93" s="108">
        <f t="shared" si="190"/>
        <v>0</v>
      </c>
      <c r="BY93" s="109">
        <f t="shared" si="190"/>
        <v>0</v>
      </c>
      <c r="BZ93" s="109">
        <f t="shared" si="190"/>
        <v>0</v>
      </c>
      <c r="CA93" s="109">
        <f t="shared" si="190"/>
        <v>0</v>
      </c>
      <c r="CB93" s="109">
        <f t="shared" si="190"/>
        <v>0</v>
      </c>
      <c r="CC93" s="109">
        <f t="shared" si="190"/>
        <v>0</v>
      </c>
      <c r="CD93" s="109">
        <f t="shared" si="190"/>
        <v>0</v>
      </c>
      <c r="CE93" s="110">
        <f t="shared" si="190"/>
        <v>0</v>
      </c>
      <c r="CF93" s="163">
        <f t="shared" si="190"/>
        <v>0</v>
      </c>
      <c r="CG93" s="160">
        <f t="shared" si="190"/>
        <v>0</v>
      </c>
    </row>
    <row r="94" spans="1:85" ht="17.25" thickTop="1" thickBot="1" x14ac:dyDescent="0.3">
      <c r="A94" s="130" t="s">
        <v>26</v>
      </c>
      <c r="B94" s="131">
        <f>(B90-B92)/B92</f>
        <v>-1</v>
      </c>
      <c r="C94" s="132">
        <f t="shared" ref="C94:O94" si="191">(C90-C92)/C92</f>
        <v>-1</v>
      </c>
      <c r="D94" s="132">
        <f t="shared" si="191"/>
        <v>-1</v>
      </c>
      <c r="E94" s="132">
        <f t="shared" si="191"/>
        <v>-1</v>
      </c>
      <c r="F94" s="132">
        <f t="shared" si="191"/>
        <v>-1</v>
      </c>
      <c r="G94" s="132">
        <f t="shared" si="191"/>
        <v>-0.44675400899365014</v>
      </c>
      <c r="H94" s="132">
        <f t="shared" si="191"/>
        <v>2.270145379215299</v>
      </c>
      <c r="I94" s="132">
        <f t="shared" si="191"/>
        <v>1.6530941148167828</v>
      </c>
      <c r="J94" s="132">
        <f t="shared" si="191"/>
        <v>1.5728378692146794</v>
      </c>
      <c r="K94" s="132">
        <f t="shared" si="191"/>
        <v>1.7291662414534847</v>
      </c>
      <c r="L94" s="132">
        <f t="shared" si="191"/>
        <v>-1</v>
      </c>
      <c r="M94" s="133">
        <f t="shared" si="191"/>
        <v>-1</v>
      </c>
      <c r="N94" s="165">
        <f t="shared" si="191"/>
        <v>1.4884270683886498</v>
      </c>
      <c r="O94" s="161">
        <f t="shared" si="191"/>
        <v>1.4884270683886518</v>
      </c>
      <c r="P94" s="131">
        <f>(P90-P92)/P92</f>
        <v>-1</v>
      </c>
      <c r="Q94" s="132">
        <f t="shared" ref="Q94:AC94" si="192">(Q90-Q92)/Q92</f>
        <v>-1</v>
      </c>
      <c r="R94" s="132">
        <f t="shared" si="192"/>
        <v>-1</v>
      </c>
      <c r="S94" s="132">
        <f t="shared" si="192"/>
        <v>-1</v>
      </c>
      <c r="T94" s="132">
        <f t="shared" si="192"/>
        <v>-1</v>
      </c>
      <c r="U94" s="132">
        <f t="shared" si="192"/>
        <v>-1</v>
      </c>
      <c r="V94" s="132">
        <f t="shared" si="192"/>
        <v>-1</v>
      </c>
      <c r="W94" s="132">
        <f t="shared" si="192"/>
        <v>-1</v>
      </c>
      <c r="X94" s="132">
        <f t="shared" si="192"/>
        <v>-1</v>
      </c>
      <c r="Y94" s="132">
        <f t="shared" si="192"/>
        <v>-1</v>
      </c>
      <c r="Z94" s="132">
        <f t="shared" si="192"/>
        <v>-1</v>
      </c>
      <c r="AA94" s="133">
        <f t="shared" si="192"/>
        <v>-1</v>
      </c>
      <c r="AB94" s="165">
        <f t="shared" si="192"/>
        <v>-1</v>
      </c>
      <c r="AC94" s="161">
        <f t="shared" si="192"/>
        <v>-1</v>
      </c>
      <c r="AD94" s="131">
        <f>(AD90-AD92)/AD92</f>
        <v>-1</v>
      </c>
      <c r="AE94" s="132">
        <f t="shared" ref="AE94:AQ94" si="193">(AE90-AE92)/AE92</f>
        <v>-1</v>
      </c>
      <c r="AF94" s="132">
        <f t="shared" si="193"/>
        <v>-1</v>
      </c>
      <c r="AG94" s="132">
        <f t="shared" si="193"/>
        <v>-1</v>
      </c>
      <c r="AH94" s="132">
        <f t="shared" si="193"/>
        <v>-1</v>
      </c>
      <c r="AI94" s="132">
        <f t="shared" si="193"/>
        <v>-1</v>
      </c>
      <c r="AJ94" s="132">
        <f t="shared" si="193"/>
        <v>-1</v>
      </c>
      <c r="AK94" s="132">
        <f t="shared" si="193"/>
        <v>-1</v>
      </c>
      <c r="AL94" s="132">
        <f t="shared" si="193"/>
        <v>-1</v>
      </c>
      <c r="AM94" s="132">
        <f t="shared" si="193"/>
        <v>-1</v>
      </c>
      <c r="AN94" s="132">
        <f t="shared" si="193"/>
        <v>-1</v>
      </c>
      <c r="AO94" s="133">
        <f t="shared" si="193"/>
        <v>-1</v>
      </c>
      <c r="AP94" s="165">
        <f t="shared" si="193"/>
        <v>-1</v>
      </c>
      <c r="AQ94" s="161">
        <f t="shared" si="193"/>
        <v>-1</v>
      </c>
      <c r="AR94" s="131">
        <f>(AR90-AR92)/AR92</f>
        <v>-1</v>
      </c>
      <c r="AS94" s="132">
        <f t="shared" ref="AS94:BE94" si="194">(AS90-AS92)/AS92</f>
        <v>-1</v>
      </c>
      <c r="AT94" s="132">
        <f t="shared" si="194"/>
        <v>-1</v>
      </c>
      <c r="AU94" s="132">
        <f t="shared" si="194"/>
        <v>-1</v>
      </c>
      <c r="AV94" s="132">
        <f t="shared" si="194"/>
        <v>-1</v>
      </c>
      <c r="AW94" s="132">
        <f t="shared" si="194"/>
        <v>-1</v>
      </c>
      <c r="AX94" s="132">
        <f t="shared" si="194"/>
        <v>-1</v>
      </c>
      <c r="AY94" s="132">
        <f t="shared" si="194"/>
        <v>-1</v>
      </c>
      <c r="AZ94" s="132">
        <f t="shared" si="194"/>
        <v>-1</v>
      </c>
      <c r="BA94" s="132">
        <f t="shared" si="194"/>
        <v>-1</v>
      </c>
      <c r="BB94" s="132">
        <f t="shared" si="194"/>
        <v>-1</v>
      </c>
      <c r="BC94" s="133">
        <f t="shared" si="194"/>
        <v>-1</v>
      </c>
      <c r="BD94" s="165">
        <f t="shared" si="194"/>
        <v>-1</v>
      </c>
      <c r="BE94" s="161">
        <f t="shared" si="194"/>
        <v>-1</v>
      </c>
      <c r="BF94" s="131">
        <f>(BF90-BF92)/BF92</f>
        <v>-1</v>
      </c>
      <c r="BG94" s="132">
        <f t="shared" ref="BG94:BS94" si="195">(BG90-BG92)/BG92</f>
        <v>-1</v>
      </c>
      <c r="BH94" s="132">
        <f t="shared" si="195"/>
        <v>-1</v>
      </c>
      <c r="BI94" s="132">
        <f t="shared" si="195"/>
        <v>-1</v>
      </c>
      <c r="BJ94" s="132">
        <f t="shared" si="195"/>
        <v>-1</v>
      </c>
      <c r="BK94" s="132">
        <f t="shared" si="195"/>
        <v>-1</v>
      </c>
      <c r="BL94" s="132">
        <f t="shared" si="195"/>
        <v>-1</v>
      </c>
      <c r="BM94" s="132">
        <f t="shared" si="195"/>
        <v>-1</v>
      </c>
      <c r="BN94" s="132">
        <f t="shared" si="195"/>
        <v>-1</v>
      </c>
      <c r="BO94" s="132">
        <f t="shared" si="195"/>
        <v>-1</v>
      </c>
      <c r="BP94" s="132">
        <f t="shared" si="195"/>
        <v>-1</v>
      </c>
      <c r="BQ94" s="133">
        <f t="shared" si="195"/>
        <v>-1</v>
      </c>
      <c r="BR94" s="165">
        <f t="shared" si="195"/>
        <v>-1</v>
      </c>
      <c r="BS94" s="161">
        <f t="shared" si="195"/>
        <v>-1</v>
      </c>
      <c r="BT94" s="131">
        <f>(BT90-BT92)/BT92</f>
        <v>-1</v>
      </c>
      <c r="BU94" s="132">
        <f t="shared" ref="BU94:CG94" si="196">(BU90-BU92)/BU92</f>
        <v>-1</v>
      </c>
      <c r="BV94" s="132">
        <f t="shared" si="196"/>
        <v>-1</v>
      </c>
      <c r="BW94" s="132">
        <f t="shared" si="196"/>
        <v>-1</v>
      </c>
      <c r="BX94" s="132">
        <f t="shared" si="196"/>
        <v>-1</v>
      </c>
      <c r="BY94" s="132">
        <f t="shared" si="196"/>
        <v>-1</v>
      </c>
      <c r="BZ94" s="132">
        <f t="shared" si="196"/>
        <v>-1</v>
      </c>
      <c r="CA94" s="132">
        <f t="shared" si="196"/>
        <v>-1</v>
      </c>
      <c r="CB94" s="132">
        <f t="shared" si="196"/>
        <v>-1</v>
      </c>
      <c r="CC94" s="132">
        <f t="shared" si="196"/>
        <v>-1</v>
      </c>
      <c r="CD94" s="132">
        <f t="shared" si="196"/>
        <v>-1</v>
      </c>
      <c r="CE94" s="133">
        <f t="shared" si="196"/>
        <v>-1</v>
      </c>
      <c r="CF94" s="165">
        <f t="shared" si="196"/>
        <v>-1</v>
      </c>
      <c r="CG94" s="161">
        <f t="shared" si="196"/>
        <v>-1</v>
      </c>
    </row>
    <row r="95" spans="1:85" ht="6.95" customHeight="1" thickTop="1" thickBot="1" x14ac:dyDescent="0.3">
      <c r="A95" s="91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</row>
    <row r="96" spans="1:85" ht="19.5" thickBot="1" x14ac:dyDescent="0.3">
      <c r="A96" s="100" t="s">
        <v>34</v>
      </c>
      <c r="B96" s="101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3"/>
      <c r="O96" s="103"/>
      <c r="P96" s="101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3"/>
      <c r="AC96" s="103"/>
      <c r="AD96" s="101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3"/>
      <c r="AQ96" s="103"/>
      <c r="AR96" s="101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3"/>
      <c r="BE96" s="103"/>
      <c r="BF96" s="101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3"/>
      <c r="BS96" s="103"/>
      <c r="BT96" s="101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3"/>
      <c r="CG96" s="103"/>
    </row>
    <row r="97" spans="1:85" ht="19.5" thickTop="1" x14ac:dyDescent="0.25">
      <c r="A97" s="82" t="s">
        <v>12</v>
      </c>
      <c r="B97" s="69"/>
      <c r="C97" s="70"/>
      <c r="D97" s="70"/>
      <c r="E97" s="70"/>
      <c r="F97" s="70"/>
      <c r="G97" s="196">
        <v>-1500</v>
      </c>
      <c r="H97" s="70">
        <v>-2000</v>
      </c>
      <c r="I97" s="70">
        <v>-4072.29</v>
      </c>
      <c r="J97" s="70">
        <v>-2692.9</v>
      </c>
      <c r="K97" s="70">
        <v>-2316</v>
      </c>
      <c r="L97" s="70"/>
      <c r="M97" s="71"/>
      <c r="N97" s="148">
        <f>SUM(B97:M97)</f>
        <v>-12581.19</v>
      </c>
      <c r="O97" s="148">
        <f>IFERROR((AVERAGE(B97:M97)),0)</f>
        <v>-2516.2380000000003</v>
      </c>
      <c r="P97" s="69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1"/>
      <c r="AB97" s="148">
        <f>SUM(P97:AA97)</f>
        <v>0</v>
      </c>
      <c r="AC97" s="148">
        <f>IFERROR((AVERAGE(P97:AA97)),0)</f>
        <v>0</v>
      </c>
      <c r="AD97" s="69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1"/>
      <c r="AP97" s="148">
        <f>SUM(AD97:AO97)</f>
        <v>0</v>
      </c>
      <c r="AQ97" s="148">
        <f>IFERROR((AVERAGE(AD97:AO97)),0)</f>
        <v>0</v>
      </c>
      <c r="AR97" s="69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1"/>
      <c r="BD97" s="148">
        <f>SUM(AR97:BC97)</f>
        <v>0</v>
      </c>
      <c r="BE97" s="148">
        <f>IFERROR((AVERAGE(AR97:BC97)),0)</f>
        <v>0</v>
      </c>
      <c r="BF97" s="69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1"/>
      <c r="BR97" s="148">
        <f>SUM(BF97:BQ97)</f>
        <v>0</v>
      </c>
      <c r="BS97" s="148">
        <f>IFERROR((AVERAGE(BF97:BQ97)),0)</f>
        <v>0</v>
      </c>
      <c r="BT97" s="69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1"/>
      <c r="CF97" s="148">
        <f>SUM(BT97:CE97)</f>
        <v>0</v>
      </c>
      <c r="CG97" s="148">
        <f>IFERROR((AVERAGE(BT97:CE97)),0)</f>
        <v>0</v>
      </c>
    </row>
    <row r="98" spans="1:85" ht="19.5" thickBot="1" x14ac:dyDescent="0.3">
      <c r="A98" s="83" t="s">
        <v>3</v>
      </c>
      <c r="B98" s="72">
        <f t="shared" ref="B98:BM100" si="197">IF(B$4=0,0,B97/B$4)</f>
        <v>0</v>
      </c>
      <c r="C98" s="73">
        <f t="shared" si="197"/>
        <v>0</v>
      </c>
      <c r="D98" s="73">
        <f t="shared" si="197"/>
        <v>0</v>
      </c>
      <c r="E98" s="73">
        <f t="shared" si="197"/>
        <v>0</v>
      </c>
      <c r="F98" s="73">
        <f t="shared" si="197"/>
        <v>0</v>
      </c>
      <c r="G98" s="197">
        <f t="shared" si="197"/>
        <v>-1.7117064172444151E-2</v>
      </c>
      <c r="H98" s="73">
        <f t="shared" si="197"/>
        <v>-1.5871941367778832E-2</v>
      </c>
      <c r="I98" s="73">
        <f t="shared" si="197"/>
        <v>-3.0540256308397427E-2</v>
      </c>
      <c r="J98" s="73">
        <f t="shared" si="197"/>
        <v>-2.0798955147739467E-2</v>
      </c>
      <c r="K98" s="73">
        <f t="shared" si="197"/>
        <v>-1.4597728578306036E-2</v>
      </c>
      <c r="L98" s="73">
        <f t="shared" si="197"/>
        <v>0</v>
      </c>
      <c r="M98" s="74">
        <f t="shared" si="197"/>
        <v>0</v>
      </c>
      <c r="N98" s="149">
        <f t="shared" si="197"/>
        <v>-1.9809473562490996E-2</v>
      </c>
      <c r="O98" s="149">
        <f t="shared" si="197"/>
        <v>-1.9809473562490996E-2</v>
      </c>
      <c r="P98" s="72">
        <f t="shared" si="197"/>
        <v>0</v>
      </c>
      <c r="Q98" s="73">
        <f t="shared" si="197"/>
        <v>0</v>
      </c>
      <c r="R98" s="73">
        <f t="shared" si="197"/>
        <v>0</v>
      </c>
      <c r="S98" s="73">
        <f t="shared" si="197"/>
        <v>0</v>
      </c>
      <c r="T98" s="73">
        <f t="shared" si="197"/>
        <v>0</v>
      </c>
      <c r="U98" s="73">
        <f t="shared" si="197"/>
        <v>0</v>
      </c>
      <c r="V98" s="73">
        <f t="shared" si="197"/>
        <v>0</v>
      </c>
      <c r="W98" s="73">
        <f t="shared" si="197"/>
        <v>0</v>
      </c>
      <c r="X98" s="73">
        <f t="shared" si="197"/>
        <v>0</v>
      </c>
      <c r="Y98" s="73">
        <f t="shared" si="197"/>
        <v>0</v>
      </c>
      <c r="Z98" s="73">
        <f t="shared" si="197"/>
        <v>0</v>
      </c>
      <c r="AA98" s="74">
        <f t="shared" si="197"/>
        <v>0</v>
      </c>
      <c r="AB98" s="149">
        <f t="shared" si="197"/>
        <v>0</v>
      </c>
      <c r="AC98" s="149">
        <f t="shared" si="197"/>
        <v>0</v>
      </c>
      <c r="AD98" s="72">
        <f t="shared" si="197"/>
        <v>0</v>
      </c>
      <c r="AE98" s="73">
        <f t="shared" si="197"/>
        <v>0</v>
      </c>
      <c r="AF98" s="73">
        <f t="shared" si="197"/>
        <v>0</v>
      </c>
      <c r="AG98" s="73">
        <f t="shared" si="197"/>
        <v>0</v>
      </c>
      <c r="AH98" s="73">
        <f t="shared" si="197"/>
        <v>0</v>
      </c>
      <c r="AI98" s="73">
        <f t="shared" si="197"/>
        <v>0</v>
      </c>
      <c r="AJ98" s="73">
        <f t="shared" si="197"/>
        <v>0</v>
      </c>
      <c r="AK98" s="73">
        <f t="shared" si="197"/>
        <v>0</v>
      </c>
      <c r="AL98" s="73">
        <f t="shared" si="197"/>
        <v>0</v>
      </c>
      <c r="AM98" s="73">
        <f t="shared" si="197"/>
        <v>0</v>
      </c>
      <c r="AN98" s="73">
        <f t="shared" si="197"/>
        <v>0</v>
      </c>
      <c r="AO98" s="74">
        <f t="shared" si="197"/>
        <v>0</v>
      </c>
      <c r="AP98" s="149">
        <f t="shared" si="197"/>
        <v>0</v>
      </c>
      <c r="AQ98" s="149">
        <f t="shared" si="197"/>
        <v>0</v>
      </c>
      <c r="AR98" s="72">
        <f t="shared" si="197"/>
        <v>0</v>
      </c>
      <c r="AS98" s="73">
        <f t="shared" si="197"/>
        <v>0</v>
      </c>
      <c r="AT98" s="73">
        <f t="shared" si="197"/>
        <v>0</v>
      </c>
      <c r="AU98" s="73">
        <f t="shared" si="197"/>
        <v>0</v>
      </c>
      <c r="AV98" s="73">
        <f t="shared" si="197"/>
        <v>0</v>
      </c>
      <c r="AW98" s="73">
        <f t="shared" si="197"/>
        <v>0</v>
      </c>
      <c r="AX98" s="73">
        <f t="shared" si="197"/>
        <v>0</v>
      </c>
      <c r="AY98" s="73">
        <f t="shared" si="197"/>
        <v>0</v>
      </c>
      <c r="AZ98" s="73">
        <f t="shared" si="197"/>
        <v>0</v>
      </c>
      <c r="BA98" s="73">
        <f t="shared" si="197"/>
        <v>0</v>
      </c>
      <c r="BB98" s="73">
        <f t="shared" si="197"/>
        <v>0</v>
      </c>
      <c r="BC98" s="74">
        <f t="shared" si="197"/>
        <v>0</v>
      </c>
      <c r="BD98" s="149">
        <f t="shared" si="197"/>
        <v>0</v>
      </c>
      <c r="BE98" s="149">
        <f t="shared" si="197"/>
        <v>0</v>
      </c>
      <c r="BF98" s="72">
        <f t="shared" si="197"/>
        <v>0</v>
      </c>
      <c r="BG98" s="73">
        <f t="shared" si="197"/>
        <v>0</v>
      </c>
      <c r="BH98" s="73">
        <f t="shared" si="197"/>
        <v>0</v>
      </c>
      <c r="BI98" s="73">
        <f t="shared" si="197"/>
        <v>0</v>
      </c>
      <c r="BJ98" s="73">
        <f t="shared" si="197"/>
        <v>0</v>
      </c>
      <c r="BK98" s="73">
        <f t="shared" si="197"/>
        <v>0</v>
      </c>
      <c r="BL98" s="73">
        <f t="shared" si="197"/>
        <v>0</v>
      </c>
      <c r="BM98" s="73">
        <f t="shared" si="197"/>
        <v>0</v>
      </c>
      <c r="BN98" s="73">
        <f t="shared" ref="BN98:CG98" si="198">IF(BN$4=0,0,BN97/BN$4)</f>
        <v>0</v>
      </c>
      <c r="BO98" s="73">
        <f t="shared" si="198"/>
        <v>0</v>
      </c>
      <c r="BP98" s="73">
        <f t="shared" si="198"/>
        <v>0</v>
      </c>
      <c r="BQ98" s="74">
        <f t="shared" si="198"/>
        <v>0</v>
      </c>
      <c r="BR98" s="149">
        <f t="shared" si="198"/>
        <v>0</v>
      </c>
      <c r="BS98" s="149">
        <f t="shared" si="198"/>
        <v>0</v>
      </c>
      <c r="BT98" s="72">
        <f t="shared" si="198"/>
        <v>0</v>
      </c>
      <c r="BU98" s="73">
        <f t="shared" si="198"/>
        <v>0</v>
      </c>
      <c r="BV98" s="73">
        <f t="shared" si="198"/>
        <v>0</v>
      </c>
      <c r="BW98" s="73">
        <f t="shared" si="198"/>
        <v>0</v>
      </c>
      <c r="BX98" s="73">
        <f t="shared" si="198"/>
        <v>0</v>
      </c>
      <c r="BY98" s="73">
        <f t="shared" si="198"/>
        <v>0</v>
      </c>
      <c r="BZ98" s="73">
        <f t="shared" si="198"/>
        <v>0</v>
      </c>
      <c r="CA98" s="73">
        <f t="shared" si="198"/>
        <v>0</v>
      </c>
      <c r="CB98" s="73">
        <f t="shared" si="198"/>
        <v>0</v>
      </c>
      <c r="CC98" s="73">
        <f t="shared" si="198"/>
        <v>0</v>
      </c>
      <c r="CD98" s="73">
        <f t="shared" si="198"/>
        <v>0</v>
      </c>
      <c r="CE98" s="74">
        <f t="shared" si="198"/>
        <v>0</v>
      </c>
      <c r="CF98" s="149">
        <f t="shared" si="198"/>
        <v>0</v>
      </c>
      <c r="CG98" s="149">
        <f t="shared" si="198"/>
        <v>0</v>
      </c>
    </row>
    <row r="99" spans="1:85" ht="19.5" thickTop="1" x14ac:dyDescent="0.25">
      <c r="A99" s="82" t="s">
        <v>13</v>
      </c>
      <c r="B99" s="69"/>
      <c r="C99" s="70"/>
      <c r="D99" s="70"/>
      <c r="E99" s="70"/>
      <c r="F99" s="70"/>
      <c r="G99" s="196">
        <v>0</v>
      </c>
      <c r="H99" s="70">
        <v>0</v>
      </c>
      <c r="I99" s="70">
        <v>0</v>
      </c>
      <c r="J99" s="70">
        <v>0</v>
      </c>
      <c r="K99" s="70">
        <v>0</v>
      </c>
      <c r="L99" s="70"/>
      <c r="M99" s="71"/>
      <c r="N99" s="148">
        <f>SUM(B99:M99)</f>
        <v>0</v>
      </c>
      <c r="O99" s="148">
        <f>IFERROR((AVERAGE(B99:M99)),0)</f>
        <v>0</v>
      </c>
      <c r="P99" s="69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1"/>
      <c r="AB99" s="148">
        <f>SUM(P99:AA99)</f>
        <v>0</v>
      </c>
      <c r="AC99" s="148">
        <f>IFERROR((AVERAGE(P99:AA99)),0)</f>
        <v>0</v>
      </c>
      <c r="AD99" s="69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1"/>
      <c r="AP99" s="148">
        <f>SUM(AD99:AO99)</f>
        <v>0</v>
      </c>
      <c r="AQ99" s="148">
        <f>IFERROR((AVERAGE(AD99:AO99)),0)</f>
        <v>0</v>
      </c>
      <c r="AR99" s="69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1"/>
      <c r="BD99" s="148">
        <f>SUM(AR99:BC99)</f>
        <v>0</v>
      </c>
      <c r="BE99" s="148">
        <f>IFERROR((AVERAGE(AR99:BC99)),0)</f>
        <v>0</v>
      </c>
      <c r="BF99" s="69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1"/>
      <c r="BR99" s="148">
        <f>SUM(BF99:BQ99)</f>
        <v>0</v>
      </c>
      <c r="BS99" s="148">
        <f>IFERROR((AVERAGE(BF99:BQ99)),0)</f>
        <v>0</v>
      </c>
      <c r="BT99" s="69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1"/>
      <c r="CF99" s="148">
        <f>SUM(BT99:CE99)</f>
        <v>0</v>
      </c>
      <c r="CG99" s="148">
        <f>IFERROR((AVERAGE(BT99:CE99)),0)</f>
        <v>0</v>
      </c>
    </row>
    <row r="100" spans="1:85" ht="19.5" thickBot="1" x14ac:dyDescent="0.3">
      <c r="A100" s="83" t="s">
        <v>3</v>
      </c>
      <c r="B100" s="72">
        <f t="shared" si="197"/>
        <v>0</v>
      </c>
      <c r="C100" s="73">
        <f t="shared" si="197"/>
        <v>0</v>
      </c>
      <c r="D100" s="73">
        <f t="shared" si="197"/>
        <v>0</v>
      </c>
      <c r="E100" s="73">
        <f t="shared" si="197"/>
        <v>0</v>
      </c>
      <c r="F100" s="73">
        <f t="shared" si="197"/>
        <v>0</v>
      </c>
      <c r="G100" s="197">
        <f t="shared" si="197"/>
        <v>0</v>
      </c>
      <c r="H100" s="73">
        <f t="shared" si="197"/>
        <v>0</v>
      </c>
      <c r="I100" s="73">
        <f t="shared" si="197"/>
        <v>0</v>
      </c>
      <c r="J100" s="73">
        <f t="shared" si="197"/>
        <v>0</v>
      </c>
      <c r="K100" s="73">
        <f t="shared" si="197"/>
        <v>0</v>
      </c>
      <c r="L100" s="73">
        <f t="shared" si="197"/>
        <v>0</v>
      </c>
      <c r="M100" s="74">
        <f t="shared" si="197"/>
        <v>0</v>
      </c>
      <c r="N100" s="149">
        <f t="shared" si="197"/>
        <v>0</v>
      </c>
      <c r="O100" s="149">
        <f t="shared" si="197"/>
        <v>0</v>
      </c>
      <c r="P100" s="72">
        <f t="shared" si="197"/>
        <v>0</v>
      </c>
      <c r="Q100" s="73">
        <f t="shared" si="197"/>
        <v>0</v>
      </c>
      <c r="R100" s="73">
        <f t="shared" si="197"/>
        <v>0</v>
      </c>
      <c r="S100" s="73">
        <f t="shared" si="197"/>
        <v>0</v>
      </c>
      <c r="T100" s="73">
        <f t="shared" si="197"/>
        <v>0</v>
      </c>
      <c r="U100" s="73">
        <f t="shared" si="197"/>
        <v>0</v>
      </c>
      <c r="V100" s="73">
        <f t="shared" si="197"/>
        <v>0</v>
      </c>
      <c r="W100" s="73">
        <f t="shared" si="197"/>
        <v>0</v>
      </c>
      <c r="X100" s="73">
        <f t="shared" si="197"/>
        <v>0</v>
      </c>
      <c r="Y100" s="73">
        <f t="shared" si="197"/>
        <v>0</v>
      </c>
      <c r="Z100" s="73">
        <f t="shared" si="197"/>
        <v>0</v>
      </c>
      <c r="AA100" s="74">
        <f t="shared" si="197"/>
        <v>0</v>
      </c>
      <c r="AB100" s="149">
        <f t="shared" si="197"/>
        <v>0</v>
      </c>
      <c r="AC100" s="149">
        <f t="shared" si="197"/>
        <v>0</v>
      </c>
      <c r="AD100" s="72">
        <f t="shared" si="197"/>
        <v>0</v>
      </c>
      <c r="AE100" s="73">
        <f t="shared" si="197"/>
        <v>0</v>
      </c>
      <c r="AF100" s="73">
        <f t="shared" si="197"/>
        <v>0</v>
      </c>
      <c r="AG100" s="73">
        <f t="shared" si="197"/>
        <v>0</v>
      </c>
      <c r="AH100" s="73">
        <f t="shared" si="197"/>
        <v>0</v>
      </c>
      <c r="AI100" s="73">
        <f t="shared" si="197"/>
        <v>0</v>
      </c>
      <c r="AJ100" s="73">
        <f t="shared" si="197"/>
        <v>0</v>
      </c>
      <c r="AK100" s="73">
        <f t="shared" si="197"/>
        <v>0</v>
      </c>
      <c r="AL100" s="73">
        <f t="shared" si="197"/>
        <v>0</v>
      </c>
      <c r="AM100" s="73">
        <f t="shared" si="197"/>
        <v>0</v>
      </c>
      <c r="AN100" s="73">
        <f t="shared" si="197"/>
        <v>0</v>
      </c>
      <c r="AO100" s="74">
        <f t="shared" si="197"/>
        <v>0</v>
      </c>
      <c r="AP100" s="149">
        <f t="shared" si="197"/>
        <v>0</v>
      </c>
      <c r="AQ100" s="149">
        <f t="shared" si="197"/>
        <v>0</v>
      </c>
      <c r="AR100" s="72">
        <f t="shared" si="197"/>
        <v>0</v>
      </c>
      <c r="AS100" s="73">
        <f t="shared" si="197"/>
        <v>0</v>
      </c>
      <c r="AT100" s="73">
        <f t="shared" si="197"/>
        <v>0</v>
      </c>
      <c r="AU100" s="73">
        <f t="shared" si="197"/>
        <v>0</v>
      </c>
      <c r="AV100" s="73">
        <f t="shared" si="197"/>
        <v>0</v>
      </c>
      <c r="AW100" s="73">
        <f t="shared" si="197"/>
        <v>0</v>
      </c>
      <c r="AX100" s="73">
        <f t="shared" si="197"/>
        <v>0</v>
      </c>
      <c r="AY100" s="73">
        <f t="shared" si="197"/>
        <v>0</v>
      </c>
      <c r="AZ100" s="73">
        <f t="shared" si="197"/>
        <v>0</v>
      </c>
      <c r="BA100" s="73">
        <f t="shared" si="197"/>
        <v>0</v>
      </c>
      <c r="BB100" s="73">
        <f t="shared" si="197"/>
        <v>0</v>
      </c>
      <c r="BC100" s="74">
        <f t="shared" si="197"/>
        <v>0</v>
      </c>
      <c r="BD100" s="149">
        <f t="shared" si="197"/>
        <v>0</v>
      </c>
      <c r="BE100" s="149">
        <f t="shared" si="197"/>
        <v>0</v>
      </c>
      <c r="BF100" s="72">
        <f t="shared" si="197"/>
        <v>0</v>
      </c>
      <c r="BG100" s="73">
        <f t="shared" si="197"/>
        <v>0</v>
      </c>
      <c r="BH100" s="73">
        <f t="shared" si="197"/>
        <v>0</v>
      </c>
      <c r="BI100" s="73">
        <f t="shared" si="197"/>
        <v>0</v>
      </c>
      <c r="BJ100" s="73">
        <f t="shared" si="197"/>
        <v>0</v>
      </c>
      <c r="BK100" s="73">
        <f t="shared" si="197"/>
        <v>0</v>
      </c>
      <c r="BL100" s="73">
        <f t="shared" si="197"/>
        <v>0</v>
      </c>
      <c r="BM100" s="73">
        <f t="shared" si="197"/>
        <v>0</v>
      </c>
      <c r="BN100" s="73">
        <f t="shared" ref="BN100:CG100" si="199">IF(BN$4=0,0,BN99/BN$4)</f>
        <v>0</v>
      </c>
      <c r="BO100" s="73">
        <f t="shared" si="199"/>
        <v>0</v>
      </c>
      <c r="BP100" s="73">
        <f t="shared" si="199"/>
        <v>0</v>
      </c>
      <c r="BQ100" s="74">
        <f t="shared" si="199"/>
        <v>0</v>
      </c>
      <c r="BR100" s="149">
        <f t="shared" si="199"/>
        <v>0</v>
      </c>
      <c r="BS100" s="149">
        <f t="shared" si="199"/>
        <v>0</v>
      </c>
      <c r="BT100" s="72">
        <f t="shared" si="199"/>
        <v>0</v>
      </c>
      <c r="BU100" s="73">
        <f t="shared" si="199"/>
        <v>0</v>
      </c>
      <c r="BV100" s="73">
        <f t="shared" si="199"/>
        <v>0</v>
      </c>
      <c r="BW100" s="73">
        <f t="shared" si="199"/>
        <v>0</v>
      </c>
      <c r="BX100" s="73">
        <f t="shared" si="199"/>
        <v>0</v>
      </c>
      <c r="BY100" s="73">
        <f t="shared" si="199"/>
        <v>0</v>
      </c>
      <c r="BZ100" s="73">
        <f t="shared" si="199"/>
        <v>0</v>
      </c>
      <c r="CA100" s="73">
        <f t="shared" si="199"/>
        <v>0</v>
      </c>
      <c r="CB100" s="73">
        <f t="shared" si="199"/>
        <v>0</v>
      </c>
      <c r="CC100" s="73">
        <f t="shared" si="199"/>
        <v>0</v>
      </c>
      <c r="CD100" s="73">
        <f t="shared" si="199"/>
        <v>0</v>
      </c>
      <c r="CE100" s="74">
        <f t="shared" si="199"/>
        <v>0</v>
      </c>
      <c r="CF100" s="149">
        <f t="shared" si="199"/>
        <v>0</v>
      </c>
      <c r="CG100" s="149">
        <f t="shared" si="199"/>
        <v>0</v>
      </c>
    </row>
    <row r="101" spans="1:85" ht="19.5" thickTop="1" x14ac:dyDescent="0.25">
      <c r="A101" s="82" t="s">
        <v>32</v>
      </c>
      <c r="B101" s="69"/>
      <c r="C101" s="70"/>
      <c r="D101" s="70"/>
      <c r="E101" s="70"/>
      <c r="F101" s="70"/>
      <c r="G101" s="196">
        <v>0</v>
      </c>
      <c r="H101" s="70">
        <v>0</v>
      </c>
      <c r="I101" s="70">
        <v>0</v>
      </c>
      <c r="J101" s="70">
        <v>0</v>
      </c>
      <c r="K101" s="70">
        <v>0</v>
      </c>
      <c r="L101" s="70"/>
      <c r="M101" s="71"/>
      <c r="N101" s="148">
        <f>SUM(B101:M101)</f>
        <v>0</v>
      </c>
      <c r="O101" s="148">
        <f>IFERROR((AVERAGE(B101:M101)),0)</f>
        <v>0</v>
      </c>
      <c r="P101" s="69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1"/>
      <c r="AB101" s="148">
        <f>SUM(P101:AA101)</f>
        <v>0</v>
      </c>
      <c r="AC101" s="148">
        <f>IFERROR((AVERAGE(P101:AA101)),0)</f>
        <v>0</v>
      </c>
      <c r="AD101" s="69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1"/>
      <c r="AP101" s="148">
        <f>SUM(AD101:AO101)</f>
        <v>0</v>
      </c>
      <c r="AQ101" s="148">
        <f>IFERROR((AVERAGE(AD101:AO101)),0)</f>
        <v>0</v>
      </c>
      <c r="AR101" s="69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1"/>
      <c r="BD101" s="148">
        <f>SUM(AR101:BC101)</f>
        <v>0</v>
      </c>
      <c r="BE101" s="148">
        <f>IFERROR((AVERAGE(AR101:BC101)),0)</f>
        <v>0</v>
      </c>
      <c r="BF101" s="69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1"/>
      <c r="BR101" s="148">
        <f>SUM(BF101:BQ101)</f>
        <v>0</v>
      </c>
      <c r="BS101" s="148">
        <f>IFERROR((AVERAGE(BF101:BQ101)),0)</f>
        <v>0</v>
      </c>
      <c r="BT101" s="69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1"/>
      <c r="CF101" s="148">
        <f>SUM(BT101:CE101)</f>
        <v>0</v>
      </c>
      <c r="CG101" s="148">
        <f>IFERROR((AVERAGE(BT101:CE101)),0)</f>
        <v>0</v>
      </c>
    </row>
    <row r="102" spans="1:85" ht="19.5" thickBot="1" x14ac:dyDescent="0.3">
      <c r="A102" s="83" t="s">
        <v>3</v>
      </c>
      <c r="B102" s="72">
        <f t="shared" ref="B102:BM104" si="200">IF(B$4=0,0,B101/B$4)</f>
        <v>0</v>
      </c>
      <c r="C102" s="73">
        <f t="shared" si="200"/>
        <v>0</v>
      </c>
      <c r="D102" s="73">
        <f t="shared" si="200"/>
        <v>0</v>
      </c>
      <c r="E102" s="73">
        <f t="shared" si="200"/>
        <v>0</v>
      </c>
      <c r="F102" s="73">
        <f t="shared" si="200"/>
        <v>0</v>
      </c>
      <c r="G102" s="197">
        <f t="shared" si="200"/>
        <v>0</v>
      </c>
      <c r="H102" s="73">
        <f t="shared" si="200"/>
        <v>0</v>
      </c>
      <c r="I102" s="73">
        <f t="shared" si="200"/>
        <v>0</v>
      </c>
      <c r="J102" s="73">
        <f t="shared" si="200"/>
        <v>0</v>
      </c>
      <c r="K102" s="73">
        <f t="shared" si="200"/>
        <v>0</v>
      </c>
      <c r="L102" s="73">
        <f t="shared" si="200"/>
        <v>0</v>
      </c>
      <c r="M102" s="74">
        <f t="shared" si="200"/>
        <v>0</v>
      </c>
      <c r="N102" s="149">
        <f t="shared" si="200"/>
        <v>0</v>
      </c>
      <c r="O102" s="149">
        <f t="shared" si="200"/>
        <v>0</v>
      </c>
      <c r="P102" s="72">
        <f t="shared" si="200"/>
        <v>0</v>
      </c>
      <c r="Q102" s="73">
        <f t="shared" si="200"/>
        <v>0</v>
      </c>
      <c r="R102" s="73">
        <f t="shared" si="200"/>
        <v>0</v>
      </c>
      <c r="S102" s="73">
        <f t="shared" si="200"/>
        <v>0</v>
      </c>
      <c r="T102" s="73">
        <f t="shared" si="200"/>
        <v>0</v>
      </c>
      <c r="U102" s="73">
        <f t="shared" si="200"/>
        <v>0</v>
      </c>
      <c r="V102" s="73">
        <f t="shared" si="200"/>
        <v>0</v>
      </c>
      <c r="W102" s="73">
        <f t="shared" si="200"/>
        <v>0</v>
      </c>
      <c r="X102" s="73">
        <f t="shared" si="200"/>
        <v>0</v>
      </c>
      <c r="Y102" s="73">
        <f t="shared" si="200"/>
        <v>0</v>
      </c>
      <c r="Z102" s="73">
        <f t="shared" si="200"/>
        <v>0</v>
      </c>
      <c r="AA102" s="74">
        <f t="shared" si="200"/>
        <v>0</v>
      </c>
      <c r="AB102" s="149">
        <f t="shared" si="200"/>
        <v>0</v>
      </c>
      <c r="AC102" s="149">
        <f t="shared" si="200"/>
        <v>0</v>
      </c>
      <c r="AD102" s="72">
        <f t="shared" si="200"/>
        <v>0</v>
      </c>
      <c r="AE102" s="73">
        <f t="shared" si="200"/>
        <v>0</v>
      </c>
      <c r="AF102" s="73">
        <f t="shared" si="200"/>
        <v>0</v>
      </c>
      <c r="AG102" s="73">
        <f t="shared" si="200"/>
        <v>0</v>
      </c>
      <c r="AH102" s="73">
        <f t="shared" si="200"/>
        <v>0</v>
      </c>
      <c r="AI102" s="73">
        <f t="shared" si="200"/>
        <v>0</v>
      </c>
      <c r="AJ102" s="73">
        <f t="shared" si="200"/>
        <v>0</v>
      </c>
      <c r="AK102" s="73">
        <f t="shared" si="200"/>
        <v>0</v>
      </c>
      <c r="AL102" s="73">
        <f t="shared" si="200"/>
        <v>0</v>
      </c>
      <c r="AM102" s="73">
        <f t="shared" si="200"/>
        <v>0</v>
      </c>
      <c r="AN102" s="73">
        <f t="shared" si="200"/>
        <v>0</v>
      </c>
      <c r="AO102" s="74">
        <f t="shared" si="200"/>
        <v>0</v>
      </c>
      <c r="AP102" s="149">
        <f t="shared" si="200"/>
        <v>0</v>
      </c>
      <c r="AQ102" s="149">
        <f t="shared" si="200"/>
        <v>0</v>
      </c>
      <c r="AR102" s="72">
        <f t="shared" si="200"/>
        <v>0</v>
      </c>
      <c r="AS102" s="73">
        <f t="shared" si="200"/>
        <v>0</v>
      </c>
      <c r="AT102" s="73">
        <f t="shared" si="200"/>
        <v>0</v>
      </c>
      <c r="AU102" s="73">
        <f t="shared" si="200"/>
        <v>0</v>
      </c>
      <c r="AV102" s="73">
        <f t="shared" si="200"/>
        <v>0</v>
      </c>
      <c r="AW102" s="73">
        <f t="shared" si="200"/>
        <v>0</v>
      </c>
      <c r="AX102" s="73">
        <f t="shared" si="200"/>
        <v>0</v>
      </c>
      <c r="AY102" s="73">
        <f t="shared" si="200"/>
        <v>0</v>
      </c>
      <c r="AZ102" s="73">
        <f t="shared" si="200"/>
        <v>0</v>
      </c>
      <c r="BA102" s="73">
        <f t="shared" si="200"/>
        <v>0</v>
      </c>
      <c r="BB102" s="73">
        <f t="shared" si="200"/>
        <v>0</v>
      </c>
      <c r="BC102" s="74">
        <f t="shared" si="200"/>
        <v>0</v>
      </c>
      <c r="BD102" s="149">
        <f t="shared" si="200"/>
        <v>0</v>
      </c>
      <c r="BE102" s="149">
        <f t="shared" si="200"/>
        <v>0</v>
      </c>
      <c r="BF102" s="72">
        <f t="shared" si="200"/>
        <v>0</v>
      </c>
      <c r="BG102" s="73">
        <f t="shared" si="200"/>
        <v>0</v>
      </c>
      <c r="BH102" s="73">
        <f t="shared" si="200"/>
        <v>0</v>
      </c>
      <c r="BI102" s="73">
        <f t="shared" si="200"/>
        <v>0</v>
      </c>
      <c r="BJ102" s="73">
        <f t="shared" si="200"/>
        <v>0</v>
      </c>
      <c r="BK102" s="73">
        <f t="shared" si="200"/>
        <v>0</v>
      </c>
      <c r="BL102" s="73">
        <f t="shared" si="200"/>
        <v>0</v>
      </c>
      <c r="BM102" s="73">
        <f t="shared" si="200"/>
        <v>0</v>
      </c>
      <c r="BN102" s="73">
        <f t="shared" ref="BN102:CG102" si="201">IF(BN$4=0,0,BN101/BN$4)</f>
        <v>0</v>
      </c>
      <c r="BO102" s="73">
        <f t="shared" si="201"/>
        <v>0</v>
      </c>
      <c r="BP102" s="73">
        <f t="shared" si="201"/>
        <v>0</v>
      </c>
      <c r="BQ102" s="74">
        <f t="shared" si="201"/>
        <v>0</v>
      </c>
      <c r="BR102" s="149">
        <f t="shared" si="201"/>
        <v>0</v>
      </c>
      <c r="BS102" s="149">
        <f t="shared" si="201"/>
        <v>0</v>
      </c>
      <c r="BT102" s="72">
        <f t="shared" si="201"/>
        <v>0</v>
      </c>
      <c r="BU102" s="73">
        <f t="shared" si="201"/>
        <v>0</v>
      </c>
      <c r="BV102" s="73">
        <f t="shared" si="201"/>
        <v>0</v>
      </c>
      <c r="BW102" s="73">
        <f t="shared" si="201"/>
        <v>0</v>
      </c>
      <c r="BX102" s="73">
        <f t="shared" si="201"/>
        <v>0</v>
      </c>
      <c r="BY102" s="73">
        <f t="shared" si="201"/>
        <v>0</v>
      </c>
      <c r="BZ102" s="73">
        <f t="shared" si="201"/>
        <v>0</v>
      </c>
      <c r="CA102" s="73">
        <f t="shared" si="201"/>
        <v>0</v>
      </c>
      <c r="CB102" s="73">
        <f t="shared" si="201"/>
        <v>0</v>
      </c>
      <c r="CC102" s="73">
        <f t="shared" si="201"/>
        <v>0</v>
      </c>
      <c r="CD102" s="73">
        <f t="shared" si="201"/>
        <v>0</v>
      </c>
      <c r="CE102" s="74">
        <f t="shared" si="201"/>
        <v>0</v>
      </c>
      <c r="CF102" s="149">
        <f t="shared" si="201"/>
        <v>0</v>
      </c>
      <c r="CG102" s="149">
        <f t="shared" si="201"/>
        <v>0</v>
      </c>
    </row>
    <row r="103" spans="1:85" ht="19.5" thickTop="1" x14ac:dyDescent="0.25">
      <c r="A103" s="82" t="s">
        <v>33</v>
      </c>
      <c r="B103" s="69"/>
      <c r="C103" s="70"/>
      <c r="D103" s="70"/>
      <c r="E103" s="70"/>
      <c r="F103" s="70"/>
      <c r="G103" s="196">
        <f>-2914.33+376.55</f>
        <v>-2537.7799999999997</v>
      </c>
      <c r="H103" s="70">
        <v>0</v>
      </c>
      <c r="I103" s="70">
        <v>0</v>
      </c>
      <c r="J103" s="70">
        <v>-448.2</v>
      </c>
      <c r="K103" s="70">
        <v>0</v>
      </c>
      <c r="L103" s="70"/>
      <c r="M103" s="71"/>
      <c r="N103" s="148">
        <f>SUM(B103:M103)</f>
        <v>-2985.9799999999996</v>
      </c>
      <c r="O103" s="148">
        <f>IFERROR((AVERAGE(B103:M103)),0)</f>
        <v>-597.19599999999991</v>
      </c>
      <c r="P103" s="69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1"/>
      <c r="AB103" s="148">
        <f>SUM(P103:AA103)</f>
        <v>0</v>
      </c>
      <c r="AC103" s="148">
        <f>IFERROR((AVERAGE(P103:AA103)),0)</f>
        <v>0</v>
      </c>
      <c r="AD103" s="69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1"/>
      <c r="AP103" s="148">
        <f>SUM(AD103:AO103)</f>
        <v>0</v>
      </c>
      <c r="AQ103" s="148">
        <f>IFERROR((AVERAGE(AD103:AO103)),0)</f>
        <v>0</v>
      </c>
      <c r="AR103" s="69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1"/>
      <c r="BD103" s="148">
        <f>SUM(AR103:BC103)</f>
        <v>0</v>
      </c>
      <c r="BE103" s="148">
        <f>IFERROR((AVERAGE(AR103:BC103)),0)</f>
        <v>0</v>
      </c>
      <c r="BF103" s="69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148">
        <f>SUM(BF103:BQ103)</f>
        <v>0</v>
      </c>
      <c r="BS103" s="148">
        <f>IFERROR((AVERAGE(BF103:BQ103)),0)</f>
        <v>0</v>
      </c>
      <c r="BT103" s="69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1"/>
      <c r="CF103" s="148">
        <f>SUM(BT103:CE103)</f>
        <v>0</v>
      </c>
      <c r="CG103" s="148">
        <f>IFERROR((AVERAGE(BT103:CE103)),0)</f>
        <v>0</v>
      </c>
    </row>
    <row r="104" spans="1:85" ht="19.5" thickBot="1" x14ac:dyDescent="0.3">
      <c r="A104" s="83" t="s">
        <v>3</v>
      </c>
      <c r="B104" s="72">
        <f t="shared" si="200"/>
        <v>0</v>
      </c>
      <c r="C104" s="73">
        <f t="shared" si="200"/>
        <v>0</v>
      </c>
      <c r="D104" s="73">
        <f t="shared" si="200"/>
        <v>0</v>
      </c>
      <c r="E104" s="73">
        <f t="shared" si="200"/>
        <v>0</v>
      </c>
      <c r="F104" s="73">
        <f t="shared" si="200"/>
        <v>0</v>
      </c>
      <c r="G104" s="197">
        <f t="shared" si="200"/>
        <v>-2.8959562077030206E-2</v>
      </c>
      <c r="H104" s="73">
        <f t="shared" si="200"/>
        <v>0</v>
      </c>
      <c r="I104" s="73">
        <f t="shared" si="200"/>
        <v>0</v>
      </c>
      <c r="J104" s="73">
        <f t="shared" si="200"/>
        <v>-3.4617296213067059E-3</v>
      </c>
      <c r="K104" s="73">
        <f t="shared" si="200"/>
        <v>0</v>
      </c>
      <c r="L104" s="73">
        <f t="shared" si="200"/>
        <v>0</v>
      </c>
      <c r="M104" s="74">
        <f t="shared" si="200"/>
        <v>0</v>
      </c>
      <c r="N104" s="154">
        <f t="shared" si="200"/>
        <v>-4.7015180494155836E-3</v>
      </c>
      <c r="O104" s="154">
        <f t="shared" si="200"/>
        <v>-4.7015180494155836E-3</v>
      </c>
      <c r="P104" s="72">
        <f t="shared" si="200"/>
        <v>0</v>
      </c>
      <c r="Q104" s="73">
        <f t="shared" si="200"/>
        <v>0</v>
      </c>
      <c r="R104" s="73">
        <f t="shared" si="200"/>
        <v>0</v>
      </c>
      <c r="S104" s="73">
        <f t="shared" si="200"/>
        <v>0</v>
      </c>
      <c r="T104" s="73">
        <f t="shared" si="200"/>
        <v>0</v>
      </c>
      <c r="U104" s="73">
        <f t="shared" si="200"/>
        <v>0</v>
      </c>
      <c r="V104" s="73">
        <f t="shared" si="200"/>
        <v>0</v>
      </c>
      <c r="W104" s="73">
        <f t="shared" si="200"/>
        <v>0</v>
      </c>
      <c r="X104" s="73">
        <f t="shared" si="200"/>
        <v>0</v>
      </c>
      <c r="Y104" s="73">
        <f t="shared" si="200"/>
        <v>0</v>
      </c>
      <c r="Z104" s="73">
        <f t="shared" si="200"/>
        <v>0</v>
      </c>
      <c r="AA104" s="74">
        <f t="shared" si="200"/>
        <v>0</v>
      </c>
      <c r="AB104" s="154">
        <f t="shared" si="200"/>
        <v>0</v>
      </c>
      <c r="AC104" s="154">
        <f t="shared" si="200"/>
        <v>0</v>
      </c>
      <c r="AD104" s="72">
        <f t="shared" si="200"/>
        <v>0</v>
      </c>
      <c r="AE104" s="73">
        <f t="shared" si="200"/>
        <v>0</v>
      </c>
      <c r="AF104" s="73">
        <f t="shared" si="200"/>
        <v>0</v>
      </c>
      <c r="AG104" s="73">
        <f t="shared" si="200"/>
        <v>0</v>
      </c>
      <c r="AH104" s="73">
        <f t="shared" si="200"/>
        <v>0</v>
      </c>
      <c r="AI104" s="73">
        <f t="shared" si="200"/>
        <v>0</v>
      </c>
      <c r="AJ104" s="73">
        <f t="shared" si="200"/>
        <v>0</v>
      </c>
      <c r="AK104" s="73">
        <f t="shared" si="200"/>
        <v>0</v>
      </c>
      <c r="AL104" s="73">
        <f t="shared" si="200"/>
        <v>0</v>
      </c>
      <c r="AM104" s="73">
        <f t="shared" si="200"/>
        <v>0</v>
      </c>
      <c r="AN104" s="73">
        <f t="shared" si="200"/>
        <v>0</v>
      </c>
      <c r="AO104" s="74">
        <f t="shared" si="200"/>
        <v>0</v>
      </c>
      <c r="AP104" s="154">
        <f t="shared" si="200"/>
        <v>0</v>
      </c>
      <c r="AQ104" s="154">
        <f t="shared" si="200"/>
        <v>0</v>
      </c>
      <c r="AR104" s="72">
        <f t="shared" si="200"/>
        <v>0</v>
      </c>
      <c r="AS104" s="73">
        <f t="shared" si="200"/>
        <v>0</v>
      </c>
      <c r="AT104" s="73">
        <f t="shared" si="200"/>
        <v>0</v>
      </c>
      <c r="AU104" s="73">
        <f t="shared" si="200"/>
        <v>0</v>
      </c>
      <c r="AV104" s="73">
        <f t="shared" si="200"/>
        <v>0</v>
      </c>
      <c r="AW104" s="73">
        <f t="shared" si="200"/>
        <v>0</v>
      </c>
      <c r="AX104" s="73">
        <f t="shared" si="200"/>
        <v>0</v>
      </c>
      <c r="AY104" s="73">
        <f t="shared" si="200"/>
        <v>0</v>
      </c>
      <c r="AZ104" s="73">
        <f t="shared" si="200"/>
        <v>0</v>
      </c>
      <c r="BA104" s="73">
        <f t="shared" si="200"/>
        <v>0</v>
      </c>
      <c r="BB104" s="73">
        <f t="shared" si="200"/>
        <v>0</v>
      </c>
      <c r="BC104" s="74">
        <f t="shared" si="200"/>
        <v>0</v>
      </c>
      <c r="BD104" s="154">
        <f t="shared" si="200"/>
        <v>0</v>
      </c>
      <c r="BE104" s="154">
        <f t="shared" si="200"/>
        <v>0</v>
      </c>
      <c r="BF104" s="72">
        <f t="shared" si="200"/>
        <v>0</v>
      </c>
      <c r="BG104" s="73">
        <f t="shared" si="200"/>
        <v>0</v>
      </c>
      <c r="BH104" s="73">
        <f t="shared" si="200"/>
        <v>0</v>
      </c>
      <c r="BI104" s="73">
        <f t="shared" si="200"/>
        <v>0</v>
      </c>
      <c r="BJ104" s="73">
        <f t="shared" si="200"/>
        <v>0</v>
      </c>
      <c r="BK104" s="73">
        <f t="shared" si="200"/>
        <v>0</v>
      </c>
      <c r="BL104" s="73">
        <f t="shared" si="200"/>
        <v>0</v>
      </c>
      <c r="BM104" s="73">
        <f t="shared" si="200"/>
        <v>0</v>
      </c>
      <c r="BN104" s="73">
        <f t="shared" ref="BN104:CG104" si="202">IF(BN$4=0,0,BN103/BN$4)</f>
        <v>0</v>
      </c>
      <c r="BO104" s="73">
        <f t="shared" si="202"/>
        <v>0</v>
      </c>
      <c r="BP104" s="73">
        <f t="shared" si="202"/>
        <v>0</v>
      </c>
      <c r="BQ104" s="74">
        <f t="shared" si="202"/>
        <v>0</v>
      </c>
      <c r="BR104" s="154">
        <f t="shared" si="202"/>
        <v>0</v>
      </c>
      <c r="BS104" s="154">
        <f t="shared" si="202"/>
        <v>0</v>
      </c>
      <c r="BT104" s="72">
        <f t="shared" si="202"/>
        <v>0</v>
      </c>
      <c r="BU104" s="73">
        <f t="shared" si="202"/>
        <v>0</v>
      </c>
      <c r="BV104" s="73">
        <f t="shared" si="202"/>
        <v>0</v>
      </c>
      <c r="BW104" s="73">
        <f t="shared" si="202"/>
        <v>0</v>
      </c>
      <c r="BX104" s="73">
        <f t="shared" si="202"/>
        <v>0</v>
      </c>
      <c r="BY104" s="73">
        <f t="shared" si="202"/>
        <v>0</v>
      </c>
      <c r="BZ104" s="73">
        <f t="shared" si="202"/>
        <v>0</v>
      </c>
      <c r="CA104" s="73">
        <f t="shared" si="202"/>
        <v>0</v>
      </c>
      <c r="CB104" s="73">
        <f t="shared" si="202"/>
        <v>0</v>
      </c>
      <c r="CC104" s="73">
        <f t="shared" si="202"/>
        <v>0</v>
      </c>
      <c r="CD104" s="73">
        <f t="shared" si="202"/>
        <v>0</v>
      </c>
      <c r="CE104" s="74">
        <f t="shared" si="202"/>
        <v>0</v>
      </c>
      <c r="CF104" s="154">
        <f t="shared" si="202"/>
        <v>0</v>
      </c>
      <c r="CG104" s="154">
        <f t="shared" si="202"/>
        <v>0</v>
      </c>
    </row>
    <row r="105" spans="1:85" ht="6.95" customHeight="1" thickTop="1" thickBot="1" x14ac:dyDescent="0.3">
      <c r="A105" s="114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</row>
    <row r="106" spans="1:85" ht="7.5" customHeight="1" thickTop="1" x14ac:dyDescent="0.25">
      <c r="A106" s="116"/>
      <c r="B106" s="117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9"/>
      <c r="N106" s="164"/>
      <c r="O106" s="120"/>
      <c r="P106" s="117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9"/>
      <c r="AB106" s="164"/>
      <c r="AC106" s="120"/>
      <c r="AD106" s="117"/>
      <c r="AE106" s="118"/>
      <c r="AF106" s="118"/>
      <c r="AG106" s="118"/>
      <c r="AH106" s="118"/>
      <c r="AI106" s="118"/>
      <c r="AJ106" s="118"/>
      <c r="AK106" s="118"/>
      <c r="AL106" s="118"/>
      <c r="AM106" s="118"/>
      <c r="AN106" s="118"/>
      <c r="AO106" s="119"/>
      <c r="AP106" s="164"/>
      <c r="AQ106" s="120"/>
      <c r="AR106" s="117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9"/>
      <c r="BD106" s="164"/>
      <c r="BE106" s="120"/>
      <c r="BF106" s="117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9"/>
      <c r="BR106" s="164"/>
      <c r="BS106" s="120"/>
      <c r="BT106" s="117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9"/>
      <c r="CF106" s="164"/>
      <c r="CG106" s="120"/>
    </row>
    <row r="107" spans="1:85" ht="18.75" x14ac:dyDescent="0.25">
      <c r="A107" s="166" t="s">
        <v>10</v>
      </c>
      <c r="B107" s="1">
        <f>B89+B97+B99+B101+B103</f>
        <v>0</v>
      </c>
      <c r="C107" s="1">
        <f t="shared" ref="C107:M107" si="203">C89+C97+C99+C101+C103</f>
        <v>0</v>
      </c>
      <c r="D107" s="1">
        <f t="shared" si="203"/>
        <v>0</v>
      </c>
      <c r="E107" s="1">
        <f t="shared" si="203"/>
        <v>0</v>
      </c>
      <c r="F107" s="198">
        <f t="shared" si="203"/>
        <v>0</v>
      </c>
      <c r="G107" s="1">
        <f t="shared" si="203"/>
        <v>2361.8400000000111</v>
      </c>
      <c r="H107" s="1">
        <f t="shared" si="203"/>
        <v>52392.74</v>
      </c>
      <c r="I107" s="1">
        <f t="shared" si="203"/>
        <v>42625.099999999984</v>
      </c>
      <c r="J107" s="1">
        <f t="shared" si="203"/>
        <v>40829.770000000019</v>
      </c>
      <c r="K107" s="1">
        <f t="shared" si="203"/>
        <v>54839.390000000014</v>
      </c>
      <c r="L107" s="1">
        <f t="shared" si="203"/>
        <v>0</v>
      </c>
      <c r="M107" s="1">
        <f t="shared" si="203"/>
        <v>0</v>
      </c>
      <c r="N107" s="14">
        <f>SUM(B107:M107)</f>
        <v>193048.84000000003</v>
      </c>
      <c r="O107" s="122">
        <f t="shared" ref="O107" si="204">O89+O97+O99+O101+O103</f>
        <v>38609.768000000011</v>
      </c>
      <c r="P107" s="1">
        <f>P89+P97+P99+P101+P103</f>
        <v>0</v>
      </c>
      <c r="Q107" s="1">
        <f t="shared" ref="Q107:AA107" si="205">Q89+Q97+Q99+Q101+Q103</f>
        <v>0</v>
      </c>
      <c r="R107" s="1">
        <f t="shared" si="205"/>
        <v>0</v>
      </c>
      <c r="S107" s="1">
        <f t="shared" si="205"/>
        <v>0</v>
      </c>
      <c r="T107" s="1">
        <f t="shared" si="205"/>
        <v>0</v>
      </c>
      <c r="U107" s="1">
        <f t="shared" si="205"/>
        <v>0</v>
      </c>
      <c r="V107" s="1">
        <f t="shared" si="205"/>
        <v>0</v>
      </c>
      <c r="W107" s="1">
        <f t="shared" si="205"/>
        <v>0</v>
      </c>
      <c r="X107" s="1">
        <f t="shared" si="205"/>
        <v>0</v>
      </c>
      <c r="Y107" s="1">
        <f t="shared" si="205"/>
        <v>0</v>
      </c>
      <c r="Z107" s="1">
        <f t="shared" si="205"/>
        <v>0</v>
      </c>
      <c r="AA107" s="1">
        <f t="shared" si="205"/>
        <v>0</v>
      </c>
      <c r="AB107" s="14">
        <f>SUM(P107:AA107)</f>
        <v>0</v>
      </c>
      <c r="AC107" s="122">
        <f t="shared" ref="AC107" si="206">AC89+AC97+AC99+AC101+AC103</f>
        <v>0</v>
      </c>
      <c r="AD107" s="1">
        <f>AD89+AD97+AD99+AD101+AD103</f>
        <v>0</v>
      </c>
      <c r="AE107" s="1">
        <f t="shared" ref="AE107:AO107" si="207">AE89+AE97+AE99+AE101+AE103</f>
        <v>0</v>
      </c>
      <c r="AF107" s="1">
        <f t="shared" si="207"/>
        <v>0</v>
      </c>
      <c r="AG107" s="1">
        <f t="shared" si="207"/>
        <v>0</v>
      </c>
      <c r="AH107" s="1">
        <f t="shared" si="207"/>
        <v>0</v>
      </c>
      <c r="AI107" s="1">
        <f t="shared" si="207"/>
        <v>0</v>
      </c>
      <c r="AJ107" s="1">
        <f t="shared" si="207"/>
        <v>0</v>
      </c>
      <c r="AK107" s="1">
        <f t="shared" si="207"/>
        <v>0</v>
      </c>
      <c r="AL107" s="1">
        <f t="shared" si="207"/>
        <v>0</v>
      </c>
      <c r="AM107" s="1">
        <f t="shared" si="207"/>
        <v>0</v>
      </c>
      <c r="AN107" s="1">
        <f t="shared" si="207"/>
        <v>0</v>
      </c>
      <c r="AO107" s="1">
        <f t="shared" si="207"/>
        <v>0</v>
      </c>
      <c r="AP107" s="14">
        <f>SUM(AD107:AO107)</f>
        <v>0</v>
      </c>
      <c r="AQ107" s="122">
        <f t="shared" ref="AQ107" si="208">AQ89+AQ97+AQ99+AQ101+AQ103</f>
        <v>0</v>
      </c>
      <c r="AR107" s="1">
        <f>AR89+AR97+AR99+AR101+AR103</f>
        <v>0</v>
      </c>
      <c r="AS107" s="1">
        <f t="shared" ref="AS107:BC107" si="209">AS89+AS97+AS99+AS101+AS103</f>
        <v>0</v>
      </c>
      <c r="AT107" s="1">
        <f t="shared" si="209"/>
        <v>0</v>
      </c>
      <c r="AU107" s="1">
        <f t="shared" si="209"/>
        <v>0</v>
      </c>
      <c r="AV107" s="1">
        <f t="shared" si="209"/>
        <v>0</v>
      </c>
      <c r="AW107" s="1">
        <f t="shared" si="209"/>
        <v>0</v>
      </c>
      <c r="AX107" s="1">
        <f t="shared" si="209"/>
        <v>0</v>
      </c>
      <c r="AY107" s="1">
        <f t="shared" si="209"/>
        <v>0</v>
      </c>
      <c r="AZ107" s="1">
        <f t="shared" si="209"/>
        <v>0</v>
      </c>
      <c r="BA107" s="1">
        <f t="shared" si="209"/>
        <v>0</v>
      </c>
      <c r="BB107" s="1">
        <f t="shared" si="209"/>
        <v>0</v>
      </c>
      <c r="BC107" s="1">
        <f t="shared" si="209"/>
        <v>0</v>
      </c>
      <c r="BD107" s="14">
        <f>SUM(AR107:BC107)</f>
        <v>0</v>
      </c>
      <c r="BE107" s="122">
        <f t="shared" ref="BE107" si="210">BE89+BE97+BE99+BE101+BE103</f>
        <v>0</v>
      </c>
      <c r="BF107" s="1">
        <f>BF89+BF97+BF99+BF101+BF103</f>
        <v>0</v>
      </c>
      <c r="BG107" s="1">
        <f t="shared" ref="BG107:BQ107" si="211">BG89+BG97+BG99+BG101+BG103</f>
        <v>0</v>
      </c>
      <c r="BH107" s="1">
        <f t="shared" si="211"/>
        <v>0</v>
      </c>
      <c r="BI107" s="1">
        <f t="shared" si="211"/>
        <v>0</v>
      </c>
      <c r="BJ107" s="1">
        <f t="shared" si="211"/>
        <v>0</v>
      </c>
      <c r="BK107" s="1">
        <f t="shared" si="211"/>
        <v>0</v>
      </c>
      <c r="BL107" s="1">
        <f t="shared" si="211"/>
        <v>0</v>
      </c>
      <c r="BM107" s="1">
        <f t="shared" si="211"/>
        <v>0</v>
      </c>
      <c r="BN107" s="1">
        <f t="shared" si="211"/>
        <v>0</v>
      </c>
      <c r="BO107" s="1">
        <f t="shared" si="211"/>
        <v>0</v>
      </c>
      <c r="BP107" s="1">
        <f t="shared" si="211"/>
        <v>0</v>
      </c>
      <c r="BQ107" s="1">
        <f t="shared" si="211"/>
        <v>0</v>
      </c>
      <c r="BR107" s="14">
        <f>SUM(BF107:BQ107)</f>
        <v>0</v>
      </c>
      <c r="BS107" s="122">
        <f t="shared" ref="BS107" si="212">BS89+BS97+BS99+BS101+BS103</f>
        <v>0</v>
      </c>
      <c r="BT107" s="1">
        <f>BT89+BT97+BT99+BT101+BT103</f>
        <v>0</v>
      </c>
      <c r="BU107" s="1">
        <f t="shared" ref="BU107:CE107" si="213">BU89+BU97+BU99+BU101+BU103</f>
        <v>0</v>
      </c>
      <c r="BV107" s="1">
        <f t="shared" si="213"/>
        <v>0</v>
      </c>
      <c r="BW107" s="1">
        <f t="shared" si="213"/>
        <v>0</v>
      </c>
      <c r="BX107" s="1">
        <f t="shared" si="213"/>
        <v>0</v>
      </c>
      <c r="BY107" s="1">
        <f t="shared" si="213"/>
        <v>0</v>
      </c>
      <c r="BZ107" s="1">
        <f t="shared" si="213"/>
        <v>0</v>
      </c>
      <c r="CA107" s="1">
        <f t="shared" si="213"/>
        <v>0</v>
      </c>
      <c r="CB107" s="1">
        <f t="shared" si="213"/>
        <v>0</v>
      </c>
      <c r="CC107" s="1">
        <f t="shared" si="213"/>
        <v>0</v>
      </c>
      <c r="CD107" s="1">
        <f t="shared" si="213"/>
        <v>0</v>
      </c>
      <c r="CE107" s="1">
        <f t="shared" si="213"/>
        <v>0</v>
      </c>
      <c r="CF107" s="14">
        <f>SUM(BT107:CE107)</f>
        <v>0</v>
      </c>
      <c r="CG107" s="122">
        <f t="shared" ref="CG107" si="214">CG89+CG97+CG99+CG101+CG103</f>
        <v>0</v>
      </c>
    </row>
    <row r="108" spans="1:85" ht="16.5" thickBot="1" x14ac:dyDescent="0.3">
      <c r="A108" s="167" t="s">
        <v>3</v>
      </c>
      <c r="B108" s="111">
        <f t="shared" ref="B108:BM108" si="215">IF(B$4=0,0,B107/B$4)</f>
        <v>0</v>
      </c>
      <c r="C108" s="6">
        <f t="shared" si="215"/>
        <v>0</v>
      </c>
      <c r="D108" s="6">
        <f t="shared" si="215"/>
        <v>0</v>
      </c>
      <c r="E108" s="6">
        <f t="shared" si="215"/>
        <v>0</v>
      </c>
      <c r="F108" s="7">
        <f t="shared" si="215"/>
        <v>0</v>
      </c>
      <c r="G108" s="111">
        <f t="shared" si="215"/>
        <v>2.6951844563363789E-2</v>
      </c>
      <c r="H108" s="6">
        <f t="shared" si="215"/>
        <v>0.41578724868864037</v>
      </c>
      <c r="I108" s="6">
        <f t="shared" si="215"/>
        <v>0.31966816684741772</v>
      </c>
      <c r="J108" s="6">
        <f t="shared" si="215"/>
        <v>0.31535391396729134</v>
      </c>
      <c r="K108" s="6">
        <f t="shared" si="215"/>
        <v>0.34565221529355372</v>
      </c>
      <c r="L108" s="6">
        <f t="shared" si="215"/>
        <v>0</v>
      </c>
      <c r="M108" s="7">
        <f t="shared" si="215"/>
        <v>0</v>
      </c>
      <c r="N108" s="8">
        <f t="shared" si="215"/>
        <v>0.30396138141539508</v>
      </c>
      <c r="O108" s="124">
        <f t="shared" si="215"/>
        <v>0.30396138141539508</v>
      </c>
      <c r="P108" s="111">
        <f t="shared" si="215"/>
        <v>0</v>
      </c>
      <c r="Q108" s="6">
        <f t="shared" si="215"/>
        <v>0</v>
      </c>
      <c r="R108" s="6">
        <f t="shared" si="215"/>
        <v>0</v>
      </c>
      <c r="S108" s="6">
        <f t="shared" si="215"/>
        <v>0</v>
      </c>
      <c r="T108" s="6">
        <f t="shared" si="215"/>
        <v>0</v>
      </c>
      <c r="U108" s="6">
        <f t="shared" si="215"/>
        <v>0</v>
      </c>
      <c r="V108" s="6">
        <f t="shared" si="215"/>
        <v>0</v>
      </c>
      <c r="W108" s="6">
        <f t="shared" si="215"/>
        <v>0</v>
      </c>
      <c r="X108" s="6">
        <f t="shared" si="215"/>
        <v>0</v>
      </c>
      <c r="Y108" s="6">
        <f t="shared" si="215"/>
        <v>0</v>
      </c>
      <c r="Z108" s="6">
        <f t="shared" si="215"/>
        <v>0</v>
      </c>
      <c r="AA108" s="7">
        <f t="shared" si="215"/>
        <v>0</v>
      </c>
      <c r="AB108" s="8">
        <f t="shared" si="215"/>
        <v>0</v>
      </c>
      <c r="AC108" s="124">
        <f t="shared" si="215"/>
        <v>0</v>
      </c>
      <c r="AD108" s="111">
        <f t="shared" si="215"/>
        <v>0</v>
      </c>
      <c r="AE108" s="6">
        <f t="shared" si="215"/>
        <v>0</v>
      </c>
      <c r="AF108" s="6">
        <f t="shared" si="215"/>
        <v>0</v>
      </c>
      <c r="AG108" s="6">
        <f t="shared" si="215"/>
        <v>0</v>
      </c>
      <c r="AH108" s="6">
        <f t="shared" si="215"/>
        <v>0</v>
      </c>
      <c r="AI108" s="6">
        <f t="shared" si="215"/>
        <v>0</v>
      </c>
      <c r="AJ108" s="6">
        <f t="shared" si="215"/>
        <v>0</v>
      </c>
      <c r="AK108" s="6">
        <f t="shared" si="215"/>
        <v>0</v>
      </c>
      <c r="AL108" s="6">
        <f t="shared" si="215"/>
        <v>0</v>
      </c>
      <c r="AM108" s="6">
        <f t="shared" si="215"/>
        <v>0</v>
      </c>
      <c r="AN108" s="6">
        <f t="shared" si="215"/>
        <v>0</v>
      </c>
      <c r="AO108" s="7">
        <f t="shared" si="215"/>
        <v>0</v>
      </c>
      <c r="AP108" s="8">
        <f t="shared" si="215"/>
        <v>0</v>
      </c>
      <c r="AQ108" s="124">
        <f t="shared" si="215"/>
        <v>0</v>
      </c>
      <c r="AR108" s="111">
        <f t="shared" si="215"/>
        <v>0</v>
      </c>
      <c r="AS108" s="6">
        <f t="shared" si="215"/>
        <v>0</v>
      </c>
      <c r="AT108" s="6">
        <f t="shared" si="215"/>
        <v>0</v>
      </c>
      <c r="AU108" s="6">
        <f t="shared" si="215"/>
        <v>0</v>
      </c>
      <c r="AV108" s="6">
        <f t="shared" si="215"/>
        <v>0</v>
      </c>
      <c r="AW108" s="6">
        <f t="shared" si="215"/>
        <v>0</v>
      </c>
      <c r="AX108" s="6">
        <f t="shared" si="215"/>
        <v>0</v>
      </c>
      <c r="AY108" s="6">
        <f t="shared" si="215"/>
        <v>0</v>
      </c>
      <c r="AZ108" s="6">
        <f t="shared" si="215"/>
        <v>0</v>
      </c>
      <c r="BA108" s="6">
        <f t="shared" si="215"/>
        <v>0</v>
      </c>
      <c r="BB108" s="6">
        <f t="shared" si="215"/>
        <v>0</v>
      </c>
      <c r="BC108" s="7">
        <f t="shared" si="215"/>
        <v>0</v>
      </c>
      <c r="BD108" s="8">
        <f t="shared" si="215"/>
        <v>0</v>
      </c>
      <c r="BE108" s="124">
        <f t="shared" si="215"/>
        <v>0</v>
      </c>
      <c r="BF108" s="111">
        <f t="shared" si="215"/>
        <v>0</v>
      </c>
      <c r="BG108" s="6">
        <f t="shared" si="215"/>
        <v>0</v>
      </c>
      <c r="BH108" s="6">
        <f t="shared" si="215"/>
        <v>0</v>
      </c>
      <c r="BI108" s="6">
        <f t="shared" si="215"/>
        <v>0</v>
      </c>
      <c r="BJ108" s="6">
        <f t="shared" si="215"/>
        <v>0</v>
      </c>
      <c r="BK108" s="6">
        <f t="shared" si="215"/>
        <v>0</v>
      </c>
      <c r="BL108" s="6">
        <f t="shared" si="215"/>
        <v>0</v>
      </c>
      <c r="BM108" s="6">
        <f t="shared" si="215"/>
        <v>0</v>
      </c>
      <c r="BN108" s="6">
        <f t="shared" ref="BN108:CG108" si="216">IF(BN$4=0,0,BN107/BN$4)</f>
        <v>0</v>
      </c>
      <c r="BO108" s="6">
        <f t="shared" si="216"/>
        <v>0</v>
      </c>
      <c r="BP108" s="6">
        <f t="shared" si="216"/>
        <v>0</v>
      </c>
      <c r="BQ108" s="7">
        <f t="shared" si="216"/>
        <v>0</v>
      </c>
      <c r="BR108" s="8">
        <f t="shared" si="216"/>
        <v>0</v>
      </c>
      <c r="BS108" s="124">
        <f t="shared" si="216"/>
        <v>0</v>
      </c>
      <c r="BT108" s="111">
        <f t="shared" si="216"/>
        <v>0</v>
      </c>
      <c r="BU108" s="6">
        <f t="shared" si="216"/>
        <v>0</v>
      </c>
      <c r="BV108" s="6">
        <f t="shared" si="216"/>
        <v>0</v>
      </c>
      <c r="BW108" s="6">
        <f t="shared" si="216"/>
        <v>0</v>
      </c>
      <c r="BX108" s="6">
        <f t="shared" si="216"/>
        <v>0</v>
      </c>
      <c r="BY108" s="6">
        <f t="shared" si="216"/>
        <v>0</v>
      </c>
      <c r="BZ108" s="6">
        <f t="shared" si="216"/>
        <v>0</v>
      </c>
      <c r="CA108" s="6">
        <f t="shared" si="216"/>
        <v>0</v>
      </c>
      <c r="CB108" s="6">
        <f t="shared" si="216"/>
        <v>0</v>
      </c>
      <c r="CC108" s="6">
        <f t="shared" si="216"/>
        <v>0</v>
      </c>
      <c r="CD108" s="6">
        <f t="shared" si="216"/>
        <v>0</v>
      </c>
      <c r="CE108" s="7">
        <f t="shared" si="216"/>
        <v>0</v>
      </c>
      <c r="CF108" s="8">
        <f t="shared" si="216"/>
        <v>0</v>
      </c>
      <c r="CG108" s="124">
        <f t="shared" si="216"/>
        <v>0</v>
      </c>
    </row>
    <row r="109" spans="1:85" ht="7.5" customHeight="1" thickBot="1" x14ac:dyDescent="0.3">
      <c r="A109" s="168"/>
      <c r="B109" s="169"/>
      <c r="C109" s="170"/>
      <c r="D109" s="170"/>
      <c r="E109" s="170"/>
      <c r="F109" s="171"/>
      <c r="G109" s="169"/>
      <c r="H109" s="170"/>
      <c r="I109" s="170"/>
      <c r="J109" s="170"/>
      <c r="K109" s="170"/>
      <c r="L109" s="170"/>
      <c r="M109" s="171"/>
      <c r="N109" s="172"/>
      <c r="O109" s="173"/>
      <c r="P109" s="169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1"/>
      <c r="AB109" s="172"/>
      <c r="AC109" s="173"/>
      <c r="AD109" s="169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1"/>
      <c r="AP109" s="172"/>
      <c r="AQ109" s="173"/>
      <c r="AR109" s="169"/>
      <c r="AS109" s="170"/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/>
      <c r="BD109" s="172"/>
      <c r="BE109" s="173"/>
      <c r="BF109" s="169"/>
      <c r="BG109" s="170"/>
      <c r="BH109" s="170"/>
      <c r="BI109" s="170"/>
      <c r="BJ109" s="170"/>
      <c r="BK109" s="170"/>
      <c r="BL109" s="170"/>
      <c r="BM109" s="170"/>
      <c r="BN109" s="170"/>
      <c r="BO109" s="170"/>
      <c r="BP109" s="170"/>
      <c r="BQ109" s="171"/>
      <c r="BR109" s="172"/>
      <c r="BS109" s="173"/>
      <c r="BT109" s="169"/>
      <c r="BU109" s="170"/>
      <c r="BV109" s="170"/>
      <c r="BW109" s="170"/>
      <c r="BX109" s="170"/>
      <c r="BY109" s="170"/>
      <c r="BZ109" s="170"/>
      <c r="CA109" s="170"/>
      <c r="CB109" s="170"/>
      <c r="CC109" s="170"/>
      <c r="CD109" s="170"/>
      <c r="CE109" s="171"/>
      <c r="CF109" s="172"/>
      <c r="CG109" s="173"/>
    </row>
    <row r="110" spans="1:85" ht="16.5" thickTop="1" x14ac:dyDescent="0.25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"/>
      <c r="AC110" s="3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3"/>
      <c r="AQ110" s="3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3"/>
      <c r="BE110" s="3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3"/>
      <c r="BS110" s="3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3"/>
    </row>
    <row r="111" spans="1:85" x14ac:dyDescent="0.25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</row>
    <row r="112" spans="1:85" x14ac:dyDescent="0.25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</row>
  </sheetData>
  <mergeCells count="1">
    <mergeCell ref="A1:O1"/>
  </mergeCells>
  <conditionalFormatting sqref="AC6">
    <cfRule type="cellIs" dxfId="383" priority="315" operator="greaterThan">
      <formula>0</formula>
    </cfRule>
    <cfRule type="cellIs" dxfId="382" priority="316" operator="lessThan">
      <formula>0</formula>
    </cfRule>
  </conditionalFormatting>
  <conditionalFormatting sqref="AC10">
    <cfRule type="cellIs" dxfId="381" priority="313" operator="greaterThan">
      <formula>0</formula>
    </cfRule>
    <cfRule type="cellIs" dxfId="380" priority="314" operator="lessThan">
      <formula>0</formula>
    </cfRule>
  </conditionalFormatting>
  <conditionalFormatting sqref="AC15">
    <cfRule type="cellIs" dxfId="379" priority="311" operator="greaterThan">
      <formula>0</formula>
    </cfRule>
    <cfRule type="cellIs" dxfId="378" priority="312" operator="lessThan">
      <formula>0</formula>
    </cfRule>
  </conditionalFormatting>
  <conditionalFormatting sqref="AC20">
    <cfRule type="cellIs" dxfId="377" priority="309" operator="greaterThan">
      <formula>0</formula>
    </cfRule>
    <cfRule type="cellIs" dxfId="376" priority="310" operator="lessThan">
      <formula>0</formula>
    </cfRule>
  </conditionalFormatting>
  <conditionalFormatting sqref="B6:N6">
    <cfRule type="cellIs" dxfId="375" priority="383" operator="greaterThan">
      <formula>0</formula>
    </cfRule>
    <cfRule type="cellIs" dxfId="374" priority="384" operator="lessThan">
      <formula>0</formula>
    </cfRule>
  </conditionalFormatting>
  <conditionalFormatting sqref="B10:N10">
    <cfRule type="cellIs" dxfId="373" priority="381" operator="greaterThan">
      <formula>0</formula>
    </cfRule>
    <cfRule type="cellIs" dxfId="372" priority="382" operator="lessThan">
      <formula>0</formula>
    </cfRule>
  </conditionalFormatting>
  <conditionalFormatting sqref="B15:N15">
    <cfRule type="cellIs" dxfId="371" priority="379" operator="greaterThan">
      <formula>0</formula>
    </cfRule>
    <cfRule type="cellIs" dxfId="370" priority="380" operator="lessThan">
      <formula>0</formula>
    </cfRule>
  </conditionalFormatting>
  <conditionalFormatting sqref="B20:N20">
    <cfRule type="cellIs" dxfId="369" priority="377" operator="greaterThan">
      <formula>0</formula>
    </cfRule>
    <cfRule type="cellIs" dxfId="368" priority="378" operator="lessThan">
      <formula>0</formula>
    </cfRule>
  </conditionalFormatting>
  <conditionalFormatting sqref="B25:N25">
    <cfRule type="cellIs" dxfId="367" priority="375" operator="greaterThan">
      <formula>0</formula>
    </cfRule>
    <cfRule type="cellIs" dxfId="366" priority="376" operator="lessThan">
      <formula>0</formula>
    </cfRule>
  </conditionalFormatting>
  <conditionalFormatting sqref="B30:N30">
    <cfRule type="cellIs" dxfId="365" priority="373" operator="greaterThan">
      <formula>0</formula>
    </cfRule>
    <cfRule type="cellIs" dxfId="364" priority="374" operator="lessThan">
      <formula>0</formula>
    </cfRule>
  </conditionalFormatting>
  <conditionalFormatting sqref="AD15:AP15">
    <cfRule type="cellIs" dxfId="363" priority="251" operator="greaterThan">
      <formula>0</formula>
    </cfRule>
    <cfRule type="cellIs" dxfId="362" priority="252" operator="lessThan">
      <formula>0</formula>
    </cfRule>
  </conditionalFormatting>
  <conditionalFormatting sqref="AD20:AP20">
    <cfRule type="cellIs" dxfId="361" priority="249" operator="greaterThan">
      <formula>0</formula>
    </cfRule>
    <cfRule type="cellIs" dxfId="360" priority="250" operator="lessThan">
      <formula>0</formula>
    </cfRule>
  </conditionalFormatting>
  <conditionalFormatting sqref="AD25:AP25">
    <cfRule type="cellIs" dxfId="359" priority="247" operator="greaterThan">
      <formula>0</formula>
    </cfRule>
    <cfRule type="cellIs" dxfId="358" priority="248" operator="lessThan">
      <formula>0</formula>
    </cfRule>
  </conditionalFormatting>
  <conditionalFormatting sqref="AD30:AP30">
    <cfRule type="cellIs" dxfId="357" priority="245" operator="greaterThan">
      <formula>0</formula>
    </cfRule>
    <cfRule type="cellIs" dxfId="356" priority="246" operator="lessThan">
      <formula>0</formula>
    </cfRule>
  </conditionalFormatting>
  <conditionalFormatting sqref="P25:AB25">
    <cfRule type="cellIs" dxfId="355" priority="341" operator="greaterThan">
      <formula>0</formula>
    </cfRule>
    <cfRule type="cellIs" dxfId="354" priority="342" operator="lessThan">
      <formula>0</formula>
    </cfRule>
  </conditionalFormatting>
  <conditionalFormatting sqref="P30:AB30">
    <cfRule type="cellIs" dxfId="353" priority="339" operator="greaterThan">
      <formula>0</formula>
    </cfRule>
    <cfRule type="cellIs" dxfId="352" priority="340" operator="lessThan">
      <formula>0</formula>
    </cfRule>
  </conditionalFormatting>
  <conditionalFormatting sqref="P35:AB35">
    <cfRule type="cellIs" dxfId="351" priority="337" operator="greaterThan">
      <formula>0</formula>
    </cfRule>
    <cfRule type="cellIs" dxfId="350" priority="338" operator="lessThan">
      <formula>0</formula>
    </cfRule>
  </conditionalFormatting>
  <conditionalFormatting sqref="P53:AB53">
    <cfRule type="cellIs" dxfId="349" priority="335" operator="greaterThan">
      <formula>0</formula>
    </cfRule>
    <cfRule type="cellIs" dxfId="348" priority="336" operator="lessThan">
      <formula>0</formula>
    </cfRule>
  </conditionalFormatting>
  <conditionalFormatting sqref="P59:AB59">
    <cfRule type="cellIs" dxfId="347" priority="333" operator="greaterThan">
      <formula>0</formula>
    </cfRule>
    <cfRule type="cellIs" dxfId="346" priority="334" operator="lessThan">
      <formula>0</formula>
    </cfRule>
  </conditionalFormatting>
  <conditionalFormatting sqref="P65:AB65">
    <cfRule type="cellIs" dxfId="345" priority="331" operator="greaterThan">
      <formula>0</formula>
    </cfRule>
    <cfRule type="cellIs" dxfId="344" priority="332" operator="lessThan">
      <formula>0</formula>
    </cfRule>
  </conditionalFormatting>
  <conditionalFormatting sqref="P71:AB71">
    <cfRule type="cellIs" dxfId="343" priority="329" operator="greaterThan">
      <formula>0</formula>
    </cfRule>
    <cfRule type="cellIs" dxfId="342" priority="330" operator="lessThan">
      <formula>0</formula>
    </cfRule>
  </conditionalFormatting>
  <conditionalFormatting sqref="P77:AB77">
    <cfRule type="cellIs" dxfId="341" priority="327" operator="greaterThan">
      <formula>0</formula>
    </cfRule>
    <cfRule type="cellIs" dxfId="340" priority="328" operator="lessThan">
      <formula>0</formula>
    </cfRule>
  </conditionalFormatting>
  <conditionalFormatting sqref="P83:AB83">
    <cfRule type="cellIs" dxfId="339" priority="325" operator="greaterThan">
      <formula>0</formula>
    </cfRule>
    <cfRule type="cellIs" dxfId="338" priority="326" operator="lessThan">
      <formula>0</formula>
    </cfRule>
  </conditionalFormatting>
  <conditionalFormatting sqref="Q46:AB46">
    <cfRule type="cellIs" dxfId="337" priority="323" operator="greaterThan">
      <formula>0</formula>
    </cfRule>
    <cfRule type="cellIs" dxfId="336" priority="324" operator="lessThan">
      <formula>0</formula>
    </cfRule>
  </conditionalFormatting>
  <conditionalFormatting sqref="P46">
    <cfRule type="cellIs" dxfId="335" priority="321" operator="greaterThan">
      <formula>0</formula>
    </cfRule>
    <cfRule type="cellIs" dxfId="334" priority="322" operator="lessThan">
      <formula>0</formula>
    </cfRule>
  </conditionalFormatting>
  <conditionalFormatting sqref="Q94:AB94">
    <cfRule type="cellIs" dxfId="333" priority="319" operator="greaterThan">
      <formula>0</formula>
    </cfRule>
    <cfRule type="cellIs" dxfId="332" priority="320" operator="lessThan">
      <formula>0</formula>
    </cfRule>
  </conditionalFormatting>
  <conditionalFormatting sqref="P94">
    <cfRule type="cellIs" dxfId="331" priority="317" operator="greaterThan">
      <formula>0</formula>
    </cfRule>
    <cfRule type="cellIs" dxfId="330" priority="318" operator="lessThan">
      <formula>0</formula>
    </cfRule>
  </conditionalFormatting>
  <conditionalFormatting sqref="AQ25">
    <cfRule type="cellIs" dxfId="329" priority="213" operator="greaterThan">
      <formula>0</formula>
    </cfRule>
    <cfRule type="cellIs" dxfId="328" priority="214" operator="lessThan">
      <formula>0</formula>
    </cfRule>
  </conditionalFormatting>
  <conditionalFormatting sqref="AQ30">
    <cfRule type="cellIs" dxfId="327" priority="211" operator="greaterThan">
      <formula>0</formula>
    </cfRule>
    <cfRule type="cellIs" dxfId="326" priority="212" operator="lessThan">
      <formula>0</formula>
    </cfRule>
  </conditionalFormatting>
  <conditionalFormatting sqref="AQ35">
    <cfRule type="cellIs" dxfId="325" priority="209" operator="greaterThan">
      <formula>0</formula>
    </cfRule>
    <cfRule type="cellIs" dxfId="324" priority="210" operator="lessThan">
      <formula>0</formula>
    </cfRule>
  </conditionalFormatting>
  <conditionalFormatting sqref="AQ53">
    <cfRule type="cellIs" dxfId="323" priority="207" operator="greaterThan">
      <formula>0</formula>
    </cfRule>
    <cfRule type="cellIs" dxfId="322" priority="208" operator="lessThan">
      <formula>0</formula>
    </cfRule>
  </conditionalFormatting>
  <conditionalFormatting sqref="AQ59">
    <cfRule type="cellIs" dxfId="321" priority="205" operator="greaterThan">
      <formula>0</formula>
    </cfRule>
    <cfRule type="cellIs" dxfId="320" priority="206" operator="lessThan">
      <formula>0</formula>
    </cfRule>
  </conditionalFormatting>
  <conditionalFormatting sqref="AQ65">
    <cfRule type="cellIs" dxfId="319" priority="203" operator="greaterThan">
      <formula>0</formula>
    </cfRule>
    <cfRule type="cellIs" dxfId="318" priority="204" operator="lessThan">
      <formula>0</formula>
    </cfRule>
  </conditionalFormatting>
  <conditionalFormatting sqref="AQ71">
    <cfRule type="cellIs" dxfId="317" priority="201" operator="greaterThan">
      <formula>0</formula>
    </cfRule>
    <cfRule type="cellIs" dxfId="316" priority="202" operator="lessThan">
      <formula>0</formula>
    </cfRule>
  </conditionalFormatting>
  <conditionalFormatting sqref="AQ77">
    <cfRule type="cellIs" dxfId="315" priority="199" operator="greaterThan">
      <formula>0</formula>
    </cfRule>
    <cfRule type="cellIs" dxfId="314" priority="200" operator="lessThan">
      <formula>0</formula>
    </cfRule>
  </conditionalFormatting>
  <conditionalFormatting sqref="AQ83">
    <cfRule type="cellIs" dxfId="313" priority="197" operator="greaterThan">
      <formula>0</formula>
    </cfRule>
    <cfRule type="cellIs" dxfId="312" priority="198" operator="lessThan">
      <formula>0</formula>
    </cfRule>
  </conditionalFormatting>
  <conditionalFormatting sqref="AQ46">
    <cfRule type="cellIs" dxfId="311" priority="195" operator="greaterThan">
      <formula>0</formula>
    </cfRule>
    <cfRule type="cellIs" dxfId="310" priority="196" operator="lessThan">
      <formula>0</formula>
    </cfRule>
  </conditionalFormatting>
  <conditionalFormatting sqref="AQ94">
    <cfRule type="cellIs" dxfId="309" priority="193" operator="greaterThan">
      <formula>0</formula>
    </cfRule>
    <cfRule type="cellIs" dxfId="308" priority="194" operator="lessThan">
      <formula>0</formula>
    </cfRule>
  </conditionalFormatting>
  <conditionalFormatting sqref="AR6:BD6">
    <cfRule type="cellIs" dxfId="307" priority="191" operator="greaterThan">
      <formula>0</formula>
    </cfRule>
    <cfRule type="cellIs" dxfId="306" priority="192" operator="lessThan">
      <formula>0</formula>
    </cfRule>
  </conditionalFormatting>
  <conditionalFormatting sqref="AR10:BD10">
    <cfRule type="cellIs" dxfId="305" priority="189" operator="greaterThan">
      <formula>0</formula>
    </cfRule>
    <cfRule type="cellIs" dxfId="304" priority="190" operator="lessThan">
      <formula>0</formula>
    </cfRule>
  </conditionalFormatting>
  <conditionalFormatting sqref="O25">
    <cfRule type="cellIs" dxfId="303" priority="277" operator="greaterThan">
      <formula>0</formula>
    </cfRule>
    <cfRule type="cellIs" dxfId="302" priority="278" operator="lessThan">
      <formula>0</formula>
    </cfRule>
  </conditionalFormatting>
  <conditionalFormatting sqref="O30">
    <cfRule type="cellIs" dxfId="301" priority="275" operator="greaterThan">
      <formula>0</formula>
    </cfRule>
    <cfRule type="cellIs" dxfId="300" priority="276" operator="lessThan">
      <formula>0</formula>
    </cfRule>
  </conditionalFormatting>
  <conditionalFormatting sqref="O35">
    <cfRule type="cellIs" dxfId="299" priority="273" operator="greaterThan">
      <formula>0</formula>
    </cfRule>
    <cfRule type="cellIs" dxfId="298" priority="274" operator="lessThan">
      <formula>0</formula>
    </cfRule>
  </conditionalFormatting>
  <conditionalFormatting sqref="O53">
    <cfRule type="cellIs" dxfId="297" priority="271" operator="greaterThan">
      <formula>0</formula>
    </cfRule>
    <cfRule type="cellIs" dxfId="296" priority="272" operator="lessThan">
      <formula>0</formula>
    </cfRule>
  </conditionalFormatting>
  <conditionalFormatting sqref="O59">
    <cfRule type="cellIs" dxfId="295" priority="269" operator="greaterThan">
      <formula>0</formula>
    </cfRule>
    <cfRule type="cellIs" dxfId="294" priority="270" operator="lessThan">
      <formula>0</formula>
    </cfRule>
  </conditionalFormatting>
  <conditionalFormatting sqref="O65">
    <cfRule type="cellIs" dxfId="293" priority="267" operator="greaterThan">
      <formula>0</formula>
    </cfRule>
    <cfRule type="cellIs" dxfId="292" priority="268" operator="lessThan">
      <formula>0</formula>
    </cfRule>
  </conditionalFormatting>
  <conditionalFormatting sqref="O71">
    <cfRule type="cellIs" dxfId="291" priority="265" operator="greaterThan">
      <formula>0</formula>
    </cfRule>
    <cfRule type="cellIs" dxfId="290" priority="266" operator="lessThan">
      <formula>0</formula>
    </cfRule>
  </conditionalFormatting>
  <conditionalFormatting sqref="O77">
    <cfRule type="cellIs" dxfId="289" priority="263" operator="greaterThan">
      <formula>0</formula>
    </cfRule>
    <cfRule type="cellIs" dxfId="288" priority="264" operator="lessThan">
      <formula>0</formula>
    </cfRule>
  </conditionalFormatting>
  <conditionalFormatting sqref="O83">
    <cfRule type="cellIs" dxfId="287" priority="261" operator="greaterThan">
      <formula>0</formula>
    </cfRule>
    <cfRule type="cellIs" dxfId="286" priority="262" operator="lessThan">
      <formula>0</formula>
    </cfRule>
  </conditionalFormatting>
  <conditionalFormatting sqref="O46">
    <cfRule type="cellIs" dxfId="285" priority="259" operator="greaterThan">
      <formula>0</formula>
    </cfRule>
    <cfRule type="cellIs" dxfId="284" priority="260" operator="lessThan">
      <formula>0</formula>
    </cfRule>
  </conditionalFormatting>
  <conditionalFormatting sqref="O94">
    <cfRule type="cellIs" dxfId="283" priority="257" operator="greaterThan">
      <formula>0</formula>
    </cfRule>
    <cfRule type="cellIs" dxfId="282" priority="258" operator="lessThan">
      <formula>0</formula>
    </cfRule>
  </conditionalFormatting>
  <conditionalFormatting sqref="AD6:AP6">
    <cfRule type="cellIs" dxfId="281" priority="255" operator="greaterThan">
      <formula>0</formula>
    </cfRule>
    <cfRule type="cellIs" dxfId="280" priority="256" operator="lessThan">
      <formula>0</formula>
    </cfRule>
  </conditionalFormatting>
  <conditionalFormatting sqref="AD10:AP10">
    <cfRule type="cellIs" dxfId="279" priority="253" operator="greaterThan">
      <formula>0</formula>
    </cfRule>
    <cfRule type="cellIs" dxfId="278" priority="254" operator="lessThan">
      <formula>0</formula>
    </cfRule>
  </conditionalFormatting>
  <conditionalFormatting sqref="AR25:BD25">
    <cfRule type="cellIs" dxfId="277" priority="183" operator="greaterThan">
      <formula>0</formula>
    </cfRule>
    <cfRule type="cellIs" dxfId="276" priority="184" operator="lessThan">
      <formula>0</formula>
    </cfRule>
  </conditionalFormatting>
  <conditionalFormatting sqref="AR30:BD30">
    <cfRule type="cellIs" dxfId="275" priority="181" operator="greaterThan">
      <formula>0</formula>
    </cfRule>
    <cfRule type="cellIs" dxfId="274" priority="182" operator="lessThan">
      <formula>0</formula>
    </cfRule>
  </conditionalFormatting>
  <conditionalFormatting sqref="AR15:BD15">
    <cfRule type="cellIs" dxfId="273" priority="187" operator="greaterThan">
      <formula>0</formula>
    </cfRule>
    <cfRule type="cellIs" dxfId="272" priority="188" operator="lessThan">
      <formula>0</formula>
    </cfRule>
  </conditionalFormatting>
  <conditionalFormatting sqref="AR20:BD20">
    <cfRule type="cellIs" dxfId="271" priority="185" operator="greaterThan">
      <formula>0</formula>
    </cfRule>
    <cfRule type="cellIs" dxfId="270" priority="186" operator="lessThan">
      <formula>0</formula>
    </cfRule>
  </conditionalFormatting>
  <conditionalFormatting sqref="BE25">
    <cfRule type="cellIs" dxfId="269" priority="149" operator="greaterThan">
      <formula>0</formula>
    </cfRule>
    <cfRule type="cellIs" dxfId="268" priority="150" operator="lessThan">
      <formula>0</formula>
    </cfRule>
  </conditionalFormatting>
  <conditionalFormatting sqref="BE30">
    <cfRule type="cellIs" dxfId="267" priority="147" operator="greaterThan">
      <formula>0</formula>
    </cfRule>
    <cfRule type="cellIs" dxfId="266" priority="148" operator="lessThan">
      <formula>0</formula>
    </cfRule>
  </conditionalFormatting>
  <conditionalFormatting sqref="BE35">
    <cfRule type="cellIs" dxfId="265" priority="145" operator="greaterThan">
      <formula>0</formula>
    </cfRule>
    <cfRule type="cellIs" dxfId="264" priority="146" operator="lessThan">
      <formula>0</formula>
    </cfRule>
  </conditionalFormatting>
  <conditionalFormatting sqref="BE53">
    <cfRule type="cellIs" dxfId="263" priority="143" operator="greaterThan">
      <formula>0</formula>
    </cfRule>
    <cfRule type="cellIs" dxfId="262" priority="144" operator="lessThan">
      <formula>0</formula>
    </cfRule>
  </conditionalFormatting>
  <conditionalFormatting sqref="BE59">
    <cfRule type="cellIs" dxfId="261" priority="141" operator="greaterThan">
      <formula>0</formula>
    </cfRule>
    <cfRule type="cellIs" dxfId="260" priority="142" operator="lessThan">
      <formula>0</formula>
    </cfRule>
  </conditionalFormatting>
  <conditionalFormatting sqref="BE65">
    <cfRule type="cellIs" dxfId="259" priority="139" operator="greaterThan">
      <formula>0</formula>
    </cfRule>
    <cfRule type="cellIs" dxfId="258" priority="140" operator="lessThan">
      <formula>0</formula>
    </cfRule>
  </conditionalFormatting>
  <conditionalFormatting sqref="BE71">
    <cfRule type="cellIs" dxfId="257" priority="137" operator="greaterThan">
      <formula>0</formula>
    </cfRule>
    <cfRule type="cellIs" dxfId="256" priority="138" operator="lessThan">
      <formula>0</formula>
    </cfRule>
  </conditionalFormatting>
  <conditionalFormatting sqref="BE77">
    <cfRule type="cellIs" dxfId="255" priority="135" operator="greaterThan">
      <formula>0</formula>
    </cfRule>
    <cfRule type="cellIs" dxfId="254" priority="136" operator="lessThan">
      <formula>0</formula>
    </cfRule>
  </conditionalFormatting>
  <conditionalFormatting sqref="BE83">
    <cfRule type="cellIs" dxfId="253" priority="133" operator="greaterThan">
      <formula>0</formula>
    </cfRule>
    <cfRule type="cellIs" dxfId="252" priority="134" operator="lessThan">
      <formula>0</formula>
    </cfRule>
  </conditionalFormatting>
  <conditionalFormatting sqref="BE46">
    <cfRule type="cellIs" dxfId="251" priority="131" operator="greaterThan">
      <formula>0</formula>
    </cfRule>
    <cfRule type="cellIs" dxfId="250" priority="132" operator="lessThan">
      <formula>0</formula>
    </cfRule>
  </conditionalFormatting>
  <conditionalFormatting sqref="BE94">
    <cfRule type="cellIs" dxfId="249" priority="129" operator="greaterThan">
      <formula>0</formula>
    </cfRule>
    <cfRule type="cellIs" dxfId="248" priority="130" operator="lessThan">
      <formula>0</formula>
    </cfRule>
  </conditionalFormatting>
  <conditionalFormatting sqref="BF6:BR6">
    <cfRule type="cellIs" dxfId="247" priority="127" operator="greaterThan">
      <formula>0</formula>
    </cfRule>
    <cfRule type="cellIs" dxfId="246" priority="128" operator="lessThan">
      <formula>0</formula>
    </cfRule>
  </conditionalFormatting>
  <conditionalFormatting sqref="BF10:BR10">
    <cfRule type="cellIs" dxfId="245" priority="125" operator="greaterThan">
      <formula>0</formula>
    </cfRule>
    <cfRule type="cellIs" dxfId="244" priority="126" operator="lessThan">
      <formula>0</formula>
    </cfRule>
  </conditionalFormatting>
  <conditionalFormatting sqref="BF15:BR15">
    <cfRule type="cellIs" dxfId="243" priority="123" operator="greaterThan">
      <formula>0</formula>
    </cfRule>
    <cfRule type="cellIs" dxfId="242" priority="124" operator="lessThan">
      <formula>0</formula>
    </cfRule>
  </conditionalFormatting>
  <conditionalFormatting sqref="BF20:BR20">
    <cfRule type="cellIs" dxfId="241" priority="121" operator="greaterThan">
      <formula>0</formula>
    </cfRule>
    <cfRule type="cellIs" dxfId="240" priority="122" operator="lessThan">
      <formula>0</formula>
    </cfRule>
  </conditionalFormatting>
  <conditionalFormatting sqref="BF25:BR25">
    <cfRule type="cellIs" dxfId="239" priority="119" operator="greaterThan">
      <formula>0</formula>
    </cfRule>
    <cfRule type="cellIs" dxfId="238" priority="120" operator="lessThan">
      <formula>0</formula>
    </cfRule>
  </conditionalFormatting>
  <conditionalFormatting sqref="BF30:BR30">
    <cfRule type="cellIs" dxfId="237" priority="117" operator="greaterThan">
      <formula>0</formula>
    </cfRule>
    <cfRule type="cellIs" dxfId="236" priority="118" operator="lessThan">
      <formula>0</formula>
    </cfRule>
  </conditionalFormatting>
  <conditionalFormatting sqref="BF35:BR35">
    <cfRule type="cellIs" dxfId="235" priority="115" operator="greaterThan">
      <formula>0</formula>
    </cfRule>
    <cfRule type="cellIs" dxfId="234" priority="116" operator="lessThan">
      <formula>0</formula>
    </cfRule>
  </conditionalFormatting>
  <conditionalFormatting sqref="BF53:BR53">
    <cfRule type="cellIs" dxfId="233" priority="113" operator="greaterThan">
      <formula>0</formula>
    </cfRule>
    <cfRule type="cellIs" dxfId="232" priority="114" operator="lessThan">
      <formula>0</formula>
    </cfRule>
  </conditionalFormatting>
  <conditionalFormatting sqref="BF59:BR59">
    <cfRule type="cellIs" dxfId="231" priority="111" operator="greaterThan">
      <formula>0</formula>
    </cfRule>
    <cfRule type="cellIs" dxfId="230" priority="112" operator="lessThan">
      <formula>0</formula>
    </cfRule>
  </conditionalFormatting>
  <conditionalFormatting sqref="BF65:BR65">
    <cfRule type="cellIs" dxfId="229" priority="109" operator="greaterThan">
      <formula>0</formula>
    </cfRule>
    <cfRule type="cellIs" dxfId="228" priority="110" operator="lessThan">
      <formula>0</formula>
    </cfRule>
  </conditionalFormatting>
  <conditionalFormatting sqref="BF71:BR71">
    <cfRule type="cellIs" dxfId="227" priority="107" operator="greaterThan">
      <formula>0</formula>
    </cfRule>
    <cfRule type="cellIs" dxfId="226" priority="108" operator="lessThan">
      <formula>0</formula>
    </cfRule>
  </conditionalFormatting>
  <conditionalFormatting sqref="BF77:BR77">
    <cfRule type="cellIs" dxfId="225" priority="105" operator="greaterThan">
      <formula>0</formula>
    </cfRule>
    <cfRule type="cellIs" dxfId="224" priority="106" operator="lessThan">
      <formula>0</formula>
    </cfRule>
  </conditionalFormatting>
  <conditionalFormatting sqref="BF83:BR83">
    <cfRule type="cellIs" dxfId="223" priority="103" operator="greaterThan">
      <formula>0</formula>
    </cfRule>
    <cfRule type="cellIs" dxfId="222" priority="104" operator="lessThan">
      <formula>0</formula>
    </cfRule>
  </conditionalFormatting>
  <conditionalFormatting sqref="BG46:BR46">
    <cfRule type="cellIs" dxfId="221" priority="101" operator="greaterThan">
      <formula>0</formula>
    </cfRule>
    <cfRule type="cellIs" dxfId="220" priority="102" operator="lessThan">
      <formula>0</formula>
    </cfRule>
  </conditionalFormatting>
  <conditionalFormatting sqref="BF46">
    <cfRule type="cellIs" dxfId="219" priority="99" operator="greaterThan">
      <formula>0</formula>
    </cfRule>
    <cfRule type="cellIs" dxfId="218" priority="100" operator="lessThan">
      <formula>0</formula>
    </cfRule>
  </conditionalFormatting>
  <conditionalFormatting sqref="BG94:BR94">
    <cfRule type="cellIs" dxfId="217" priority="97" operator="greaterThan">
      <formula>0</formula>
    </cfRule>
    <cfRule type="cellIs" dxfId="216" priority="98" operator="lessThan">
      <formula>0</formula>
    </cfRule>
  </conditionalFormatting>
  <conditionalFormatting sqref="BF94">
    <cfRule type="cellIs" dxfId="215" priority="95" operator="greaterThan">
      <formula>0</formula>
    </cfRule>
    <cfRule type="cellIs" dxfId="214" priority="96" operator="lessThan">
      <formula>0</formula>
    </cfRule>
  </conditionalFormatting>
  <conditionalFormatting sqref="BS6">
    <cfRule type="cellIs" dxfId="213" priority="93" operator="greaterThan">
      <formula>0</formula>
    </cfRule>
    <cfRule type="cellIs" dxfId="212" priority="94" operator="lessThan">
      <formula>0</formula>
    </cfRule>
  </conditionalFormatting>
  <conditionalFormatting sqref="BS10">
    <cfRule type="cellIs" dxfId="211" priority="91" operator="greaterThan">
      <formula>0</formula>
    </cfRule>
    <cfRule type="cellIs" dxfId="210" priority="92" operator="lessThan">
      <formula>0</formula>
    </cfRule>
  </conditionalFormatting>
  <conditionalFormatting sqref="BS15">
    <cfRule type="cellIs" dxfId="209" priority="89" operator="greaterThan">
      <formula>0</formula>
    </cfRule>
    <cfRule type="cellIs" dxfId="208" priority="90" operator="lessThan">
      <formula>0</formula>
    </cfRule>
  </conditionalFormatting>
  <conditionalFormatting sqref="BS20">
    <cfRule type="cellIs" dxfId="207" priority="87" operator="greaterThan">
      <formula>0</formula>
    </cfRule>
    <cfRule type="cellIs" dxfId="206" priority="88" operator="lessThan">
      <formula>0</formula>
    </cfRule>
  </conditionalFormatting>
  <conditionalFormatting sqref="BS25">
    <cfRule type="cellIs" dxfId="205" priority="85" operator="greaterThan">
      <formula>0</formula>
    </cfRule>
    <cfRule type="cellIs" dxfId="204" priority="86" operator="lessThan">
      <formula>0</formula>
    </cfRule>
  </conditionalFormatting>
  <conditionalFormatting sqref="BS30">
    <cfRule type="cellIs" dxfId="203" priority="83" operator="greaterThan">
      <formula>0</formula>
    </cfRule>
    <cfRule type="cellIs" dxfId="202" priority="84" operator="lessThan">
      <formula>0</formula>
    </cfRule>
  </conditionalFormatting>
  <conditionalFormatting sqref="BS35">
    <cfRule type="cellIs" dxfId="201" priority="81" operator="greaterThan">
      <formula>0</formula>
    </cfRule>
    <cfRule type="cellIs" dxfId="200" priority="82" operator="lessThan">
      <formula>0</formula>
    </cfRule>
  </conditionalFormatting>
  <conditionalFormatting sqref="BS53">
    <cfRule type="cellIs" dxfId="199" priority="79" operator="greaterThan">
      <formula>0</formula>
    </cfRule>
    <cfRule type="cellIs" dxfId="198" priority="80" operator="lessThan">
      <formula>0</formula>
    </cfRule>
  </conditionalFormatting>
  <conditionalFormatting sqref="BS59">
    <cfRule type="cellIs" dxfId="197" priority="77" operator="greaterThan">
      <formula>0</formula>
    </cfRule>
    <cfRule type="cellIs" dxfId="196" priority="78" operator="lessThan">
      <formula>0</formula>
    </cfRule>
  </conditionalFormatting>
  <conditionalFormatting sqref="BS65">
    <cfRule type="cellIs" dxfId="195" priority="75" operator="greaterThan">
      <formula>0</formula>
    </cfRule>
    <cfRule type="cellIs" dxfId="194" priority="76" operator="lessThan">
      <formula>0</formula>
    </cfRule>
  </conditionalFormatting>
  <conditionalFormatting sqref="BS71">
    <cfRule type="cellIs" dxfId="193" priority="73" operator="greaterThan">
      <formula>0</formula>
    </cfRule>
    <cfRule type="cellIs" dxfId="192" priority="74" operator="lessThan">
      <formula>0</formula>
    </cfRule>
  </conditionalFormatting>
  <conditionalFormatting sqref="BS77">
    <cfRule type="cellIs" dxfId="191" priority="71" operator="greaterThan">
      <formula>0</formula>
    </cfRule>
    <cfRule type="cellIs" dxfId="190" priority="72" operator="lessThan">
      <formula>0</formula>
    </cfRule>
  </conditionalFormatting>
  <conditionalFormatting sqref="BS83">
    <cfRule type="cellIs" dxfId="189" priority="69" operator="greaterThan">
      <formula>0</formula>
    </cfRule>
    <cfRule type="cellIs" dxfId="188" priority="70" operator="lessThan">
      <formula>0</formula>
    </cfRule>
  </conditionalFormatting>
  <conditionalFormatting sqref="BS46">
    <cfRule type="cellIs" dxfId="187" priority="67" operator="greaterThan">
      <formula>0</formula>
    </cfRule>
    <cfRule type="cellIs" dxfId="186" priority="68" operator="lessThan">
      <formula>0</formula>
    </cfRule>
  </conditionalFormatting>
  <conditionalFormatting sqref="BS94">
    <cfRule type="cellIs" dxfId="185" priority="65" operator="greaterThan">
      <formula>0</formula>
    </cfRule>
    <cfRule type="cellIs" dxfId="184" priority="66" operator="lessThan">
      <formula>0</formula>
    </cfRule>
  </conditionalFormatting>
  <conditionalFormatting sqref="BT6:CF6">
    <cfRule type="cellIs" dxfId="183" priority="63" operator="greaterThan">
      <formula>0</formula>
    </cfRule>
    <cfRule type="cellIs" dxfId="182" priority="64" operator="lessThan">
      <formula>0</formula>
    </cfRule>
  </conditionalFormatting>
  <conditionalFormatting sqref="BT10:CF10">
    <cfRule type="cellIs" dxfId="181" priority="61" operator="greaterThan">
      <formula>0</formula>
    </cfRule>
    <cfRule type="cellIs" dxfId="180" priority="62" operator="lessThan">
      <formula>0</formula>
    </cfRule>
  </conditionalFormatting>
  <conditionalFormatting sqref="BT15:CF15">
    <cfRule type="cellIs" dxfId="179" priority="59" operator="greaterThan">
      <formula>0</formula>
    </cfRule>
    <cfRule type="cellIs" dxfId="178" priority="60" operator="lessThan">
      <formula>0</formula>
    </cfRule>
  </conditionalFormatting>
  <conditionalFormatting sqref="BT20:CF20">
    <cfRule type="cellIs" dxfId="177" priority="57" operator="greaterThan">
      <formula>0</formula>
    </cfRule>
    <cfRule type="cellIs" dxfId="176" priority="58" operator="lessThan">
      <formula>0</formula>
    </cfRule>
  </conditionalFormatting>
  <conditionalFormatting sqref="BT25:CF25">
    <cfRule type="cellIs" dxfId="175" priority="55" operator="greaterThan">
      <formula>0</formula>
    </cfRule>
    <cfRule type="cellIs" dxfId="174" priority="56" operator="lessThan">
      <formula>0</formula>
    </cfRule>
  </conditionalFormatting>
  <conditionalFormatting sqref="BT30:CF30">
    <cfRule type="cellIs" dxfId="173" priority="53" operator="greaterThan">
      <formula>0</formula>
    </cfRule>
    <cfRule type="cellIs" dxfId="172" priority="54" operator="lessThan">
      <formula>0</formula>
    </cfRule>
  </conditionalFormatting>
  <conditionalFormatting sqref="BT35:CF35">
    <cfRule type="cellIs" dxfId="171" priority="51" operator="greaterThan">
      <formula>0</formula>
    </cfRule>
    <cfRule type="cellIs" dxfId="170" priority="52" operator="lessThan">
      <formula>0</formula>
    </cfRule>
  </conditionalFormatting>
  <conditionalFormatting sqref="BT53:CF53">
    <cfRule type="cellIs" dxfId="169" priority="49" operator="greaterThan">
      <formula>0</formula>
    </cfRule>
    <cfRule type="cellIs" dxfId="168" priority="50" operator="lessThan">
      <formula>0</formula>
    </cfRule>
  </conditionalFormatting>
  <conditionalFormatting sqref="BT59:CF59">
    <cfRule type="cellIs" dxfId="167" priority="47" operator="greaterThan">
      <formula>0</formula>
    </cfRule>
    <cfRule type="cellIs" dxfId="166" priority="48" operator="lessThan">
      <formula>0</formula>
    </cfRule>
  </conditionalFormatting>
  <conditionalFormatting sqref="BT65:CF65">
    <cfRule type="cellIs" dxfId="165" priority="45" operator="greaterThan">
      <formula>0</formula>
    </cfRule>
    <cfRule type="cellIs" dxfId="164" priority="46" operator="lessThan">
      <formula>0</formula>
    </cfRule>
  </conditionalFormatting>
  <conditionalFormatting sqref="BT71:CF71">
    <cfRule type="cellIs" dxfId="163" priority="43" operator="greaterThan">
      <formula>0</formula>
    </cfRule>
    <cfRule type="cellIs" dxfId="162" priority="44" operator="lessThan">
      <formula>0</formula>
    </cfRule>
  </conditionalFormatting>
  <conditionalFormatting sqref="BT77:CF77">
    <cfRule type="cellIs" dxfId="161" priority="41" operator="greaterThan">
      <formula>0</formula>
    </cfRule>
    <cfRule type="cellIs" dxfId="160" priority="42" operator="lessThan">
      <formula>0</formula>
    </cfRule>
  </conditionalFormatting>
  <conditionalFormatting sqref="BT83:CF83">
    <cfRule type="cellIs" dxfId="159" priority="39" operator="greaterThan">
      <formula>0</formula>
    </cfRule>
    <cfRule type="cellIs" dxfId="158" priority="40" operator="lessThan">
      <formula>0</formula>
    </cfRule>
  </conditionalFormatting>
  <conditionalFormatting sqref="BU46:CF46">
    <cfRule type="cellIs" dxfId="157" priority="37" operator="greaterThan">
      <formula>0</formula>
    </cfRule>
    <cfRule type="cellIs" dxfId="156" priority="38" operator="lessThan">
      <formula>0</formula>
    </cfRule>
  </conditionalFormatting>
  <conditionalFormatting sqref="BT46">
    <cfRule type="cellIs" dxfId="155" priority="35" operator="greaterThan">
      <formula>0</formula>
    </cfRule>
    <cfRule type="cellIs" dxfId="154" priority="36" operator="lessThan">
      <formula>0</formula>
    </cfRule>
  </conditionalFormatting>
  <conditionalFormatting sqref="BU94:CF94">
    <cfRule type="cellIs" dxfId="153" priority="33" operator="greaterThan">
      <formula>0</formula>
    </cfRule>
    <cfRule type="cellIs" dxfId="152" priority="34" operator="lessThan">
      <formula>0</formula>
    </cfRule>
  </conditionalFormatting>
  <conditionalFormatting sqref="BT94">
    <cfRule type="cellIs" dxfId="151" priority="31" operator="greaterThan">
      <formula>0</formula>
    </cfRule>
    <cfRule type="cellIs" dxfId="150" priority="32" operator="lessThan">
      <formula>0</formula>
    </cfRule>
  </conditionalFormatting>
  <conditionalFormatting sqref="CG6">
    <cfRule type="cellIs" dxfId="149" priority="29" operator="greaterThan">
      <formula>0</formula>
    </cfRule>
    <cfRule type="cellIs" dxfId="148" priority="30" operator="lessThan">
      <formula>0</formula>
    </cfRule>
  </conditionalFormatting>
  <conditionalFormatting sqref="CG10">
    <cfRule type="cellIs" dxfId="147" priority="27" operator="greaterThan">
      <formula>0</formula>
    </cfRule>
    <cfRule type="cellIs" dxfId="146" priority="28" operator="lessThan">
      <formula>0</formula>
    </cfRule>
  </conditionalFormatting>
  <conditionalFormatting sqref="CG15">
    <cfRule type="cellIs" dxfId="145" priority="25" operator="greaterThan">
      <formula>0</formula>
    </cfRule>
    <cfRule type="cellIs" dxfId="144" priority="26" operator="lessThan">
      <formula>0</formula>
    </cfRule>
  </conditionalFormatting>
  <conditionalFormatting sqref="CG20">
    <cfRule type="cellIs" dxfId="143" priority="23" operator="greaterThan">
      <formula>0</formula>
    </cfRule>
    <cfRule type="cellIs" dxfId="142" priority="24" operator="lessThan">
      <formula>0</formula>
    </cfRule>
  </conditionalFormatting>
  <conditionalFormatting sqref="CG25">
    <cfRule type="cellIs" dxfId="141" priority="21" operator="greaterThan">
      <formula>0</formula>
    </cfRule>
    <cfRule type="cellIs" dxfId="140" priority="22" operator="lessThan">
      <formula>0</formula>
    </cfRule>
  </conditionalFormatting>
  <conditionalFormatting sqref="CG30">
    <cfRule type="cellIs" dxfId="139" priority="19" operator="greaterThan">
      <formula>0</formula>
    </cfRule>
    <cfRule type="cellIs" dxfId="138" priority="20" operator="lessThan">
      <formula>0</formula>
    </cfRule>
  </conditionalFormatting>
  <conditionalFormatting sqref="CG35">
    <cfRule type="cellIs" dxfId="137" priority="17" operator="greaterThan">
      <formula>0</formula>
    </cfRule>
    <cfRule type="cellIs" dxfId="136" priority="18" operator="lessThan">
      <formula>0</formula>
    </cfRule>
  </conditionalFormatting>
  <conditionalFormatting sqref="CG53">
    <cfRule type="cellIs" dxfId="135" priority="15" operator="greaterThan">
      <formula>0</formula>
    </cfRule>
    <cfRule type="cellIs" dxfId="134" priority="16" operator="lessThan">
      <formula>0</formula>
    </cfRule>
  </conditionalFormatting>
  <conditionalFormatting sqref="CG59">
    <cfRule type="cellIs" dxfId="133" priority="13" operator="greaterThan">
      <formula>0</formula>
    </cfRule>
    <cfRule type="cellIs" dxfId="132" priority="14" operator="lessThan">
      <formula>0</formula>
    </cfRule>
  </conditionalFormatting>
  <conditionalFormatting sqref="CG65">
    <cfRule type="cellIs" dxfId="131" priority="11" operator="greaterThan">
      <formula>0</formula>
    </cfRule>
    <cfRule type="cellIs" dxfId="130" priority="12" operator="lessThan">
      <formula>0</formula>
    </cfRule>
  </conditionalFormatting>
  <conditionalFormatting sqref="CG71">
    <cfRule type="cellIs" dxfId="129" priority="9" operator="greaterThan">
      <formula>0</formula>
    </cfRule>
    <cfRule type="cellIs" dxfId="128" priority="10" operator="lessThan">
      <formula>0</formula>
    </cfRule>
  </conditionalFormatting>
  <conditionalFormatting sqref="CG77">
    <cfRule type="cellIs" dxfId="127" priority="7" operator="greaterThan">
      <formula>0</formula>
    </cfRule>
    <cfRule type="cellIs" dxfId="126" priority="8" operator="lessThan">
      <formula>0</formula>
    </cfRule>
  </conditionalFormatting>
  <conditionalFormatting sqref="CG83">
    <cfRule type="cellIs" dxfId="125" priority="5" operator="greaterThan">
      <formula>0</formula>
    </cfRule>
    <cfRule type="cellIs" dxfId="124" priority="6" operator="lessThan">
      <formula>0</formula>
    </cfRule>
  </conditionalFormatting>
  <conditionalFormatting sqref="CG46">
    <cfRule type="cellIs" dxfId="123" priority="3" operator="greaterThan">
      <formula>0</formula>
    </cfRule>
    <cfRule type="cellIs" dxfId="122" priority="4" operator="lessThan">
      <formula>0</formula>
    </cfRule>
  </conditionalFormatting>
  <conditionalFormatting sqref="CG94">
    <cfRule type="cellIs" dxfId="121" priority="1" operator="greaterThan">
      <formula>0</formula>
    </cfRule>
    <cfRule type="cellIs" dxfId="120" priority="2" operator="lessThan">
      <formula>0</formula>
    </cfRule>
  </conditionalFormatting>
  <conditionalFormatting sqref="B35:N35">
    <cfRule type="cellIs" dxfId="119" priority="371" operator="greaterThan">
      <formula>0</formula>
    </cfRule>
    <cfRule type="cellIs" dxfId="118" priority="372" operator="lessThan">
      <formula>0</formula>
    </cfRule>
  </conditionalFormatting>
  <conditionalFormatting sqref="B53:N53">
    <cfRule type="cellIs" dxfId="117" priority="369" operator="greaterThan">
      <formula>0</formula>
    </cfRule>
    <cfRule type="cellIs" dxfId="116" priority="370" operator="lessThan">
      <formula>0</formula>
    </cfRule>
  </conditionalFormatting>
  <conditionalFormatting sqref="B59:N59">
    <cfRule type="cellIs" dxfId="115" priority="367" operator="greaterThan">
      <formula>0</formula>
    </cfRule>
    <cfRule type="cellIs" dxfId="114" priority="368" operator="lessThan">
      <formula>0</formula>
    </cfRule>
  </conditionalFormatting>
  <conditionalFormatting sqref="B65:N65">
    <cfRule type="cellIs" dxfId="113" priority="365" operator="greaterThan">
      <formula>0</formula>
    </cfRule>
    <cfRule type="cellIs" dxfId="112" priority="366" operator="lessThan">
      <formula>0</formula>
    </cfRule>
  </conditionalFormatting>
  <conditionalFormatting sqref="B71:N71">
    <cfRule type="cellIs" dxfId="111" priority="363" operator="greaterThan">
      <formula>0</formula>
    </cfRule>
    <cfRule type="cellIs" dxfId="110" priority="364" operator="lessThan">
      <formula>0</formula>
    </cfRule>
  </conditionalFormatting>
  <conditionalFormatting sqref="B77:N77">
    <cfRule type="cellIs" dxfId="109" priority="361" operator="greaterThan">
      <formula>0</formula>
    </cfRule>
    <cfRule type="cellIs" dxfId="108" priority="362" operator="lessThan">
      <formula>0</formula>
    </cfRule>
  </conditionalFormatting>
  <conditionalFormatting sqref="B83:N83">
    <cfRule type="cellIs" dxfId="107" priority="359" operator="greaterThan">
      <formula>0</formula>
    </cfRule>
    <cfRule type="cellIs" dxfId="106" priority="360" operator="lessThan">
      <formula>0</formula>
    </cfRule>
  </conditionalFormatting>
  <conditionalFormatting sqref="C46:N46">
    <cfRule type="cellIs" dxfId="105" priority="357" operator="greaterThan">
      <formula>0</formula>
    </cfRule>
    <cfRule type="cellIs" dxfId="104" priority="358" operator="lessThan">
      <formula>0</formula>
    </cfRule>
  </conditionalFormatting>
  <conditionalFormatting sqref="B46">
    <cfRule type="cellIs" dxfId="103" priority="355" operator="greaterThan">
      <formula>0</formula>
    </cfRule>
    <cfRule type="cellIs" dxfId="102" priority="356" operator="lessThan">
      <formula>0</formula>
    </cfRule>
  </conditionalFormatting>
  <conditionalFormatting sqref="C94:N94">
    <cfRule type="cellIs" dxfId="101" priority="353" operator="greaterThan">
      <formula>0</formula>
    </cfRule>
    <cfRule type="cellIs" dxfId="100" priority="354" operator="lessThan">
      <formula>0</formula>
    </cfRule>
  </conditionalFormatting>
  <conditionalFormatting sqref="B94">
    <cfRule type="cellIs" dxfId="99" priority="351" operator="greaterThan">
      <formula>0</formula>
    </cfRule>
    <cfRule type="cellIs" dxfId="98" priority="352" operator="lessThan">
      <formula>0</formula>
    </cfRule>
  </conditionalFormatting>
  <conditionalFormatting sqref="P6:AB6">
    <cfRule type="cellIs" dxfId="97" priority="349" operator="greaterThan">
      <formula>0</formula>
    </cfRule>
    <cfRule type="cellIs" dxfId="96" priority="350" operator="lessThan">
      <formula>0</formula>
    </cfRule>
  </conditionalFormatting>
  <conditionalFormatting sqref="P10:AB10">
    <cfRule type="cellIs" dxfId="95" priority="347" operator="greaterThan">
      <formula>0</formula>
    </cfRule>
    <cfRule type="cellIs" dxfId="94" priority="348" operator="lessThan">
      <formula>0</formula>
    </cfRule>
  </conditionalFormatting>
  <conditionalFormatting sqref="P15:AB15">
    <cfRule type="cellIs" dxfId="93" priority="345" operator="greaterThan">
      <formula>0</formula>
    </cfRule>
    <cfRule type="cellIs" dxfId="92" priority="346" operator="lessThan">
      <formula>0</formula>
    </cfRule>
  </conditionalFormatting>
  <conditionalFormatting sqref="P20:AB20">
    <cfRule type="cellIs" dxfId="91" priority="343" operator="greaterThan">
      <formula>0</formula>
    </cfRule>
    <cfRule type="cellIs" dxfId="90" priority="344" operator="lessThan">
      <formula>0</formula>
    </cfRule>
  </conditionalFormatting>
  <conditionalFormatting sqref="AC25">
    <cfRule type="cellIs" dxfId="89" priority="307" operator="greaterThan">
      <formula>0</formula>
    </cfRule>
    <cfRule type="cellIs" dxfId="88" priority="308" operator="lessThan">
      <formula>0</formula>
    </cfRule>
  </conditionalFormatting>
  <conditionalFormatting sqref="AC30">
    <cfRule type="cellIs" dxfId="87" priority="305" operator="greaterThan">
      <formula>0</formula>
    </cfRule>
    <cfRule type="cellIs" dxfId="86" priority="306" operator="lessThan">
      <formula>0</formula>
    </cfRule>
  </conditionalFormatting>
  <conditionalFormatting sqref="AC35">
    <cfRule type="cellIs" dxfId="85" priority="303" operator="greaterThan">
      <formula>0</formula>
    </cfRule>
    <cfRule type="cellIs" dxfId="84" priority="304" operator="lessThan">
      <formula>0</formula>
    </cfRule>
  </conditionalFormatting>
  <conditionalFormatting sqref="AC53">
    <cfRule type="cellIs" dxfId="83" priority="301" operator="greaterThan">
      <formula>0</formula>
    </cfRule>
    <cfRule type="cellIs" dxfId="82" priority="302" operator="lessThan">
      <formula>0</formula>
    </cfRule>
  </conditionalFormatting>
  <conditionalFormatting sqref="AC59">
    <cfRule type="cellIs" dxfId="81" priority="299" operator="greaterThan">
      <formula>0</formula>
    </cfRule>
    <cfRule type="cellIs" dxfId="80" priority="300" operator="lessThan">
      <formula>0</formula>
    </cfRule>
  </conditionalFormatting>
  <conditionalFormatting sqref="AC65">
    <cfRule type="cellIs" dxfId="79" priority="297" operator="greaterThan">
      <formula>0</formula>
    </cfRule>
    <cfRule type="cellIs" dxfId="78" priority="298" operator="lessThan">
      <formula>0</formula>
    </cfRule>
  </conditionalFormatting>
  <conditionalFormatting sqref="AC71">
    <cfRule type="cellIs" dxfId="77" priority="295" operator="greaterThan">
      <formula>0</formula>
    </cfRule>
    <cfRule type="cellIs" dxfId="76" priority="296" operator="lessThan">
      <formula>0</formula>
    </cfRule>
  </conditionalFormatting>
  <conditionalFormatting sqref="AC77">
    <cfRule type="cellIs" dxfId="75" priority="293" operator="greaterThan">
      <formula>0</formula>
    </cfRule>
    <cfRule type="cellIs" dxfId="74" priority="294" operator="lessThan">
      <formula>0</formula>
    </cfRule>
  </conditionalFormatting>
  <conditionalFormatting sqref="AC83">
    <cfRule type="cellIs" dxfId="73" priority="291" operator="greaterThan">
      <formula>0</formula>
    </cfRule>
    <cfRule type="cellIs" dxfId="72" priority="292" operator="lessThan">
      <formula>0</formula>
    </cfRule>
  </conditionalFormatting>
  <conditionalFormatting sqref="AC46">
    <cfRule type="cellIs" dxfId="71" priority="289" operator="greaterThan">
      <formula>0</formula>
    </cfRule>
    <cfRule type="cellIs" dxfId="70" priority="290" operator="lessThan">
      <formula>0</formula>
    </cfRule>
  </conditionalFormatting>
  <conditionalFormatting sqref="AC94">
    <cfRule type="cellIs" dxfId="69" priority="287" operator="greaterThan">
      <formula>0</formula>
    </cfRule>
    <cfRule type="cellIs" dxfId="68" priority="288" operator="lessThan">
      <formula>0</formula>
    </cfRule>
  </conditionalFormatting>
  <conditionalFormatting sqref="O6">
    <cfRule type="cellIs" dxfId="67" priority="285" operator="greaterThan">
      <formula>0</formula>
    </cfRule>
    <cfRule type="cellIs" dxfId="66" priority="286" operator="lessThan">
      <formula>0</formula>
    </cfRule>
  </conditionalFormatting>
  <conditionalFormatting sqref="O10">
    <cfRule type="cellIs" dxfId="65" priority="283" operator="greaterThan">
      <formula>0</formula>
    </cfRule>
    <cfRule type="cellIs" dxfId="64" priority="284" operator="lessThan">
      <formula>0</formula>
    </cfRule>
  </conditionalFormatting>
  <conditionalFormatting sqref="O15">
    <cfRule type="cellIs" dxfId="63" priority="281" operator="greaterThan">
      <formula>0</formula>
    </cfRule>
    <cfRule type="cellIs" dxfId="62" priority="282" operator="lessThan">
      <formula>0</formula>
    </cfRule>
  </conditionalFormatting>
  <conditionalFormatting sqref="O20">
    <cfRule type="cellIs" dxfId="61" priority="279" operator="greaterThan">
      <formula>0</formula>
    </cfRule>
    <cfRule type="cellIs" dxfId="60" priority="280" operator="lessThan">
      <formula>0</formula>
    </cfRule>
  </conditionalFormatting>
  <conditionalFormatting sqref="AD35:AP35">
    <cfRule type="cellIs" dxfId="59" priority="243" operator="greaterThan">
      <formula>0</formula>
    </cfRule>
    <cfRule type="cellIs" dxfId="58" priority="244" operator="lessThan">
      <formula>0</formula>
    </cfRule>
  </conditionalFormatting>
  <conditionalFormatting sqref="AD53:AP53">
    <cfRule type="cellIs" dxfId="57" priority="241" operator="greaterThan">
      <formula>0</formula>
    </cfRule>
    <cfRule type="cellIs" dxfId="56" priority="242" operator="lessThan">
      <formula>0</formula>
    </cfRule>
  </conditionalFormatting>
  <conditionalFormatting sqref="AD59:AP59">
    <cfRule type="cellIs" dxfId="55" priority="239" operator="greaterThan">
      <formula>0</formula>
    </cfRule>
    <cfRule type="cellIs" dxfId="54" priority="240" operator="lessThan">
      <formula>0</formula>
    </cfRule>
  </conditionalFormatting>
  <conditionalFormatting sqref="AD65:AP65">
    <cfRule type="cellIs" dxfId="53" priority="237" operator="greaterThan">
      <formula>0</formula>
    </cfRule>
    <cfRule type="cellIs" dxfId="52" priority="238" operator="lessThan">
      <formula>0</formula>
    </cfRule>
  </conditionalFormatting>
  <conditionalFormatting sqref="AD71:AP71">
    <cfRule type="cellIs" dxfId="51" priority="235" operator="greaterThan">
      <formula>0</formula>
    </cfRule>
    <cfRule type="cellIs" dxfId="50" priority="236" operator="lessThan">
      <formula>0</formula>
    </cfRule>
  </conditionalFormatting>
  <conditionalFormatting sqref="AD77:AP77">
    <cfRule type="cellIs" dxfId="49" priority="233" operator="greaterThan">
      <formula>0</formula>
    </cfRule>
    <cfRule type="cellIs" dxfId="48" priority="234" operator="lessThan">
      <formula>0</formula>
    </cfRule>
  </conditionalFormatting>
  <conditionalFormatting sqref="AD83:AP83">
    <cfRule type="cellIs" dxfId="47" priority="231" operator="greaterThan">
      <formula>0</formula>
    </cfRule>
    <cfRule type="cellIs" dxfId="46" priority="232" operator="lessThan">
      <formula>0</formula>
    </cfRule>
  </conditionalFormatting>
  <conditionalFormatting sqref="AE46:AP46">
    <cfRule type="cellIs" dxfId="45" priority="229" operator="greaterThan">
      <formula>0</formula>
    </cfRule>
    <cfRule type="cellIs" dxfId="44" priority="230" operator="lessThan">
      <formula>0</formula>
    </cfRule>
  </conditionalFormatting>
  <conditionalFormatting sqref="AD46">
    <cfRule type="cellIs" dxfId="43" priority="227" operator="greaterThan">
      <formula>0</formula>
    </cfRule>
    <cfRule type="cellIs" dxfId="42" priority="228" operator="lessThan">
      <formula>0</formula>
    </cfRule>
  </conditionalFormatting>
  <conditionalFormatting sqref="AE94:AP94">
    <cfRule type="cellIs" dxfId="41" priority="225" operator="greaterThan">
      <formula>0</formula>
    </cfRule>
    <cfRule type="cellIs" dxfId="40" priority="226" operator="lessThan">
      <formula>0</formula>
    </cfRule>
  </conditionalFormatting>
  <conditionalFormatting sqref="AD94">
    <cfRule type="cellIs" dxfId="39" priority="223" operator="greaterThan">
      <formula>0</formula>
    </cfRule>
    <cfRule type="cellIs" dxfId="38" priority="224" operator="lessThan">
      <formula>0</formula>
    </cfRule>
  </conditionalFormatting>
  <conditionalFormatting sqref="AQ6">
    <cfRule type="cellIs" dxfId="37" priority="221" operator="greaterThan">
      <formula>0</formula>
    </cfRule>
    <cfRule type="cellIs" dxfId="36" priority="222" operator="lessThan">
      <formula>0</formula>
    </cfRule>
  </conditionalFormatting>
  <conditionalFormatting sqref="AQ10">
    <cfRule type="cellIs" dxfId="35" priority="219" operator="greaterThan">
      <formula>0</formula>
    </cfRule>
    <cfRule type="cellIs" dxfId="34" priority="220" operator="lessThan">
      <formula>0</formula>
    </cfRule>
  </conditionalFormatting>
  <conditionalFormatting sqref="AQ15">
    <cfRule type="cellIs" dxfId="33" priority="217" operator="greaterThan">
      <formula>0</formula>
    </cfRule>
    <cfRule type="cellIs" dxfId="32" priority="218" operator="lessThan">
      <formula>0</formula>
    </cfRule>
  </conditionalFormatting>
  <conditionalFormatting sqref="AQ20">
    <cfRule type="cellIs" dxfId="31" priority="215" operator="greaterThan">
      <formula>0</formula>
    </cfRule>
    <cfRule type="cellIs" dxfId="30" priority="216" operator="lessThan">
      <formula>0</formula>
    </cfRule>
  </conditionalFormatting>
  <conditionalFormatting sqref="AR35:BD35">
    <cfRule type="cellIs" dxfId="29" priority="179" operator="greaterThan">
      <formula>0</formula>
    </cfRule>
    <cfRule type="cellIs" dxfId="28" priority="180" operator="lessThan">
      <formula>0</formula>
    </cfRule>
  </conditionalFormatting>
  <conditionalFormatting sqref="AR53:BD53">
    <cfRule type="cellIs" dxfId="27" priority="177" operator="greaterThan">
      <formula>0</formula>
    </cfRule>
    <cfRule type="cellIs" dxfId="26" priority="178" operator="lessThan">
      <formula>0</formula>
    </cfRule>
  </conditionalFormatting>
  <conditionalFormatting sqref="AR59:BD59">
    <cfRule type="cellIs" dxfId="25" priority="175" operator="greaterThan">
      <formula>0</formula>
    </cfRule>
    <cfRule type="cellIs" dxfId="24" priority="176" operator="lessThan">
      <formula>0</formula>
    </cfRule>
  </conditionalFormatting>
  <conditionalFormatting sqref="AR65:BD65">
    <cfRule type="cellIs" dxfId="23" priority="173" operator="greaterThan">
      <formula>0</formula>
    </cfRule>
    <cfRule type="cellIs" dxfId="22" priority="174" operator="lessThan">
      <formula>0</formula>
    </cfRule>
  </conditionalFormatting>
  <conditionalFormatting sqref="AR71:BD71">
    <cfRule type="cellIs" dxfId="21" priority="171" operator="greaterThan">
      <formula>0</formula>
    </cfRule>
    <cfRule type="cellIs" dxfId="20" priority="172" operator="lessThan">
      <formula>0</formula>
    </cfRule>
  </conditionalFormatting>
  <conditionalFormatting sqref="AR77:BD77">
    <cfRule type="cellIs" dxfId="19" priority="169" operator="greaterThan">
      <formula>0</formula>
    </cfRule>
    <cfRule type="cellIs" dxfId="18" priority="170" operator="lessThan">
      <formula>0</formula>
    </cfRule>
  </conditionalFormatting>
  <conditionalFormatting sqref="AR83:BD83">
    <cfRule type="cellIs" dxfId="17" priority="167" operator="greaterThan">
      <formula>0</formula>
    </cfRule>
    <cfRule type="cellIs" dxfId="16" priority="168" operator="lessThan">
      <formula>0</formula>
    </cfRule>
  </conditionalFormatting>
  <conditionalFormatting sqref="AS46:BD46">
    <cfRule type="cellIs" dxfId="15" priority="165" operator="greaterThan">
      <formula>0</formula>
    </cfRule>
    <cfRule type="cellIs" dxfId="14" priority="166" operator="lessThan">
      <formula>0</formula>
    </cfRule>
  </conditionalFormatting>
  <conditionalFormatting sqref="AR46">
    <cfRule type="cellIs" dxfId="13" priority="163" operator="greaterThan">
      <formula>0</formula>
    </cfRule>
    <cfRule type="cellIs" dxfId="12" priority="164" operator="lessThan">
      <formula>0</formula>
    </cfRule>
  </conditionalFormatting>
  <conditionalFormatting sqref="AS94:BD94">
    <cfRule type="cellIs" dxfId="11" priority="161" operator="greaterThan">
      <formula>0</formula>
    </cfRule>
    <cfRule type="cellIs" dxfId="10" priority="162" operator="lessThan">
      <formula>0</formula>
    </cfRule>
  </conditionalFormatting>
  <conditionalFormatting sqref="AR94">
    <cfRule type="cellIs" dxfId="9" priority="159" operator="greaterThan">
      <formula>0</formula>
    </cfRule>
    <cfRule type="cellIs" dxfId="8" priority="160" operator="lessThan">
      <formula>0</formula>
    </cfRule>
  </conditionalFormatting>
  <conditionalFormatting sqref="BE6">
    <cfRule type="cellIs" dxfId="7" priority="157" operator="greaterThan">
      <formula>0</formula>
    </cfRule>
    <cfRule type="cellIs" dxfId="6" priority="158" operator="lessThan">
      <formula>0</formula>
    </cfRule>
  </conditionalFormatting>
  <conditionalFormatting sqref="BE10">
    <cfRule type="cellIs" dxfId="5" priority="155" operator="greaterThan">
      <formula>0</formula>
    </cfRule>
    <cfRule type="cellIs" dxfId="4" priority="156" operator="lessThan">
      <formula>0</formula>
    </cfRule>
  </conditionalFormatting>
  <conditionalFormatting sqref="BE15">
    <cfRule type="cellIs" dxfId="3" priority="153" operator="greaterThan">
      <formula>0</formula>
    </cfRule>
    <cfRule type="cellIs" dxfId="2" priority="154" operator="lessThan">
      <formula>0</formula>
    </cfRule>
  </conditionalFormatting>
  <conditionalFormatting sqref="BE20">
    <cfRule type="cellIs" dxfId="1" priority="151" operator="greaterThan">
      <formula>0</formula>
    </cfRule>
    <cfRule type="cellIs" dxfId="0" priority="15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tabColor theme="9" tint="0.39997558519241921"/>
    <outlinePr summaryBelow="0"/>
  </sheetPr>
  <dimension ref="A1:W143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RowHeight="15.75" x14ac:dyDescent="0.25"/>
  <cols>
    <col min="1" max="1" width="0" hidden="1" customWidth="1"/>
    <col min="2" max="2" width="12.875" hidden="1" customWidth="1"/>
    <col min="3" max="3" width="8" bestFit="1" customWidth="1"/>
    <col min="4" max="4" width="28.75" bestFit="1" customWidth="1"/>
    <col min="5" max="5" width="7.875" bestFit="1" customWidth="1"/>
    <col min="6" max="6" width="6" bestFit="1" customWidth="1"/>
    <col min="7" max="7" width="8.625" bestFit="1" customWidth="1"/>
    <col min="8" max="8" width="6" bestFit="1" customWidth="1"/>
    <col min="9" max="9" width="8.625" bestFit="1" customWidth="1"/>
    <col min="10" max="10" width="6" bestFit="1" customWidth="1"/>
    <col min="11" max="11" width="8.625" bestFit="1" customWidth="1"/>
    <col min="12" max="12" width="6" bestFit="1" customWidth="1"/>
    <col min="13" max="13" width="8.625" bestFit="1" customWidth="1"/>
    <col min="14" max="14" width="6" bestFit="1" customWidth="1"/>
    <col min="15" max="15" width="8.625" bestFit="1" customWidth="1"/>
    <col min="16" max="16" width="6" bestFit="1" customWidth="1"/>
  </cols>
  <sheetData>
    <row r="1" spans="1:23" ht="15.75" customHeight="1" x14ac:dyDescent="0.25">
      <c r="A1" t="s">
        <v>612</v>
      </c>
      <c r="B1" t="s">
        <v>613</v>
      </c>
      <c r="C1" s="304" t="s">
        <v>131</v>
      </c>
      <c r="D1" s="305" t="s">
        <v>132</v>
      </c>
      <c r="E1" s="320" t="s">
        <v>611</v>
      </c>
      <c r="F1" s="306" t="s">
        <v>11</v>
      </c>
      <c r="G1" s="320" t="s">
        <v>614</v>
      </c>
      <c r="H1" s="306" t="s">
        <v>11</v>
      </c>
      <c r="I1" s="320" t="s">
        <v>611</v>
      </c>
      <c r="J1" s="306" t="s">
        <v>11</v>
      </c>
      <c r="K1" s="320" t="s">
        <v>615</v>
      </c>
      <c r="L1" s="306" t="s">
        <v>11</v>
      </c>
      <c r="M1" s="320" t="s">
        <v>616</v>
      </c>
      <c r="N1" s="306" t="s">
        <v>11</v>
      </c>
      <c r="O1" s="306" t="s">
        <v>133</v>
      </c>
      <c r="P1" s="307" t="s">
        <v>11</v>
      </c>
    </row>
    <row r="2" spans="1:23" ht="15.75" customHeight="1" x14ac:dyDescent="0.3">
      <c r="A2" s="321">
        <f>IF(C2="","",SUM(LEN(SUBSTITUTE(C2,".00",""))-LEN(SUBSTITUTE(SUBSTITUTE(C2,".00",""),".","")))+1)</f>
        <v>1</v>
      </c>
      <c r="B2" s="321" t="str">
        <f>IFERROR(LEFT(LEFT(C2,2+(A2-2)*3)&amp;".00.00.00.00",11),"")</f>
        <v/>
      </c>
      <c r="C2" s="290" t="s">
        <v>134</v>
      </c>
      <c r="D2" s="291" t="s">
        <v>135</v>
      </c>
      <c r="E2" s="292">
        <v>87631.85</v>
      </c>
      <c r="F2" s="322">
        <f>(E2/E$2)*100</f>
        <v>100</v>
      </c>
      <c r="G2" s="292">
        <f>IF(AND($A3&gt;$A2,$A3&lt;&gt;""),SUMIFS(G3:G$143,$A3:$A$143,$A2+1,$B3:$B$143,$C2),SUMIFS(Base!$C:$C,Base!$A:$A,DRE!$C2,Base!$B:$B,DRE!G$1))</f>
        <v>0</v>
      </c>
      <c r="H2" s="322">
        <f>IFERROR((G2/G$2)*100,0)</f>
        <v>0</v>
      </c>
      <c r="I2" s="292">
        <f>IF(AND($A3&gt;$A2,$A3&lt;&gt;""),SUMIFS(I3:I$143,$A3:$A$143,$A2+1,$B3:$B$143,$C2),SUMIFS(Base!$C:$C,Base!$A:$A,DRE!$C2,Base!$B:$B,DRE!I$1))</f>
        <v>79408.03</v>
      </c>
      <c r="J2" s="322">
        <f>IFERROR((I2/I$2)*100,0)</f>
        <v>100</v>
      </c>
      <c r="K2" s="292">
        <f>IF(AND($A3&gt;$A2,$A3&lt;&gt;""),SUMIFS(K3:K$143,$A3:$A$143,$A2+1,$B3:$B$143,$C2),SUMIFS(Base!$C:$C,Base!$A:$A,DRE!$C2,Base!$B:$B,DRE!K$1))</f>
        <v>0</v>
      </c>
      <c r="L2" s="322">
        <f>IFERROR((K2/K$2)*100,0)</f>
        <v>0</v>
      </c>
      <c r="M2" s="292">
        <f>IF(AND($A3&gt;$A2,$A3&lt;&gt;""),SUMIFS(M3:M$143,$A3:$A$143,$A2+1,$B3:$B$143,$C2),SUMIFS(Base!$C:$C,Base!$A:$A,DRE!$C2,Base!$B:$B,DRE!M$1))</f>
        <v>0</v>
      </c>
      <c r="N2" s="322">
        <f>IFERROR((M2/M$2)*100,0)</f>
        <v>0</v>
      </c>
      <c r="O2" s="292">
        <f>SUMIFS(E2:N2,E$1:N$1,"&lt;&gt;%")</f>
        <v>167039.88</v>
      </c>
      <c r="P2" s="324">
        <f>IFERROR((O2/O$2)*100,0)</f>
        <v>100</v>
      </c>
      <c r="W2" s="289"/>
    </row>
    <row r="3" spans="1:23" ht="15.75" customHeight="1" x14ac:dyDescent="0.3">
      <c r="A3" s="321">
        <f t="shared" ref="A3:A66" si="0">IF(C3="","",SUM(LEN(SUBSTITUTE(C3,".00",""))-LEN(SUBSTITUTE(SUBSTITUTE(C3,".00",""),".","")))+1)</f>
        <v>2</v>
      </c>
      <c r="B3" s="321" t="str">
        <f>IFERROR(LEFT(LEFT(C3,2+(A3-2)*3)&amp;".00.00.00.00",11),"")</f>
        <v>01.00.00.00</v>
      </c>
      <c r="C3" s="293" t="s">
        <v>136</v>
      </c>
      <c r="D3" s="294" t="s">
        <v>137</v>
      </c>
      <c r="E3" s="295">
        <v>30767.55</v>
      </c>
      <c r="F3" s="323">
        <f t="shared" ref="F3:F66" si="1">(E3/E$2)*100</f>
        <v>35.110008518592267</v>
      </c>
      <c r="G3" s="295">
        <f>IF(AND($A4&gt;$A3,$A4&lt;&gt;""),SUMIFS(G4:G$143,$A4:$A$143,$A3+1,$B4:$B$143,$C3),SUMIFS(Base!$C:$C,Base!$A:$A,DRE!$C3,Base!$B:$B,DRE!G$1))</f>
        <v>0</v>
      </c>
      <c r="H3" s="323">
        <f t="shared" ref="H3:J66" si="2">IFERROR((G3/G$2)*100,0)</f>
        <v>0</v>
      </c>
      <c r="I3" s="295">
        <f>IF(AND($A4&gt;$A3,$A4&lt;&gt;""),SUMIFS(I4:I$143,$A4:$A$143,$A3+1,$B4:$B$143,$C3),SUMIFS(Base!$C:$C,Base!$A:$A,DRE!$C3,Base!$B:$B,DRE!I$1))</f>
        <v>22543.73</v>
      </c>
      <c r="J3" s="323">
        <f t="shared" ref="J3" si="3">IFERROR((I3/I$2)*100,0)</f>
        <v>28.389735899505375</v>
      </c>
      <c r="K3" s="295">
        <f>IF(AND($A4&gt;$A3,$A4&lt;&gt;""),SUMIFS(K4:K$143,$A4:$A$143,$A3+1,$B4:$B$143,$C3),SUMIFS(Base!$C:$C,Base!$A:$A,DRE!$C3,Base!$B:$B,DRE!K$1))</f>
        <v>0</v>
      </c>
      <c r="L3" s="323">
        <f t="shared" ref="L3" si="4">IFERROR((K3/K$2)*100,0)</f>
        <v>0</v>
      </c>
      <c r="M3" s="295">
        <f>IF(AND($A4&gt;$A3,$A4&lt;&gt;""),SUMIFS(M4:M$143,$A4:$A$143,$A3+1,$B4:$B$143,$C3),SUMIFS(Base!$C:$C,Base!$A:$A,DRE!$C3,Base!$B:$B,DRE!M$1))</f>
        <v>0</v>
      </c>
      <c r="N3" s="323">
        <f t="shared" ref="N3:P3" si="5">IFERROR((M3/M$2)*100,0)</f>
        <v>0</v>
      </c>
      <c r="O3" s="295">
        <f t="shared" ref="O3:O66" si="6">SUMIFS(E3:N3,E$1:N$1,"&lt;&gt;%")</f>
        <v>53311.28</v>
      </c>
      <c r="P3" s="325">
        <f t="shared" ref="P3" si="7">IFERROR((O3/O$2)*100,0)</f>
        <v>31.915300705436326</v>
      </c>
      <c r="W3" s="289"/>
    </row>
    <row r="4" spans="1:23" ht="15.75" customHeight="1" collapsed="1" x14ac:dyDescent="0.3">
      <c r="A4" s="321">
        <f t="shared" si="0"/>
        <v>3</v>
      </c>
      <c r="B4" s="321" t="str">
        <f>IFERROR(LEFT(LEFT(C4,2+(A4-2)*3)&amp;".00.00.00.00",11),"")</f>
        <v>01.01.00.00</v>
      </c>
      <c r="C4" s="293" t="s">
        <v>138</v>
      </c>
      <c r="D4" s="294" t="s">
        <v>139</v>
      </c>
      <c r="E4" s="295">
        <v>5792</v>
      </c>
      <c r="F4" s="323">
        <f t="shared" si="1"/>
        <v>6.609469045786434</v>
      </c>
      <c r="G4" s="295">
        <f>IF(AND($A5&gt;$A4,$A5&lt;&gt;""),SUMIFS(G5:G$143,$A5:$A$143,$A4+1,$B5:$B$143,$C4),SUMIFS(Base!$C:$C,Base!$A:$A,DRE!$C4,Base!$B:$B,DRE!G$1))</f>
        <v>0</v>
      </c>
      <c r="H4" s="323">
        <f t="shared" si="2"/>
        <v>0</v>
      </c>
      <c r="I4" s="295">
        <f>IF(AND($A5&gt;$A4,$A5&lt;&gt;""),SUMIFS(I5:I$143,$A5:$A$143,$A4+1,$B5:$B$143,$C4),SUMIFS(Base!$C:$C,Base!$A:$A,DRE!$C4,Base!$B:$B,DRE!I$1))</f>
        <v>5792</v>
      </c>
      <c r="J4" s="323">
        <f t="shared" ref="J4" si="8">IFERROR((I4/I$2)*100,0)</f>
        <v>7.2939726624624734</v>
      </c>
      <c r="K4" s="295">
        <f>IF(AND($A5&gt;$A4,$A5&lt;&gt;""),SUMIFS(K5:K$143,$A5:$A$143,$A4+1,$B5:$B$143,$C4),SUMIFS(Base!$C:$C,Base!$A:$A,DRE!$C4,Base!$B:$B,DRE!K$1))</f>
        <v>0</v>
      </c>
      <c r="L4" s="323">
        <f t="shared" ref="L4" si="9">IFERROR((K4/K$2)*100,0)</f>
        <v>0</v>
      </c>
      <c r="M4" s="295">
        <f>IF(AND($A5&gt;$A4,$A5&lt;&gt;""),SUMIFS(M5:M$143,$A5:$A$143,$A4+1,$B5:$B$143,$C4),SUMIFS(Base!$C:$C,Base!$A:$A,DRE!$C4,Base!$B:$B,DRE!M$1))</f>
        <v>0</v>
      </c>
      <c r="N4" s="323">
        <f t="shared" ref="N4:P4" si="10">IFERROR((M4/M$2)*100,0)</f>
        <v>0</v>
      </c>
      <c r="O4" s="295">
        <f t="shared" si="6"/>
        <v>11584</v>
      </c>
      <c r="P4" s="325">
        <f t="shared" ref="P4" si="11">IFERROR((O4/O$2)*100,0)</f>
        <v>6.934870882330614</v>
      </c>
      <c r="W4" s="289"/>
    </row>
    <row r="5" spans="1:23" ht="15.75" customHeight="1" x14ac:dyDescent="0.3">
      <c r="A5" s="321">
        <f t="shared" si="0"/>
        <v>4</v>
      </c>
      <c r="B5" s="321" t="str">
        <f>IFERROR(LEFT(LEFT(C5,2+(A5-2)*3)&amp;".00.00.00.00",11),"")</f>
        <v>01.01.01.00</v>
      </c>
      <c r="C5" s="293" t="s">
        <v>140</v>
      </c>
      <c r="D5" s="294" t="s">
        <v>141</v>
      </c>
      <c r="E5" s="295">
        <v>5792</v>
      </c>
      <c r="F5" s="323">
        <f t="shared" si="1"/>
        <v>6.609469045786434</v>
      </c>
      <c r="G5" s="295">
        <f>IF(AND($A6&gt;$A5,$A6&lt;&gt;""),SUMIFS(G6:G$143,$A6:$A$143,$A5+1,$B6:$B$143,$C5),SUMIFS(Base!$C:$C,Base!$A:$A,DRE!$C5,Base!$B:$B,DRE!G$1))</f>
        <v>0</v>
      </c>
      <c r="H5" s="323">
        <f t="shared" si="2"/>
        <v>0</v>
      </c>
      <c r="I5" s="295">
        <f>IF(AND($A6&gt;$A5,$A6&lt;&gt;""),SUMIFS(I6:I$143,$A6:$A$143,$A5+1,$B6:$B$143,$C5),SUMIFS(Base!$C:$C,Base!$A:$A,DRE!$C5,Base!$B:$B,DRE!I$1))</f>
        <v>5792</v>
      </c>
      <c r="J5" s="323">
        <f t="shared" ref="J5" si="12">IFERROR((I5/I$2)*100,0)</f>
        <v>7.2939726624624734</v>
      </c>
      <c r="K5" s="295">
        <f>IF(AND($A6&gt;$A5,$A6&lt;&gt;""),SUMIFS(K6:K$143,$A6:$A$143,$A5+1,$B6:$B$143,$C5),SUMIFS(Base!$C:$C,Base!$A:$A,DRE!$C5,Base!$B:$B,DRE!K$1))</f>
        <v>0</v>
      </c>
      <c r="L5" s="323">
        <f t="shared" ref="L5" si="13">IFERROR((K5/K$2)*100,0)</f>
        <v>0</v>
      </c>
      <c r="M5" s="295">
        <f>IF(AND($A6&gt;$A5,$A6&lt;&gt;""),SUMIFS(M6:M$143,$A6:$A$143,$A5+1,$B6:$B$143,$C5),SUMIFS(Base!$C:$C,Base!$A:$A,DRE!$C5,Base!$B:$B,DRE!M$1))</f>
        <v>0</v>
      </c>
      <c r="N5" s="323">
        <f t="shared" ref="N5:P5" si="14">IFERROR((M5/M$2)*100,0)</f>
        <v>0</v>
      </c>
      <c r="O5" s="295">
        <f t="shared" si="6"/>
        <v>11584</v>
      </c>
      <c r="P5" s="325">
        <f t="shared" ref="P5" si="15">IFERROR((O5/O$2)*100,0)</f>
        <v>6.934870882330614</v>
      </c>
      <c r="W5" s="289"/>
    </row>
    <row r="6" spans="1:23" ht="15.75" customHeight="1" collapsed="1" x14ac:dyDescent="0.3">
      <c r="A6" s="321">
        <f t="shared" si="0"/>
        <v>3</v>
      </c>
      <c r="B6" s="321" t="str">
        <f>IFERROR(LEFT(LEFT(C6,2+(A6-2)*3)&amp;".00.00.00.00",11),"")</f>
        <v>01.01.00.00</v>
      </c>
      <c r="C6" s="293" t="s">
        <v>142</v>
      </c>
      <c r="D6" s="294" t="s">
        <v>143</v>
      </c>
      <c r="E6" s="295">
        <v>24975.55</v>
      </c>
      <c r="F6" s="323">
        <f t="shared" si="1"/>
        <v>28.50053947280583</v>
      </c>
      <c r="G6" s="295">
        <f>IF(AND($A7&gt;$A6,$A7&lt;&gt;""),SUMIFS(G7:G$143,$A7:$A$143,$A6+1,$B7:$B$143,$C6),SUMIFS(Base!$C:$C,Base!$A:$A,DRE!$C6,Base!$B:$B,DRE!G$1))</f>
        <v>0</v>
      </c>
      <c r="H6" s="323">
        <f t="shared" si="2"/>
        <v>0</v>
      </c>
      <c r="I6" s="295">
        <f>IF(AND($A7&gt;$A6,$A7&lt;&gt;""),SUMIFS(I7:I$143,$A7:$A$143,$A6+1,$B7:$B$143,$C6),SUMIFS(Base!$C:$C,Base!$A:$A,DRE!$C6,Base!$B:$B,DRE!I$1))</f>
        <v>16751.73</v>
      </c>
      <c r="J6" s="323">
        <f t="shared" ref="J6" si="16">IFERROR((I6/I$2)*100,0)</f>
        <v>21.095763237042902</v>
      </c>
      <c r="K6" s="295">
        <f>IF(AND($A7&gt;$A6,$A7&lt;&gt;""),SUMIFS(K7:K$143,$A7:$A$143,$A6+1,$B7:$B$143,$C6),SUMIFS(Base!$C:$C,Base!$A:$A,DRE!$C6,Base!$B:$B,DRE!K$1))</f>
        <v>0</v>
      </c>
      <c r="L6" s="323">
        <f t="shared" ref="L6" si="17">IFERROR((K6/K$2)*100,0)</f>
        <v>0</v>
      </c>
      <c r="M6" s="295">
        <f>IF(AND($A7&gt;$A6,$A7&lt;&gt;""),SUMIFS(M7:M$143,$A7:$A$143,$A6+1,$B7:$B$143,$C6),SUMIFS(Base!$C:$C,Base!$A:$A,DRE!$C6,Base!$B:$B,DRE!M$1))</f>
        <v>0</v>
      </c>
      <c r="N6" s="323">
        <f t="shared" ref="N6:P6" si="18">IFERROR((M6/M$2)*100,0)</f>
        <v>0</v>
      </c>
      <c r="O6" s="295">
        <f t="shared" si="6"/>
        <v>41727.279999999999</v>
      </c>
      <c r="P6" s="325">
        <f t="shared" ref="P6" si="19">IFERROR((O6/O$2)*100,0)</f>
        <v>24.980429823105716</v>
      </c>
      <c r="W6" s="289"/>
    </row>
    <row r="7" spans="1:23" ht="15.75" customHeight="1" x14ac:dyDescent="0.3">
      <c r="A7" s="321">
        <f t="shared" si="0"/>
        <v>4</v>
      </c>
      <c r="B7" s="321" t="str">
        <f>IFERROR(LEFT(LEFT(C7,2+(A7-2)*3)&amp;".00.00.00.00",11),"")</f>
        <v>01.01.02.00</v>
      </c>
      <c r="C7" s="293" t="s">
        <v>144</v>
      </c>
      <c r="D7" s="294" t="s">
        <v>145</v>
      </c>
      <c r="E7" s="295">
        <v>12608.05</v>
      </c>
      <c r="F7" s="323">
        <f t="shared" si="1"/>
        <v>14.387520062625631</v>
      </c>
      <c r="G7" s="295">
        <f>IF(AND($A8&gt;$A7,$A8&lt;&gt;""),SUMIFS(G8:G$143,$A8:$A$143,$A7+1,$B8:$B$143,$C7),SUMIFS(Base!$C:$C,Base!$A:$A,DRE!$C7,Base!$B:$B,DRE!G$1))</f>
        <v>0</v>
      </c>
      <c r="H7" s="323">
        <f t="shared" si="2"/>
        <v>0</v>
      </c>
      <c r="I7" s="295">
        <f>IF(AND($A8&gt;$A7,$A8&lt;&gt;""),SUMIFS(I8:I$143,$A8:$A$143,$A7+1,$B8:$B$143,$C7),SUMIFS(Base!$C:$C,Base!$A:$A,DRE!$C7,Base!$B:$B,DRE!I$1))</f>
        <v>12608.05</v>
      </c>
      <c r="J7" s="323">
        <f t="shared" ref="J7" si="20">IFERROR((I7/I$2)*100,0)</f>
        <v>15.877550419019334</v>
      </c>
      <c r="K7" s="295">
        <f>IF(AND($A8&gt;$A7,$A8&lt;&gt;""),SUMIFS(K8:K$143,$A8:$A$143,$A7+1,$B8:$B$143,$C7),SUMIFS(Base!$C:$C,Base!$A:$A,DRE!$C7,Base!$B:$B,DRE!K$1))</f>
        <v>0</v>
      </c>
      <c r="L7" s="323">
        <f t="shared" ref="L7" si="21">IFERROR((K7/K$2)*100,0)</f>
        <v>0</v>
      </c>
      <c r="M7" s="295">
        <f>IF(AND($A8&gt;$A7,$A8&lt;&gt;""),SUMIFS(M8:M$143,$A8:$A$143,$A7+1,$B8:$B$143,$C7),SUMIFS(Base!$C:$C,Base!$A:$A,DRE!$C7,Base!$B:$B,DRE!M$1))</f>
        <v>0</v>
      </c>
      <c r="N7" s="323">
        <f t="shared" ref="N7:P7" si="22">IFERROR((M7/M$2)*100,0)</f>
        <v>0</v>
      </c>
      <c r="O7" s="295">
        <f t="shared" si="6"/>
        <v>25216.1</v>
      </c>
      <c r="P7" s="325">
        <f t="shared" ref="P7" si="23">IFERROR((O7/O$2)*100,0)</f>
        <v>15.095856151237655</v>
      </c>
      <c r="W7" s="289"/>
    </row>
    <row r="8" spans="1:23" ht="15.75" customHeight="1" x14ac:dyDescent="0.3">
      <c r="A8" s="321">
        <f t="shared" si="0"/>
        <v>4</v>
      </c>
      <c r="B8" s="321" t="str">
        <f>IFERROR(LEFT(LEFT(C8,2+(A8-2)*3)&amp;".00.00.00.00",11),"")</f>
        <v>01.01.02.00</v>
      </c>
      <c r="C8" s="293" t="s">
        <v>146</v>
      </c>
      <c r="D8" s="294" t="s">
        <v>147</v>
      </c>
      <c r="E8" s="295">
        <v>4143.68</v>
      </c>
      <c r="F8" s="323">
        <f t="shared" si="1"/>
        <v>4.7285090980048921</v>
      </c>
      <c r="G8" s="295">
        <f>IF(AND($A9&gt;$A8,$A9&lt;&gt;""),SUMIFS(G9:G$143,$A9:$A$143,$A8+1,$B9:$B$143,$C8),SUMIFS(Base!$C:$C,Base!$A:$A,DRE!$C8,Base!$B:$B,DRE!G$1))</f>
        <v>0</v>
      </c>
      <c r="H8" s="323">
        <f t="shared" si="2"/>
        <v>0</v>
      </c>
      <c r="I8" s="295">
        <f>IF(AND($A9&gt;$A8,$A9&lt;&gt;""),SUMIFS(I9:I$143,$A9:$A$143,$A8+1,$B9:$B$143,$C8),SUMIFS(Base!$C:$C,Base!$A:$A,DRE!$C8,Base!$B:$B,DRE!I$1))</f>
        <v>4143.68</v>
      </c>
      <c r="J8" s="323">
        <f t="shared" ref="J8" si="24">IFERROR((I8/I$2)*100,0)</f>
        <v>5.2182128180235683</v>
      </c>
      <c r="K8" s="295">
        <f>IF(AND($A9&gt;$A8,$A9&lt;&gt;""),SUMIFS(K9:K$143,$A9:$A$143,$A8+1,$B9:$B$143,$C8),SUMIFS(Base!$C:$C,Base!$A:$A,DRE!$C8,Base!$B:$B,DRE!K$1))</f>
        <v>0</v>
      </c>
      <c r="L8" s="323">
        <f t="shared" ref="L8" si="25">IFERROR((K8/K$2)*100,0)</f>
        <v>0</v>
      </c>
      <c r="M8" s="295">
        <f>IF(AND($A9&gt;$A8,$A9&lt;&gt;""),SUMIFS(M9:M$143,$A9:$A$143,$A8+1,$B9:$B$143,$C8),SUMIFS(Base!$C:$C,Base!$A:$A,DRE!$C8,Base!$B:$B,DRE!M$1))</f>
        <v>0</v>
      </c>
      <c r="N8" s="323">
        <f t="shared" ref="N8:P8" si="26">IFERROR((M8/M$2)*100,0)</f>
        <v>0</v>
      </c>
      <c r="O8" s="295">
        <f t="shared" si="6"/>
        <v>8287.36</v>
      </c>
      <c r="P8" s="325">
        <f t="shared" ref="P8" si="27">IFERROR((O8/O$2)*100,0)</f>
        <v>4.9613062461491237</v>
      </c>
      <c r="W8" s="289"/>
    </row>
    <row r="9" spans="1:23" ht="15.75" customHeight="1" x14ac:dyDescent="0.3">
      <c r="A9" s="321">
        <f t="shared" si="0"/>
        <v>2</v>
      </c>
      <c r="B9" s="321" t="str">
        <f>IFERROR(LEFT(LEFT(C9,2+(A9-2)*3)&amp;".00.00.00.00",11),"")</f>
        <v>01.00.00.00</v>
      </c>
      <c r="C9" s="293" t="s">
        <v>148</v>
      </c>
      <c r="D9" s="294" t="s">
        <v>149</v>
      </c>
      <c r="E9" s="295">
        <v>65272.33</v>
      </c>
      <c r="F9" s="323">
        <f t="shared" si="1"/>
        <v>74.484710752996762</v>
      </c>
      <c r="G9" s="295">
        <f>IF(AND($A10&gt;$A9,$A10&lt;&gt;""),SUMIFS(G10:G$143,$A10:$A$143,$A9+1,$B10:$B$143,$C9),SUMIFS(Base!$C:$C,Base!$A:$A,DRE!$C9,Base!$B:$B,DRE!G$1))</f>
        <v>0</v>
      </c>
      <c r="H9" s="323">
        <f t="shared" si="2"/>
        <v>0</v>
      </c>
      <c r="I9" s="295">
        <f>IF(AND($A10&gt;$A9,$A10&lt;&gt;""),SUMIFS(I10:I$143,$A10:$A$143,$A9+1,$B10:$B$143,$C9),SUMIFS(Base!$C:$C,Base!$A:$A,DRE!$C9,Base!$B:$B,DRE!I$1))</f>
        <v>65272.33</v>
      </c>
      <c r="J9" s="323">
        <f t="shared" ref="J9" si="28">IFERROR((I9/I$2)*100,0)</f>
        <v>82.198651698071345</v>
      </c>
      <c r="K9" s="295">
        <f>IF(AND($A10&gt;$A9,$A10&lt;&gt;""),SUMIFS(K10:K$143,$A10:$A$143,$A9+1,$B10:$B$143,$C9),SUMIFS(Base!$C:$C,Base!$A:$A,DRE!$C9,Base!$B:$B,DRE!K$1))</f>
        <v>0</v>
      </c>
      <c r="L9" s="323">
        <f t="shared" ref="L9" si="29">IFERROR((K9/K$2)*100,0)</f>
        <v>0</v>
      </c>
      <c r="M9" s="295">
        <f>IF(AND($A10&gt;$A9,$A10&lt;&gt;""),SUMIFS(M10:M$143,$A10:$A$143,$A9+1,$B10:$B$143,$C9),SUMIFS(Base!$C:$C,Base!$A:$A,DRE!$C9,Base!$B:$B,DRE!M$1))</f>
        <v>0</v>
      </c>
      <c r="N9" s="323">
        <f t="shared" ref="N9:P9" si="30">IFERROR((M9/M$2)*100,0)</f>
        <v>0</v>
      </c>
      <c r="O9" s="295">
        <f t="shared" si="6"/>
        <v>130544.66</v>
      </c>
      <c r="P9" s="325">
        <f t="shared" ref="P9" si="31">IFERROR((O9/O$2)*100,0)</f>
        <v>78.151792254640029</v>
      </c>
      <c r="W9" s="289"/>
    </row>
    <row r="10" spans="1:23" ht="15.75" customHeight="1" collapsed="1" x14ac:dyDescent="0.3">
      <c r="A10" s="321">
        <f t="shared" si="0"/>
        <v>3</v>
      </c>
      <c r="B10" s="321" t="str">
        <f>IFERROR(LEFT(LEFT(C10,2+(A10-2)*3)&amp;".00.00.00.00",11),"")</f>
        <v>01.02.00.00</v>
      </c>
      <c r="C10" s="293" t="s">
        <v>150</v>
      </c>
      <c r="D10" s="294" t="s">
        <v>151</v>
      </c>
      <c r="E10" s="295">
        <v>65272.33</v>
      </c>
      <c r="F10" s="323">
        <f t="shared" si="1"/>
        <v>74.484710752996762</v>
      </c>
      <c r="G10" s="295">
        <f>IF(AND($A11&gt;$A10,$A11&lt;&gt;""),SUMIFS(G11:G$143,$A11:$A$143,$A10+1,$B11:$B$143,$C10),SUMIFS(Base!$C:$C,Base!$A:$A,DRE!$C10,Base!$B:$B,DRE!G$1))</f>
        <v>0</v>
      </c>
      <c r="H10" s="323">
        <f t="shared" si="2"/>
        <v>0</v>
      </c>
      <c r="I10" s="295">
        <f>IF(AND($A11&gt;$A10,$A11&lt;&gt;""),SUMIFS(I11:I$143,$A11:$A$143,$A10+1,$B11:$B$143,$C10),SUMIFS(Base!$C:$C,Base!$A:$A,DRE!$C10,Base!$B:$B,DRE!I$1))</f>
        <v>65272.33</v>
      </c>
      <c r="J10" s="323">
        <f t="shared" ref="J10" si="32">IFERROR((I10/I$2)*100,0)</f>
        <v>82.198651698071345</v>
      </c>
      <c r="K10" s="295">
        <f>IF(AND($A11&gt;$A10,$A11&lt;&gt;""),SUMIFS(K11:K$143,$A11:$A$143,$A10+1,$B11:$B$143,$C10),SUMIFS(Base!$C:$C,Base!$A:$A,DRE!$C10,Base!$B:$B,DRE!K$1))</f>
        <v>0</v>
      </c>
      <c r="L10" s="323">
        <f t="shared" ref="L10" si="33">IFERROR((K10/K$2)*100,0)</f>
        <v>0</v>
      </c>
      <c r="M10" s="295">
        <f>IF(AND($A11&gt;$A10,$A11&lt;&gt;""),SUMIFS(M11:M$143,$A11:$A$143,$A10+1,$B11:$B$143,$C10),SUMIFS(Base!$C:$C,Base!$A:$A,DRE!$C10,Base!$B:$B,DRE!M$1))</f>
        <v>0</v>
      </c>
      <c r="N10" s="323">
        <f t="shared" ref="N10:P10" si="34">IFERROR((M10/M$2)*100,0)</f>
        <v>0</v>
      </c>
      <c r="O10" s="295">
        <f t="shared" si="6"/>
        <v>130544.66</v>
      </c>
      <c r="P10" s="325">
        <f t="shared" ref="P10" si="35">IFERROR((O10/O$2)*100,0)</f>
        <v>78.151792254640029</v>
      </c>
      <c r="W10" s="289"/>
    </row>
    <row r="11" spans="1:23" ht="15.75" customHeight="1" x14ac:dyDescent="0.3">
      <c r="A11" s="321">
        <f t="shared" si="0"/>
        <v>4</v>
      </c>
      <c r="B11" s="321" t="str">
        <f>IFERROR(LEFT(LEFT(C11,2+(A11-2)*3)&amp;".00.00.00.00",11),"")</f>
        <v>01.02.01.00</v>
      </c>
      <c r="C11" s="293" t="s">
        <v>152</v>
      </c>
      <c r="D11" s="294" t="s">
        <v>153</v>
      </c>
      <c r="E11" s="295">
        <v>29201.58</v>
      </c>
      <c r="F11" s="323">
        <f t="shared" si="1"/>
        <v>33.323021253117446</v>
      </c>
      <c r="G11" s="295">
        <f>IF(AND($A12&gt;$A11,$A12&lt;&gt;""),SUMIFS(G12:G$143,$A12:$A$143,$A11+1,$B12:$B$143,$C11),SUMIFS(Base!$C:$C,Base!$A:$A,DRE!$C11,Base!$B:$B,DRE!G$1))</f>
        <v>0</v>
      </c>
      <c r="H11" s="323">
        <f t="shared" si="2"/>
        <v>0</v>
      </c>
      <c r="I11" s="295">
        <f>IF(AND($A12&gt;$A11,$A12&lt;&gt;""),SUMIFS(I12:I$143,$A12:$A$143,$A11+1,$B12:$B$143,$C11),SUMIFS(Base!$C:$C,Base!$A:$A,DRE!$C11,Base!$B:$B,DRE!I$1))</f>
        <v>29201.58</v>
      </c>
      <c r="J11" s="323">
        <f t="shared" ref="J11" si="36">IFERROR((I11/I$2)*100,0)</f>
        <v>36.774089471807834</v>
      </c>
      <c r="K11" s="295">
        <f>IF(AND($A12&gt;$A11,$A12&lt;&gt;""),SUMIFS(K12:K$143,$A12:$A$143,$A11+1,$B12:$B$143,$C11),SUMIFS(Base!$C:$C,Base!$A:$A,DRE!$C11,Base!$B:$B,DRE!K$1))</f>
        <v>0</v>
      </c>
      <c r="L11" s="323">
        <f t="shared" ref="L11" si="37">IFERROR((K11/K$2)*100,0)</f>
        <v>0</v>
      </c>
      <c r="M11" s="295">
        <f>IF(AND($A12&gt;$A11,$A12&lt;&gt;""),SUMIFS(M12:M$143,$A12:$A$143,$A11+1,$B12:$B$143,$C11),SUMIFS(Base!$C:$C,Base!$A:$A,DRE!$C11,Base!$B:$B,DRE!M$1))</f>
        <v>0</v>
      </c>
      <c r="N11" s="323">
        <f t="shared" ref="N11:P11" si="38">IFERROR((M11/M$2)*100,0)</f>
        <v>0</v>
      </c>
      <c r="O11" s="295">
        <f t="shared" si="6"/>
        <v>58403.16</v>
      </c>
      <c r="P11" s="325">
        <f t="shared" ref="P11" si="39">IFERROR((O11/O$2)*100,0)</f>
        <v>34.963602703737571</v>
      </c>
      <c r="W11" s="289"/>
    </row>
    <row r="12" spans="1:23" ht="15.75" customHeight="1" x14ac:dyDescent="0.3">
      <c r="A12" s="321">
        <f t="shared" si="0"/>
        <v>4</v>
      </c>
      <c r="B12" s="321" t="str">
        <f>IFERROR(LEFT(LEFT(C12,2+(A12-2)*3)&amp;".00.00.00.00",11),"")</f>
        <v>01.02.01.00</v>
      </c>
      <c r="C12" s="293" t="s">
        <v>154</v>
      </c>
      <c r="D12" s="294" t="s">
        <v>155</v>
      </c>
      <c r="E12" s="295">
        <v>36070.75</v>
      </c>
      <c r="F12" s="323">
        <f t="shared" si="1"/>
        <v>41.161689499879323</v>
      </c>
      <c r="G12" s="295">
        <f>IF(AND($A13&gt;$A12,$A13&lt;&gt;""),SUMIFS(G13:G$143,$A13:$A$143,$A12+1,$B13:$B$143,$C12),SUMIFS(Base!$C:$C,Base!$A:$A,DRE!$C12,Base!$B:$B,DRE!G$1))</f>
        <v>0</v>
      </c>
      <c r="H12" s="323">
        <f t="shared" si="2"/>
        <v>0</v>
      </c>
      <c r="I12" s="295">
        <f>IF(AND($A13&gt;$A12,$A13&lt;&gt;""),SUMIFS(I13:I$143,$A13:$A$143,$A12+1,$B13:$B$143,$C12),SUMIFS(Base!$C:$C,Base!$A:$A,DRE!$C12,Base!$B:$B,DRE!I$1))</f>
        <v>36070.75</v>
      </c>
      <c r="J12" s="323">
        <f t="shared" ref="J12" si="40">IFERROR((I12/I$2)*100,0)</f>
        <v>45.424562226263518</v>
      </c>
      <c r="K12" s="295">
        <f>IF(AND($A13&gt;$A12,$A13&lt;&gt;""),SUMIFS(K13:K$143,$A13:$A$143,$A12+1,$B13:$B$143,$C12),SUMIFS(Base!$C:$C,Base!$A:$A,DRE!$C12,Base!$B:$B,DRE!K$1))</f>
        <v>0</v>
      </c>
      <c r="L12" s="323">
        <f t="shared" ref="L12" si="41">IFERROR((K12/K$2)*100,0)</f>
        <v>0</v>
      </c>
      <c r="M12" s="295">
        <f>IF(AND($A13&gt;$A12,$A13&lt;&gt;""),SUMIFS(M13:M$143,$A13:$A$143,$A12+1,$B13:$B$143,$C12),SUMIFS(Base!$C:$C,Base!$A:$A,DRE!$C12,Base!$B:$B,DRE!M$1))</f>
        <v>0</v>
      </c>
      <c r="N12" s="323">
        <f t="shared" ref="N12:P12" si="42">IFERROR((M12/M$2)*100,0)</f>
        <v>0</v>
      </c>
      <c r="O12" s="295">
        <f t="shared" si="6"/>
        <v>72141.5</v>
      </c>
      <c r="P12" s="325">
        <f t="shared" ref="P12" si="43">IFERROR((O12/O$2)*100,0)</f>
        <v>43.188189550902457</v>
      </c>
      <c r="W12" s="289"/>
    </row>
    <row r="13" spans="1:23" ht="15.75" customHeight="1" collapsed="1" x14ac:dyDescent="0.3">
      <c r="A13" s="321">
        <f t="shared" si="0"/>
        <v>2</v>
      </c>
      <c r="B13" s="321" t="str">
        <f>IFERROR(LEFT(LEFT(C13,2+(A13-2)*3)&amp;".00.00.00.00",11),"")</f>
        <v>01.00.00.00</v>
      </c>
      <c r="C13" s="293" t="s">
        <v>156</v>
      </c>
      <c r="D13" s="294" t="s">
        <v>157</v>
      </c>
      <c r="E13" s="295">
        <v>400</v>
      </c>
      <c r="F13" s="323">
        <f t="shared" si="1"/>
        <v>0.45645504459851072</v>
      </c>
      <c r="G13" s="295">
        <f>IF(AND($A14&gt;$A13,$A14&lt;&gt;""),SUMIFS(G14:G$143,$A14:$A$143,$A13+1,$B14:$B$143,$C13),SUMIFS(Base!$C:$C,Base!$A:$A,DRE!$C13,Base!$B:$B,DRE!G$1))</f>
        <v>0</v>
      </c>
      <c r="H13" s="323">
        <f t="shared" si="2"/>
        <v>0</v>
      </c>
      <c r="I13" s="295">
        <f>IF(AND($A14&gt;$A13,$A14&lt;&gt;""),SUMIFS(I14:I$143,$A14:$A$143,$A13+1,$B14:$B$143,$C13),SUMIFS(Base!$C:$C,Base!$A:$A,DRE!$C13,Base!$B:$B,DRE!I$1))</f>
        <v>400</v>
      </c>
      <c r="J13" s="323">
        <f t="shared" ref="J13" si="44">IFERROR((I13/I$2)*100,0)</f>
        <v>0.50372739381646914</v>
      </c>
      <c r="K13" s="295">
        <f>IF(AND($A14&gt;$A13,$A14&lt;&gt;""),SUMIFS(K14:K$143,$A14:$A$143,$A13+1,$B14:$B$143,$C13),SUMIFS(Base!$C:$C,Base!$A:$A,DRE!$C13,Base!$B:$B,DRE!K$1))</f>
        <v>0</v>
      </c>
      <c r="L13" s="323">
        <f t="shared" ref="L13" si="45">IFERROR((K13/K$2)*100,0)</f>
        <v>0</v>
      </c>
      <c r="M13" s="295">
        <f>IF(AND($A14&gt;$A13,$A14&lt;&gt;""),SUMIFS(M14:M$143,$A14:$A$143,$A13+1,$B14:$B$143,$C13),SUMIFS(Base!$C:$C,Base!$A:$A,DRE!$C13,Base!$B:$B,DRE!M$1))</f>
        <v>0</v>
      </c>
      <c r="N13" s="323">
        <f t="shared" ref="N13:P13" si="46">IFERROR((M13/M$2)*100,0)</f>
        <v>0</v>
      </c>
      <c r="O13" s="295">
        <f t="shared" si="6"/>
        <v>800</v>
      </c>
      <c r="P13" s="325">
        <f t="shared" ref="P13" si="47">IFERROR((O13/O$2)*100,0)</f>
        <v>0.47892754712228003</v>
      </c>
      <c r="W13" s="289"/>
    </row>
    <row r="14" spans="1:23" ht="15.75" customHeight="1" x14ac:dyDescent="0.3">
      <c r="A14" s="321">
        <f t="shared" si="0"/>
        <v>3</v>
      </c>
      <c r="B14" s="321" t="str">
        <f>IFERROR(LEFT(LEFT(C14,2+(A14-2)*3)&amp;".00.00.00.00",11),"")</f>
        <v>01.03.00.00</v>
      </c>
      <c r="C14" s="293" t="s">
        <v>158</v>
      </c>
      <c r="D14" s="294" t="s">
        <v>159</v>
      </c>
      <c r="E14" s="295">
        <v>400</v>
      </c>
      <c r="F14" s="323">
        <f t="shared" si="1"/>
        <v>0.45645504459851072</v>
      </c>
      <c r="G14" s="295">
        <f>IF(AND($A15&gt;$A14,$A15&lt;&gt;""),SUMIFS(G15:G$143,$A15:$A$143,$A14+1,$B15:$B$143,$C14),SUMIFS(Base!$C:$C,Base!$A:$A,DRE!$C14,Base!$B:$B,DRE!G$1))</f>
        <v>0</v>
      </c>
      <c r="H14" s="323">
        <f t="shared" si="2"/>
        <v>0</v>
      </c>
      <c r="I14" s="295">
        <f>IF(AND($A15&gt;$A14,$A15&lt;&gt;""),SUMIFS(I15:I$143,$A15:$A$143,$A14+1,$B15:$B$143,$C14),SUMIFS(Base!$C:$C,Base!$A:$A,DRE!$C14,Base!$B:$B,DRE!I$1))</f>
        <v>400</v>
      </c>
      <c r="J14" s="323">
        <f t="shared" ref="J14" si="48">IFERROR((I14/I$2)*100,0)</f>
        <v>0.50372739381646914</v>
      </c>
      <c r="K14" s="295">
        <f>IF(AND($A15&gt;$A14,$A15&lt;&gt;""),SUMIFS(K15:K$143,$A15:$A$143,$A14+1,$B15:$B$143,$C14),SUMIFS(Base!$C:$C,Base!$A:$A,DRE!$C14,Base!$B:$B,DRE!K$1))</f>
        <v>0</v>
      </c>
      <c r="L14" s="323">
        <f t="shared" ref="L14" si="49">IFERROR((K14/K$2)*100,0)</f>
        <v>0</v>
      </c>
      <c r="M14" s="295">
        <f>IF(AND($A15&gt;$A14,$A15&lt;&gt;""),SUMIFS(M15:M$143,$A15:$A$143,$A14+1,$B15:$B$143,$C14),SUMIFS(Base!$C:$C,Base!$A:$A,DRE!$C14,Base!$B:$B,DRE!M$1))</f>
        <v>0</v>
      </c>
      <c r="N14" s="323">
        <f t="shared" ref="N14:P14" si="50">IFERROR((M14/M$2)*100,0)</f>
        <v>0</v>
      </c>
      <c r="O14" s="295">
        <f t="shared" si="6"/>
        <v>800</v>
      </c>
      <c r="P14" s="325">
        <f t="shared" ref="P14" si="51">IFERROR((O14/O$2)*100,0)</f>
        <v>0.47892754712228003</v>
      </c>
      <c r="W14" s="289"/>
    </row>
    <row r="15" spans="1:23" ht="15.75" customHeight="1" collapsed="1" x14ac:dyDescent="0.3">
      <c r="A15" s="321">
        <f t="shared" si="0"/>
        <v>2</v>
      </c>
      <c r="B15" s="321" t="str">
        <f>IFERROR(LEFT(LEFT(C15,2+(A15-2)*3)&amp;".00.00.00.00",11),"")</f>
        <v>01.00.00.00</v>
      </c>
      <c r="C15" s="293" t="s">
        <v>569</v>
      </c>
      <c r="D15" s="294" t="s">
        <v>570</v>
      </c>
      <c r="E15" s="295">
        <v>0</v>
      </c>
      <c r="F15" s="323">
        <f t="shared" si="1"/>
        <v>0</v>
      </c>
      <c r="G15" s="295">
        <f>IF(AND($A16&gt;$A15,$A16&lt;&gt;""),SUMIFS(G16:G$143,$A16:$A$143,$A15+1,$B16:$B$143,$C15),SUMIFS(Base!$C:$C,Base!$A:$A,DRE!$C15,Base!$B:$B,DRE!G$1))</f>
        <v>0</v>
      </c>
      <c r="H15" s="323">
        <f t="shared" si="2"/>
        <v>0</v>
      </c>
      <c r="I15" s="295">
        <f>IF(AND($A16&gt;$A15,$A16&lt;&gt;""),SUMIFS(I16:I$143,$A16:$A$143,$A15+1,$B16:$B$143,$C15),SUMIFS(Base!$C:$C,Base!$A:$A,DRE!$C15,Base!$B:$B,DRE!I$1))</f>
        <v>0</v>
      </c>
      <c r="J15" s="323">
        <f t="shared" ref="J15" si="52">IFERROR((I15/I$2)*100,0)</f>
        <v>0</v>
      </c>
      <c r="K15" s="295">
        <f>IF(AND($A16&gt;$A15,$A16&lt;&gt;""),SUMIFS(K16:K$143,$A16:$A$143,$A15+1,$B16:$B$143,$C15),SUMIFS(Base!$C:$C,Base!$A:$A,DRE!$C15,Base!$B:$B,DRE!K$1))</f>
        <v>0</v>
      </c>
      <c r="L15" s="323">
        <f t="shared" ref="L15" si="53">IFERROR((K15/K$2)*100,0)</f>
        <v>0</v>
      </c>
      <c r="M15" s="295">
        <f>IF(AND($A16&gt;$A15,$A16&lt;&gt;""),SUMIFS(M16:M$143,$A16:$A$143,$A15+1,$B16:$B$143,$C15),SUMIFS(Base!$C:$C,Base!$A:$A,DRE!$C15,Base!$B:$B,DRE!M$1))</f>
        <v>0</v>
      </c>
      <c r="N15" s="323">
        <f t="shared" ref="N15:P15" si="54">IFERROR((M15/M$2)*100,0)</f>
        <v>0</v>
      </c>
      <c r="O15" s="295">
        <f t="shared" si="6"/>
        <v>0</v>
      </c>
      <c r="P15" s="325">
        <f t="shared" ref="P15" si="55">IFERROR((O15/O$2)*100,0)</f>
        <v>0</v>
      </c>
      <c r="W15" s="289"/>
    </row>
    <row r="16" spans="1:23" ht="15.75" customHeight="1" x14ac:dyDescent="0.3">
      <c r="A16" s="321">
        <f t="shared" si="0"/>
        <v>3</v>
      </c>
      <c r="B16" s="321" t="str">
        <f>IFERROR(LEFT(LEFT(C16,2+(A16-2)*3)&amp;".00.00.00.00",11),"")</f>
        <v>01.04.00.00</v>
      </c>
      <c r="C16" s="293" t="s">
        <v>571</v>
      </c>
      <c r="D16" s="294" t="s">
        <v>572</v>
      </c>
      <c r="E16" s="295">
        <v>0</v>
      </c>
      <c r="F16" s="323">
        <f t="shared" si="1"/>
        <v>0</v>
      </c>
      <c r="G16" s="295">
        <f>IF(AND($A17&gt;$A16,$A17&lt;&gt;""),SUMIFS(G17:G$143,$A17:$A$143,$A16+1,$B17:$B$143,$C16),SUMIFS(Base!$C:$C,Base!$A:$A,DRE!$C16,Base!$B:$B,DRE!G$1))</f>
        <v>0</v>
      </c>
      <c r="H16" s="323">
        <f t="shared" si="2"/>
        <v>0</v>
      </c>
      <c r="I16" s="295">
        <f>IF(AND($A17&gt;$A16,$A17&lt;&gt;""),SUMIFS(I17:I$143,$A17:$A$143,$A16+1,$B17:$B$143,$C16),SUMIFS(Base!$C:$C,Base!$A:$A,DRE!$C16,Base!$B:$B,DRE!I$1))</f>
        <v>0</v>
      </c>
      <c r="J16" s="323">
        <f t="shared" ref="J16" si="56">IFERROR((I16/I$2)*100,0)</f>
        <v>0</v>
      </c>
      <c r="K16" s="295">
        <f>IF(AND($A17&gt;$A16,$A17&lt;&gt;""),SUMIFS(K17:K$143,$A17:$A$143,$A16+1,$B17:$B$143,$C16),SUMIFS(Base!$C:$C,Base!$A:$A,DRE!$C16,Base!$B:$B,DRE!K$1))</f>
        <v>0</v>
      </c>
      <c r="L16" s="323">
        <f t="shared" ref="L16" si="57">IFERROR((K16/K$2)*100,0)</f>
        <v>0</v>
      </c>
      <c r="M16" s="295">
        <f>IF(AND($A17&gt;$A16,$A17&lt;&gt;""),SUMIFS(M17:M$143,$A17:$A$143,$A16+1,$B17:$B$143,$C16),SUMIFS(Base!$C:$C,Base!$A:$A,DRE!$C16,Base!$B:$B,DRE!M$1))</f>
        <v>0</v>
      </c>
      <c r="N16" s="323">
        <f t="shared" ref="N16:P16" si="58">IFERROR((M16/M$2)*100,0)</f>
        <v>0</v>
      </c>
      <c r="O16" s="295">
        <f t="shared" si="6"/>
        <v>0</v>
      </c>
      <c r="P16" s="325">
        <f t="shared" ref="P16" si="59">IFERROR((O16/O$2)*100,0)</f>
        <v>0</v>
      </c>
      <c r="W16" s="289"/>
    </row>
    <row r="17" spans="1:23" ht="15.75" customHeight="1" collapsed="1" x14ac:dyDescent="0.3">
      <c r="A17" s="321">
        <f t="shared" si="0"/>
        <v>2</v>
      </c>
      <c r="B17" s="321" t="str">
        <f>IFERROR(LEFT(LEFT(C17,2+(A17-2)*3)&amp;".00.00.00.00",11),"")</f>
        <v>01.00.00.00</v>
      </c>
      <c r="C17" s="293" t="s">
        <v>160</v>
      </c>
      <c r="D17" s="294" t="s">
        <v>161</v>
      </c>
      <c r="E17" s="295">
        <v>-8808.0300000000007</v>
      </c>
      <c r="F17" s="323">
        <f t="shared" si="1"/>
        <v>-10.05117431618755</v>
      </c>
      <c r="G17" s="295">
        <f>IF(AND($A18&gt;$A17,$A18&lt;&gt;""),SUMIFS(G18:G$143,$A18:$A$143,$A17+1,$B18:$B$143,$C17),SUMIFS(Base!$C:$C,Base!$A:$A,DRE!$C17,Base!$B:$B,DRE!G$1))</f>
        <v>0</v>
      </c>
      <c r="H17" s="323">
        <f t="shared" si="2"/>
        <v>0</v>
      </c>
      <c r="I17" s="295">
        <f>IF(AND($A18&gt;$A17,$A18&lt;&gt;""),SUMIFS(I18:I$143,$A18:$A$143,$A17+1,$B18:$B$143,$C17),SUMIFS(Base!$C:$C,Base!$A:$A,DRE!$C17,Base!$B:$B,DRE!I$1))</f>
        <v>-8808.0300000000007</v>
      </c>
      <c r="J17" s="323">
        <f t="shared" ref="J17" si="60">IFERROR((I17/I$2)*100,0)</f>
        <v>-11.092114991393188</v>
      </c>
      <c r="K17" s="295">
        <f>IF(AND($A18&gt;$A17,$A18&lt;&gt;""),SUMIFS(K18:K$143,$A18:$A$143,$A17+1,$B18:$B$143,$C17),SUMIFS(Base!$C:$C,Base!$A:$A,DRE!$C17,Base!$B:$B,DRE!K$1))</f>
        <v>0</v>
      </c>
      <c r="L17" s="323">
        <f t="shared" ref="L17" si="61">IFERROR((K17/K$2)*100,0)</f>
        <v>0</v>
      </c>
      <c r="M17" s="295">
        <f>IF(AND($A18&gt;$A17,$A18&lt;&gt;""),SUMIFS(M18:M$143,$A18:$A$143,$A17+1,$B18:$B$143,$C17),SUMIFS(Base!$C:$C,Base!$A:$A,DRE!$C17,Base!$B:$B,DRE!M$1))</f>
        <v>0</v>
      </c>
      <c r="N17" s="323">
        <f t="shared" ref="N17:P17" si="62">IFERROR((M17/M$2)*100,0)</f>
        <v>0</v>
      </c>
      <c r="O17" s="295">
        <f t="shared" si="6"/>
        <v>-17616.060000000001</v>
      </c>
      <c r="P17" s="325">
        <f t="shared" ref="P17" si="63">IFERROR((O17/O$2)*100,0)</f>
        <v>-10.546020507198641</v>
      </c>
      <c r="W17" s="289"/>
    </row>
    <row r="18" spans="1:23" ht="15.75" customHeight="1" x14ac:dyDescent="0.3">
      <c r="A18" s="321">
        <f t="shared" si="0"/>
        <v>3</v>
      </c>
      <c r="B18" s="321" t="str">
        <f>IFERROR(LEFT(LEFT(C18,2+(A18-2)*3)&amp;".00.00.00.00",11),"")</f>
        <v>01.09.00.00</v>
      </c>
      <c r="C18" s="293" t="s">
        <v>162</v>
      </c>
      <c r="D18" s="294" t="s">
        <v>163</v>
      </c>
      <c r="E18" s="295">
        <v>-8519.5</v>
      </c>
      <c r="F18" s="323">
        <f t="shared" si="1"/>
        <v>-9.7219218811425296</v>
      </c>
      <c r="G18" s="295">
        <f>IF(AND($A19&gt;$A18,$A19&lt;&gt;""),SUMIFS(G19:G$143,$A19:$A$143,$A18+1,$B19:$B$143,$C18),SUMIFS(Base!$C:$C,Base!$A:$A,DRE!$C18,Base!$B:$B,DRE!G$1))</f>
        <v>0</v>
      </c>
      <c r="H18" s="323">
        <f t="shared" si="2"/>
        <v>0</v>
      </c>
      <c r="I18" s="295">
        <f>IF(AND($A19&gt;$A18,$A19&lt;&gt;""),SUMIFS(I19:I$143,$A19:$A$143,$A18+1,$B19:$B$143,$C18),SUMIFS(Base!$C:$C,Base!$A:$A,DRE!$C18,Base!$B:$B,DRE!I$1))</f>
        <v>-8519.5</v>
      </c>
      <c r="J18" s="323">
        <f t="shared" ref="J18" si="64">IFERROR((I18/I$2)*100,0)</f>
        <v>-10.728763829048523</v>
      </c>
      <c r="K18" s="295">
        <f>IF(AND($A19&gt;$A18,$A19&lt;&gt;""),SUMIFS(K19:K$143,$A19:$A$143,$A18+1,$B19:$B$143,$C18),SUMIFS(Base!$C:$C,Base!$A:$A,DRE!$C18,Base!$B:$B,DRE!K$1))</f>
        <v>0</v>
      </c>
      <c r="L18" s="323">
        <f t="shared" ref="L18" si="65">IFERROR((K18/K$2)*100,0)</f>
        <v>0</v>
      </c>
      <c r="M18" s="295">
        <f>IF(AND($A19&gt;$A18,$A19&lt;&gt;""),SUMIFS(M19:M$143,$A19:$A$143,$A18+1,$B19:$B$143,$C18),SUMIFS(Base!$C:$C,Base!$A:$A,DRE!$C18,Base!$B:$B,DRE!M$1))</f>
        <v>0</v>
      </c>
      <c r="N18" s="323">
        <f t="shared" ref="N18:P18" si="66">IFERROR((M18/M$2)*100,0)</f>
        <v>0</v>
      </c>
      <c r="O18" s="295">
        <f t="shared" si="6"/>
        <v>-17039</v>
      </c>
      <c r="P18" s="325">
        <f t="shared" ref="P18" si="67">IFERROR((O18/O$2)*100,0)</f>
        <v>-10.200558094270662</v>
      </c>
      <c r="W18" s="289"/>
    </row>
    <row r="19" spans="1:23" ht="15.75" customHeight="1" x14ac:dyDescent="0.3">
      <c r="A19" s="321">
        <f t="shared" si="0"/>
        <v>3</v>
      </c>
      <c r="B19" s="321" t="str">
        <f>IFERROR(LEFT(LEFT(C19,2+(A19-2)*3)&amp;".00.00.00.00",11),"")</f>
        <v>01.09.00.00</v>
      </c>
      <c r="C19" s="293" t="s">
        <v>164</v>
      </c>
      <c r="D19" s="294" t="s">
        <v>165</v>
      </c>
      <c r="E19" s="295">
        <v>0</v>
      </c>
      <c r="F19" s="323">
        <f t="shared" si="1"/>
        <v>0</v>
      </c>
      <c r="G19" s="295">
        <f>IF(AND($A20&gt;$A19,$A20&lt;&gt;""),SUMIFS(G20:G$143,$A20:$A$143,$A19+1,$B20:$B$143,$C19),SUMIFS(Base!$C:$C,Base!$A:$A,DRE!$C19,Base!$B:$B,DRE!G$1))</f>
        <v>0</v>
      </c>
      <c r="H19" s="323">
        <f t="shared" si="2"/>
        <v>0</v>
      </c>
      <c r="I19" s="295">
        <f>IF(AND($A20&gt;$A19,$A20&lt;&gt;""),SUMIFS(I20:I$143,$A20:$A$143,$A19+1,$B20:$B$143,$C19),SUMIFS(Base!$C:$C,Base!$A:$A,DRE!$C19,Base!$B:$B,DRE!I$1))</f>
        <v>0</v>
      </c>
      <c r="J19" s="323">
        <f t="shared" ref="J19" si="68">IFERROR((I19/I$2)*100,0)</f>
        <v>0</v>
      </c>
      <c r="K19" s="295">
        <f>IF(AND($A20&gt;$A19,$A20&lt;&gt;""),SUMIFS(K20:K$143,$A20:$A$143,$A19+1,$B20:$B$143,$C19),SUMIFS(Base!$C:$C,Base!$A:$A,DRE!$C19,Base!$B:$B,DRE!K$1))</f>
        <v>0</v>
      </c>
      <c r="L19" s="323">
        <f t="shared" ref="L19" si="69">IFERROR((K19/K$2)*100,0)</f>
        <v>0</v>
      </c>
      <c r="M19" s="295">
        <f>IF(AND($A20&gt;$A19,$A20&lt;&gt;""),SUMIFS(M20:M$143,$A20:$A$143,$A19+1,$B20:$B$143,$C19),SUMIFS(Base!$C:$C,Base!$A:$A,DRE!$C19,Base!$B:$B,DRE!M$1))</f>
        <v>0</v>
      </c>
      <c r="N19" s="323">
        <f t="shared" ref="N19:P19" si="70">IFERROR((M19/M$2)*100,0)</f>
        <v>0</v>
      </c>
      <c r="O19" s="295">
        <f t="shared" si="6"/>
        <v>0</v>
      </c>
      <c r="P19" s="325">
        <f t="shared" ref="P19" si="71">IFERROR((O19/O$2)*100,0)</f>
        <v>0</v>
      </c>
      <c r="W19" s="289"/>
    </row>
    <row r="20" spans="1:23" ht="15.75" customHeight="1" x14ac:dyDescent="0.3">
      <c r="A20" s="321">
        <f t="shared" si="0"/>
        <v>3</v>
      </c>
      <c r="B20" s="321" t="str">
        <f>IFERROR(LEFT(LEFT(C20,2+(A20-2)*3)&amp;".00.00.00.00",11),"")</f>
        <v>01.09.00.00</v>
      </c>
      <c r="C20" s="293" t="s">
        <v>166</v>
      </c>
      <c r="D20" s="294" t="s">
        <v>167</v>
      </c>
      <c r="E20" s="295">
        <v>-288.52999999999997</v>
      </c>
      <c r="F20" s="323">
        <f t="shared" si="1"/>
        <v>-0.32925243504502066</v>
      </c>
      <c r="G20" s="295">
        <f>IF(AND($A21&gt;$A20,$A21&lt;&gt;""),SUMIFS(G21:G$143,$A21:$A$143,$A20+1,$B21:$B$143,$C20),SUMIFS(Base!$C:$C,Base!$A:$A,DRE!$C20,Base!$B:$B,DRE!G$1))</f>
        <v>0</v>
      </c>
      <c r="H20" s="323">
        <f t="shared" si="2"/>
        <v>0</v>
      </c>
      <c r="I20" s="295">
        <f>IF(AND($A21&gt;$A20,$A21&lt;&gt;""),SUMIFS(I21:I$143,$A21:$A$143,$A20+1,$B21:$B$143,$C20),SUMIFS(Base!$C:$C,Base!$A:$A,DRE!$C20,Base!$B:$B,DRE!I$1))</f>
        <v>-288.52999999999997</v>
      </c>
      <c r="J20" s="323">
        <f t="shared" ref="J20" si="72">IFERROR((I20/I$2)*100,0)</f>
        <v>-0.36335116234466464</v>
      </c>
      <c r="K20" s="295">
        <f>IF(AND($A21&gt;$A20,$A21&lt;&gt;""),SUMIFS(K21:K$143,$A21:$A$143,$A20+1,$B21:$B$143,$C20),SUMIFS(Base!$C:$C,Base!$A:$A,DRE!$C20,Base!$B:$B,DRE!K$1))</f>
        <v>0</v>
      </c>
      <c r="L20" s="323">
        <f t="shared" ref="L20" si="73">IFERROR((K20/K$2)*100,0)</f>
        <v>0</v>
      </c>
      <c r="M20" s="295">
        <f>IF(AND($A21&gt;$A20,$A21&lt;&gt;""),SUMIFS(M21:M$143,$A21:$A$143,$A20+1,$B21:$B$143,$C20),SUMIFS(Base!$C:$C,Base!$A:$A,DRE!$C20,Base!$B:$B,DRE!M$1))</f>
        <v>0</v>
      </c>
      <c r="N20" s="323">
        <f t="shared" ref="N20:P20" si="74">IFERROR((M20/M$2)*100,0)</f>
        <v>0</v>
      </c>
      <c r="O20" s="295">
        <f t="shared" si="6"/>
        <v>-577.05999999999995</v>
      </c>
      <c r="P20" s="325">
        <f t="shared" ref="P20" si="75">IFERROR((O20/O$2)*100,0)</f>
        <v>-0.34546241292797858</v>
      </c>
      <c r="W20" s="289"/>
    </row>
    <row r="21" spans="1:23" ht="15.75" customHeight="1" x14ac:dyDescent="0.3">
      <c r="A21" s="321">
        <f t="shared" si="0"/>
        <v>1</v>
      </c>
      <c r="B21" s="321" t="str">
        <f>IFERROR(LEFT(LEFT(C21,2+(A21-2)*3)&amp;".00.00.00.00",11),"")</f>
        <v/>
      </c>
      <c r="C21" s="290" t="s">
        <v>168</v>
      </c>
      <c r="D21" s="291" t="s">
        <v>169</v>
      </c>
      <c r="E21" s="292">
        <v>-3672.31</v>
      </c>
      <c r="F21" s="322">
        <f t="shared" si="1"/>
        <v>-4.1906110620738914</v>
      </c>
      <c r="G21" s="292">
        <f>IF(AND($A22&gt;$A21,$A22&lt;&gt;""),SUMIFS(G22:G$143,$A22:$A$143,$A21+1,$B22:$B$143,$C21),SUMIFS(Base!$C:$C,Base!$A:$A,DRE!$C21,Base!$B:$B,DRE!G$1))</f>
        <v>0</v>
      </c>
      <c r="H21" s="322">
        <f t="shared" si="2"/>
        <v>0</v>
      </c>
      <c r="I21" s="292">
        <f>IF(AND($A22&gt;$A21,$A22&lt;&gt;""),SUMIFS(I22:I$143,$A22:$A$143,$A21+1,$B22:$B$143,$C21),SUMIFS(Base!$C:$C,Base!$A:$A,DRE!$C21,Base!$B:$B,DRE!I$1))</f>
        <v>-3672.31</v>
      </c>
      <c r="J21" s="322">
        <f t="shared" ref="J21" si="76">IFERROR((I21/I$2)*100,0)</f>
        <v>-4.6246078639653954</v>
      </c>
      <c r="K21" s="292">
        <f>IF(AND($A22&gt;$A21,$A22&lt;&gt;""),SUMIFS(K22:K$143,$A22:$A$143,$A21+1,$B22:$B$143,$C21),SUMIFS(Base!$C:$C,Base!$A:$A,DRE!$C21,Base!$B:$B,DRE!K$1))</f>
        <v>0</v>
      </c>
      <c r="L21" s="322">
        <f t="shared" ref="L21" si="77">IFERROR((K21/K$2)*100,0)</f>
        <v>0</v>
      </c>
      <c r="M21" s="292">
        <f>IF(AND($A22&gt;$A21,$A22&lt;&gt;""),SUMIFS(M22:M$143,$A22:$A$143,$A21+1,$B22:$B$143,$C21),SUMIFS(Base!$C:$C,Base!$A:$A,DRE!$C21,Base!$B:$B,DRE!M$1))</f>
        <v>0</v>
      </c>
      <c r="N21" s="322">
        <f t="shared" ref="N21:P21" si="78">IFERROR((M21/M$2)*100,0)</f>
        <v>0</v>
      </c>
      <c r="O21" s="292">
        <f t="shared" si="6"/>
        <v>-7344.62</v>
      </c>
      <c r="P21" s="324">
        <f t="shared" ref="P21" si="79">IFERROR((O21/O$2)*100,0)</f>
        <v>-4.3969260514315502</v>
      </c>
      <c r="W21" s="289"/>
    </row>
    <row r="22" spans="1:23" ht="15.75" customHeight="1" x14ac:dyDescent="0.3">
      <c r="A22" s="321">
        <f t="shared" si="0"/>
        <v>2</v>
      </c>
      <c r="B22" s="321" t="str">
        <f>IFERROR(LEFT(LEFT(C22,2+(A22-2)*3)&amp;".00.00.00.00",11),"")</f>
        <v>02.00.00.00</v>
      </c>
      <c r="C22" s="293" t="s">
        <v>170</v>
      </c>
      <c r="D22" s="294" t="s">
        <v>171</v>
      </c>
      <c r="E22" s="295">
        <v>-3672.31</v>
      </c>
      <c r="F22" s="323">
        <f t="shared" si="1"/>
        <v>-4.1906110620738914</v>
      </c>
      <c r="G22" s="295">
        <f>IF(AND($A23&gt;$A22,$A23&lt;&gt;""),SUMIFS(G23:G$143,$A23:$A$143,$A22+1,$B23:$B$143,$C22),SUMIFS(Base!$C:$C,Base!$A:$A,DRE!$C22,Base!$B:$B,DRE!G$1))</f>
        <v>0</v>
      </c>
      <c r="H22" s="323">
        <f t="shared" si="2"/>
        <v>0</v>
      </c>
      <c r="I22" s="295">
        <f>IF(AND($A23&gt;$A22,$A23&lt;&gt;""),SUMIFS(I23:I$143,$A23:$A$143,$A22+1,$B23:$B$143,$C22),SUMIFS(Base!$C:$C,Base!$A:$A,DRE!$C22,Base!$B:$B,DRE!I$1))</f>
        <v>-3672.31</v>
      </c>
      <c r="J22" s="323">
        <f t="shared" ref="J22" si="80">IFERROR((I22/I$2)*100,0)</f>
        <v>-4.6246078639653954</v>
      </c>
      <c r="K22" s="295">
        <f>IF(AND($A23&gt;$A22,$A23&lt;&gt;""),SUMIFS(K23:K$143,$A23:$A$143,$A22+1,$B23:$B$143,$C22),SUMIFS(Base!$C:$C,Base!$A:$A,DRE!$C22,Base!$B:$B,DRE!K$1))</f>
        <v>0</v>
      </c>
      <c r="L22" s="323">
        <f t="shared" ref="L22" si="81">IFERROR((K22/K$2)*100,0)</f>
        <v>0</v>
      </c>
      <c r="M22" s="295">
        <f>IF(AND($A23&gt;$A22,$A23&lt;&gt;""),SUMIFS(M23:M$143,$A23:$A$143,$A22+1,$B23:$B$143,$C22),SUMIFS(Base!$C:$C,Base!$A:$A,DRE!$C22,Base!$B:$B,DRE!M$1))</f>
        <v>0</v>
      </c>
      <c r="N22" s="323">
        <f t="shared" ref="N22:P22" si="82">IFERROR((M22/M$2)*100,0)</f>
        <v>0</v>
      </c>
      <c r="O22" s="295">
        <f t="shared" si="6"/>
        <v>-7344.62</v>
      </c>
      <c r="P22" s="325">
        <f t="shared" ref="P22" si="83">IFERROR((O22/O$2)*100,0)</f>
        <v>-4.3969260514315502</v>
      </c>
      <c r="W22" s="289"/>
    </row>
    <row r="23" spans="1:23" ht="15.75" customHeight="1" x14ac:dyDescent="0.3">
      <c r="A23" s="321">
        <f t="shared" si="0"/>
        <v>1</v>
      </c>
      <c r="B23" s="321" t="str">
        <f>IFERROR(LEFT(LEFT(C23,2+(A23-2)*3)&amp;".00.00.00.00",11),"")</f>
        <v/>
      </c>
      <c r="C23" s="290" t="s">
        <v>172</v>
      </c>
      <c r="D23" s="291" t="s">
        <v>173</v>
      </c>
      <c r="E23" s="292">
        <v>-46453.37</v>
      </c>
      <c r="F23" s="322">
        <f t="shared" si="1"/>
        <v>-53.009687687752795</v>
      </c>
      <c r="G23" s="292">
        <f>IF(AND($A24&gt;$A23,$A24&lt;&gt;""),SUMIFS(G24:G$143,$A24:$A$143,$A23+1,$B24:$B$143,$C23),SUMIFS(Base!$C:$C,Base!$A:$A,DRE!$C23,Base!$B:$B,DRE!G$1))</f>
        <v>0</v>
      </c>
      <c r="H23" s="322">
        <f t="shared" si="2"/>
        <v>0</v>
      </c>
      <c r="I23" s="292">
        <f>IF(AND($A24&gt;$A23,$A24&lt;&gt;""),SUMIFS(I24:I$143,$A24:$A$143,$A23+1,$B24:$B$143,$C23),SUMIFS(Base!$C:$C,Base!$A:$A,DRE!$C23,Base!$B:$B,DRE!I$1))</f>
        <v>-46453.38</v>
      </c>
      <c r="J23" s="322">
        <f t="shared" ref="J23" si="84">IFERROR((I23/I$2)*100,0)</f>
        <v>-58.499600103415226</v>
      </c>
      <c r="K23" s="292">
        <f>IF(AND($A24&gt;$A23,$A24&lt;&gt;""),SUMIFS(K24:K$143,$A24:$A$143,$A23+1,$B24:$B$143,$C23),SUMIFS(Base!$C:$C,Base!$A:$A,DRE!$C23,Base!$B:$B,DRE!K$1))</f>
        <v>0</v>
      </c>
      <c r="L23" s="322">
        <f t="shared" ref="L23" si="85">IFERROR((K23/K$2)*100,0)</f>
        <v>0</v>
      </c>
      <c r="M23" s="292">
        <f>IF(AND($A24&gt;$A23,$A24&lt;&gt;""),SUMIFS(M24:M$143,$A24:$A$143,$A23+1,$B24:$B$143,$C23),SUMIFS(Base!$C:$C,Base!$A:$A,DRE!$C23,Base!$B:$B,DRE!M$1))</f>
        <v>0</v>
      </c>
      <c r="N23" s="322">
        <f t="shared" ref="N23:P23" si="86">IFERROR((M23/M$2)*100,0)</f>
        <v>0</v>
      </c>
      <c r="O23" s="292">
        <f t="shared" si="6"/>
        <v>-92906.75</v>
      </c>
      <c r="P23" s="324">
        <f t="shared" ref="P23" si="87">IFERROR((O23/O$2)*100,0)</f>
        <v>-55.619502360753614</v>
      </c>
      <c r="W23" s="289"/>
    </row>
    <row r="24" spans="1:23" ht="15.75" customHeight="1" x14ac:dyDescent="0.3">
      <c r="A24" s="321">
        <f t="shared" si="0"/>
        <v>2</v>
      </c>
      <c r="B24" s="321" t="str">
        <f>IFERROR(LEFT(LEFT(C24,2+(A24-2)*3)&amp;".00.00.00.00",11),"")</f>
        <v>03.00.00.00</v>
      </c>
      <c r="C24" s="293" t="s">
        <v>174</v>
      </c>
      <c r="D24" s="294" t="s">
        <v>175</v>
      </c>
      <c r="E24" s="295">
        <v>-44478.49</v>
      </c>
      <c r="F24" s="323">
        <f t="shared" si="1"/>
        <v>-50.756077841561023</v>
      </c>
      <c r="G24" s="295">
        <f>IF(AND($A25&gt;$A24,$A25&lt;&gt;""),SUMIFS(G25:G$143,$A25:$A$143,$A24+1,$B25:$B$143,$C24),SUMIFS(Base!$C:$C,Base!$A:$A,DRE!$C24,Base!$B:$B,DRE!G$1))</f>
        <v>0</v>
      </c>
      <c r="H24" s="323">
        <f t="shared" si="2"/>
        <v>0</v>
      </c>
      <c r="I24" s="295">
        <f>IF(AND($A25&gt;$A24,$A25&lt;&gt;""),SUMIFS(I25:I$143,$A25:$A$143,$A24+1,$B25:$B$143,$C24),SUMIFS(Base!$C:$C,Base!$A:$A,DRE!$C24,Base!$B:$B,DRE!I$1))</f>
        <v>-44478.5</v>
      </c>
      <c r="J24" s="323">
        <f t="shared" ref="J24" si="88">IFERROR((I24/I$2)*100,0)</f>
        <v>-56.012597214664559</v>
      </c>
      <c r="K24" s="295">
        <f>IF(AND($A25&gt;$A24,$A25&lt;&gt;""),SUMIFS(K25:K$143,$A25:$A$143,$A24+1,$B25:$B$143,$C24),SUMIFS(Base!$C:$C,Base!$A:$A,DRE!$C24,Base!$B:$B,DRE!K$1))</f>
        <v>0</v>
      </c>
      <c r="L24" s="323">
        <f t="shared" ref="L24" si="89">IFERROR((K24/K$2)*100,0)</f>
        <v>0</v>
      </c>
      <c r="M24" s="295">
        <f>IF(AND($A25&gt;$A24,$A25&lt;&gt;""),SUMIFS(M25:M$143,$A25:$A$143,$A24+1,$B25:$B$143,$C24),SUMIFS(Base!$C:$C,Base!$A:$A,DRE!$C24,Base!$B:$B,DRE!M$1))</f>
        <v>0</v>
      </c>
      <c r="N24" s="323">
        <f t="shared" ref="N24:P24" si="90">IFERROR((M24/M$2)*100,0)</f>
        <v>0</v>
      </c>
      <c r="O24" s="295">
        <f t="shared" si="6"/>
        <v>-88956.989999999991</v>
      </c>
      <c r="P24" s="325">
        <f t="shared" ref="P24" si="91">IFERROR((O24/O$2)*100,0)</f>
        <v>-53.254941275101487</v>
      </c>
      <c r="W24" s="289"/>
    </row>
    <row r="25" spans="1:23" ht="15.75" customHeight="1" x14ac:dyDescent="0.3">
      <c r="A25" s="321">
        <f t="shared" si="0"/>
        <v>3</v>
      </c>
      <c r="B25" s="321" t="str">
        <f>IFERROR(LEFT(LEFT(C25,2+(A25-2)*3)&amp;".00.00.00.00",11),"")</f>
        <v>03.01.00.00</v>
      </c>
      <c r="C25" s="293" t="s">
        <v>176</v>
      </c>
      <c r="D25" s="294" t="s">
        <v>177</v>
      </c>
      <c r="E25" s="295">
        <v>-840.74</v>
      </c>
      <c r="F25" s="323">
        <f t="shared" si="1"/>
        <v>-0.95940003548937969</v>
      </c>
      <c r="G25" s="295">
        <f>IF(AND($A26&gt;$A25,$A26&lt;&gt;""),SUMIFS(G26:G$143,$A26:$A$143,$A25+1,$B26:$B$143,$C25),SUMIFS(Base!$C:$C,Base!$A:$A,DRE!$C25,Base!$B:$B,DRE!G$1))</f>
        <v>0</v>
      </c>
      <c r="H25" s="323">
        <f t="shared" si="2"/>
        <v>0</v>
      </c>
      <c r="I25" s="295">
        <f>IF(AND($A26&gt;$A25,$A26&lt;&gt;""),SUMIFS(I26:I$143,$A26:$A$143,$A25+1,$B26:$B$143,$C25),SUMIFS(Base!$C:$C,Base!$A:$A,DRE!$C25,Base!$B:$B,DRE!I$1))</f>
        <v>-840.74</v>
      </c>
      <c r="J25" s="323">
        <f t="shared" ref="J25" si="92">IFERROR((I25/I$2)*100,0)</f>
        <v>-1.0587594226931458</v>
      </c>
      <c r="K25" s="295">
        <f>IF(AND($A26&gt;$A25,$A26&lt;&gt;""),SUMIFS(K26:K$143,$A26:$A$143,$A25+1,$B26:$B$143,$C25),SUMIFS(Base!$C:$C,Base!$A:$A,DRE!$C25,Base!$B:$B,DRE!K$1))</f>
        <v>0</v>
      </c>
      <c r="L25" s="323">
        <f t="shared" ref="L25" si="93">IFERROR((K25/K$2)*100,0)</f>
        <v>0</v>
      </c>
      <c r="M25" s="295">
        <f>IF(AND($A26&gt;$A25,$A26&lt;&gt;""),SUMIFS(M26:M$143,$A26:$A$143,$A25+1,$B26:$B$143,$C25),SUMIFS(Base!$C:$C,Base!$A:$A,DRE!$C25,Base!$B:$B,DRE!M$1))</f>
        <v>0</v>
      </c>
      <c r="N25" s="323">
        <f t="shared" ref="N25:P25" si="94">IFERROR((M25/M$2)*100,0)</f>
        <v>0</v>
      </c>
      <c r="O25" s="295">
        <f t="shared" si="6"/>
        <v>-1681.48</v>
      </c>
      <c r="P25" s="325">
        <f t="shared" ref="P25" si="95">IFERROR((O25/O$2)*100,0)</f>
        <v>-1.0066338649189643</v>
      </c>
      <c r="W25" s="289"/>
    </row>
    <row r="26" spans="1:23" ht="15.75" customHeight="1" x14ac:dyDescent="0.3">
      <c r="A26" s="321">
        <f t="shared" si="0"/>
        <v>4</v>
      </c>
      <c r="B26" s="321" t="str">
        <f>IFERROR(LEFT(LEFT(C26,2+(A26-2)*3)&amp;".00.00.00.00",11),"")</f>
        <v>03.01.01.00</v>
      </c>
      <c r="C26" s="293" t="s">
        <v>178</v>
      </c>
      <c r="D26" s="294" t="s">
        <v>179</v>
      </c>
      <c r="E26" s="295">
        <v>-52.49</v>
      </c>
      <c r="F26" s="323">
        <f t="shared" si="1"/>
        <v>-5.9898313227439562E-2</v>
      </c>
      <c r="G26" s="295">
        <f>IF(AND($A27&gt;$A26,$A27&lt;&gt;""),SUMIFS(G27:G$143,$A27:$A$143,$A26+1,$B27:$B$143,$C26),SUMIFS(Base!$C:$C,Base!$A:$A,DRE!$C26,Base!$B:$B,DRE!G$1))</f>
        <v>0</v>
      </c>
      <c r="H26" s="323">
        <f t="shared" si="2"/>
        <v>0</v>
      </c>
      <c r="I26" s="295">
        <f>IF(AND($A27&gt;$A26,$A27&lt;&gt;""),SUMIFS(I27:I$143,$A27:$A$143,$A26+1,$B27:$B$143,$C26),SUMIFS(Base!$C:$C,Base!$A:$A,DRE!$C26,Base!$B:$B,DRE!I$1))</f>
        <v>-52.49</v>
      </c>
      <c r="J26" s="323">
        <f t="shared" ref="J26" si="96">IFERROR((I26/I$2)*100,0)</f>
        <v>-6.6101627253566178E-2</v>
      </c>
      <c r="K26" s="295">
        <f>IF(AND($A27&gt;$A26,$A27&lt;&gt;""),SUMIFS(K27:K$143,$A27:$A$143,$A26+1,$B27:$B$143,$C26),SUMIFS(Base!$C:$C,Base!$A:$A,DRE!$C26,Base!$B:$B,DRE!K$1))</f>
        <v>0</v>
      </c>
      <c r="L26" s="323">
        <f t="shared" ref="L26" si="97">IFERROR((K26/K$2)*100,0)</f>
        <v>0</v>
      </c>
      <c r="M26" s="295">
        <f>IF(AND($A27&gt;$A26,$A27&lt;&gt;""),SUMIFS(M27:M$143,$A27:$A$143,$A26+1,$B27:$B$143,$C26),SUMIFS(Base!$C:$C,Base!$A:$A,DRE!$C26,Base!$B:$B,DRE!M$1))</f>
        <v>0</v>
      </c>
      <c r="N26" s="323">
        <f t="shared" ref="N26:P26" si="98">IFERROR((M26/M$2)*100,0)</f>
        <v>0</v>
      </c>
      <c r="O26" s="295">
        <f t="shared" si="6"/>
        <v>-104.98</v>
      </c>
      <c r="P26" s="325">
        <f t="shared" ref="P26" si="99">IFERROR((O26/O$2)*100,0)</f>
        <v>-6.2847267371121202E-2</v>
      </c>
      <c r="W26" s="289"/>
    </row>
    <row r="27" spans="1:23" ht="15.75" customHeight="1" x14ac:dyDescent="0.3">
      <c r="A27" s="321">
        <f t="shared" si="0"/>
        <v>4</v>
      </c>
      <c r="B27" s="321" t="str">
        <f>IFERROR(LEFT(LEFT(C27,2+(A27-2)*3)&amp;".00.00.00.00",11),"")</f>
        <v>03.01.01.00</v>
      </c>
      <c r="C27" s="293" t="s">
        <v>180</v>
      </c>
      <c r="D27" s="294" t="s">
        <v>181</v>
      </c>
      <c r="E27" s="295">
        <v>-788.25</v>
      </c>
      <c r="F27" s="323">
        <f t="shared" si="1"/>
        <v>-0.89950172226194014</v>
      </c>
      <c r="G27" s="295">
        <f>IF(AND($A28&gt;$A27,$A28&lt;&gt;""),SUMIFS(G28:G$143,$A28:$A$143,$A27+1,$B28:$B$143,$C27),SUMIFS(Base!$C:$C,Base!$A:$A,DRE!$C27,Base!$B:$B,DRE!G$1))</f>
        <v>0</v>
      </c>
      <c r="H27" s="323">
        <f t="shared" si="2"/>
        <v>0</v>
      </c>
      <c r="I27" s="295">
        <f>IF(AND($A28&gt;$A27,$A28&lt;&gt;""),SUMIFS(I28:I$143,$A28:$A$143,$A27+1,$B28:$B$143,$C27),SUMIFS(Base!$C:$C,Base!$A:$A,DRE!$C27,Base!$B:$B,DRE!I$1))</f>
        <v>-788.25</v>
      </c>
      <c r="J27" s="323">
        <f t="shared" ref="J27" si="100">IFERROR((I27/I$2)*100,0)</f>
        <v>-0.99265779543957955</v>
      </c>
      <c r="K27" s="295">
        <f>IF(AND($A28&gt;$A27,$A28&lt;&gt;""),SUMIFS(K28:K$143,$A28:$A$143,$A27+1,$B28:$B$143,$C27),SUMIFS(Base!$C:$C,Base!$A:$A,DRE!$C27,Base!$B:$B,DRE!K$1))</f>
        <v>0</v>
      </c>
      <c r="L27" s="323">
        <f t="shared" ref="L27" si="101">IFERROR((K27/K$2)*100,0)</f>
        <v>0</v>
      </c>
      <c r="M27" s="295">
        <f>IF(AND($A28&gt;$A27,$A28&lt;&gt;""),SUMIFS(M28:M$143,$A28:$A$143,$A27+1,$B28:$B$143,$C27),SUMIFS(Base!$C:$C,Base!$A:$A,DRE!$C27,Base!$B:$B,DRE!M$1))</f>
        <v>0</v>
      </c>
      <c r="N27" s="323">
        <f t="shared" ref="N27:P27" si="102">IFERROR((M27/M$2)*100,0)</f>
        <v>0</v>
      </c>
      <c r="O27" s="295">
        <f t="shared" si="6"/>
        <v>-1576.5</v>
      </c>
      <c r="P27" s="325">
        <f t="shared" ref="P27" si="103">IFERROR((O27/O$2)*100,0)</f>
        <v>-0.94378659754784311</v>
      </c>
      <c r="W27" s="289"/>
    </row>
    <row r="28" spans="1:23" ht="15.75" customHeight="1" x14ac:dyDescent="0.3">
      <c r="A28" s="321">
        <f t="shared" si="0"/>
        <v>3</v>
      </c>
      <c r="B28" s="321" t="str">
        <f>IFERROR(LEFT(LEFT(C28,2+(A28-2)*3)&amp;".00.00.00.00",11),"")</f>
        <v>03.01.00.00</v>
      </c>
      <c r="C28" s="293" t="s">
        <v>182</v>
      </c>
      <c r="D28" s="294" t="s">
        <v>183</v>
      </c>
      <c r="E28" s="295">
        <v>-639.99</v>
      </c>
      <c r="F28" s="323">
        <f t="shared" si="1"/>
        <v>-0.73031665998150208</v>
      </c>
      <c r="G28" s="295">
        <f>IF(AND($A29&gt;$A28,$A29&lt;&gt;""),SUMIFS(G29:G$143,$A29:$A$143,$A28+1,$B29:$B$143,$C28),SUMIFS(Base!$C:$C,Base!$A:$A,DRE!$C28,Base!$B:$B,DRE!G$1))</f>
        <v>0</v>
      </c>
      <c r="H28" s="323">
        <f t="shared" si="2"/>
        <v>0</v>
      </c>
      <c r="I28" s="295">
        <f>IF(AND($A29&gt;$A28,$A29&lt;&gt;""),SUMIFS(I29:I$143,$A29:$A$143,$A28+1,$B29:$B$143,$C28),SUMIFS(Base!$C:$C,Base!$A:$A,DRE!$C28,Base!$B:$B,DRE!I$1))</f>
        <v>-639.9899999999999</v>
      </c>
      <c r="J28" s="323">
        <f t="shared" ref="J28" si="104">IFERROR((I28/I$2)*100,0)</f>
        <v>-0.80595123692150517</v>
      </c>
      <c r="K28" s="295">
        <f>IF(AND($A29&gt;$A28,$A29&lt;&gt;""),SUMIFS(K29:K$143,$A29:$A$143,$A28+1,$B29:$B$143,$C28),SUMIFS(Base!$C:$C,Base!$A:$A,DRE!$C28,Base!$B:$B,DRE!K$1))</f>
        <v>0</v>
      </c>
      <c r="L28" s="323">
        <f t="shared" ref="L28" si="105">IFERROR((K28/K$2)*100,0)</f>
        <v>0</v>
      </c>
      <c r="M28" s="295">
        <f>IF(AND($A29&gt;$A28,$A29&lt;&gt;""),SUMIFS(M29:M$143,$A29:$A$143,$A28+1,$B29:$B$143,$C28),SUMIFS(Base!$C:$C,Base!$A:$A,DRE!$C28,Base!$B:$B,DRE!M$1))</f>
        <v>0</v>
      </c>
      <c r="N28" s="323">
        <f t="shared" ref="N28:P28" si="106">IFERROR((M28/M$2)*100,0)</f>
        <v>0</v>
      </c>
      <c r="O28" s="295">
        <f t="shared" si="6"/>
        <v>-1279.98</v>
      </c>
      <c r="P28" s="325">
        <f t="shared" ref="P28" si="107">IFERROR((O28/O$2)*100,0)</f>
        <v>-0.76627210220696995</v>
      </c>
      <c r="W28" s="289"/>
    </row>
    <row r="29" spans="1:23" ht="15.75" customHeight="1" x14ac:dyDescent="0.3">
      <c r="A29" s="321">
        <f t="shared" si="0"/>
        <v>4</v>
      </c>
      <c r="B29" s="321" t="str">
        <f>IFERROR(LEFT(LEFT(C29,2+(A29-2)*3)&amp;".00.00.00.00",11),"")</f>
        <v>03.01.02.00</v>
      </c>
      <c r="C29" s="293" t="s">
        <v>184</v>
      </c>
      <c r="D29" s="294" t="s">
        <v>185</v>
      </c>
      <c r="E29" s="295">
        <v>-43.93</v>
      </c>
      <c r="F29" s="323">
        <f t="shared" si="1"/>
        <v>-5.0130175273031437E-2</v>
      </c>
      <c r="G29" s="295">
        <f>IF(AND($A30&gt;$A29,$A30&lt;&gt;""),SUMIFS(G30:G$143,$A30:$A$143,$A29+1,$B30:$B$143,$C29),SUMIFS(Base!$C:$C,Base!$A:$A,DRE!$C29,Base!$B:$B,DRE!G$1))</f>
        <v>0</v>
      </c>
      <c r="H29" s="323">
        <f t="shared" si="2"/>
        <v>0</v>
      </c>
      <c r="I29" s="295">
        <f>IF(AND($A30&gt;$A29,$A30&lt;&gt;""),SUMIFS(I30:I$143,$A30:$A$143,$A29+1,$B30:$B$143,$C29),SUMIFS(Base!$C:$C,Base!$A:$A,DRE!$C29,Base!$B:$B,DRE!I$1))</f>
        <v>-43.93</v>
      </c>
      <c r="J29" s="323">
        <f t="shared" ref="J29" si="108">IFERROR((I29/I$2)*100,0)</f>
        <v>-5.5321861025893732E-2</v>
      </c>
      <c r="K29" s="295">
        <f>IF(AND($A30&gt;$A29,$A30&lt;&gt;""),SUMIFS(K30:K$143,$A30:$A$143,$A29+1,$B30:$B$143,$C29),SUMIFS(Base!$C:$C,Base!$A:$A,DRE!$C29,Base!$B:$B,DRE!K$1))</f>
        <v>0</v>
      </c>
      <c r="L29" s="323">
        <f t="shared" ref="L29" si="109">IFERROR((K29/K$2)*100,0)</f>
        <v>0</v>
      </c>
      <c r="M29" s="295">
        <f>IF(AND($A30&gt;$A29,$A30&lt;&gt;""),SUMIFS(M30:M$143,$A30:$A$143,$A29+1,$B30:$B$143,$C29),SUMIFS(Base!$C:$C,Base!$A:$A,DRE!$C29,Base!$B:$B,DRE!M$1))</f>
        <v>0</v>
      </c>
      <c r="N29" s="323">
        <f t="shared" ref="N29:P29" si="110">IFERROR((M29/M$2)*100,0)</f>
        <v>0</v>
      </c>
      <c r="O29" s="295">
        <f t="shared" si="6"/>
        <v>-87.86</v>
      </c>
      <c r="P29" s="325">
        <f t="shared" ref="P29" si="111">IFERROR((O29/O$2)*100,0)</f>
        <v>-5.2598217862704397E-2</v>
      </c>
      <c r="W29" s="289"/>
    </row>
    <row r="30" spans="1:23" ht="15.75" customHeight="1" x14ac:dyDescent="0.3">
      <c r="A30" s="321">
        <f t="shared" si="0"/>
        <v>4</v>
      </c>
      <c r="B30" s="321" t="str">
        <f>IFERROR(LEFT(LEFT(C30,2+(A30-2)*3)&amp;".00.00.00.00",11),"")</f>
        <v>03.01.02.00</v>
      </c>
      <c r="C30" s="293" t="s">
        <v>186</v>
      </c>
      <c r="D30" s="294" t="s">
        <v>187</v>
      </c>
      <c r="E30" s="295">
        <v>-596.05999999999995</v>
      </c>
      <c r="F30" s="323">
        <f t="shared" si="1"/>
        <v>-0.68018648470847065</v>
      </c>
      <c r="G30" s="295">
        <f>IF(AND($A31&gt;$A30,$A31&lt;&gt;""),SUMIFS(G31:G$143,$A31:$A$143,$A30+1,$B31:$B$143,$C30),SUMIFS(Base!$C:$C,Base!$A:$A,DRE!$C30,Base!$B:$B,DRE!G$1))</f>
        <v>0</v>
      </c>
      <c r="H30" s="323">
        <f t="shared" si="2"/>
        <v>0</v>
      </c>
      <c r="I30" s="295">
        <f>IF(AND($A31&gt;$A30,$A31&lt;&gt;""),SUMIFS(I31:I$143,$A31:$A$143,$A30+1,$B31:$B$143,$C30),SUMIFS(Base!$C:$C,Base!$A:$A,DRE!$C30,Base!$B:$B,DRE!I$1))</f>
        <v>-596.05999999999995</v>
      </c>
      <c r="J30" s="323">
        <f t="shared" ref="J30" si="112">IFERROR((I30/I$2)*100,0)</f>
        <v>-0.75062937589561152</v>
      </c>
      <c r="K30" s="295">
        <f>IF(AND($A31&gt;$A30,$A31&lt;&gt;""),SUMIFS(K31:K$143,$A31:$A$143,$A30+1,$B31:$B$143,$C30),SUMIFS(Base!$C:$C,Base!$A:$A,DRE!$C30,Base!$B:$B,DRE!K$1))</f>
        <v>0</v>
      </c>
      <c r="L30" s="323">
        <f t="shared" ref="L30" si="113">IFERROR((K30/K$2)*100,0)</f>
        <v>0</v>
      </c>
      <c r="M30" s="295">
        <f>IF(AND($A31&gt;$A30,$A31&lt;&gt;""),SUMIFS(M31:M$143,$A31:$A$143,$A30+1,$B31:$B$143,$C30),SUMIFS(Base!$C:$C,Base!$A:$A,DRE!$C30,Base!$B:$B,DRE!M$1))</f>
        <v>0</v>
      </c>
      <c r="N30" s="323">
        <f t="shared" ref="N30:P30" si="114">IFERROR((M30/M$2)*100,0)</f>
        <v>0</v>
      </c>
      <c r="O30" s="295">
        <f t="shared" si="6"/>
        <v>-1192.1199999999999</v>
      </c>
      <c r="P30" s="325">
        <f t="shared" ref="P30" si="115">IFERROR((O30/O$2)*100,0)</f>
        <v>-0.71367388434426549</v>
      </c>
      <c r="W30" s="289"/>
    </row>
    <row r="31" spans="1:23" ht="15.75" customHeight="1" x14ac:dyDescent="0.3">
      <c r="A31" s="321">
        <f t="shared" si="0"/>
        <v>3</v>
      </c>
      <c r="B31" s="321" t="str">
        <f>IFERROR(LEFT(LEFT(C31,2+(A31-2)*3)&amp;".00.00.00.00",11),"")</f>
        <v>03.01.00.00</v>
      </c>
      <c r="C31" s="293" t="s">
        <v>188</v>
      </c>
      <c r="D31" s="294" t="s">
        <v>189</v>
      </c>
      <c r="E31" s="295">
        <v>-1658.77</v>
      </c>
      <c r="F31" s="323">
        <f t="shared" si="1"/>
        <v>-1.8928848358216788</v>
      </c>
      <c r="G31" s="295">
        <f>IF(AND($A32&gt;$A31,$A32&lt;&gt;""),SUMIFS(G32:G$143,$A32:$A$143,$A31+1,$B32:$B$143,$C31),SUMIFS(Base!$C:$C,Base!$A:$A,DRE!$C31,Base!$B:$B,DRE!G$1))</f>
        <v>0</v>
      </c>
      <c r="H31" s="323">
        <f t="shared" si="2"/>
        <v>0</v>
      </c>
      <c r="I31" s="295">
        <f>IF(AND($A32&gt;$A31,$A32&lt;&gt;""),SUMIFS(I32:I$143,$A32:$A$143,$A31+1,$B32:$B$143,$C31),SUMIFS(Base!$C:$C,Base!$A:$A,DRE!$C31,Base!$B:$B,DRE!I$1))</f>
        <v>-1658.77</v>
      </c>
      <c r="J31" s="323">
        <f t="shared" ref="J31" si="116">IFERROR((I31/I$2)*100,0)</f>
        <v>-2.0889197226023617</v>
      </c>
      <c r="K31" s="295">
        <f>IF(AND($A32&gt;$A31,$A32&lt;&gt;""),SUMIFS(K32:K$143,$A32:$A$143,$A31+1,$B32:$B$143,$C31),SUMIFS(Base!$C:$C,Base!$A:$A,DRE!$C31,Base!$B:$B,DRE!K$1))</f>
        <v>0</v>
      </c>
      <c r="L31" s="323">
        <f t="shared" ref="L31" si="117">IFERROR((K31/K$2)*100,0)</f>
        <v>0</v>
      </c>
      <c r="M31" s="295">
        <f>IF(AND($A32&gt;$A31,$A32&lt;&gt;""),SUMIFS(M32:M$143,$A32:$A$143,$A31+1,$B32:$B$143,$C31),SUMIFS(Base!$C:$C,Base!$A:$A,DRE!$C31,Base!$B:$B,DRE!M$1))</f>
        <v>0</v>
      </c>
      <c r="N31" s="323">
        <f t="shared" ref="N31:P31" si="118">IFERROR((M31/M$2)*100,0)</f>
        <v>0</v>
      </c>
      <c r="O31" s="295">
        <f t="shared" si="6"/>
        <v>-3317.54</v>
      </c>
      <c r="P31" s="325">
        <f t="shared" ref="P31" si="119">IFERROR((O31/O$2)*100,0)</f>
        <v>-1.9860766183500609</v>
      </c>
      <c r="W31" s="289"/>
    </row>
    <row r="32" spans="1:23" ht="15.75" customHeight="1" x14ac:dyDescent="0.3">
      <c r="A32" s="321">
        <f t="shared" si="0"/>
        <v>4</v>
      </c>
      <c r="B32" s="321" t="str">
        <f>IFERROR(LEFT(LEFT(C32,2+(A32-2)*3)&amp;".00.00.00.00",11),"")</f>
        <v>03.01.03.00</v>
      </c>
      <c r="C32" s="293" t="s">
        <v>190</v>
      </c>
      <c r="D32" s="294" t="s">
        <v>191</v>
      </c>
      <c r="E32" s="295">
        <v>-993.65</v>
      </c>
      <c r="F32" s="323">
        <f t="shared" si="1"/>
        <v>-1.1338913876632752</v>
      </c>
      <c r="G32" s="295">
        <f>IF(AND($A33&gt;$A32,$A33&lt;&gt;""),SUMIFS(G33:G$143,$A33:$A$143,$A32+1,$B33:$B$143,$C32),SUMIFS(Base!$C:$C,Base!$A:$A,DRE!$C32,Base!$B:$B,DRE!G$1))</f>
        <v>0</v>
      </c>
      <c r="H32" s="323">
        <f t="shared" si="2"/>
        <v>0</v>
      </c>
      <c r="I32" s="295">
        <f>IF(AND($A33&gt;$A32,$A33&lt;&gt;""),SUMIFS(I33:I$143,$A33:$A$143,$A32+1,$B33:$B$143,$C32),SUMIFS(Base!$C:$C,Base!$A:$A,DRE!$C32,Base!$B:$B,DRE!I$1))</f>
        <v>-993.65</v>
      </c>
      <c r="J32" s="323">
        <f t="shared" ref="J32" si="120">IFERROR((I32/I$2)*100,0)</f>
        <v>-1.2513218121643366</v>
      </c>
      <c r="K32" s="295">
        <f>IF(AND($A33&gt;$A32,$A33&lt;&gt;""),SUMIFS(K33:K$143,$A33:$A$143,$A32+1,$B33:$B$143,$C32),SUMIFS(Base!$C:$C,Base!$A:$A,DRE!$C32,Base!$B:$B,DRE!K$1))</f>
        <v>0</v>
      </c>
      <c r="L32" s="323">
        <f t="shared" ref="L32" si="121">IFERROR((K32/K$2)*100,0)</f>
        <v>0</v>
      </c>
      <c r="M32" s="295">
        <f>IF(AND($A33&gt;$A32,$A33&lt;&gt;""),SUMIFS(M33:M$143,$A33:$A$143,$A32+1,$B33:$B$143,$C32),SUMIFS(Base!$C:$C,Base!$A:$A,DRE!$C32,Base!$B:$B,DRE!M$1))</f>
        <v>0</v>
      </c>
      <c r="N32" s="323">
        <f t="shared" ref="N32:P32" si="122">IFERROR((M32/M$2)*100,0)</f>
        <v>0</v>
      </c>
      <c r="O32" s="295">
        <f t="shared" si="6"/>
        <v>-1987.3</v>
      </c>
      <c r="P32" s="325">
        <f t="shared" ref="P32" si="123">IFERROR((O32/O$2)*100,0)</f>
        <v>-1.1897158929951337</v>
      </c>
      <c r="W32" s="289"/>
    </row>
    <row r="33" spans="1:23" ht="15.75" customHeight="1" x14ac:dyDescent="0.3">
      <c r="A33" s="321">
        <f t="shared" si="0"/>
        <v>4</v>
      </c>
      <c r="B33" s="321" t="str">
        <f>IFERROR(LEFT(LEFT(C33,2+(A33-2)*3)&amp;".00.00.00.00",11),"")</f>
        <v>03.01.03.00</v>
      </c>
      <c r="C33" s="293" t="s">
        <v>192</v>
      </c>
      <c r="D33" s="294" t="s">
        <v>193</v>
      </c>
      <c r="E33" s="295">
        <v>-8.99</v>
      </c>
      <c r="F33" s="323">
        <f t="shared" si="1"/>
        <v>-1.0258827127351527E-2</v>
      </c>
      <c r="G33" s="295">
        <f>IF(AND($A34&gt;$A33,$A34&lt;&gt;""),SUMIFS(G34:G$143,$A34:$A$143,$A33+1,$B34:$B$143,$C33),SUMIFS(Base!$C:$C,Base!$A:$A,DRE!$C33,Base!$B:$B,DRE!G$1))</f>
        <v>0</v>
      </c>
      <c r="H33" s="323">
        <f t="shared" si="2"/>
        <v>0</v>
      </c>
      <c r="I33" s="295">
        <f>IF(AND($A34&gt;$A33,$A34&lt;&gt;""),SUMIFS(I34:I$143,$A34:$A$143,$A33+1,$B34:$B$143,$C33),SUMIFS(Base!$C:$C,Base!$A:$A,DRE!$C33,Base!$B:$B,DRE!I$1))</f>
        <v>-8.99</v>
      </c>
      <c r="J33" s="323">
        <f t="shared" ref="J33" si="124">IFERROR((I33/I$2)*100,0)</f>
        <v>-1.1321273176025146E-2</v>
      </c>
      <c r="K33" s="295">
        <f>IF(AND($A34&gt;$A33,$A34&lt;&gt;""),SUMIFS(K34:K$143,$A34:$A$143,$A33+1,$B34:$B$143,$C33),SUMIFS(Base!$C:$C,Base!$A:$A,DRE!$C33,Base!$B:$B,DRE!K$1))</f>
        <v>0</v>
      </c>
      <c r="L33" s="323">
        <f t="shared" ref="L33" si="125">IFERROR((K33/K$2)*100,0)</f>
        <v>0</v>
      </c>
      <c r="M33" s="295">
        <f>IF(AND($A34&gt;$A33,$A34&lt;&gt;""),SUMIFS(M34:M$143,$A34:$A$143,$A33+1,$B34:$B$143,$C33),SUMIFS(Base!$C:$C,Base!$A:$A,DRE!$C33,Base!$B:$B,DRE!M$1))</f>
        <v>0</v>
      </c>
      <c r="N33" s="323">
        <f t="shared" ref="N33:P33" si="126">IFERROR((M33/M$2)*100,0)</f>
        <v>0</v>
      </c>
      <c r="O33" s="295">
        <f t="shared" si="6"/>
        <v>-17.98</v>
      </c>
      <c r="P33" s="325">
        <f t="shared" ref="P33" si="127">IFERROR((O33/O$2)*100,0)</f>
        <v>-1.0763896621573244E-2</v>
      </c>
      <c r="W33" s="289"/>
    </row>
    <row r="34" spans="1:23" ht="15.75" customHeight="1" x14ac:dyDescent="0.3">
      <c r="A34" s="321">
        <f t="shared" si="0"/>
        <v>4</v>
      </c>
      <c r="B34" s="321" t="str">
        <f>IFERROR(LEFT(LEFT(C34,2+(A34-2)*3)&amp;".00.00.00.00",11),"")</f>
        <v>03.01.03.00</v>
      </c>
      <c r="C34" s="293" t="s">
        <v>194</v>
      </c>
      <c r="D34" s="294" t="s">
        <v>195</v>
      </c>
      <c r="E34" s="295">
        <v>-526.37</v>
      </c>
      <c r="F34" s="323">
        <f t="shared" si="1"/>
        <v>-0.60066060456329518</v>
      </c>
      <c r="G34" s="295">
        <f>IF(AND($A35&gt;$A34,$A35&lt;&gt;""),SUMIFS(G35:G$143,$A35:$A$143,$A34+1,$B35:$B$143,$C34),SUMIFS(Base!$C:$C,Base!$A:$A,DRE!$C34,Base!$B:$B,DRE!G$1))</f>
        <v>0</v>
      </c>
      <c r="H34" s="323">
        <f t="shared" si="2"/>
        <v>0</v>
      </c>
      <c r="I34" s="295">
        <f>IF(AND($A35&gt;$A34,$A35&lt;&gt;""),SUMIFS(I35:I$143,$A35:$A$143,$A34+1,$B35:$B$143,$C34),SUMIFS(Base!$C:$C,Base!$A:$A,DRE!$C34,Base!$B:$B,DRE!I$1))</f>
        <v>-526.37</v>
      </c>
      <c r="J34" s="323">
        <f t="shared" ref="J34" si="128">IFERROR((I34/I$2)*100,0)</f>
        <v>-0.66286747070793728</v>
      </c>
      <c r="K34" s="295">
        <f>IF(AND($A35&gt;$A34,$A35&lt;&gt;""),SUMIFS(K35:K$143,$A35:$A$143,$A34+1,$B35:$B$143,$C34),SUMIFS(Base!$C:$C,Base!$A:$A,DRE!$C34,Base!$B:$B,DRE!K$1))</f>
        <v>0</v>
      </c>
      <c r="L34" s="323">
        <f t="shared" ref="L34" si="129">IFERROR((K34/K$2)*100,0)</f>
        <v>0</v>
      </c>
      <c r="M34" s="295">
        <f>IF(AND($A35&gt;$A34,$A35&lt;&gt;""),SUMIFS(M35:M$143,$A35:$A$143,$A34+1,$B35:$B$143,$C34),SUMIFS(Base!$C:$C,Base!$A:$A,DRE!$C34,Base!$B:$B,DRE!M$1))</f>
        <v>0</v>
      </c>
      <c r="N34" s="323">
        <f t="shared" ref="N34:P34" si="130">IFERROR((M34/M$2)*100,0)</f>
        <v>0</v>
      </c>
      <c r="O34" s="295">
        <f t="shared" si="6"/>
        <v>-1052.74</v>
      </c>
      <c r="P34" s="325">
        <f t="shared" ref="P34" si="131">IFERROR((O34/O$2)*100,0)</f>
        <v>-0.63023273244688627</v>
      </c>
      <c r="W34" s="289"/>
    </row>
    <row r="35" spans="1:23" ht="15.75" customHeight="1" collapsed="1" x14ac:dyDescent="0.3">
      <c r="A35" s="321">
        <f t="shared" si="0"/>
        <v>4</v>
      </c>
      <c r="B35" s="321" t="str">
        <f>IFERROR(LEFT(LEFT(C35,2+(A35-2)*3)&amp;".00.00.00.00",11),"")</f>
        <v>03.01.03.00</v>
      </c>
      <c r="C35" s="293" t="s">
        <v>196</v>
      </c>
      <c r="D35" s="294" t="s">
        <v>197</v>
      </c>
      <c r="E35" s="295">
        <v>-41</v>
      </c>
      <c r="F35" s="323">
        <f t="shared" si="1"/>
        <v>-4.6786642071347341E-2</v>
      </c>
      <c r="G35" s="295">
        <f>IF(AND($A36&gt;$A35,$A36&lt;&gt;""),SUMIFS(G36:G$143,$A36:$A$143,$A35+1,$B36:$B$143,$C35),SUMIFS(Base!$C:$C,Base!$A:$A,DRE!$C35,Base!$B:$B,DRE!G$1))</f>
        <v>0</v>
      </c>
      <c r="H35" s="323">
        <f t="shared" si="2"/>
        <v>0</v>
      </c>
      <c r="I35" s="295">
        <f>IF(AND($A36&gt;$A35,$A36&lt;&gt;""),SUMIFS(I36:I$143,$A36:$A$143,$A35+1,$B36:$B$143,$C35),SUMIFS(Base!$C:$C,Base!$A:$A,DRE!$C35,Base!$B:$B,DRE!I$1))</f>
        <v>-41</v>
      </c>
      <c r="J35" s="323">
        <f t="shared" ref="J35" si="132">IFERROR((I35/I$2)*100,0)</f>
        <v>-5.1632057866188089E-2</v>
      </c>
      <c r="K35" s="295">
        <f>IF(AND($A36&gt;$A35,$A36&lt;&gt;""),SUMIFS(K36:K$143,$A36:$A$143,$A35+1,$B36:$B$143,$C35),SUMIFS(Base!$C:$C,Base!$A:$A,DRE!$C35,Base!$B:$B,DRE!K$1))</f>
        <v>0</v>
      </c>
      <c r="L35" s="323">
        <f t="shared" ref="L35" si="133">IFERROR((K35/K$2)*100,0)</f>
        <v>0</v>
      </c>
      <c r="M35" s="295">
        <f>IF(AND($A36&gt;$A35,$A36&lt;&gt;""),SUMIFS(M36:M$143,$A36:$A$143,$A35+1,$B36:$B$143,$C35),SUMIFS(Base!$C:$C,Base!$A:$A,DRE!$C35,Base!$B:$B,DRE!M$1))</f>
        <v>0</v>
      </c>
      <c r="N35" s="323">
        <f t="shared" ref="N35:P35" si="134">IFERROR((M35/M$2)*100,0)</f>
        <v>0</v>
      </c>
      <c r="O35" s="295">
        <f t="shared" si="6"/>
        <v>-82</v>
      </c>
      <c r="P35" s="325">
        <f t="shared" ref="P35" si="135">IFERROR((O35/O$2)*100,0)</f>
        <v>-4.9090073580033707E-2</v>
      </c>
      <c r="W35" s="289"/>
    </row>
    <row r="36" spans="1:23" ht="15.75" customHeight="1" x14ac:dyDescent="0.3">
      <c r="A36" s="321">
        <f t="shared" si="0"/>
        <v>4</v>
      </c>
      <c r="B36" s="321" t="str">
        <f>IFERROR(LEFT(LEFT(C36,2+(A36-2)*3)&amp;".00.00.00.00",11),"")</f>
        <v>03.01.03.00</v>
      </c>
      <c r="C36" s="293" t="s">
        <v>573</v>
      </c>
      <c r="D36" s="294" t="s">
        <v>574</v>
      </c>
      <c r="E36" s="295">
        <v>0</v>
      </c>
      <c r="F36" s="323">
        <f t="shared" si="1"/>
        <v>0</v>
      </c>
      <c r="G36" s="295">
        <f>IF(AND($A37&gt;$A36,$A37&lt;&gt;""),SUMIFS(G37:G$143,$A37:$A$143,$A36+1,$B37:$B$143,$C36),SUMIFS(Base!$C:$C,Base!$A:$A,DRE!$C36,Base!$B:$B,DRE!G$1))</f>
        <v>0</v>
      </c>
      <c r="H36" s="323">
        <f t="shared" si="2"/>
        <v>0</v>
      </c>
      <c r="I36" s="295">
        <f>IF(AND($A37&gt;$A36,$A37&lt;&gt;""),SUMIFS(I37:I$143,$A37:$A$143,$A36+1,$B37:$B$143,$C36),SUMIFS(Base!$C:$C,Base!$A:$A,DRE!$C36,Base!$B:$B,DRE!I$1))</f>
        <v>0</v>
      </c>
      <c r="J36" s="323">
        <f t="shared" ref="J36" si="136">IFERROR((I36/I$2)*100,0)</f>
        <v>0</v>
      </c>
      <c r="K36" s="295">
        <f>IF(AND($A37&gt;$A36,$A37&lt;&gt;""),SUMIFS(K37:K$143,$A37:$A$143,$A36+1,$B37:$B$143,$C36),SUMIFS(Base!$C:$C,Base!$A:$A,DRE!$C36,Base!$B:$B,DRE!K$1))</f>
        <v>0</v>
      </c>
      <c r="L36" s="323">
        <f t="shared" ref="L36" si="137">IFERROR((K36/K$2)*100,0)</f>
        <v>0</v>
      </c>
      <c r="M36" s="295">
        <f>IF(AND($A37&gt;$A36,$A37&lt;&gt;""),SUMIFS(M37:M$143,$A37:$A$143,$A36+1,$B37:$B$143,$C36),SUMIFS(Base!$C:$C,Base!$A:$A,DRE!$C36,Base!$B:$B,DRE!M$1))</f>
        <v>0</v>
      </c>
      <c r="N36" s="323">
        <f t="shared" ref="N36:P36" si="138">IFERROR((M36/M$2)*100,0)</f>
        <v>0</v>
      </c>
      <c r="O36" s="295">
        <f t="shared" si="6"/>
        <v>0</v>
      </c>
      <c r="P36" s="325">
        <f t="shared" ref="P36" si="139">IFERROR((O36/O$2)*100,0)</f>
        <v>0</v>
      </c>
      <c r="W36" s="289"/>
    </row>
    <row r="37" spans="1:23" ht="15.75" customHeight="1" x14ac:dyDescent="0.3">
      <c r="A37" s="321">
        <f t="shared" si="0"/>
        <v>4</v>
      </c>
      <c r="B37" s="321" t="str">
        <f>IFERROR(LEFT(LEFT(C37,2+(A37-2)*3)&amp;".00.00.00.00",11),"")</f>
        <v>03.01.03.00</v>
      </c>
      <c r="C37" s="293" t="s">
        <v>198</v>
      </c>
      <c r="D37" s="294" t="s">
        <v>199</v>
      </c>
      <c r="E37" s="295">
        <v>-88.76</v>
      </c>
      <c r="F37" s="323">
        <f t="shared" si="1"/>
        <v>-0.10128737439640953</v>
      </c>
      <c r="G37" s="295">
        <f>IF(AND($A38&gt;$A37,$A38&lt;&gt;""),SUMIFS(G38:G$143,$A38:$A$143,$A37+1,$B38:$B$143,$C37),SUMIFS(Base!$C:$C,Base!$A:$A,DRE!$C37,Base!$B:$B,DRE!G$1))</f>
        <v>0</v>
      </c>
      <c r="H37" s="323">
        <f t="shared" si="2"/>
        <v>0</v>
      </c>
      <c r="I37" s="295">
        <f>IF(AND($A38&gt;$A37,$A38&lt;&gt;""),SUMIFS(I38:I$143,$A38:$A$143,$A37+1,$B38:$B$143,$C37),SUMIFS(Base!$C:$C,Base!$A:$A,DRE!$C37,Base!$B:$B,DRE!I$1))</f>
        <v>-88.76</v>
      </c>
      <c r="J37" s="323">
        <f t="shared" ref="J37" si="140">IFERROR((I37/I$2)*100,0)</f>
        <v>-0.11177710868787451</v>
      </c>
      <c r="K37" s="295">
        <f>IF(AND($A38&gt;$A37,$A38&lt;&gt;""),SUMIFS(K38:K$143,$A38:$A$143,$A37+1,$B38:$B$143,$C37),SUMIFS(Base!$C:$C,Base!$A:$A,DRE!$C37,Base!$B:$B,DRE!K$1))</f>
        <v>0</v>
      </c>
      <c r="L37" s="323">
        <f t="shared" ref="L37" si="141">IFERROR((K37/K$2)*100,0)</f>
        <v>0</v>
      </c>
      <c r="M37" s="295">
        <f>IF(AND($A38&gt;$A37,$A38&lt;&gt;""),SUMIFS(M38:M$143,$A38:$A$143,$A37+1,$B38:$B$143,$C37),SUMIFS(Base!$C:$C,Base!$A:$A,DRE!$C37,Base!$B:$B,DRE!M$1))</f>
        <v>0</v>
      </c>
      <c r="N37" s="323">
        <f t="shared" ref="N37:P37" si="142">IFERROR((M37/M$2)*100,0)</f>
        <v>0</v>
      </c>
      <c r="O37" s="295">
        <f t="shared" si="6"/>
        <v>-177.52</v>
      </c>
      <c r="P37" s="325">
        <f t="shared" ref="P37" si="143">IFERROR((O37/O$2)*100,0)</f>
        <v>-0.10627402270643395</v>
      </c>
      <c r="W37" s="289"/>
    </row>
    <row r="38" spans="1:23" ht="15.75" customHeight="1" x14ac:dyDescent="0.3">
      <c r="A38" s="321">
        <f t="shared" si="0"/>
        <v>3</v>
      </c>
      <c r="B38" s="321" t="str">
        <f>IFERROR(LEFT(LEFT(C38,2+(A38-2)*3)&amp;".00.00.00.00",11),"")</f>
        <v>03.01.00.00</v>
      </c>
      <c r="C38" s="293" t="s">
        <v>200</v>
      </c>
      <c r="D38" s="294" t="s">
        <v>201</v>
      </c>
      <c r="E38" s="295">
        <v>-342.97</v>
      </c>
      <c r="F38" s="323">
        <f t="shared" si="1"/>
        <v>-0.39137596661487806</v>
      </c>
      <c r="G38" s="295">
        <f>IF(AND($A39&gt;$A38,$A39&lt;&gt;""),SUMIFS(G39:G$143,$A39:$A$143,$A38+1,$B39:$B$143,$C38),SUMIFS(Base!$C:$C,Base!$A:$A,DRE!$C38,Base!$B:$B,DRE!G$1))</f>
        <v>0</v>
      </c>
      <c r="H38" s="323">
        <f t="shared" si="2"/>
        <v>0</v>
      </c>
      <c r="I38" s="295">
        <f>IF(AND($A39&gt;$A38,$A39&lt;&gt;""),SUMIFS(I39:I$143,$A39:$A$143,$A38+1,$B39:$B$143,$C38),SUMIFS(Base!$C:$C,Base!$A:$A,DRE!$C38,Base!$B:$B,DRE!I$1))</f>
        <v>-342.97</v>
      </c>
      <c r="J38" s="323">
        <f t="shared" ref="J38" si="144">IFERROR((I38/I$2)*100,0)</f>
        <v>-0.43190846064308613</v>
      </c>
      <c r="K38" s="295">
        <f>IF(AND($A39&gt;$A38,$A39&lt;&gt;""),SUMIFS(K39:K$143,$A39:$A$143,$A38+1,$B39:$B$143,$C38),SUMIFS(Base!$C:$C,Base!$A:$A,DRE!$C38,Base!$B:$B,DRE!K$1))</f>
        <v>0</v>
      </c>
      <c r="L38" s="323">
        <f t="shared" ref="L38" si="145">IFERROR((K38/K$2)*100,0)</f>
        <v>0</v>
      </c>
      <c r="M38" s="295">
        <f>IF(AND($A39&gt;$A38,$A39&lt;&gt;""),SUMIFS(M39:M$143,$A39:$A$143,$A38+1,$B39:$B$143,$C38),SUMIFS(Base!$C:$C,Base!$A:$A,DRE!$C38,Base!$B:$B,DRE!M$1))</f>
        <v>0</v>
      </c>
      <c r="N38" s="323">
        <f t="shared" ref="N38:P38" si="146">IFERROR((M38/M$2)*100,0)</f>
        <v>0</v>
      </c>
      <c r="O38" s="295">
        <f t="shared" si="6"/>
        <v>-685.94</v>
      </c>
      <c r="P38" s="325">
        <f t="shared" ref="P38" si="147">IFERROR((O38/O$2)*100,0)</f>
        <v>-0.410644452091321</v>
      </c>
      <c r="W38" s="289"/>
    </row>
    <row r="39" spans="1:23" ht="15.75" customHeight="1" x14ac:dyDescent="0.3">
      <c r="A39" s="321">
        <f t="shared" si="0"/>
        <v>4</v>
      </c>
      <c r="B39" s="321" t="str">
        <f>IFERROR(LEFT(LEFT(C39,2+(A39-2)*3)&amp;".00.00.00.00",11),"")</f>
        <v>03.01.04.00</v>
      </c>
      <c r="C39" s="293" t="s">
        <v>202</v>
      </c>
      <c r="D39" s="294" t="s">
        <v>203</v>
      </c>
      <c r="E39" s="295">
        <v>-342.97</v>
      </c>
      <c r="F39" s="323">
        <f t="shared" si="1"/>
        <v>-0.39137596661487806</v>
      </c>
      <c r="G39" s="295">
        <f>IF(AND($A40&gt;$A39,$A40&lt;&gt;""),SUMIFS(G40:G$143,$A40:$A$143,$A39+1,$B40:$B$143,$C39),SUMIFS(Base!$C:$C,Base!$A:$A,DRE!$C39,Base!$B:$B,DRE!G$1))</f>
        <v>0</v>
      </c>
      <c r="H39" s="323">
        <f t="shared" si="2"/>
        <v>0</v>
      </c>
      <c r="I39" s="295">
        <f>IF(AND($A40&gt;$A39,$A40&lt;&gt;""),SUMIFS(I40:I$143,$A40:$A$143,$A39+1,$B40:$B$143,$C39),SUMIFS(Base!$C:$C,Base!$A:$A,DRE!$C39,Base!$B:$B,DRE!I$1))</f>
        <v>-342.97</v>
      </c>
      <c r="J39" s="323">
        <f t="shared" ref="J39" si="148">IFERROR((I39/I$2)*100,0)</f>
        <v>-0.43190846064308613</v>
      </c>
      <c r="K39" s="295">
        <f>IF(AND($A40&gt;$A39,$A40&lt;&gt;""),SUMIFS(K40:K$143,$A40:$A$143,$A39+1,$B40:$B$143,$C39),SUMIFS(Base!$C:$C,Base!$A:$A,DRE!$C39,Base!$B:$B,DRE!K$1))</f>
        <v>0</v>
      </c>
      <c r="L39" s="323">
        <f t="shared" ref="L39" si="149">IFERROR((K39/K$2)*100,0)</f>
        <v>0</v>
      </c>
      <c r="M39" s="295">
        <f>IF(AND($A40&gt;$A39,$A40&lt;&gt;""),SUMIFS(M40:M$143,$A40:$A$143,$A39+1,$B40:$B$143,$C39),SUMIFS(Base!$C:$C,Base!$A:$A,DRE!$C39,Base!$B:$B,DRE!M$1))</f>
        <v>0</v>
      </c>
      <c r="N39" s="323">
        <f t="shared" ref="N39:P39" si="150">IFERROR((M39/M$2)*100,0)</f>
        <v>0</v>
      </c>
      <c r="O39" s="295">
        <f t="shared" si="6"/>
        <v>-685.94</v>
      </c>
      <c r="P39" s="325">
        <f t="shared" ref="P39" si="151">IFERROR((O39/O$2)*100,0)</f>
        <v>-0.410644452091321</v>
      </c>
      <c r="W39" s="289"/>
    </row>
    <row r="40" spans="1:23" ht="15.75" customHeight="1" x14ac:dyDescent="0.3">
      <c r="A40" s="321">
        <f t="shared" si="0"/>
        <v>3</v>
      </c>
      <c r="B40" s="321" t="str">
        <f>IFERROR(LEFT(LEFT(C40,2+(A40-2)*3)&amp;".00.00.00.00",11),"")</f>
        <v>03.01.00.00</v>
      </c>
      <c r="C40" s="293" t="s">
        <v>204</v>
      </c>
      <c r="D40" s="294" t="s">
        <v>205</v>
      </c>
      <c r="E40" s="295">
        <v>-639.54</v>
      </c>
      <c r="F40" s="323">
        <f t="shared" si="1"/>
        <v>-0.72980314805632873</v>
      </c>
      <c r="G40" s="295">
        <f>IF(AND($A41&gt;$A40,$A41&lt;&gt;""),SUMIFS(G41:G$143,$A41:$A$143,$A40+1,$B41:$B$143,$C40),SUMIFS(Base!$C:$C,Base!$A:$A,DRE!$C40,Base!$B:$B,DRE!G$1))</f>
        <v>0</v>
      </c>
      <c r="H40" s="323">
        <f t="shared" si="2"/>
        <v>0</v>
      </c>
      <c r="I40" s="295">
        <f>IF(AND($A41&gt;$A40,$A41&lt;&gt;""),SUMIFS(I41:I$143,$A41:$A$143,$A40+1,$B41:$B$143,$C40),SUMIFS(Base!$C:$C,Base!$A:$A,DRE!$C40,Base!$B:$B,DRE!I$1))</f>
        <v>-639.54</v>
      </c>
      <c r="J40" s="323">
        <f t="shared" ref="J40" si="152">IFERROR((I40/I$2)*100,0)</f>
        <v>-0.80538454360346168</v>
      </c>
      <c r="K40" s="295">
        <f>IF(AND($A41&gt;$A40,$A41&lt;&gt;""),SUMIFS(K41:K$143,$A41:$A$143,$A40+1,$B41:$B$143,$C40),SUMIFS(Base!$C:$C,Base!$A:$A,DRE!$C40,Base!$B:$B,DRE!K$1))</f>
        <v>0</v>
      </c>
      <c r="L40" s="323">
        <f t="shared" ref="L40" si="153">IFERROR((K40/K$2)*100,0)</f>
        <v>0</v>
      </c>
      <c r="M40" s="295">
        <f>IF(AND($A41&gt;$A40,$A41&lt;&gt;""),SUMIFS(M41:M$143,$A41:$A$143,$A40+1,$B41:$B$143,$C40),SUMIFS(Base!$C:$C,Base!$A:$A,DRE!$C40,Base!$B:$B,DRE!M$1))</f>
        <v>0</v>
      </c>
      <c r="N40" s="323">
        <f t="shared" ref="N40:P40" si="154">IFERROR((M40/M$2)*100,0)</f>
        <v>0</v>
      </c>
      <c r="O40" s="295">
        <f t="shared" si="6"/>
        <v>-1279.08</v>
      </c>
      <c r="P40" s="325">
        <f t="shared" ref="P40" si="155">IFERROR((O40/O$2)*100,0)</f>
        <v>-0.76573330871645739</v>
      </c>
      <c r="W40" s="289"/>
    </row>
    <row r="41" spans="1:23" ht="15.75" customHeight="1" x14ac:dyDescent="0.3">
      <c r="A41" s="321">
        <f t="shared" si="0"/>
        <v>4</v>
      </c>
      <c r="B41" s="321" t="str">
        <f>IFERROR(LEFT(LEFT(C41,2+(A41-2)*3)&amp;".00.00.00.00",11),"")</f>
        <v>03.01.05.00</v>
      </c>
      <c r="C41" s="293" t="s">
        <v>206</v>
      </c>
      <c r="D41" s="294" t="s">
        <v>207</v>
      </c>
      <c r="E41" s="295">
        <v>-348.98</v>
      </c>
      <c r="F41" s="323">
        <f t="shared" si="1"/>
        <v>-0.39823420365997064</v>
      </c>
      <c r="G41" s="295">
        <f>IF(AND($A42&gt;$A41,$A42&lt;&gt;""),SUMIFS(G42:G$143,$A42:$A$143,$A41+1,$B42:$B$143,$C41),SUMIFS(Base!$C:$C,Base!$A:$A,DRE!$C41,Base!$B:$B,DRE!G$1))</f>
        <v>0</v>
      </c>
      <c r="H41" s="323">
        <f t="shared" si="2"/>
        <v>0</v>
      </c>
      <c r="I41" s="295">
        <f>IF(AND($A42&gt;$A41,$A42&lt;&gt;""),SUMIFS(I42:I$143,$A42:$A$143,$A41+1,$B42:$B$143,$C41),SUMIFS(Base!$C:$C,Base!$A:$A,DRE!$C41,Base!$B:$B,DRE!I$1))</f>
        <v>-348.98</v>
      </c>
      <c r="J41" s="323">
        <f t="shared" ref="J41" si="156">IFERROR((I41/I$2)*100,0)</f>
        <v>-0.43947696473517855</v>
      </c>
      <c r="K41" s="295">
        <f>IF(AND($A42&gt;$A41,$A42&lt;&gt;""),SUMIFS(K42:K$143,$A42:$A$143,$A41+1,$B42:$B$143,$C41),SUMIFS(Base!$C:$C,Base!$A:$A,DRE!$C41,Base!$B:$B,DRE!K$1))</f>
        <v>0</v>
      </c>
      <c r="L41" s="323">
        <f t="shared" ref="L41" si="157">IFERROR((K41/K$2)*100,0)</f>
        <v>0</v>
      </c>
      <c r="M41" s="295">
        <f>IF(AND($A42&gt;$A41,$A42&lt;&gt;""),SUMIFS(M42:M$143,$A42:$A$143,$A41+1,$B42:$B$143,$C41),SUMIFS(Base!$C:$C,Base!$A:$A,DRE!$C41,Base!$B:$B,DRE!M$1))</f>
        <v>0</v>
      </c>
      <c r="N41" s="323">
        <f t="shared" ref="N41:P41" si="158">IFERROR((M41/M$2)*100,0)</f>
        <v>0</v>
      </c>
      <c r="O41" s="295">
        <f t="shared" si="6"/>
        <v>-697.96</v>
      </c>
      <c r="P41" s="325">
        <f t="shared" ref="P41" si="159">IFERROR((O41/O$2)*100,0)</f>
        <v>-0.41784033848683322</v>
      </c>
      <c r="W41" s="289"/>
    </row>
    <row r="42" spans="1:23" ht="15.75" customHeight="1" x14ac:dyDescent="0.3">
      <c r="A42" s="321">
        <f t="shared" si="0"/>
        <v>4</v>
      </c>
      <c r="B42" s="321" t="str">
        <f>IFERROR(LEFT(LEFT(C42,2+(A42-2)*3)&amp;".00.00.00.00",11),"")</f>
        <v>03.01.05.00</v>
      </c>
      <c r="C42" s="293" t="s">
        <v>208</v>
      </c>
      <c r="D42" s="294" t="s">
        <v>209</v>
      </c>
      <c r="E42" s="295">
        <v>-290.56</v>
      </c>
      <c r="F42" s="323">
        <f t="shared" si="1"/>
        <v>-0.3315689443963582</v>
      </c>
      <c r="G42" s="295">
        <f>IF(AND($A43&gt;$A42,$A43&lt;&gt;""),SUMIFS(G43:G$143,$A43:$A$143,$A42+1,$B43:$B$143,$C42),SUMIFS(Base!$C:$C,Base!$A:$A,DRE!$C42,Base!$B:$B,DRE!G$1))</f>
        <v>0</v>
      </c>
      <c r="H42" s="323">
        <f t="shared" si="2"/>
        <v>0</v>
      </c>
      <c r="I42" s="295">
        <f>IF(AND($A43&gt;$A42,$A43&lt;&gt;""),SUMIFS(I43:I$143,$A43:$A$143,$A42+1,$B43:$B$143,$C42),SUMIFS(Base!$C:$C,Base!$A:$A,DRE!$C42,Base!$B:$B,DRE!I$1))</f>
        <v>-290.56</v>
      </c>
      <c r="J42" s="323">
        <f t="shared" ref="J42" si="160">IFERROR((I42/I$2)*100,0)</f>
        <v>-0.36590757886828323</v>
      </c>
      <c r="K42" s="295">
        <f>IF(AND($A43&gt;$A42,$A43&lt;&gt;""),SUMIFS(K43:K$143,$A43:$A$143,$A42+1,$B43:$B$143,$C42),SUMIFS(Base!$C:$C,Base!$A:$A,DRE!$C42,Base!$B:$B,DRE!K$1))</f>
        <v>0</v>
      </c>
      <c r="L42" s="323">
        <f t="shared" ref="L42" si="161">IFERROR((K42/K$2)*100,0)</f>
        <v>0</v>
      </c>
      <c r="M42" s="295">
        <f>IF(AND($A43&gt;$A42,$A43&lt;&gt;""),SUMIFS(M43:M$143,$A43:$A$143,$A42+1,$B43:$B$143,$C42),SUMIFS(Base!$C:$C,Base!$A:$A,DRE!$C42,Base!$B:$B,DRE!M$1))</f>
        <v>0</v>
      </c>
      <c r="N42" s="323">
        <f t="shared" ref="N42:P42" si="162">IFERROR((M42/M$2)*100,0)</f>
        <v>0</v>
      </c>
      <c r="O42" s="295">
        <f t="shared" si="6"/>
        <v>-581.12</v>
      </c>
      <c r="P42" s="325">
        <f t="shared" ref="P42" si="163">IFERROR((O42/O$2)*100,0)</f>
        <v>-0.34789297022962418</v>
      </c>
      <c r="W42" s="289"/>
    </row>
    <row r="43" spans="1:23" ht="15.75" customHeight="1" x14ac:dyDescent="0.3">
      <c r="A43" s="321">
        <f t="shared" si="0"/>
        <v>3</v>
      </c>
      <c r="B43" s="321" t="str">
        <f>IFERROR(LEFT(LEFT(C43,2+(A43-2)*3)&amp;".00.00.00.00",11),"")</f>
        <v>03.01.00.00</v>
      </c>
      <c r="C43" s="293" t="s">
        <v>210</v>
      </c>
      <c r="D43" s="294" t="s">
        <v>211</v>
      </c>
      <c r="E43" s="295">
        <v>-996.39</v>
      </c>
      <c r="F43" s="323">
        <f t="shared" si="1"/>
        <v>-1.1370181047187751</v>
      </c>
      <c r="G43" s="295">
        <f>IF(AND($A44&gt;$A43,$A44&lt;&gt;""),SUMIFS(G44:G$143,$A44:$A$143,$A43+1,$B44:$B$143,$C43),SUMIFS(Base!$C:$C,Base!$A:$A,DRE!$C43,Base!$B:$B,DRE!G$1))</f>
        <v>0</v>
      </c>
      <c r="H43" s="323">
        <f t="shared" si="2"/>
        <v>0</v>
      </c>
      <c r="I43" s="295">
        <f>IF(AND($A44&gt;$A43,$A44&lt;&gt;""),SUMIFS(I44:I$143,$A44:$A$143,$A43+1,$B44:$B$143,$C43),SUMIFS(Base!$C:$C,Base!$A:$A,DRE!$C43,Base!$B:$B,DRE!I$1))</f>
        <v>-996.4</v>
      </c>
      <c r="J43" s="323">
        <f t="shared" ref="J43" si="164">IFERROR((I43/I$2)*100,0)</f>
        <v>-1.2547849379968248</v>
      </c>
      <c r="K43" s="295">
        <f>IF(AND($A44&gt;$A43,$A44&lt;&gt;""),SUMIFS(K44:K$143,$A44:$A$143,$A43+1,$B44:$B$143,$C43),SUMIFS(Base!$C:$C,Base!$A:$A,DRE!$C43,Base!$B:$B,DRE!K$1))</f>
        <v>0</v>
      </c>
      <c r="L43" s="323">
        <f t="shared" ref="L43" si="165">IFERROR((K43/K$2)*100,0)</f>
        <v>0</v>
      </c>
      <c r="M43" s="295">
        <f>IF(AND($A44&gt;$A43,$A44&lt;&gt;""),SUMIFS(M44:M$143,$A44:$A$143,$A43+1,$B44:$B$143,$C43),SUMIFS(Base!$C:$C,Base!$A:$A,DRE!$C43,Base!$B:$B,DRE!M$1))</f>
        <v>0</v>
      </c>
      <c r="N43" s="323">
        <f t="shared" ref="N43:P43" si="166">IFERROR((M43/M$2)*100,0)</f>
        <v>0</v>
      </c>
      <c r="O43" s="295">
        <f t="shared" si="6"/>
        <v>-1992.79</v>
      </c>
      <c r="P43" s="325">
        <f t="shared" ref="P43" si="167">IFERROR((O43/O$2)*100,0)</f>
        <v>-1.1930025332872605</v>
      </c>
      <c r="W43" s="289"/>
    </row>
    <row r="44" spans="1:23" ht="15.75" customHeight="1" x14ac:dyDescent="0.3">
      <c r="A44" s="321">
        <f t="shared" si="0"/>
        <v>4</v>
      </c>
      <c r="B44" s="321" t="str">
        <f>IFERROR(LEFT(LEFT(C44,2+(A44-2)*3)&amp;".00.00.00.00",11),"")</f>
        <v>03.01.07.00</v>
      </c>
      <c r="C44" s="293" t="s">
        <v>212</v>
      </c>
      <c r="D44" s="294" t="s">
        <v>213</v>
      </c>
      <c r="E44" s="295">
        <v>-823.06</v>
      </c>
      <c r="F44" s="323">
        <f t="shared" si="1"/>
        <v>-0.9392247225181255</v>
      </c>
      <c r="G44" s="295">
        <f>IF(AND($A45&gt;$A44,$A45&lt;&gt;""),SUMIFS(G45:G$143,$A45:$A$143,$A44+1,$B45:$B$143,$C44),SUMIFS(Base!$C:$C,Base!$A:$A,DRE!$C44,Base!$B:$B,DRE!G$1))</f>
        <v>0</v>
      </c>
      <c r="H44" s="323">
        <f t="shared" si="2"/>
        <v>0</v>
      </c>
      <c r="I44" s="295">
        <f>IF(AND($A45&gt;$A44,$A45&lt;&gt;""),SUMIFS(I45:I$143,$A45:$A$143,$A44+1,$B45:$B$143,$C44),SUMIFS(Base!$C:$C,Base!$A:$A,DRE!$C44,Base!$B:$B,DRE!I$1))</f>
        <v>-823.06</v>
      </c>
      <c r="J44" s="323">
        <f t="shared" ref="J44" si="168">IFERROR((I44/I$2)*100,0)</f>
        <v>-1.0364946718864576</v>
      </c>
      <c r="K44" s="295">
        <f>IF(AND($A45&gt;$A44,$A45&lt;&gt;""),SUMIFS(K45:K$143,$A45:$A$143,$A44+1,$B45:$B$143,$C44),SUMIFS(Base!$C:$C,Base!$A:$A,DRE!$C44,Base!$B:$B,DRE!K$1))</f>
        <v>0</v>
      </c>
      <c r="L44" s="323">
        <f t="shared" ref="L44" si="169">IFERROR((K44/K$2)*100,0)</f>
        <v>0</v>
      </c>
      <c r="M44" s="295">
        <f>IF(AND($A45&gt;$A44,$A45&lt;&gt;""),SUMIFS(M45:M$143,$A45:$A$143,$A44+1,$B45:$B$143,$C44),SUMIFS(Base!$C:$C,Base!$A:$A,DRE!$C44,Base!$B:$B,DRE!M$1))</f>
        <v>0</v>
      </c>
      <c r="N44" s="323">
        <f t="shared" ref="N44:P44" si="170">IFERROR((M44/M$2)*100,0)</f>
        <v>0</v>
      </c>
      <c r="O44" s="295">
        <f t="shared" si="6"/>
        <v>-1646.12</v>
      </c>
      <c r="P44" s="325">
        <f t="shared" ref="P44" si="171">IFERROR((O44/O$2)*100,0)</f>
        <v>-0.98546526733615947</v>
      </c>
      <c r="W44" s="289"/>
    </row>
    <row r="45" spans="1:23" ht="15.75" customHeight="1" x14ac:dyDescent="0.3">
      <c r="A45" s="321">
        <f t="shared" si="0"/>
        <v>4</v>
      </c>
      <c r="B45" s="321" t="str">
        <f>IFERROR(LEFT(LEFT(C45,2+(A45-2)*3)&amp;".00.00.00.00",11),"")</f>
        <v>03.01.07.00</v>
      </c>
      <c r="C45" s="293" t="s">
        <v>214</v>
      </c>
      <c r="D45" s="294" t="s">
        <v>215</v>
      </c>
      <c r="E45" s="295">
        <v>-173.34</v>
      </c>
      <c r="F45" s="323">
        <f t="shared" si="1"/>
        <v>-0.19780479357676461</v>
      </c>
      <c r="G45" s="295">
        <f>IF(AND($A46&gt;$A45,$A46&lt;&gt;""),SUMIFS(G46:G$143,$A46:$A$143,$A45+1,$B46:$B$143,$C45),SUMIFS(Base!$C:$C,Base!$A:$A,DRE!$C45,Base!$B:$B,DRE!G$1))</f>
        <v>0</v>
      </c>
      <c r="H45" s="323">
        <f t="shared" si="2"/>
        <v>0</v>
      </c>
      <c r="I45" s="295">
        <f>IF(AND($A46&gt;$A45,$A46&lt;&gt;""),SUMIFS(I46:I$143,$A46:$A$143,$A45+1,$B46:$B$143,$C45),SUMIFS(Base!$C:$C,Base!$A:$A,DRE!$C45,Base!$B:$B,DRE!I$1))</f>
        <v>-173.34</v>
      </c>
      <c r="J45" s="323">
        <f t="shared" ref="J45" si="172">IFERROR((I45/I$2)*100,0)</f>
        <v>-0.21829026611036692</v>
      </c>
      <c r="K45" s="295">
        <f>IF(AND($A46&gt;$A45,$A46&lt;&gt;""),SUMIFS(K46:K$143,$A46:$A$143,$A45+1,$B46:$B$143,$C45),SUMIFS(Base!$C:$C,Base!$A:$A,DRE!$C45,Base!$B:$B,DRE!K$1))</f>
        <v>0</v>
      </c>
      <c r="L45" s="323">
        <f t="shared" ref="L45" si="173">IFERROR((K45/K$2)*100,0)</f>
        <v>0</v>
      </c>
      <c r="M45" s="295">
        <f>IF(AND($A46&gt;$A45,$A46&lt;&gt;""),SUMIFS(M46:M$143,$A46:$A$143,$A45+1,$B46:$B$143,$C45),SUMIFS(Base!$C:$C,Base!$A:$A,DRE!$C45,Base!$B:$B,DRE!M$1))</f>
        <v>0</v>
      </c>
      <c r="N45" s="323">
        <f t="shared" ref="N45:P45" si="174">IFERROR((M45/M$2)*100,0)</f>
        <v>0</v>
      </c>
      <c r="O45" s="295">
        <f t="shared" si="6"/>
        <v>-346.68</v>
      </c>
      <c r="P45" s="325">
        <f t="shared" ref="P45" si="175">IFERROR((O45/O$2)*100,0)</f>
        <v>-0.20754325254544004</v>
      </c>
      <c r="W45" s="289"/>
    </row>
    <row r="46" spans="1:23" ht="15.75" customHeight="1" x14ac:dyDescent="0.3">
      <c r="A46" s="321">
        <f t="shared" si="0"/>
        <v>3</v>
      </c>
      <c r="B46" s="321" t="str">
        <f>IFERROR(LEFT(LEFT(C46,2+(A46-2)*3)&amp;".00.00.00.00",11),"")</f>
        <v>03.01.00.00</v>
      </c>
      <c r="C46" s="293" t="s">
        <v>216</v>
      </c>
      <c r="D46" s="294" t="s">
        <v>217</v>
      </c>
      <c r="E46" s="295">
        <v>-2778.37</v>
      </c>
      <c r="F46" s="323">
        <f t="shared" si="1"/>
        <v>-3.1705025056529097</v>
      </c>
      <c r="G46" s="295">
        <f>IF(AND($A47&gt;$A46,$A47&lt;&gt;""),SUMIFS(G47:G$143,$A47:$A$143,$A46+1,$B47:$B$143,$C46),SUMIFS(Base!$C:$C,Base!$A:$A,DRE!$C46,Base!$B:$B,DRE!G$1))</f>
        <v>0</v>
      </c>
      <c r="H46" s="323">
        <f t="shared" si="2"/>
        <v>0</v>
      </c>
      <c r="I46" s="295">
        <f>IF(AND($A47&gt;$A46,$A47&lt;&gt;""),SUMIFS(I47:I$143,$A47:$A$143,$A46+1,$B47:$B$143,$C46),SUMIFS(Base!$C:$C,Base!$A:$A,DRE!$C46,Base!$B:$B,DRE!I$1))</f>
        <v>-2778.37</v>
      </c>
      <c r="J46" s="323">
        <f t="shared" ref="J46" si="176">IFERROR((I46/I$2)*100,0)</f>
        <v>-3.4988526978946588</v>
      </c>
      <c r="K46" s="295">
        <f>IF(AND($A47&gt;$A46,$A47&lt;&gt;""),SUMIFS(K47:K$143,$A47:$A$143,$A46+1,$B47:$B$143,$C46),SUMIFS(Base!$C:$C,Base!$A:$A,DRE!$C46,Base!$B:$B,DRE!K$1))</f>
        <v>0</v>
      </c>
      <c r="L46" s="323">
        <f t="shared" ref="L46" si="177">IFERROR((K46/K$2)*100,0)</f>
        <v>0</v>
      </c>
      <c r="M46" s="295">
        <f>IF(AND($A47&gt;$A46,$A47&lt;&gt;""),SUMIFS(M47:M$143,$A47:$A$143,$A46+1,$B47:$B$143,$C46),SUMIFS(Base!$C:$C,Base!$A:$A,DRE!$C46,Base!$B:$B,DRE!M$1))</f>
        <v>0</v>
      </c>
      <c r="N46" s="323">
        <f t="shared" ref="N46:P46" si="178">IFERROR((M46/M$2)*100,0)</f>
        <v>0</v>
      </c>
      <c r="O46" s="295">
        <f t="shared" si="6"/>
        <v>-5556.74</v>
      </c>
      <c r="P46" s="325">
        <f t="shared" ref="P46" si="179">IFERROR((O46/O$2)*100,0)</f>
        <v>-3.3265948227453226</v>
      </c>
      <c r="W46" s="289"/>
    </row>
    <row r="47" spans="1:23" ht="15.75" customHeight="1" x14ac:dyDescent="0.3">
      <c r="A47" s="321">
        <f t="shared" si="0"/>
        <v>4</v>
      </c>
      <c r="B47" s="321" t="str">
        <f>IFERROR(LEFT(LEFT(C47,2+(A47-2)*3)&amp;".00.00.00.00",11),"")</f>
        <v>03.01.08.00</v>
      </c>
      <c r="C47" s="293" t="s">
        <v>218</v>
      </c>
      <c r="D47" s="294" t="s">
        <v>219</v>
      </c>
      <c r="E47" s="295">
        <v>-687.9</v>
      </c>
      <c r="F47" s="323">
        <f t="shared" si="1"/>
        <v>-0.78498856294828867</v>
      </c>
      <c r="G47" s="295">
        <f>IF(AND($A48&gt;$A47,$A48&lt;&gt;""),SUMIFS(G48:G$143,$A48:$A$143,$A47+1,$B48:$B$143,$C47),SUMIFS(Base!$C:$C,Base!$A:$A,DRE!$C47,Base!$B:$B,DRE!G$1))</f>
        <v>0</v>
      </c>
      <c r="H47" s="323">
        <f t="shared" si="2"/>
        <v>0</v>
      </c>
      <c r="I47" s="295">
        <f>IF(AND($A48&gt;$A47,$A48&lt;&gt;""),SUMIFS(I48:I$143,$A48:$A$143,$A47+1,$B48:$B$143,$C47),SUMIFS(Base!$C:$C,Base!$A:$A,DRE!$C47,Base!$B:$B,DRE!I$1))</f>
        <v>-687.9</v>
      </c>
      <c r="J47" s="323">
        <f t="shared" ref="J47" si="180">IFERROR((I47/I$2)*100,0)</f>
        <v>-0.86628518551587297</v>
      </c>
      <c r="K47" s="295">
        <f>IF(AND($A48&gt;$A47,$A48&lt;&gt;""),SUMIFS(K48:K$143,$A48:$A$143,$A47+1,$B48:$B$143,$C47),SUMIFS(Base!$C:$C,Base!$A:$A,DRE!$C47,Base!$B:$B,DRE!K$1))</f>
        <v>0</v>
      </c>
      <c r="L47" s="323">
        <f t="shared" ref="L47" si="181">IFERROR((K47/K$2)*100,0)</f>
        <v>0</v>
      </c>
      <c r="M47" s="295">
        <f>IF(AND($A48&gt;$A47,$A48&lt;&gt;""),SUMIFS(M48:M$143,$A48:$A$143,$A47+1,$B48:$B$143,$C47),SUMIFS(Base!$C:$C,Base!$A:$A,DRE!$C47,Base!$B:$B,DRE!M$1))</f>
        <v>0</v>
      </c>
      <c r="N47" s="323">
        <f t="shared" ref="N47:P47" si="182">IFERROR((M47/M$2)*100,0)</f>
        <v>0</v>
      </c>
      <c r="O47" s="295">
        <f t="shared" si="6"/>
        <v>-1375.8</v>
      </c>
      <c r="P47" s="325">
        <f t="shared" ref="P47" si="183">IFERROR((O47/O$2)*100,0)</f>
        <v>-0.82363564916354093</v>
      </c>
      <c r="W47" s="289"/>
    </row>
    <row r="48" spans="1:23" ht="15.75" customHeight="1" x14ac:dyDescent="0.3">
      <c r="A48" s="321">
        <f t="shared" si="0"/>
        <v>4</v>
      </c>
      <c r="B48" s="321" t="str">
        <f>IFERROR(LEFT(LEFT(C48,2+(A48-2)*3)&amp;".00.00.00.00",11),"")</f>
        <v>03.01.08.00</v>
      </c>
      <c r="C48" s="293" t="s">
        <v>220</v>
      </c>
      <c r="D48" s="294" t="s">
        <v>221</v>
      </c>
      <c r="E48" s="295">
        <v>-2090.4699999999998</v>
      </c>
      <c r="F48" s="323">
        <f t="shared" si="1"/>
        <v>-2.385513942704621</v>
      </c>
      <c r="G48" s="295">
        <f>IF(AND($A49&gt;$A48,$A49&lt;&gt;""),SUMIFS(G49:G$143,$A49:$A$143,$A48+1,$B49:$B$143,$C48),SUMIFS(Base!$C:$C,Base!$A:$A,DRE!$C48,Base!$B:$B,DRE!G$1))</f>
        <v>0</v>
      </c>
      <c r="H48" s="323">
        <f t="shared" si="2"/>
        <v>0</v>
      </c>
      <c r="I48" s="295">
        <f>IF(AND($A49&gt;$A48,$A49&lt;&gt;""),SUMIFS(I49:I$143,$A49:$A$143,$A48+1,$B49:$B$143,$C48),SUMIFS(Base!$C:$C,Base!$A:$A,DRE!$C48,Base!$B:$B,DRE!I$1))</f>
        <v>-2090.4699999999998</v>
      </c>
      <c r="J48" s="323">
        <f t="shared" ref="J48" si="184">IFERROR((I48/I$2)*100,0)</f>
        <v>-2.6325675123787859</v>
      </c>
      <c r="K48" s="295">
        <f>IF(AND($A49&gt;$A48,$A49&lt;&gt;""),SUMIFS(K49:K$143,$A49:$A$143,$A48+1,$B49:$B$143,$C48),SUMIFS(Base!$C:$C,Base!$A:$A,DRE!$C48,Base!$B:$B,DRE!K$1))</f>
        <v>0</v>
      </c>
      <c r="L48" s="323">
        <f t="shared" ref="L48" si="185">IFERROR((K48/K$2)*100,0)</f>
        <v>0</v>
      </c>
      <c r="M48" s="295">
        <f>IF(AND($A49&gt;$A48,$A49&lt;&gt;""),SUMIFS(M49:M$143,$A49:$A$143,$A48+1,$B49:$B$143,$C48),SUMIFS(Base!$C:$C,Base!$A:$A,DRE!$C48,Base!$B:$B,DRE!M$1))</f>
        <v>0</v>
      </c>
      <c r="N48" s="323">
        <f t="shared" ref="N48:P48" si="186">IFERROR((M48/M$2)*100,0)</f>
        <v>0</v>
      </c>
      <c r="O48" s="295">
        <f t="shared" si="6"/>
        <v>-4180.9399999999996</v>
      </c>
      <c r="P48" s="325">
        <f t="shared" ref="P48" si="187">IFERROR((O48/O$2)*100,0)</f>
        <v>-2.5029591735817815</v>
      </c>
      <c r="W48" s="289"/>
    </row>
    <row r="49" spans="1:23" ht="15.75" customHeight="1" x14ac:dyDescent="0.3">
      <c r="A49" s="321">
        <f t="shared" si="0"/>
        <v>3</v>
      </c>
      <c r="B49" s="321" t="str">
        <f>IFERROR(LEFT(LEFT(C49,2+(A49-2)*3)&amp;".00.00.00.00",11),"")</f>
        <v>03.01.00.00</v>
      </c>
      <c r="C49" s="293" t="s">
        <v>222</v>
      </c>
      <c r="D49" s="294" t="s">
        <v>223</v>
      </c>
      <c r="E49" s="295">
        <v>-28917.5</v>
      </c>
      <c r="F49" s="323">
        <f t="shared" si="1"/>
        <v>-32.99884688044358</v>
      </c>
      <c r="G49" s="295">
        <f>IF(AND($A50&gt;$A49,$A50&lt;&gt;""),SUMIFS(G50:G$143,$A50:$A$143,$A49+1,$B50:$B$143,$C49),SUMIFS(Base!$C:$C,Base!$A:$A,DRE!$C49,Base!$B:$B,DRE!G$1))</f>
        <v>0</v>
      </c>
      <c r="H49" s="323">
        <f t="shared" si="2"/>
        <v>0</v>
      </c>
      <c r="I49" s="295">
        <f>IF(AND($A50&gt;$A49,$A50&lt;&gt;""),SUMIFS(I50:I$143,$A50:$A$143,$A49+1,$B50:$B$143,$C49),SUMIFS(Base!$C:$C,Base!$A:$A,DRE!$C49,Base!$B:$B,DRE!I$1))</f>
        <v>-28917.499999999996</v>
      </c>
      <c r="J49" s="323">
        <f t="shared" ref="J49" si="188">IFERROR((I49/I$2)*100,0)</f>
        <v>-36.416342276719362</v>
      </c>
      <c r="K49" s="295">
        <f>IF(AND($A50&gt;$A49,$A50&lt;&gt;""),SUMIFS(K50:K$143,$A50:$A$143,$A49+1,$B50:$B$143,$C49),SUMIFS(Base!$C:$C,Base!$A:$A,DRE!$C49,Base!$B:$B,DRE!K$1))</f>
        <v>0</v>
      </c>
      <c r="L49" s="323">
        <f t="shared" ref="L49" si="189">IFERROR((K49/K$2)*100,0)</f>
        <v>0</v>
      </c>
      <c r="M49" s="295">
        <f>IF(AND($A50&gt;$A49,$A50&lt;&gt;""),SUMIFS(M50:M$143,$A50:$A$143,$A49+1,$B50:$B$143,$C49),SUMIFS(Base!$C:$C,Base!$A:$A,DRE!$C49,Base!$B:$B,DRE!M$1))</f>
        <v>0</v>
      </c>
      <c r="N49" s="323">
        <f t="shared" ref="N49:P49" si="190">IFERROR((M49/M$2)*100,0)</f>
        <v>0</v>
      </c>
      <c r="O49" s="295">
        <f t="shared" si="6"/>
        <v>-57835</v>
      </c>
      <c r="P49" s="325">
        <f t="shared" ref="P49" si="191">IFERROR((O49/O$2)*100,0)</f>
        <v>-34.62346835977133</v>
      </c>
      <c r="W49" s="289"/>
    </row>
    <row r="50" spans="1:23" ht="15.75" customHeight="1" x14ac:dyDescent="0.3">
      <c r="A50" s="321">
        <f t="shared" si="0"/>
        <v>4</v>
      </c>
      <c r="B50" s="321" t="str">
        <f>IFERROR(LEFT(LEFT(C50,2+(A50-2)*3)&amp;".00.00.00.00",11),"")</f>
        <v>03.01.09.00</v>
      </c>
      <c r="C50" s="293" t="s">
        <v>224</v>
      </c>
      <c r="D50" s="294" t="s">
        <v>225</v>
      </c>
      <c r="E50" s="295">
        <v>-5067.7299999999996</v>
      </c>
      <c r="F50" s="323">
        <f t="shared" si="1"/>
        <v>-5.782977307908026</v>
      </c>
      <c r="G50" s="295">
        <f>IF(AND($A51&gt;$A50,$A51&lt;&gt;""),SUMIFS(G51:G$143,$A51:$A$143,$A50+1,$B51:$B$143,$C50),SUMIFS(Base!$C:$C,Base!$A:$A,DRE!$C50,Base!$B:$B,DRE!G$1))</f>
        <v>0</v>
      </c>
      <c r="H50" s="323">
        <f t="shared" si="2"/>
        <v>0</v>
      </c>
      <c r="I50" s="295">
        <f>IF(AND($A51&gt;$A50,$A51&lt;&gt;""),SUMIFS(I51:I$143,$A51:$A$143,$A50+1,$B51:$B$143,$C50),SUMIFS(Base!$C:$C,Base!$A:$A,DRE!$C50,Base!$B:$B,DRE!I$1))</f>
        <v>-5067.7299999999996</v>
      </c>
      <c r="J50" s="323">
        <f t="shared" ref="J50" si="192">IFERROR((I50/I$2)*100,0)</f>
        <v>-6.3818860636638384</v>
      </c>
      <c r="K50" s="295">
        <f>IF(AND($A51&gt;$A50,$A51&lt;&gt;""),SUMIFS(K51:K$143,$A51:$A$143,$A50+1,$B51:$B$143,$C50),SUMIFS(Base!$C:$C,Base!$A:$A,DRE!$C50,Base!$B:$B,DRE!K$1))</f>
        <v>0</v>
      </c>
      <c r="L50" s="323">
        <f t="shared" ref="L50" si="193">IFERROR((K50/K$2)*100,0)</f>
        <v>0</v>
      </c>
      <c r="M50" s="295">
        <f>IF(AND($A51&gt;$A50,$A51&lt;&gt;""),SUMIFS(M51:M$143,$A51:$A$143,$A50+1,$B51:$B$143,$C50),SUMIFS(Base!$C:$C,Base!$A:$A,DRE!$C50,Base!$B:$B,DRE!M$1))</f>
        <v>0</v>
      </c>
      <c r="N50" s="323">
        <f t="shared" ref="N50:P50" si="194">IFERROR((M50/M$2)*100,0)</f>
        <v>0</v>
      </c>
      <c r="O50" s="295">
        <f t="shared" si="6"/>
        <v>-10135.459999999999</v>
      </c>
      <c r="P50" s="325">
        <f t="shared" ref="P50" si="195">IFERROR((O50/O$2)*100,0)</f>
        <v>-6.06768874594498</v>
      </c>
      <c r="W50" s="289"/>
    </row>
    <row r="51" spans="1:23" ht="15.75" customHeight="1" x14ac:dyDescent="0.3">
      <c r="A51" s="321">
        <f t="shared" si="0"/>
        <v>4</v>
      </c>
      <c r="B51" s="321" t="str">
        <f>IFERROR(LEFT(LEFT(C51,2+(A51-2)*3)&amp;".00.00.00.00",11),"")</f>
        <v>03.01.09.00</v>
      </c>
      <c r="C51" s="293" t="s">
        <v>226</v>
      </c>
      <c r="D51" s="294" t="s">
        <v>227</v>
      </c>
      <c r="E51" s="295">
        <v>-1100</v>
      </c>
      <c r="F51" s="323">
        <f t="shared" si="1"/>
        <v>-1.2552513726459043</v>
      </c>
      <c r="G51" s="295">
        <f>IF(AND($A52&gt;$A51,$A52&lt;&gt;""),SUMIFS(G52:G$143,$A52:$A$143,$A51+1,$B52:$B$143,$C51),SUMIFS(Base!$C:$C,Base!$A:$A,DRE!$C51,Base!$B:$B,DRE!G$1))</f>
        <v>0</v>
      </c>
      <c r="H51" s="323">
        <f t="shared" si="2"/>
        <v>0</v>
      </c>
      <c r="I51" s="295">
        <f>IF(AND($A52&gt;$A51,$A52&lt;&gt;""),SUMIFS(I52:I$143,$A52:$A$143,$A51+1,$B52:$B$143,$C51),SUMIFS(Base!$C:$C,Base!$A:$A,DRE!$C51,Base!$B:$B,DRE!I$1))</f>
        <v>-1100</v>
      </c>
      <c r="J51" s="323">
        <f t="shared" ref="J51" si="196">IFERROR((I51/I$2)*100,0)</f>
        <v>-1.3852503329952903</v>
      </c>
      <c r="K51" s="295">
        <f>IF(AND($A52&gt;$A51,$A52&lt;&gt;""),SUMIFS(K52:K$143,$A52:$A$143,$A51+1,$B52:$B$143,$C51),SUMIFS(Base!$C:$C,Base!$A:$A,DRE!$C51,Base!$B:$B,DRE!K$1))</f>
        <v>0</v>
      </c>
      <c r="L51" s="323">
        <f t="shared" ref="L51" si="197">IFERROR((K51/K$2)*100,0)</f>
        <v>0</v>
      </c>
      <c r="M51" s="295">
        <f>IF(AND($A52&gt;$A51,$A52&lt;&gt;""),SUMIFS(M52:M$143,$A52:$A$143,$A51+1,$B52:$B$143,$C51),SUMIFS(Base!$C:$C,Base!$A:$A,DRE!$C51,Base!$B:$B,DRE!M$1))</f>
        <v>0</v>
      </c>
      <c r="N51" s="323">
        <f t="shared" ref="N51:P51" si="198">IFERROR((M51/M$2)*100,0)</f>
        <v>0</v>
      </c>
      <c r="O51" s="295">
        <f t="shared" si="6"/>
        <v>-2200</v>
      </c>
      <c r="P51" s="325">
        <f t="shared" ref="P51" si="199">IFERROR((O51/O$2)*100,0)</f>
        <v>-1.31705075458627</v>
      </c>
      <c r="W51" s="289"/>
    </row>
    <row r="52" spans="1:23" ht="15.75" customHeight="1" x14ac:dyDescent="0.3">
      <c r="A52" s="321">
        <f t="shared" si="0"/>
        <v>4</v>
      </c>
      <c r="B52" s="321" t="str">
        <f>IFERROR(LEFT(LEFT(C52,2+(A52-2)*3)&amp;".00.00.00.00",11),"")</f>
        <v>03.01.09.00</v>
      </c>
      <c r="C52" s="293" t="s">
        <v>228</v>
      </c>
      <c r="D52" s="294" t="s">
        <v>229</v>
      </c>
      <c r="E52" s="295">
        <v>-11290.72</v>
      </c>
      <c r="F52" s="323">
        <f t="shared" si="1"/>
        <v>-12.88426525287324</v>
      </c>
      <c r="G52" s="295">
        <f>IF(AND($A53&gt;$A52,$A53&lt;&gt;""),SUMIFS(G53:G$143,$A53:$A$143,$A52+1,$B53:$B$143,$C52),SUMIFS(Base!$C:$C,Base!$A:$A,DRE!$C52,Base!$B:$B,DRE!G$1))</f>
        <v>0</v>
      </c>
      <c r="H52" s="323">
        <f t="shared" si="2"/>
        <v>0</v>
      </c>
      <c r="I52" s="295">
        <f>IF(AND($A53&gt;$A52,$A53&lt;&gt;""),SUMIFS(I53:I$143,$A53:$A$143,$A52+1,$B53:$B$143,$C52),SUMIFS(Base!$C:$C,Base!$A:$A,DRE!$C52,Base!$B:$B,DRE!I$1))</f>
        <v>-11290.72</v>
      </c>
      <c r="J52" s="323">
        <f t="shared" ref="J52" si="200">IFERROR((I52/I$2)*100,0)</f>
        <v>-14.218612399778713</v>
      </c>
      <c r="K52" s="295">
        <f>IF(AND($A53&gt;$A52,$A53&lt;&gt;""),SUMIFS(K53:K$143,$A53:$A$143,$A52+1,$B53:$B$143,$C52),SUMIFS(Base!$C:$C,Base!$A:$A,DRE!$C52,Base!$B:$B,DRE!K$1))</f>
        <v>0</v>
      </c>
      <c r="L52" s="323">
        <f t="shared" ref="L52" si="201">IFERROR((K52/K$2)*100,0)</f>
        <v>0</v>
      </c>
      <c r="M52" s="295">
        <f>IF(AND($A53&gt;$A52,$A53&lt;&gt;""),SUMIFS(M53:M$143,$A53:$A$143,$A52+1,$B53:$B$143,$C52),SUMIFS(Base!$C:$C,Base!$A:$A,DRE!$C52,Base!$B:$B,DRE!M$1))</f>
        <v>0</v>
      </c>
      <c r="N52" s="323">
        <f t="shared" ref="N52:P52" si="202">IFERROR((M52/M$2)*100,0)</f>
        <v>0</v>
      </c>
      <c r="O52" s="295">
        <f t="shared" si="6"/>
        <v>-22581.439999999999</v>
      </c>
      <c r="P52" s="325">
        <f t="shared" ref="P52" si="203">IFERROR((O52/O$2)*100,0)</f>
        <v>-13.518592087111173</v>
      </c>
      <c r="W52" s="289"/>
    </row>
    <row r="53" spans="1:23" ht="15.75" customHeight="1" x14ac:dyDescent="0.3">
      <c r="A53" s="321">
        <f t="shared" si="0"/>
        <v>4</v>
      </c>
      <c r="B53" s="321" t="str">
        <f>IFERROR(LEFT(LEFT(C53,2+(A53-2)*3)&amp;".00.00.00.00",11),"")</f>
        <v>03.01.09.00</v>
      </c>
      <c r="C53" s="293" t="s">
        <v>230</v>
      </c>
      <c r="D53" s="294" t="s">
        <v>231</v>
      </c>
      <c r="E53" s="295">
        <v>-11162.05</v>
      </c>
      <c r="F53" s="323">
        <f t="shared" si="1"/>
        <v>-12.737435076402015</v>
      </c>
      <c r="G53" s="295">
        <f>IF(AND($A54&gt;$A53,$A54&lt;&gt;""),SUMIFS(G54:G$143,$A54:$A$143,$A53+1,$B54:$B$143,$C53),SUMIFS(Base!$C:$C,Base!$A:$A,DRE!$C53,Base!$B:$B,DRE!G$1))</f>
        <v>0</v>
      </c>
      <c r="H53" s="323">
        <f t="shared" si="2"/>
        <v>0</v>
      </c>
      <c r="I53" s="295">
        <f>IF(AND($A54&gt;$A53,$A54&lt;&gt;""),SUMIFS(I54:I$143,$A54:$A$143,$A53+1,$B54:$B$143,$C53),SUMIFS(Base!$C:$C,Base!$A:$A,DRE!$C53,Base!$B:$B,DRE!I$1))</f>
        <v>-11162.05</v>
      </c>
      <c r="J53" s="323">
        <f t="shared" ref="J53" si="204">IFERROR((I53/I$2)*100,0)</f>
        <v>-14.0565758903728</v>
      </c>
      <c r="K53" s="295">
        <f>IF(AND($A54&gt;$A53,$A54&lt;&gt;""),SUMIFS(K54:K$143,$A54:$A$143,$A53+1,$B54:$B$143,$C53),SUMIFS(Base!$C:$C,Base!$A:$A,DRE!$C53,Base!$B:$B,DRE!K$1))</f>
        <v>0</v>
      </c>
      <c r="L53" s="323">
        <f t="shared" ref="L53" si="205">IFERROR((K53/K$2)*100,0)</f>
        <v>0</v>
      </c>
      <c r="M53" s="295">
        <f>IF(AND($A54&gt;$A53,$A54&lt;&gt;""),SUMIFS(M54:M$143,$A54:$A$143,$A53+1,$B54:$B$143,$C53),SUMIFS(Base!$C:$C,Base!$A:$A,DRE!$C53,Base!$B:$B,DRE!M$1))</f>
        <v>0</v>
      </c>
      <c r="N53" s="323">
        <f t="shared" ref="N53:P53" si="206">IFERROR((M53/M$2)*100,0)</f>
        <v>0</v>
      </c>
      <c r="O53" s="295">
        <f t="shared" si="6"/>
        <v>-22324.1</v>
      </c>
      <c r="P53" s="325">
        <f t="shared" ref="P53" si="207">IFERROR((O53/O$2)*100,0)</f>
        <v>-13.364533068390614</v>
      </c>
      <c r="W53" s="289"/>
    </row>
    <row r="54" spans="1:23" ht="15.75" customHeight="1" x14ac:dyDescent="0.3">
      <c r="A54" s="321">
        <f t="shared" si="0"/>
        <v>4</v>
      </c>
      <c r="B54" s="321" t="str">
        <f>IFERROR(LEFT(LEFT(C54,2+(A54-2)*3)&amp;".00.00.00.00",11),"")</f>
        <v>03.01.09.00</v>
      </c>
      <c r="C54" s="293" t="s">
        <v>232</v>
      </c>
      <c r="D54" s="294" t="s">
        <v>233</v>
      </c>
      <c r="E54" s="295">
        <v>-297</v>
      </c>
      <c r="F54" s="323">
        <f t="shared" si="1"/>
        <v>-0.33891787061439416</v>
      </c>
      <c r="G54" s="295">
        <f>IF(AND($A55&gt;$A54,$A55&lt;&gt;""),SUMIFS(G55:G$143,$A55:$A$143,$A54+1,$B55:$B$143,$C54),SUMIFS(Base!$C:$C,Base!$A:$A,DRE!$C54,Base!$B:$B,DRE!G$1))</f>
        <v>0</v>
      </c>
      <c r="H54" s="323">
        <f t="shared" si="2"/>
        <v>0</v>
      </c>
      <c r="I54" s="295">
        <f>IF(AND($A55&gt;$A54,$A55&lt;&gt;""),SUMIFS(I55:I$143,$A55:$A$143,$A54+1,$B55:$B$143,$C54),SUMIFS(Base!$C:$C,Base!$A:$A,DRE!$C54,Base!$B:$B,DRE!I$1))</f>
        <v>-297</v>
      </c>
      <c r="J54" s="323">
        <f t="shared" ref="J54" si="208">IFERROR((I54/I$2)*100,0)</f>
        <v>-0.37401758990872841</v>
      </c>
      <c r="K54" s="295">
        <f>IF(AND($A55&gt;$A54,$A55&lt;&gt;""),SUMIFS(K55:K$143,$A55:$A$143,$A54+1,$B55:$B$143,$C54),SUMIFS(Base!$C:$C,Base!$A:$A,DRE!$C54,Base!$B:$B,DRE!K$1))</f>
        <v>0</v>
      </c>
      <c r="L54" s="323">
        <f t="shared" ref="L54" si="209">IFERROR((K54/K$2)*100,0)</f>
        <v>0</v>
      </c>
      <c r="M54" s="295">
        <f>IF(AND($A55&gt;$A54,$A55&lt;&gt;""),SUMIFS(M55:M$143,$A55:$A$143,$A54+1,$B55:$B$143,$C54),SUMIFS(Base!$C:$C,Base!$A:$A,DRE!$C54,Base!$B:$B,DRE!M$1))</f>
        <v>0</v>
      </c>
      <c r="N54" s="323">
        <f t="shared" ref="N54:P54" si="210">IFERROR((M54/M$2)*100,0)</f>
        <v>0</v>
      </c>
      <c r="O54" s="295">
        <f t="shared" si="6"/>
        <v>-594</v>
      </c>
      <c r="P54" s="325">
        <f t="shared" ref="P54" si="211">IFERROR((O54/O$2)*100,0)</f>
        <v>-0.35560370373829292</v>
      </c>
      <c r="W54" s="289"/>
    </row>
    <row r="55" spans="1:23" ht="15.75" customHeight="1" x14ac:dyDescent="0.3">
      <c r="A55" s="321">
        <f t="shared" si="0"/>
        <v>3</v>
      </c>
      <c r="B55" s="321" t="str">
        <f>IFERROR(LEFT(LEFT(C55,2+(A55-2)*3)&amp;".00.00.00.00",11),"")</f>
        <v>03.01.00.00</v>
      </c>
      <c r="C55" s="293" t="s">
        <v>234</v>
      </c>
      <c r="D55" s="294" t="s">
        <v>235</v>
      </c>
      <c r="E55" s="295">
        <v>-2696.44</v>
      </c>
      <c r="F55" s="323">
        <f t="shared" si="1"/>
        <v>-3.0770091011430205</v>
      </c>
      <c r="G55" s="295">
        <f>IF(AND($A56&gt;$A55,$A56&lt;&gt;""),SUMIFS(G56:G$143,$A56:$A$143,$A55+1,$B56:$B$143,$C55),SUMIFS(Base!$C:$C,Base!$A:$A,DRE!$C55,Base!$B:$B,DRE!G$1))</f>
        <v>0</v>
      </c>
      <c r="H55" s="323">
        <f t="shared" si="2"/>
        <v>0</v>
      </c>
      <c r="I55" s="295">
        <f>IF(AND($A56&gt;$A55,$A56&lt;&gt;""),SUMIFS(I56:I$143,$A56:$A$143,$A55+1,$B56:$B$143,$C55),SUMIFS(Base!$C:$C,Base!$A:$A,DRE!$C55,Base!$B:$B,DRE!I$1))</f>
        <v>-2696.44</v>
      </c>
      <c r="J55" s="323">
        <f t="shared" ref="J55" si="212">IFERROR((I55/I$2)*100,0)</f>
        <v>-3.3956767344562002</v>
      </c>
      <c r="K55" s="295">
        <f>IF(AND($A56&gt;$A55,$A56&lt;&gt;""),SUMIFS(K56:K$143,$A56:$A$143,$A55+1,$B56:$B$143,$C55),SUMIFS(Base!$C:$C,Base!$A:$A,DRE!$C55,Base!$B:$B,DRE!K$1))</f>
        <v>0</v>
      </c>
      <c r="L55" s="323">
        <f t="shared" ref="L55" si="213">IFERROR((K55/K$2)*100,0)</f>
        <v>0</v>
      </c>
      <c r="M55" s="295">
        <f>IF(AND($A56&gt;$A55,$A56&lt;&gt;""),SUMIFS(M56:M$143,$A56:$A$143,$A55+1,$B56:$B$143,$C55),SUMIFS(Base!$C:$C,Base!$A:$A,DRE!$C55,Base!$B:$B,DRE!M$1))</f>
        <v>0</v>
      </c>
      <c r="N55" s="323">
        <f t="shared" ref="N55:P55" si="214">IFERROR((M55/M$2)*100,0)</f>
        <v>0</v>
      </c>
      <c r="O55" s="295">
        <f t="shared" si="6"/>
        <v>-5392.88</v>
      </c>
      <c r="P55" s="325">
        <f t="shared" ref="P55" si="215">IFERROR((O55/O$2)*100,0)</f>
        <v>-3.2284984879060015</v>
      </c>
      <c r="W55" s="289"/>
    </row>
    <row r="56" spans="1:23" ht="15.75" customHeight="1" x14ac:dyDescent="0.3">
      <c r="A56" s="321">
        <f t="shared" si="0"/>
        <v>4</v>
      </c>
      <c r="B56" s="321" t="str">
        <f>IFERROR(LEFT(LEFT(C56,2+(A56-2)*3)&amp;".00.00.00.00",11),"")</f>
        <v>03.01.10.00</v>
      </c>
      <c r="C56" s="293" t="s">
        <v>236</v>
      </c>
      <c r="D56" s="294" t="s">
        <v>237</v>
      </c>
      <c r="E56" s="295">
        <v>-2076.59</v>
      </c>
      <c r="F56" s="323">
        <f t="shared" si="1"/>
        <v>-2.3696749526570535</v>
      </c>
      <c r="G56" s="295">
        <f>IF(AND($A57&gt;$A56,$A57&lt;&gt;""),SUMIFS(G57:G$143,$A57:$A$143,$A56+1,$B57:$B$143,$C56),SUMIFS(Base!$C:$C,Base!$A:$A,DRE!$C56,Base!$B:$B,DRE!G$1))</f>
        <v>0</v>
      </c>
      <c r="H56" s="323">
        <f t="shared" si="2"/>
        <v>0</v>
      </c>
      <c r="I56" s="295">
        <f>IF(AND($A57&gt;$A56,$A57&lt;&gt;""),SUMIFS(I57:I$143,$A57:$A$143,$A56+1,$B57:$B$143,$C56),SUMIFS(Base!$C:$C,Base!$A:$A,DRE!$C56,Base!$B:$B,DRE!I$1))</f>
        <v>-2076.59</v>
      </c>
      <c r="J56" s="323">
        <f t="shared" ref="J56" si="216">IFERROR((I56/I$2)*100,0)</f>
        <v>-2.6150881718133547</v>
      </c>
      <c r="K56" s="295">
        <f>IF(AND($A57&gt;$A56,$A57&lt;&gt;""),SUMIFS(K57:K$143,$A57:$A$143,$A56+1,$B57:$B$143,$C56),SUMIFS(Base!$C:$C,Base!$A:$A,DRE!$C56,Base!$B:$B,DRE!K$1))</f>
        <v>0</v>
      </c>
      <c r="L56" s="323">
        <f t="shared" ref="L56" si="217">IFERROR((K56/K$2)*100,0)</f>
        <v>0</v>
      </c>
      <c r="M56" s="295">
        <f>IF(AND($A57&gt;$A56,$A57&lt;&gt;""),SUMIFS(M57:M$143,$A57:$A$143,$A56+1,$B57:$B$143,$C56),SUMIFS(Base!$C:$C,Base!$A:$A,DRE!$C56,Base!$B:$B,DRE!M$1))</f>
        <v>0</v>
      </c>
      <c r="N56" s="323">
        <f t="shared" ref="N56:P56" si="218">IFERROR((M56/M$2)*100,0)</f>
        <v>0</v>
      </c>
      <c r="O56" s="295">
        <f t="shared" si="6"/>
        <v>-4153.18</v>
      </c>
      <c r="P56" s="325">
        <f t="shared" ref="P56" si="219">IFERROR((O56/O$2)*100,0)</f>
        <v>-2.4863403876966386</v>
      </c>
      <c r="W56" s="289"/>
    </row>
    <row r="57" spans="1:23" ht="15.75" customHeight="1" x14ac:dyDescent="0.3">
      <c r="A57" s="321">
        <f t="shared" si="0"/>
        <v>4</v>
      </c>
      <c r="B57" s="321" t="str">
        <f>IFERROR(LEFT(LEFT(C57,2+(A57-2)*3)&amp;".00.00.00.00",11),"")</f>
        <v>03.01.10.00</v>
      </c>
      <c r="C57" s="293" t="s">
        <v>238</v>
      </c>
      <c r="D57" s="294" t="s">
        <v>239</v>
      </c>
      <c r="E57" s="295">
        <v>-619.85</v>
      </c>
      <c r="F57" s="323">
        <f t="shared" si="1"/>
        <v>-0.7073341484859671</v>
      </c>
      <c r="G57" s="295">
        <f>IF(AND($A58&gt;$A57,$A58&lt;&gt;""),SUMIFS(G58:G$143,$A58:$A$143,$A57+1,$B58:$B$143,$C57),SUMIFS(Base!$C:$C,Base!$A:$A,DRE!$C57,Base!$B:$B,DRE!G$1))</f>
        <v>0</v>
      </c>
      <c r="H57" s="323">
        <f t="shared" si="2"/>
        <v>0</v>
      </c>
      <c r="I57" s="295">
        <f>IF(AND($A58&gt;$A57,$A58&lt;&gt;""),SUMIFS(I58:I$143,$A58:$A$143,$A57+1,$B58:$B$143,$C57),SUMIFS(Base!$C:$C,Base!$A:$A,DRE!$C57,Base!$B:$B,DRE!I$1))</f>
        <v>-619.85</v>
      </c>
      <c r="J57" s="323">
        <f t="shared" ref="J57" si="220">IFERROR((I57/I$2)*100,0)</f>
        <v>-0.78058856264284615</v>
      </c>
      <c r="K57" s="295">
        <f>IF(AND($A58&gt;$A57,$A58&lt;&gt;""),SUMIFS(K58:K$143,$A58:$A$143,$A57+1,$B58:$B$143,$C57),SUMIFS(Base!$C:$C,Base!$A:$A,DRE!$C57,Base!$B:$B,DRE!K$1))</f>
        <v>0</v>
      </c>
      <c r="L57" s="323">
        <f t="shared" ref="L57" si="221">IFERROR((K57/K$2)*100,0)</f>
        <v>0</v>
      </c>
      <c r="M57" s="295">
        <f>IF(AND($A58&gt;$A57,$A58&lt;&gt;""),SUMIFS(M58:M$143,$A58:$A$143,$A57+1,$B58:$B$143,$C57),SUMIFS(Base!$C:$C,Base!$A:$A,DRE!$C57,Base!$B:$B,DRE!M$1))</f>
        <v>0</v>
      </c>
      <c r="N57" s="323">
        <f t="shared" ref="N57:P57" si="222">IFERROR((M57/M$2)*100,0)</f>
        <v>0</v>
      </c>
      <c r="O57" s="295">
        <f t="shared" si="6"/>
        <v>-1239.7</v>
      </c>
      <c r="P57" s="325">
        <f t="shared" ref="P57" si="223">IFERROR((O57/O$2)*100,0)</f>
        <v>-0.74215810020936313</v>
      </c>
      <c r="W57" s="289"/>
    </row>
    <row r="58" spans="1:23" ht="15.75" customHeight="1" x14ac:dyDescent="0.3">
      <c r="A58" s="321">
        <f t="shared" si="0"/>
        <v>3</v>
      </c>
      <c r="B58" s="321" t="str">
        <f>IFERROR(LEFT(LEFT(C58,2+(A58-2)*3)&amp;".00.00.00.00",11),"")</f>
        <v>03.01.00.00</v>
      </c>
      <c r="C58" s="293" t="s">
        <v>240</v>
      </c>
      <c r="D58" s="294" t="s">
        <v>241</v>
      </c>
      <c r="E58" s="295">
        <v>-4743.78</v>
      </c>
      <c r="F58" s="323">
        <f t="shared" si="1"/>
        <v>-5.4133057786638075</v>
      </c>
      <c r="G58" s="295">
        <f>IF(AND($A59&gt;$A58,$A59&lt;&gt;""),SUMIFS(G59:G$143,$A59:$A$143,$A58+1,$B59:$B$143,$C58),SUMIFS(Base!$C:$C,Base!$A:$A,DRE!$C58,Base!$B:$B,DRE!G$1))</f>
        <v>0</v>
      </c>
      <c r="H58" s="323">
        <f t="shared" si="2"/>
        <v>0</v>
      </c>
      <c r="I58" s="295">
        <f>IF(AND($A59&gt;$A58,$A59&lt;&gt;""),SUMIFS(I59:I$143,$A59:$A$143,$A58+1,$B59:$B$143,$C58),SUMIFS(Base!$C:$C,Base!$A:$A,DRE!$C58,Base!$B:$B,DRE!I$1))</f>
        <v>-4743.78</v>
      </c>
      <c r="J58" s="323">
        <f t="shared" ref="J58" si="224">IFERROR((I58/I$2)*100,0)</f>
        <v>-5.9739298405967256</v>
      </c>
      <c r="K58" s="295">
        <f>IF(AND($A59&gt;$A58,$A59&lt;&gt;""),SUMIFS(K59:K$143,$A59:$A$143,$A58+1,$B59:$B$143,$C58),SUMIFS(Base!$C:$C,Base!$A:$A,DRE!$C58,Base!$B:$B,DRE!K$1))</f>
        <v>0</v>
      </c>
      <c r="L58" s="323">
        <f t="shared" ref="L58" si="225">IFERROR((K58/K$2)*100,0)</f>
        <v>0</v>
      </c>
      <c r="M58" s="295">
        <f>IF(AND($A59&gt;$A58,$A59&lt;&gt;""),SUMIFS(M59:M$143,$A59:$A$143,$A58+1,$B59:$B$143,$C58),SUMIFS(Base!$C:$C,Base!$A:$A,DRE!$C58,Base!$B:$B,DRE!M$1))</f>
        <v>0</v>
      </c>
      <c r="N58" s="323">
        <f t="shared" ref="N58:P58" si="226">IFERROR((M58/M$2)*100,0)</f>
        <v>0</v>
      </c>
      <c r="O58" s="295">
        <f t="shared" si="6"/>
        <v>-9487.56</v>
      </c>
      <c r="P58" s="325">
        <f t="shared" ref="P58" si="227">IFERROR((O58/O$2)*100,0)</f>
        <v>-5.6798172987193229</v>
      </c>
      <c r="W58" s="289"/>
    </row>
    <row r="59" spans="1:23" ht="15.75" customHeight="1" x14ac:dyDescent="0.3">
      <c r="A59" s="321">
        <f t="shared" si="0"/>
        <v>4</v>
      </c>
      <c r="B59" s="321" t="str">
        <f>IFERROR(LEFT(LEFT(C59,2+(A59-2)*3)&amp;".00.00.00.00",11),"")</f>
        <v>03.01.11.00</v>
      </c>
      <c r="C59" s="293" t="s">
        <v>242</v>
      </c>
      <c r="D59" s="294" t="s">
        <v>243</v>
      </c>
      <c r="E59" s="295">
        <v>-4713.82</v>
      </c>
      <c r="F59" s="323">
        <f t="shared" si="1"/>
        <v>-5.3791172958233791</v>
      </c>
      <c r="G59" s="295">
        <f>IF(AND($A60&gt;$A59,$A60&lt;&gt;""),SUMIFS(G60:G$143,$A60:$A$143,$A59+1,$B60:$B$143,$C59),SUMIFS(Base!$C:$C,Base!$A:$A,DRE!$C59,Base!$B:$B,DRE!G$1))</f>
        <v>0</v>
      </c>
      <c r="H59" s="323">
        <f t="shared" si="2"/>
        <v>0</v>
      </c>
      <c r="I59" s="295">
        <f>IF(AND($A60&gt;$A59,$A60&lt;&gt;""),SUMIFS(I60:I$143,$A60:$A$143,$A59+1,$B60:$B$143,$C59),SUMIFS(Base!$C:$C,Base!$A:$A,DRE!$C59,Base!$B:$B,DRE!I$1))</f>
        <v>-4713.82</v>
      </c>
      <c r="J59" s="323">
        <f t="shared" ref="J59" si="228">IFERROR((I59/I$2)*100,0)</f>
        <v>-5.936200658799871</v>
      </c>
      <c r="K59" s="295">
        <f>IF(AND($A60&gt;$A59,$A60&lt;&gt;""),SUMIFS(K60:K$143,$A60:$A$143,$A59+1,$B60:$B$143,$C59),SUMIFS(Base!$C:$C,Base!$A:$A,DRE!$C59,Base!$B:$B,DRE!K$1))</f>
        <v>0</v>
      </c>
      <c r="L59" s="323">
        <f t="shared" ref="L59" si="229">IFERROR((K59/K$2)*100,0)</f>
        <v>0</v>
      </c>
      <c r="M59" s="295">
        <f>IF(AND($A60&gt;$A59,$A60&lt;&gt;""),SUMIFS(M60:M$143,$A60:$A$143,$A59+1,$B60:$B$143,$C59),SUMIFS(Base!$C:$C,Base!$A:$A,DRE!$C59,Base!$B:$B,DRE!M$1))</f>
        <v>0</v>
      </c>
      <c r="N59" s="323">
        <f t="shared" ref="N59:P59" si="230">IFERROR((M59/M$2)*100,0)</f>
        <v>0</v>
      </c>
      <c r="O59" s="295">
        <f t="shared" si="6"/>
        <v>-9427.64</v>
      </c>
      <c r="P59" s="325">
        <f t="shared" ref="P59" si="231">IFERROR((O59/O$2)*100,0)</f>
        <v>-5.6439456254398648</v>
      </c>
      <c r="W59" s="289"/>
    </row>
    <row r="60" spans="1:23" ht="15.75" customHeight="1" x14ac:dyDescent="0.3">
      <c r="A60" s="321">
        <f t="shared" si="0"/>
        <v>4</v>
      </c>
      <c r="B60" s="321" t="str">
        <f>IFERROR(LEFT(LEFT(C60,2+(A60-2)*3)&amp;".00.00.00.00",11),"")</f>
        <v>03.01.11.00</v>
      </c>
      <c r="C60" s="293" t="s">
        <v>244</v>
      </c>
      <c r="D60" s="294" t="s">
        <v>245</v>
      </c>
      <c r="E60" s="295">
        <v>-29.96</v>
      </c>
      <c r="F60" s="323">
        <f t="shared" si="1"/>
        <v>-3.4188482840428448E-2</v>
      </c>
      <c r="G60" s="295">
        <f>IF(AND($A61&gt;$A60,$A61&lt;&gt;""),SUMIFS(G61:G$143,$A61:$A$143,$A60+1,$B61:$B$143,$C60),SUMIFS(Base!$C:$C,Base!$A:$A,DRE!$C60,Base!$B:$B,DRE!G$1))</f>
        <v>0</v>
      </c>
      <c r="H60" s="323">
        <f t="shared" si="2"/>
        <v>0</v>
      </c>
      <c r="I60" s="295">
        <f>IF(AND($A61&gt;$A60,$A61&lt;&gt;""),SUMIFS(I61:I$143,$A61:$A$143,$A60+1,$B61:$B$143,$C60),SUMIFS(Base!$C:$C,Base!$A:$A,DRE!$C60,Base!$B:$B,DRE!I$1))</f>
        <v>-29.96</v>
      </c>
      <c r="J60" s="323">
        <f t="shared" ref="J60" si="232">IFERROR((I60/I$2)*100,0)</f>
        <v>-3.7729181796853542E-2</v>
      </c>
      <c r="K60" s="295">
        <f>IF(AND($A61&gt;$A60,$A61&lt;&gt;""),SUMIFS(K61:K$143,$A61:$A$143,$A60+1,$B61:$B$143,$C60),SUMIFS(Base!$C:$C,Base!$A:$A,DRE!$C60,Base!$B:$B,DRE!K$1))</f>
        <v>0</v>
      </c>
      <c r="L60" s="323">
        <f t="shared" ref="L60" si="233">IFERROR((K60/K$2)*100,0)</f>
        <v>0</v>
      </c>
      <c r="M60" s="295">
        <f>IF(AND($A61&gt;$A60,$A61&lt;&gt;""),SUMIFS(M61:M$143,$A61:$A$143,$A60+1,$B61:$B$143,$C60),SUMIFS(Base!$C:$C,Base!$A:$A,DRE!$C60,Base!$B:$B,DRE!M$1))</f>
        <v>0</v>
      </c>
      <c r="N60" s="323">
        <f t="shared" ref="N60:P60" si="234">IFERROR((M60/M$2)*100,0)</f>
        <v>0</v>
      </c>
      <c r="O60" s="295">
        <f t="shared" si="6"/>
        <v>-59.92</v>
      </c>
      <c r="P60" s="325">
        <f t="shared" ref="P60" si="235">IFERROR((O60/O$2)*100,0)</f>
        <v>-3.5871673279458775E-2</v>
      </c>
      <c r="W60" s="289"/>
    </row>
    <row r="61" spans="1:23" ht="15.75" customHeight="1" x14ac:dyDescent="0.3">
      <c r="A61" s="321">
        <f t="shared" si="0"/>
        <v>3</v>
      </c>
      <c r="B61" s="321" t="str">
        <f>IFERROR(LEFT(LEFT(C61,2+(A61-2)*3)&amp;".00.00.00.00",11),"")</f>
        <v>03.01.00.00</v>
      </c>
      <c r="C61" s="293" t="s">
        <v>246</v>
      </c>
      <c r="D61" s="294" t="s">
        <v>247</v>
      </c>
      <c r="E61" s="295">
        <v>-224</v>
      </c>
      <c r="F61" s="323">
        <f t="shared" si="1"/>
        <v>-0.25561482497516597</v>
      </c>
      <c r="G61" s="295">
        <f>IF(AND($A62&gt;$A61,$A62&lt;&gt;""),SUMIFS(G62:G$143,$A62:$A$143,$A61+1,$B62:$B$143,$C61),SUMIFS(Base!$C:$C,Base!$A:$A,DRE!$C61,Base!$B:$B,DRE!G$1))</f>
        <v>0</v>
      </c>
      <c r="H61" s="323">
        <f t="shared" si="2"/>
        <v>0</v>
      </c>
      <c r="I61" s="295">
        <f>IF(AND($A62&gt;$A61,$A62&lt;&gt;""),SUMIFS(I62:I$143,$A62:$A$143,$A61+1,$B62:$B$143,$C61),SUMIFS(Base!$C:$C,Base!$A:$A,DRE!$C61,Base!$B:$B,DRE!I$1))</f>
        <v>-224</v>
      </c>
      <c r="J61" s="323">
        <f t="shared" ref="J61" si="236">IFERROR((I61/I$2)*100,0)</f>
        <v>-0.28208734053722273</v>
      </c>
      <c r="K61" s="295">
        <f>IF(AND($A62&gt;$A61,$A62&lt;&gt;""),SUMIFS(K62:K$143,$A62:$A$143,$A61+1,$B62:$B$143,$C61),SUMIFS(Base!$C:$C,Base!$A:$A,DRE!$C61,Base!$B:$B,DRE!K$1))</f>
        <v>0</v>
      </c>
      <c r="L61" s="323">
        <f t="shared" ref="L61" si="237">IFERROR((K61/K$2)*100,0)</f>
        <v>0</v>
      </c>
      <c r="M61" s="295">
        <f>IF(AND($A62&gt;$A61,$A62&lt;&gt;""),SUMIFS(M62:M$143,$A62:$A$143,$A61+1,$B62:$B$143,$C61),SUMIFS(Base!$C:$C,Base!$A:$A,DRE!$C61,Base!$B:$B,DRE!M$1))</f>
        <v>0</v>
      </c>
      <c r="N61" s="323">
        <f t="shared" ref="N61:P61" si="238">IFERROR((M61/M$2)*100,0)</f>
        <v>0</v>
      </c>
      <c r="O61" s="295">
        <f t="shared" si="6"/>
        <v>-448</v>
      </c>
      <c r="P61" s="325">
        <f t="shared" ref="P61" si="239">IFERROR((O61/O$2)*100,0)</f>
        <v>-0.26819942638847682</v>
      </c>
      <c r="W61" s="289"/>
    </row>
    <row r="62" spans="1:23" ht="15.75" customHeight="1" x14ac:dyDescent="0.3">
      <c r="A62" s="321">
        <f t="shared" si="0"/>
        <v>2</v>
      </c>
      <c r="B62" s="321" t="str">
        <f>IFERROR(LEFT(LEFT(C62,2+(A62-2)*3)&amp;".00.00.00.00",11),"")</f>
        <v>03.00.00.00</v>
      </c>
      <c r="C62" s="293" t="s">
        <v>248</v>
      </c>
      <c r="D62" s="294" t="s">
        <v>249</v>
      </c>
      <c r="E62" s="295">
        <v>-1821.67</v>
      </c>
      <c r="F62" s="323">
        <f t="shared" si="1"/>
        <v>-2.0787761527344224</v>
      </c>
      <c r="G62" s="295">
        <f>IF(AND($A63&gt;$A62,$A63&lt;&gt;""),SUMIFS(G63:G$143,$A63:$A$143,$A62+1,$B63:$B$143,$C62),SUMIFS(Base!$C:$C,Base!$A:$A,DRE!$C62,Base!$B:$B,DRE!G$1))</f>
        <v>0</v>
      </c>
      <c r="H62" s="323">
        <f t="shared" si="2"/>
        <v>0</v>
      </c>
      <c r="I62" s="295">
        <f>IF(AND($A63&gt;$A62,$A63&lt;&gt;""),SUMIFS(I63:I$143,$A63:$A$143,$A62+1,$B63:$B$143,$C62),SUMIFS(Base!$C:$C,Base!$A:$A,DRE!$C62,Base!$B:$B,DRE!I$1))</f>
        <v>-1821.67</v>
      </c>
      <c r="J62" s="323">
        <f t="shared" ref="J62" si="240">IFERROR((I62/I$2)*100,0)</f>
        <v>-2.2940627037341188</v>
      </c>
      <c r="K62" s="295">
        <f>IF(AND($A63&gt;$A62,$A63&lt;&gt;""),SUMIFS(K63:K$143,$A63:$A$143,$A62+1,$B63:$B$143,$C62),SUMIFS(Base!$C:$C,Base!$A:$A,DRE!$C62,Base!$B:$B,DRE!K$1))</f>
        <v>0</v>
      </c>
      <c r="L62" s="323">
        <f t="shared" ref="L62" si="241">IFERROR((K62/K$2)*100,0)</f>
        <v>0</v>
      </c>
      <c r="M62" s="295">
        <f>IF(AND($A63&gt;$A62,$A63&lt;&gt;""),SUMIFS(M63:M$143,$A63:$A$143,$A62+1,$B63:$B$143,$C62),SUMIFS(Base!$C:$C,Base!$A:$A,DRE!$C62,Base!$B:$B,DRE!M$1))</f>
        <v>0</v>
      </c>
      <c r="N62" s="323">
        <f t="shared" ref="N62:P62" si="242">IFERROR((M62/M$2)*100,0)</f>
        <v>0</v>
      </c>
      <c r="O62" s="295">
        <f t="shared" si="6"/>
        <v>-3643.34</v>
      </c>
      <c r="P62" s="325">
        <f t="shared" ref="P62" si="243">IFERROR((O62/O$2)*100,0)</f>
        <v>-2.1811198619156094</v>
      </c>
      <c r="W62" s="289"/>
    </row>
    <row r="63" spans="1:23" ht="15.75" customHeight="1" x14ac:dyDescent="0.3">
      <c r="A63" s="321">
        <f t="shared" si="0"/>
        <v>3</v>
      </c>
      <c r="B63" s="321" t="str">
        <f>IFERROR(LEFT(LEFT(C63,2+(A63-2)*3)&amp;".00.00.00.00",11),"")</f>
        <v>03.02.00.00</v>
      </c>
      <c r="C63" s="293" t="s">
        <v>250</v>
      </c>
      <c r="D63" s="294" t="s">
        <v>251</v>
      </c>
      <c r="E63" s="295">
        <v>-1654</v>
      </c>
      <c r="F63" s="323">
        <f t="shared" si="1"/>
        <v>-1.8874416094148416</v>
      </c>
      <c r="G63" s="295">
        <f>IF(AND($A64&gt;$A63,$A64&lt;&gt;""),SUMIFS(G64:G$143,$A64:$A$143,$A63+1,$B64:$B$143,$C63),SUMIFS(Base!$C:$C,Base!$A:$A,DRE!$C63,Base!$B:$B,DRE!G$1))</f>
        <v>0</v>
      </c>
      <c r="H63" s="323">
        <f t="shared" si="2"/>
        <v>0</v>
      </c>
      <c r="I63" s="295">
        <f>IF(AND($A64&gt;$A63,$A64&lt;&gt;""),SUMIFS(I64:I$143,$A64:$A$143,$A63+1,$B64:$B$143,$C63),SUMIFS(Base!$C:$C,Base!$A:$A,DRE!$C63,Base!$B:$B,DRE!I$1))</f>
        <v>-1654</v>
      </c>
      <c r="J63" s="323">
        <f t="shared" ref="J63" si="244">IFERROR((I63/I$2)*100,0)</f>
        <v>-2.0829127734310999</v>
      </c>
      <c r="K63" s="295">
        <f>IF(AND($A64&gt;$A63,$A64&lt;&gt;""),SUMIFS(K64:K$143,$A64:$A$143,$A63+1,$B64:$B$143,$C63),SUMIFS(Base!$C:$C,Base!$A:$A,DRE!$C63,Base!$B:$B,DRE!K$1))</f>
        <v>0</v>
      </c>
      <c r="L63" s="323">
        <f t="shared" ref="L63" si="245">IFERROR((K63/K$2)*100,0)</f>
        <v>0</v>
      </c>
      <c r="M63" s="295">
        <f>IF(AND($A64&gt;$A63,$A64&lt;&gt;""),SUMIFS(M64:M$143,$A64:$A$143,$A63+1,$B64:$B$143,$C63),SUMIFS(Base!$C:$C,Base!$A:$A,DRE!$C63,Base!$B:$B,DRE!M$1))</f>
        <v>0</v>
      </c>
      <c r="N63" s="323">
        <f t="shared" ref="N63:P63" si="246">IFERROR((M63/M$2)*100,0)</f>
        <v>0</v>
      </c>
      <c r="O63" s="295">
        <f t="shared" si="6"/>
        <v>-3308</v>
      </c>
      <c r="P63" s="325">
        <f t="shared" ref="P63" si="247">IFERROR((O63/O$2)*100,0)</f>
        <v>-1.9803654073506278</v>
      </c>
      <c r="W63" s="289"/>
    </row>
    <row r="64" spans="1:23" ht="15.75" customHeight="1" x14ac:dyDescent="0.3">
      <c r="A64" s="321">
        <f t="shared" si="0"/>
        <v>3</v>
      </c>
      <c r="B64" s="321" t="str">
        <f>IFERROR(LEFT(LEFT(C64,2+(A64-2)*3)&amp;".00.00.00.00",11),"")</f>
        <v>03.02.00.00</v>
      </c>
      <c r="C64" s="293" t="s">
        <v>252</v>
      </c>
      <c r="D64" s="294" t="s">
        <v>253</v>
      </c>
      <c r="E64" s="295">
        <v>-167.67</v>
      </c>
      <c r="F64" s="323">
        <f t="shared" si="1"/>
        <v>-0.19133454331958069</v>
      </c>
      <c r="G64" s="295">
        <f>IF(AND($A65&gt;$A64,$A65&lt;&gt;""),SUMIFS(G65:G$143,$A65:$A$143,$A64+1,$B65:$B$143,$C64),SUMIFS(Base!$C:$C,Base!$A:$A,DRE!$C64,Base!$B:$B,DRE!G$1))</f>
        <v>0</v>
      </c>
      <c r="H64" s="323">
        <f t="shared" si="2"/>
        <v>0</v>
      </c>
      <c r="I64" s="295">
        <f>IF(AND($A65&gt;$A64,$A65&lt;&gt;""),SUMIFS(I65:I$143,$A65:$A$143,$A64+1,$B65:$B$143,$C64),SUMIFS(Base!$C:$C,Base!$A:$A,DRE!$C64,Base!$B:$B,DRE!I$1))</f>
        <v>-167.67</v>
      </c>
      <c r="J64" s="323">
        <f t="shared" ref="J64" si="248">IFERROR((I64/I$2)*100,0)</f>
        <v>-0.21114993030301846</v>
      </c>
      <c r="K64" s="295">
        <f>IF(AND($A65&gt;$A64,$A65&lt;&gt;""),SUMIFS(K65:K$143,$A65:$A$143,$A64+1,$B65:$B$143,$C64),SUMIFS(Base!$C:$C,Base!$A:$A,DRE!$C64,Base!$B:$B,DRE!K$1))</f>
        <v>0</v>
      </c>
      <c r="L64" s="323">
        <f t="shared" ref="L64" si="249">IFERROR((K64/K$2)*100,0)</f>
        <v>0</v>
      </c>
      <c r="M64" s="295">
        <f>IF(AND($A65&gt;$A64,$A65&lt;&gt;""),SUMIFS(M65:M$143,$A65:$A$143,$A64+1,$B65:$B$143,$C64),SUMIFS(Base!$C:$C,Base!$A:$A,DRE!$C64,Base!$B:$B,DRE!M$1))</f>
        <v>0</v>
      </c>
      <c r="N64" s="323">
        <f t="shared" ref="N64:P64" si="250">IFERROR((M64/M$2)*100,0)</f>
        <v>0</v>
      </c>
      <c r="O64" s="295">
        <f t="shared" si="6"/>
        <v>-335.34</v>
      </c>
      <c r="P64" s="325">
        <f t="shared" ref="P64" si="251">IFERROR((O64/O$2)*100,0)</f>
        <v>-0.2007544545649817</v>
      </c>
      <c r="W64" s="289"/>
    </row>
    <row r="65" spans="1:23" ht="15.75" customHeight="1" x14ac:dyDescent="0.3">
      <c r="A65" s="321">
        <f t="shared" si="0"/>
        <v>3</v>
      </c>
      <c r="B65" s="321" t="str">
        <f>IFERROR(LEFT(LEFT(C65,2+(A65-2)*3)&amp;".00.00.00.00",11),"")</f>
        <v>03.02.00.00</v>
      </c>
      <c r="C65" s="293" t="s">
        <v>563</v>
      </c>
      <c r="D65" s="294" t="s">
        <v>564</v>
      </c>
      <c r="E65" s="295">
        <v>0</v>
      </c>
      <c r="F65" s="323">
        <f t="shared" si="1"/>
        <v>0</v>
      </c>
      <c r="G65" s="295">
        <f>IF(AND($A66&gt;$A65,$A66&lt;&gt;""),SUMIFS(G66:G$143,$A66:$A$143,$A65+1,$B66:$B$143,$C65),SUMIFS(Base!$C:$C,Base!$A:$A,DRE!$C65,Base!$B:$B,DRE!G$1))</f>
        <v>0</v>
      </c>
      <c r="H65" s="323">
        <f t="shared" si="2"/>
        <v>0</v>
      </c>
      <c r="I65" s="295">
        <f>IF(AND($A66&gt;$A65,$A66&lt;&gt;""),SUMIFS(I66:I$143,$A66:$A$143,$A65+1,$B66:$B$143,$C65),SUMIFS(Base!$C:$C,Base!$A:$A,DRE!$C65,Base!$B:$B,DRE!I$1))</f>
        <v>0</v>
      </c>
      <c r="J65" s="323">
        <f t="shared" ref="J65" si="252">IFERROR((I65/I$2)*100,0)</f>
        <v>0</v>
      </c>
      <c r="K65" s="295">
        <f>IF(AND($A66&gt;$A65,$A66&lt;&gt;""),SUMIFS(K66:K$143,$A66:$A$143,$A65+1,$B66:$B$143,$C65),SUMIFS(Base!$C:$C,Base!$A:$A,DRE!$C65,Base!$B:$B,DRE!K$1))</f>
        <v>0</v>
      </c>
      <c r="L65" s="323">
        <f t="shared" ref="L65" si="253">IFERROR((K65/K$2)*100,0)</f>
        <v>0</v>
      </c>
      <c r="M65" s="295">
        <f>IF(AND($A66&gt;$A65,$A66&lt;&gt;""),SUMIFS(M66:M$143,$A66:$A$143,$A65+1,$B66:$B$143,$C65),SUMIFS(Base!$C:$C,Base!$A:$A,DRE!$C65,Base!$B:$B,DRE!M$1))</f>
        <v>0</v>
      </c>
      <c r="N65" s="323">
        <f t="shared" ref="N65:P65" si="254">IFERROR((M65/M$2)*100,0)</f>
        <v>0</v>
      </c>
      <c r="O65" s="295">
        <f t="shared" si="6"/>
        <v>0</v>
      </c>
      <c r="P65" s="325">
        <f t="shared" ref="P65" si="255">IFERROR((O65/O$2)*100,0)</f>
        <v>0</v>
      </c>
      <c r="W65" s="289"/>
    </row>
    <row r="66" spans="1:23" ht="15.75" customHeight="1" x14ac:dyDescent="0.3">
      <c r="A66" s="321">
        <f t="shared" si="0"/>
        <v>2</v>
      </c>
      <c r="B66" s="321" t="str">
        <f>IFERROR(LEFT(LEFT(C66,2+(A66-2)*3)&amp;".00.00.00.00",11),"")</f>
        <v>03.00.00.00</v>
      </c>
      <c r="C66" s="293" t="s">
        <v>254</v>
      </c>
      <c r="D66" s="294" t="s">
        <v>255</v>
      </c>
      <c r="E66" s="295">
        <v>-153.21</v>
      </c>
      <c r="F66" s="323">
        <f t="shared" si="1"/>
        <v>-0.17483369345734456</v>
      </c>
      <c r="G66" s="295">
        <f>IF(AND($A67&gt;$A66,$A67&lt;&gt;""),SUMIFS(G67:G$143,$A67:$A$143,$A66+1,$B67:$B$143,$C66),SUMIFS(Base!$C:$C,Base!$A:$A,DRE!$C66,Base!$B:$B,DRE!G$1))</f>
        <v>0</v>
      </c>
      <c r="H66" s="323">
        <f t="shared" si="2"/>
        <v>0</v>
      </c>
      <c r="I66" s="295">
        <f>IF(AND($A67&gt;$A66,$A67&lt;&gt;""),SUMIFS(I67:I$143,$A67:$A$143,$A66+1,$B67:$B$143,$C66),SUMIFS(Base!$C:$C,Base!$A:$A,DRE!$C66,Base!$B:$B,DRE!I$1))</f>
        <v>-153.21</v>
      </c>
      <c r="J66" s="323">
        <f t="shared" ref="J66" si="256">IFERROR((I66/I$2)*100,0)</f>
        <v>-0.19294018501655311</v>
      </c>
      <c r="K66" s="295">
        <f>IF(AND($A67&gt;$A66,$A67&lt;&gt;""),SUMIFS(K67:K$143,$A67:$A$143,$A66+1,$B67:$B$143,$C66),SUMIFS(Base!$C:$C,Base!$A:$A,DRE!$C66,Base!$B:$B,DRE!K$1))</f>
        <v>0</v>
      </c>
      <c r="L66" s="323">
        <f t="shared" ref="L66" si="257">IFERROR((K66/K$2)*100,0)</f>
        <v>0</v>
      </c>
      <c r="M66" s="295">
        <f>IF(AND($A67&gt;$A66,$A67&lt;&gt;""),SUMIFS(M67:M$143,$A67:$A$143,$A66+1,$B67:$B$143,$C66),SUMIFS(Base!$C:$C,Base!$A:$A,DRE!$C66,Base!$B:$B,DRE!M$1))</f>
        <v>0</v>
      </c>
      <c r="N66" s="323">
        <f t="shared" ref="N66:P66" si="258">IFERROR((M66/M$2)*100,0)</f>
        <v>0</v>
      </c>
      <c r="O66" s="295">
        <f t="shared" si="6"/>
        <v>-306.42</v>
      </c>
      <c r="P66" s="325">
        <f t="shared" ref="P66" si="259">IFERROR((O66/O$2)*100,0)</f>
        <v>-0.18344122373651131</v>
      </c>
      <c r="W66" s="289"/>
    </row>
    <row r="67" spans="1:23" ht="15.75" customHeight="1" x14ac:dyDescent="0.3">
      <c r="A67" s="321">
        <f t="shared" ref="A67:A130" si="260">IF(C67="","",SUM(LEN(SUBSTITUTE(C67,".00",""))-LEN(SUBSTITUTE(SUBSTITUTE(C67,".00",""),".","")))+1)</f>
        <v>3</v>
      </c>
      <c r="B67" s="321" t="str">
        <f>IFERROR(LEFT(LEFT(C67,2+(A67-2)*3)&amp;".00.00.00.00",11),"")</f>
        <v>03.03.00.00</v>
      </c>
      <c r="C67" s="293" t="s">
        <v>256</v>
      </c>
      <c r="D67" s="294" t="s">
        <v>257</v>
      </c>
      <c r="E67" s="295">
        <v>-266.87</v>
      </c>
      <c r="F67" s="323">
        <f t="shared" ref="F67:F130" si="261">(E67/E$2)*100</f>
        <v>-0.30453539438001137</v>
      </c>
      <c r="G67" s="295">
        <f>IF(AND($A68&gt;$A67,$A68&lt;&gt;""),SUMIFS(G68:G$143,$A68:$A$143,$A67+1,$B68:$B$143,$C67),SUMIFS(Base!$C:$C,Base!$A:$A,DRE!$C67,Base!$B:$B,DRE!G$1))</f>
        <v>0</v>
      </c>
      <c r="H67" s="323">
        <f t="shared" ref="H67:J130" si="262">IFERROR((G67/G$2)*100,0)</f>
        <v>0</v>
      </c>
      <c r="I67" s="295">
        <f>IF(AND($A68&gt;$A67,$A68&lt;&gt;""),SUMIFS(I68:I$143,$A68:$A$143,$A67+1,$B68:$B$143,$C67),SUMIFS(Base!$C:$C,Base!$A:$A,DRE!$C67,Base!$B:$B,DRE!I$1))</f>
        <v>-266.87</v>
      </c>
      <c r="J67" s="323">
        <f t="shared" ref="J67" si="263">IFERROR((I67/I$2)*100,0)</f>
        <v>-0.33607432396950282</v>
      </c>
      <c r="K67" s="295">
        <f>IF(AND($A68&gt;$A67,$A68&lt;&gt;""),SUMIFS(K68:K$143,$A68:$A$143,$A67+1,$B68:$B$143,$C67),SUMIFS(Base!$C:$C,Base!$A:$A,DRE!$C67,Base!$B:$B,DRE!K$1))</f>
        <v>0</v>
      </c>
      <c r="L67" s="323">
        <f t="shared" ref="L67" si="264">IFERROR((K67/K$2)*100,0)</f>
        <v>0</v>
      </c>
      <c r="M67" s="295">
        <f>IF(AND($A68&gt;$A67,$A68&lt;&gt;""),SUMIFS(M68:M$143,$A68:$A$143,$A67+1,$B68:$B$143,$C67),SUMIFS(Base!$C:$C,Base!$A:$A,DRE!$C67,Base!$B:$B,DRE!M$1))</f>
        <v>0</v>
      </c>
      <c r="N67" s="323">
        <f t="shared" ref="N67:P67" si="265">IFERROR((M67/M$2)*100,0)</f>
        <v>0</v>
      </c>
      <c r="O67" s="295">
        <f t="shared" ref="O67:O129" si="266">SUMIFS(E67:N67,E$1:N$1,"&lt;&gt;%")</f>
        <v>-533.74</v>
      </c>
      <c r="P67" s="325">
        <f t="shared" ref="P67" si="267">IFERROR((O67/O$2)*100,0)</f>
        <v>-0.3195284862513072</v>
      </c>
      <c r="W67" s="289"/>
    </row>
    <row r="68" spans="1:23" ht="15.75" customHeight="1" x14ac:dyDescent="0.3">
      <c r="A68" s="321">
        <f t="shared" si="260"/>
        <v>3</v>
      </c>
      <c r="B68" s="321" t="str">
        <f>IFERROR(LEFT(LEFT(C68,2+(A68-2)*3)&amp;".00.00.00.00",11),"")</f>
        <v>03.03.00.00</v>
      </c>
      <c r="C68" s="293" t="s">
        <v>258</v>
      </c>
      <c r="D68" s="294" t="s">
        <v>259</v>
      </c>
      <c r="E68" s="295">
        <v>113.66</v>
      </c>
      <c r="F68" s="323">
        <f t="shared" si="261"/>
        <v>0.12970170092266681</v>
      </c>
      <c r="G68" s="295">
        <f>IF(AND($A69&gt;$A68,$A69&lt;&gt;""),SUMIFS(G69:G$143,$A69:$A$143,$A68+1,$B69:$B$143,$C68),SUMIFS(Base!$C:$C,Base!$A:$A,DRE!$C68,Base!$B:$B,DRE!G$1))</f>
        <v>0</v>
      </c>
      <c r="H68" s="323">
        <f t="shared" si="262"/>
        <v>0</v>
      </c>
      <c r="I68" s="295">
        <f>IF(AND($A69&gt;$A68,$A69&lt;&gt;""),SUMIFS(I69:I$143,$A69:$A$143,$A68+1,$B69:$B$143,$C68),SUMIFS(Base!$C:$C,Base!$A:$A,DRE!$C68,Base!$B:$B,DRE!I$1))</f>
        <v>113.66</v>
      </c>
      <c r="J68" s="323">
        <f t="shared" ref="J68" si="268">IFERROR((I68/I$2)*100,0)</f>
        <v>0.14313413895294971</v>
      </c>
      <c r="K68" s="295">
        <f>IF(AND($A69&gt;$A68,$A69&lt;&gt;""),SUMIFS(K69:K$143,$A69:$A$143,$A68+1,$B69:$B$143,$C68),SUMIFS(Base!$C:$C,Base!$A:$A,DRE!$C68,Base!$B:$B,DRE!K$1))</f>
        <v>0</v>
      </c>
      <c r="L68" s="323">
        <f t="shared" ref="L68" si="269">IFERROR((K68/K$2)*100,0)</f>
        <v>0</v>
      </c>
      <c r="M68" s="295">
        <f>IF(AND($A69&gt;$A68,$A69&lt;&gt;""),SUMIFS(M69:M$143,$A69:$A$143,$A68+1,$B69:$B$143,$C68),SUMIFS(Base!$C:$C,Base!$A:$A,DRE!$C68,Base!$B:$B,DRE!M$1))</f>
        <v>0</v>
      </c>
      <c r="N68" s="323">
        <f t="shared" ref="N68:P68" si="270">IFERROR((M68/M$2)*100,0)</f>
        <v>0</v>
      </c>
      <c r="O68" s="295">
        <f t="shared" si="266"/>
        <v>227.32</v>
      </c>
      <c r="P68" s="325">
        <f t="shared" ref="P68" si="271">IFERROR((O68/O$2)*100,0)</f>
        <v>0.13608726251479586</v>
      </c>
      <c r="W68" s="289"/>
    </row>
    <row r="69" spans="1:23" ht="15.75" customHeight="1" x14ac:dyDescent="0.3">
      <c r="A69" s="321" t="str">
        <f t="shared" si="260"/>
        <v/>
      </c>
      <c r="B69" s="321" t="str">
        <f>IFERROR(LEFT(LEFT(C69,2+(A69-2)*3)&amp;".00.00.00.00",11),"")</f>
        <v/>
      </c>
      <c r="C69" s="296"/>
      <c r="D69" s="297" t="s">
        <v>260</v>
      </c>
      <c r="E69" s="298">
        <v>37506.17</v>
      </c>
      <c r="F69" s="298">
        <f t="shared" si="261"/>
        <v>42.799701250173307</v>
      </c>
      <c r="G69" s="298">
        <f>SUMIFS(G$2:G68,$A$2:$A68,1)</f>
        <v>0</v>
      </c>
      <c r="H69" s="298">
        <f t="shared" si="262"/>
        <v>0</v>
      </c>
      <c r="I69" s="298">
        <f>SUMIFS(I$2:I68,$A$2:$A68,1)</f>
        <v>29282.340000000004</v>
      </c>
      <c r="J69" s="298">
        <f t="shared" ref="J69" si="272">IFERROR((I69/I$2)*100,0)</f>
        <v>36.875792032619373</v>
      </c>
      <c r="K69" s="298">
        <f>SUMIFS(K$2:K68,$A$2:$A68,1)</f>
        <v>0</v>
      </c>
      <c r="L69" s="298">
        <f t="shared" ref="L69" si="273">IFERROR((K69/K$2)*100,0)</f>
        <v>0</v>
      </c>
      <c r="M69" s="298">
        <f>SUMIFS(M$2:M68,$A$2:$A68,1)</f>
        <v>0</v>
      </c>
      <c r="N69" s="298">
        <f t="shared" ref="N69:P69" si="274">IFERROR((M69/M$2)*100,0)</f>
        <v>0</v>
      </c>
      <c r="O69" s="298">
        <f>SUMIFS(O$2:O68,$A$2:$A68,1)</f>
        <v>66788.510000000009</v>
      </c>
      <c r="P69" s="299">
        <f t="shared" ref="P69" si="275">IFERROR((O69/O$2)*100,0)</f>
        <v>39.983571587814843</v>
      </c>
      <c r="W69" s="289"/>
    </row>
    <row r="70" spans="1:23" ht="15.75" customHeight="1" x14ac:dyDescent="0.3">
      <c r="A70" s="321">
        <f t="shared" si="260"/>
        <v>1</v>
      </c>
      <c r="B70" s="321" t="str">
        <f>IFERROR(LEFT(LEFT(C70,2+(A70-2)*3)&amp;".00.00.00.00",11),"")</f>
        <v/>
      </c>
      <c r="C70" s="290" t="s">
        <v>261</v>
      </c>
      <c r="D70" s="291" t="s">
        <v>262</v>
      </c>
      <c r="E70" s="292">
        <v>-37874.58</v>
      </c>
      <c r="F70" s="322">
        <f t="shared" si="261"/>
        <v>-43.220107757624653</v>
      </c>
      <c r="G70" s="292">
        <f>IF(AND($A71&gt;$A70,$A71&lt;&gt;""),SUMIFS(G71:G$143,$A71:$A$143,$A70+1,$B71:$B$143,$C70),SUMIFS(Base!$C:$C,Base!$A:$A,DRE!$C70,Base!$B:$B,DRE!G$1))</f>
        <v>0</v>
      </c>
      <c r="H70" s="322">
        <f t="shared" si="262"/>
        <v>0</v>
      </c>
      <c r="I70" s="292">
        <f>IF(AND($A71&gt;$A70,$A71&lt;&gt;""),SUMIFS(I71:I$143,$A71:$A$143,$A70+1,$B71:$B$143,$C70),SUMIFS(Base!$C:$C,Base!$A:$A,DRE!$C70,Base!$B:$B,DRE!I$1))</f>
        <v>-37874.58</v>
      </c>
      <c r="J70" s="322">
        <f t="shared" ref="J70" si="276">IFERROR((I70/I$2)*100,0)</f>
        <v>-47.696158688233417</v>
      </c>
      <c r="K70" s="292">
        <f>IF(AND($A71&gt;$A70,$A71&lt;&gt;""),SUMIFS(K71:K$143,$A71:$A$143,$A70+1,$B71:$B$143,$C70),SUMIFS(Base!$C:$C,Base!$A:$A,DRE!$C70,Base!$B:$B,DRE!K$1))</f>
        <v>0</v>
      </c>
      <c r="L70" s="322">
        <f t="shared" ref="L70" si="277">IFERROR((K70/K$2)*100,0)</f>
        <v>0</v>
      </c>
      <c r="M70" s="292">
        <f>IF(AND($A71&gt;$A70,$A71&lt;&gt;""),SUMIFS(M71:M$143,$A71:$A$143,$A70+1,$B71:$B$143,$C70),SUMIFS(Base!$C:$C,Base!$A:$A,DRE!$C70,Base!$B:$B,DRE!M$1))</f>
        <v>0</v>
      </c>
      <c r="N70" s="322">
        <f t="shared" ref="N70:P70" si="278">IFERROR((M70/M$2)*100,0)</f>
        <v>0</v>
      </c>
      <c r="O70" s="292">
        <f t="shared" si="266"/>
        <v>-75749.16</v>
      </c>
      <c r="P70" s="324">
        <f t="shared" ref="P70" si="279">IFERROR((O70/O$2)*100,0)</f>
        <v>-45.347949244216409</v>
      </c>
      <c r="W70" s="289"/>
    </row>
    <row r="71" spans="1:23" ht="15.75" customHeight="1" x14ac:dyDescent="0.3">
      <c r="A71" s="321">
        <f t="shared" si="260"/>
        <v>2</v>
      </c>
      <c r="B71" s="321" t="str">
        <f>IFERROR(LEFT(LEFT(C71,2+(A71-2)*3)&amp;".00.00.00.00",11),"")</f>
        <v>04.00.00.00</v>
      </c>
      <c r="C71" s="293" t="s">
        <v>263</v>
      </c>
      <c r="D71" s="294" t="s">
        <v>264</v>
      </c>
      <c r="E71" s="295">
        <v>-20737.41</v>
      </c>
      <c r="F71" s="323">
        <f t="shared" si="261"/>
        <v>-23.664238516019005</v>
      </c>
      <c r="G71" s="295">
        <f>IF(AND($A72&gt;$A71,$A72&lt;&gt;""),SUMIFS(G72:G$143,$A72:$A$143,$A71+1,$B72:$B$143,$C71),SUMIFS(Base!$C:$C,Base!$A:$A,DRE!$C71,Base!$B:$B,DRE!G$1))</f>
        <v>0</v>
      </c>
      <c r="H71" s="323">
        <f t="shared" si="262"/>
        <v>0</v>
      </c>
      <c r="I71" s="295">
        <f>IF(AND($A72&gt;$A71,$A72&lt;&gt;""),SUMIFS(I72:I$143,$A72:$A$143,$A71+1,$B72:$B$143,$C71),SUMIFS(Base!$C:$C,Base!$A:$A,DRE!$C71,Base!$B:$B,DRE!I$1))</f>
        <v>-20737.41</v>
      </c>
      <c r="J71" s="323">
        <f t="shared" ref="J71" si="280">IFERROR((I71/I$2)*100,0)</f>
        <v>-26.115003734508967</v>
      </c>
      <c r="K71" s="295">
        <f>IF(AND($A72&gt;$A71,$A72&lt;&gt;""),SUMIFS(K72:K$143,$A72:$A$143,$A71+1,$B72:$B$143,$C71),SUMIFS(Base!$C:$C,Base!$A:$A,DRE!$C71,Base!$B:$B,DRE!K$1))</f>
        <v>0</v>
      </c>
      <c r="L71" s="323">
        <f t="shared" ref="L71" si="281">IFERROR((K71/K$2)*100,0)</f>
        <v>0</v>
      </c>
      <c r="M71" s="295">
        <f>IF(AND($A72&gt;$A71,$A72&lt;&gt;""),SUMIFS(M72:M$143,$A72:$A$143,$A71+1,$B72:$B$143,$C71),SUMIFS(Base!$C:$C,Base!$A:$A,DRE!$C71,Base!$B:$B,DRE!M$1))</f>
        <v>0</v>
      </c>
      <c r="N71" s="323">
        <f t="shared" ref="N71:P71" si="282">IFERROR((M71/M$2)*100,0)</f>
        <v>0</v>
      </c>
      <c r="O71" s="295">
        <f t="shared" si="266"/>
        <v>-41474.82</v>
      </c>
      <c r="P71" s="325">
        <f t="shared" ref="P71" si="283">IFERROR((O71/O$2)*100,0)</f>
        <v>-24.829292262422602</v>
      </c>
      <c r="W71" s="289"/>
    </row>
    <row r="72" spans="1:23" ht="15.75" customHeight="1" x14ac:dyDescent="0.3">
      <c r="A72" s="321">
        <f t="shared" si="260"/>
        <v>3</v>
      </c>
      <c r="B72" s="321" t="str">
        <f>IFERROR(LEFT(LEFT(C72,2+(A72-2)*3)&amp;".00.00.00.00",11),"")</f>
        <v>04.01.00.00</v>
      </c>
      <c r="C72" s="293" t="s">
        <v>265</v>
      </c>
      <c r="D72" s="294" t="s">
        <v>266</v>
      </c>
      <c r="E72" s="295">
        <v>-4165</v>
      </c>
      <c r="F72" s="323">
        <f t="shared" si="261"/>
        <v>-4.7528381518819929</v>
      </c>
      <c r="G72" s="295">
        <f>IF(AND($A73&gt;$A72,$A73&lt;&gt;""),SUMIFS(G73:G$143,$A73:$A$143,$A72+1,$B73:$B$143,$C72),SUMIFS(Base!$C:$C,Base!$A:$A,DRE!$C72,Base!$B:$B,DRE!G$1))</f>
        <v>0</v>
      </c>
      <c r="H72" s="323">
        <f t="shared" si="262"/>
        <v>0</v>
      </c>
      <c r="I72" s="295">
        <f>IF(AND($A73&gt;$A72,$A73&lt;&gt;""),SUMIFS(I73:I$143,$A73:$A$143,$A72+1,$B73:$B$143,$C72),SUMIFS(Base!$C:$C,Base!$A:$A,DRE!$C72,Base!$B:$B,DRE!I$1))</f>
        <v>-4165</v>
      </c>
      <c r="J72" s="323">
        <f t="shared" ref="J72" si="284">IFERROR((I72/I$2)*100,0)</f>
        <v>-5.2450614881139854</v>
      </c>
      <c r="K72" s="295">
        <f>IF(AND($A73&gt;$A72,$A73&lt;&gt;""),SUMIFS(K73:K$143,$A73:$A$143,$A72+1,$B73:$B$143,$C72),SUMIFS(Base!$C:$C,Base!$A:$A,DRE!$C72,Base!$B:$B,DRE!K$1))</f>
        <v>0</v>
      </c>
      <c r="L72" s="323">
        <f t="shared" ref="L72" si="285">IFERROR((K72/K$2)*100,0)</f>
        <v>0</v>
      </c>
      <c r="M72" s="295">
        <f>IF(AND($A73&gt;$A72,$A73&lt;&gt;""),SUMIFS(M73:M$143,$A73:$A$143,$A72+1,$B73:$B$143,$C72),SUMIFS(Base!$C:$C,Base!$A:$A,DRE!$C72,Base!$B:$B,DRE!M$1))</f>
        <v>0</v>
      </c>
      <c r="N72" s="323">
        <f t="shared" ref="N72:P72" si="286">IFERROR((M72/M$2)*100,0)</f>
        <v>0</v>
      </c>
      <c r="O72" s="295">
        <f t="shared" si="266"/>
        <v>-8330</v>
      </c>
      <c r="P72" s="325">
        <f t="shared" ref="P72" si="287">IFERROR((O72/O$2)*100,0)</f>
        <v>-4.9868330844107405</v>
      </c>
      <c r="W72" s="289"/>
    </row>
    <row r="73" spans="1:23" ht="15.75" customHeight="1" x14ac:dyDescent="0.3">
      <c r="A73" s="321">
        <f t="shared" si="260"/>
        <v>4</v>
      </c>
      <c r="B73" s="321" t="str">
        <f>IFERROR(LEFT(LEFT(C73,2+(A73-2)*3)&amp;".00.00.00.00",11),"")</f>
        <v>04.01.01.00</v>
      </c>
      <c r="C73" s="293" t="s">
        <v>267</v>
      </c>
      <c r="D73" s="294" t="s">
        <v>268</v>
      </c>
      <c r="E73" s="295">
        <v>-3400</v>
      </c>
      <c r="F73" s="323">
        <f t="shared" si="261"/>
        <v>-3.8798678790873407</v>
      </c>
      <c r="G73" s="295">
        <f>IF(AND($A74&gt;$A73,$A74&lt;&gt;""),SUMIFS(G74:G$143,$A74:$A$143,$A73+1,$B74:$B$143,$C73),SUMIFS(Base!$C:$C,Base!$A:$A,DRE!$C73,Base!$B:$B,DRE!G$1))</f>
        <v>0</v>
      </c>
      <c r="H73" s="323">
        <f t="shared" si="262"/>
        <v>0</v>
      </c>
      <c r="I73" s="295">
        <f>IF(AND($A74&gt;$A73,$A74&lt;&gt;""),SUMIFS(I74:I$143,$A74:$A$143,$A73+1,$B74:$B$143,$C73),SUMIFS(Base!$C:$C,Base!$A:$A,DRE!$C73,Base!$B:$B,DRE!I$1))</f>
        <v>-3400</v>
      </c>
      <c r="J73" s="323">
        <f t="shared" ref="J73" si="288">IFERROR((I73/I$2)*100,0)</f>
        <v>-4.2816828474399884</v>
      </c>
      <c r="K73" s="295">
        <f>IF(AND($A74&gt;$A73,$A74&lt;&gt;""),SUMIFS(K74:K$143,$A74:$A$143,$A73+1,$B74:$B$143,$C73),SUMIFS(Base!$C:$C,Base!$A:$A,DRE!$C73,Base!$B:$B,DRE!K$1))</f>
        <v>0</v>
      </c>
      <c r="L73" s="323">
        <f t="shared" ref="L73" si="289">IFERROR((K73/K$2)*100,0)</f>
        <v>0</v>
      </c>
      <c r="M73" s="295">
        <f>IF(AND($A74&gt;$A73,$A74&lt;&gt;""),SUMIFS(M74:M$143,$A74:$A$143,$A73+1,$B74:$B$143,$C73),SUMIFS(Base!$C:$C,Base!$A:$A,DRE!$C73,Base!$B:$B,DRE!M$1))</f>
        <v>0</v>
      </c>
      <c r="N73" s="323">
        <f t="shared" ref="N73:P73" si="290">IFERROR((M73/M$2)*100,0)</f>
        <v>0</v>
      </c>
      <c r="O73" s="295">
        <f t="shared" si="266"/>
        <v>-6800</v>
      </c>
      <c r="P73" s="325">
        <f t="shared" ref="P73" si="291">IFERROR((O73/O$2)*100,0)</f>
        <v>-4.0708841505393796</v>
      </c>
      <c r="W73" s="289"/>
    </row>
    <row r="74" spans="1:23" ht="15.75" customHeight="1" x14ac:dyDescent="0.3">
      <c r="A74" s="321">
        <f t="shared" si="260"/>
        <v>4</v>
      </c>
      <c r="B74" s="321" t="str">
        <f>IFERROR(LEFT(LEFT(C74,2+(A74-2)*3)&amp;".00.00.00.00",11),"")</f>
        <v>04.01.01.00</v>
      </c>
      <c r="C74" s="293" t="s">
        <v>269</v>
      </c>
      <c r="D74" s="294" t="s">
        <v>270</v>
      </c>
      <c r="E74" s="295">
        <v>-765</v>
      </c>
      <c r="F74" s="323">
        <f t="shared" si="261"/>
        <v>-0.87297027279465167</v>
      </c>
      <c r="G74" s="295">
        <f>IF(AND($A75&gt;$A74,$A75&lt;&gt;""),SUMIFS(G75:G$143,$A75:$A$143,$A74+1,$B75:$B$143,$C74),SUMIFS(Base!$C:$C,Base!$A:$A,DRE!$C74,Base!$B:$B,DRE!G$1))</f>
        <v>0</v>
      </c>
      <c r="H74" s="323">
        <f t="shared" si="262"/>
        <v>0</v>
      </c>
      <c r="I74" s="295">
        <f>IF(AND($A75&gt;$A74,$A75&lt;&gt;""),SUMIFS(I75:I$143,$A75:$A$143,$A74+1,$B75:$B$143,$C74),SUMIFS(Base!$C:$C,Base!$A:$A,DRE!$C74,Base!$B:$B,DRE!I$1))</f>
        <v>-765</v>
      </c>
      <c r="J74" s="323">
        <f t="shared" ref="J74" si="292">IFERROR((I74/I$2)*100,0)</f>
        <v>-0.96337864067399737</v>
      </c>
      <c r="K74" s="295">
        <f>IF(AND($A75&gt;$A74,$A75&lt;&gt;""),SUMIFS(K75:K$143,$A75:$A$143,$A74+1,$B75:$B$143,$C74),SUMIFS(Base!$C:$C,Base!$A:$A,DRE!$C74,Base!$B:$B,DRE!K$1))</f>
        <v>0</v>
      </c>
      <c r="L74" s="323">
        <f t="shared" ref="L74" si="293">IFERROR((K74/K$2)*100,0)</f>
        <v>0</v>
      </c>
      <c r="M74" s="295">
        <f>IF(AND($A75&gt;$A74,$A75&lt;&gt;""),SUMIFS(M75:M$143,$A75:$A$143,$A74+1,$B75:$B$143,$C74),SUMIFS(Base!$C:$C,Base!$A:$A,DRE!$C74,Base!$B:$B,DRE!M$1))</f>
        <v>0</v>
      </c>
      <c r="N74" s="323">
        <f t="shared" ref="N74:P74" si="294">IFERROR((M74/M$2)*100,0)</f>
        <v>0</v>
      </c>
      <c r="O74" s="295">
        <f t="shared" si="266"/>
        <v>-1530</v>
      </c>
      <c r="P74" s="325">
        <f t="shared" ref="P74" si="295">IFERROR((O74/O$2)*100,0)</f>
        <v>-0.91594893387136056</v>
      </c>
      <c r="W74" s="289"/>
    </row>
    <row r="75" spans="1:23" ht="15.75" customHeight="1" x14ac:dyDescent="0.3">
      <c r="A75" s="321">
        <f t="shared" si="260"/>
        <v>3</v>
      </c>
      <c r="B75" s="321" t="str">
        <f>IFERROR(LEFT(LEFT(C75,2+(A75-2)*3)&amp;".00.00.00.00",11),"")</f>
        <v>04.01.00.00</v>
      </c>
      <c r="C75" s="293" t="s">
        <v>271</v>
      </c>
      <c r="D75" s="294" t="s">
        <v>272</v>
      </c>
      <c r="E75" s="295">
        <v>-1572.41</v>
      </c>
      <c r="F75" s="323">
        <f t="shared" si="261"/>
        <v>-1.7943361916928604</v>
      </c>
      <c r="G75" s="295">
        <f>IF(AND($A76&gt;$A75,$A76&lt;&gt;""),SUMIFS(G76:G$143,$A76:$A$143,$A75+1,$B76:$B$143,$C75),SUMIFS(Base!$C:$C,Base!$A:$A,DRE!$C75,Base!$B:$B,DRE!G$1))</f>
        <v>0</v>
      </c>
      <c r="H75" s="323">
        <f t="shared" si="262"/>
        <v>0</v>
      </c>
      <c r="I75" s="295">
        <f>IF(AND($A76&gt;$A75,$A76&lt;&gt;""),SUMIFS(I76:I$143,$A76:$A$143,$A75+1,$B76:$B$143,$C75),SUMIFS(Base!$C:$C,Base!$A:$A,DRE!$C75,Base!$B:$B,DRE!I$1))</f>
        <v>-1572.41</v>
      </c>
      <c r="J75" s="323">
        <f t="shared" ref="J75" si="296">IFERROR((I75/I$2)*100,0)</f>
        <v>-1.980164978277386</v>
      </c>
      <c r="K75" s="295">
        <f>IF(AND($A76&gt;$A75,$A76&lt;&gt;""),SUMIFS(K76:K$143,$A76:$A$143,$A75+1,$B76:$B$143,$C75),SUMIFS(Base!$C:$C,Base!$A:$A,DRE!$C75,Base!$B:$B,DRE!K$1))</f>
        <v>0</v>
      </c>
      <c r="L75" s="323">
        <f t="shared" ref="L75" si="297">IFERROR((K75/K$2)*100,0)</f>
        <v>0</v>
      </c>
      <c r="M75" s="295">
        <f>IF(AND($A76&gt;$A75,$A76&lt;&gt;""),SUMIFS(M76:M$143,$A76:$A$143,$A75+1,$B76:$B$143,$C75),SUMIFS(Base!$C:$C,Base!$A:$A,DRE!$C75,Base!$B:$B,DRE!M$1))</f>
        <v>0</v>
      </c>
      <c r="N75" s="323">
        <f t="shared" ref="N75:P75" si="298">IFERROR((M75/M$2)*100,0)</f>
        <v>0</v>
      </c>
      <c r="O75" s="295">
        <f t="shared" si="266"/>
        <v>-3144.82</v>
      </c>
      <c r="P75" s="325">
        <f t="shared" ref="P75" si="299">IFERROR((O75/O$2)*100,0)</f>
        <v>-1.8826761609263609</v>
      </c>
      <c r="W75" s="289"/>
    </row>
    <row r="76" spans="1:23" ht="15.75" customHeight="1" x14ac:dyDescent="0.3">
      <c r="A76" s="321">
        <f t="shared" si="260"/>
        <v>4</v>
      </c>
      <c r="B76" s="321" t="str">
        <f>IFERROR(LEFT(LEFT(C76,2+(A76-2)*3)&amp;".00.00.00.00",11),"")</f>
        <v>04.01.03.00</v>
      </c>
      <c r="C76" s="293" t="s">
        <v>273</v>
      </c>
      <c r="D76" s="294" t="s">
        <v>274</v>
      </c>
      <c r="E76" s="295">
        <v>-1572.41</v>
      </c>
      <c r="F76" s="323">
        <f t="shared" si="261"/>
        <v>-1.7943361916928604</v>
      </c>
      <c r="G76" s="295">
        <f>IF(AND($A77&gt;$A76,$A77&lt;&gt;""),SUMIFS(G77:G$143,$A77:$A$143,$A76+1,$B77:$B$143,$C76),SUMIFS(Base!$C:$C,Base!$A:$A,DRE!$C76,Base!$B:$B,DRE!G$1))</f>
        <v>0</v>
      </c>
      <c r="H76" s="323">
        <f t="shared" si="262"/>
        <v>0</v>
      </c>
      <c r="I76" s="295">
        <f>IF(AND($A77&gt;$A76,$A77&lt;&gt;""),SUMIFS(I77:I$143,$A77:$A$143,$A76+1,$B77:$B$143,$C76),SUMIFS(Base!$C:$C,Base!$A:$A,DRE!$C76,Base!$B:$B,DRE!I$1))</f>
        <v>-1572.41</v>
      </c>
      <c r="J76" s="323">
        <f t="shared" ref="J76" si="300">IFERROR((I76/I$2)*100,0)</f>
        <v>-1.980164978277386</v>
      </c>
      <c r="K76" s="295">
        <f>IF(AND($A77&gt;$A76,$A77&lt;&gt;""),SUMIFS(K77:K$143,$A77:$A$143,$A76+1,$B77:$B$143,$C76),SUMIFS(Base!$C:$C,Base!$A:$A,DRE!$C76,Base!$B:$B,DRE!K$1))</f>
        <v>0</v>
      </c>
      <c r="L76" s="323">
        <f t="shared" ref="L76" si="301">IFERROR((K76/K$2)*100,0)</f>
        <v>0</v>
      </c>
      <c r="M76" s="295">
        <f>IF(AND($A77&gt;$A76,$A77&lt;&gt;""),SUMIFS(M77:M$143,$A77:$A$143,$A76+1,$B77:$B$143,$C76),SUMIFS(Base!$C:$C,Base!$A:$A,DRE!$C76,Base!$B:$B,DRE!M$1))</f>
        <v>0</v>
      </c>
      <c r="N76" s="323">
        <f t="shared" ref="N76:P76" si="302">IFERROR((M76/M$2)*100,0)</f>
        <v>0</v>
      </c>
      <c r="O76" s="295">
        <f t="shared" si="266"/>
        <v>-3144.82</v>
      </c>
      <c r="P76" s="325">
        <f t="shared" ref="P76" si="303">IFERROR((O76/O$2)*100,0)</f>
        <v>-1.8826761609263609</v>
      </c>
      <c r="W76" s="289"/>
    </row>
    <row r="77" spans="1:23" ht="15.75" customHeight="1" x14ac:dyDescent="0.3">
      <c r="A77" s="321">
        <f t="shared" si="260"/>
        <v>3</v>
      </c>
      <c r="B77" s="321" t="str">
        <f>IFERROR(LEFT(LEFT(C77,2+(A77-2)*3)&amp;".00.00.00.00",11),"")</f>
        <v>04.01.00.00</v>
      </c>
      <c r="C77" s="293" t="s">
        <v>275</v>
      </c>
      <c r="D77" s="294" t="s">
        <v>276</v>
      </c>
      <c r="E77" s="295">
        <v>-15000</v>
      </c>
      <c r="F77" s="323">
        <f t="shared" si="261"/>
        <v>-17.117064172444149</v>
      </c>
      <c r="G77" s="295">
        <f>IF(AND($A78&gt;$A77,$A78&lt;&gt;""),SUMIFS(G78:G$143,$A78:$A$143,$A77+1,$B78:$B$143,$C77),SUMIFS(Base!$C:$C,Base!$A:$A,DRE!$C77,Base!$B:$B,DRE!G$1))</f>
        <v>0</v>
      </c>
      <c r="H77" s="323">
        <f t="shared" si="262"/>
        <v>0</v>
      </c>
      <c r="I77" s="295">
        <f>IF(AND($A78&gt;$A77,$A78&lt;&gt;""),SUMIFS(I78:I$143,$A78:$A$143,$A77+1,$B78:$B$143,$C77),SUMIFS(Base!$C:$C,Base!$A:$A,DRE!$C77,Base!$B:$B,DRE!I$1))</f>
        <v>-15000</v>
      </c>
      <c r="J77" s="323">
        <f t="shared" ref="J77" si="304">IFERROR((I77/I$2)*100,0)</f>
        <v>-18.889777268117594</v>
      </c>
      <c r="K77" s="295">
        <f>IF(AND($A78&gt;$A77,$A78&lt;&gt;""),SUMIFS(K78:K$143,$A78:$A$143,$A77+1,$B78:$B$143,$C77),SUMIFS(Base!$C:$C,Base!$A:$A,DRE!$C77,Base!$B:$B,DRE!K$1))</f>
        <v>0</v>
      </c>
      <c r="L77" s="323">
        <f t="shared" ref="L77" si="305">IFERROR((K77/K$2)*100,0)</f>
        <v>0</v>
      </c>
      <c r="M77" s="295">
        <f>IF(AND($A78&gt;$A77,$A78&lt;&gt;""),SUMIFS(M78:M$143,$A78:$A$143,$A77+1,$B78:$B$143,$C77),SUMIFS(Base!$C:$C,Base!$A:$A,DRE!$C77,Base!$B:$B,DRE!M$1))</f>
        <v>0</v>
      </c>
      <c r="N77" s="323">
        <f t="shared" ref="N77:P77" si="306">IFERROR((M77/M$2)*100,0)</f>
        <v>0</v>
      </c>
      <c r="O77" s="295">
        <f t="shared" si="266"/>
        <v>-30000</v>
      </c>
      <c r="P77" s="325">
        <f t="shared" ref="P77" si="307">IFERROR((O77/O$2)*100,0)</f>
        <v>-17.959783017085503</v>
      </c>
      <c r="W77" s="289"/>
    </row>
    <row r="78" spans="1:23" ht="15.75" customHeight="1" x14ac:dyDescent="0.3">
      <c r="A78" s="321">
        <f t="shared" si="260"/>
        <v>4</v>
      </c>
      <c r="B78" s="321" t="str">
        <f>IFERROR(LEFT(LEFT(C78,2+(A78-2)*3)&amp;".00.00.00.00",11),"")</f>
        <v>04.01.04.00</v>
      </c>
      <c r="C78" s="293" t="s">
        <v>277</v>
      </c>
      <c r="D78" s="294" t="s">
        <v>278</v>
      </c>
      <c r="E78" s="295">
        <v>-5000</v>
      </c>
      <c r="F78" s="323">
        <f t="shared" si="261"/>
        <v>-5.7056880574813835</v>
      </c>
      <c r="G78" s="295">
        <f>IF(AND($A79&gt;$A78,$A79&lt;&gt;""),SUMIFS(G79:G$143,$A79:$A$143,$A78+1,$B79:$B$143,$C78),SUMIFS(Base!$C:$C,Base!$A:$A,DRE!$C78,Base!$B:$B,DRE!G$1))</f>
        <v>0</v>
      </c>
      <c r="H78" s="323">
        <f t="shared" si="262"/>
        <v>0</v>
      </c>
      <c r="I78" s="295">
        <f>IF(AND($A79&gt;$A78,$A79&lt;&gt;""),SUMIFS(I79:I$143,$A79:$A$143,$A78+1,$B79:$B$143,$C78),SUMIFS(Base!$C:$C,Base!$A:$A,DRE!$C78,Base!$B:$B,DRE!I$1))</f>
        <v>-5000</v>
      </c>
      <c r="J78" s="323">
        <f t="shared" ref="J78" si="308">IFERROR((I78/I$2)*100,0)</f>
        <v>-6.2965924227058654</v>
      </c>
      <c r="K78" s="295">
        <f>IF(AND($A79&gt;$A78,$A79&lt;&gt;""),SUMIFS(K79:K$143,$A79:$A$143,$A78+1,$B79:$B$143,$C78),SUMIFS(Base!$C:$C,Base!$A:$A,DRE!$C78,Base!$B:$B,DRE!K$1))</f>
        <v>0</v>
      </c>
      <c r="L78" s="323">
        <f t="shared" ref="L78" si="309">IFERROR((K78/K$2)*100,0)</f>
        <v>0</v>
      </c>
      <c r="M78" s="295">
        <f>IF(AND($A79&gt;$A78,$A79&lt;&gt;""),SUMIFS(M79:M$143,$A79:$A$143,$A78+1,$B79:$B$143,$C78),SUMIFS(Base!$C:$C,Base!$A:$A,DRE!$C78,Base!$B:$B,DRE!M$1))</f>
        <v>0</v>
      </c>
      <c r="N78" s="323">
        <f t="shared" ref="N78:P78" si="310">IFERROR((M78/M$2)*100,0)</f>
        <v>0</v>
      </c>
      <c r="O78" s="295">
        <f t="shared" si="266"/>
        <v>-10000</v>
      </c>
      <c r="P78" s="325">
        <f t="shared" ref="P78" si="311">IFERROR((O78/O$2)*100,0)</f>
        <v>-5.9865943390285006</v>
      </c>
      <c r="W78" s="289"/>
    </row>
    <row r="79" spans="1:23" ht="15.75" customHeight="1" x14ac:dyDescent="0.3">
      <c r="A79" s="321">
        <f t="shared" si="260"/>
        <v>4</v>
      </c>
      <c r="B79" s="321" t="str">
        <f>IFERROR(LEFT(LEFT(C79,2+(A79-2)*3)&amp;".00.00.00.00",11),"")</f>
        <v>04.01.04.00</v>
      </c>
      <c r="C79" s="293" t="s">
        <v>279</v>
      </c>
      <c r="D79" s="294" t="s">
        <v>280</v>
      </c>
      <c r="E79" s="295">
        <v>-5000</v>
      </c>
      <c r="F79" s="323">
        <f t="shared" si="261"/>
        <v>-5.7056880574813835</v>
      </c>
      <c r="G79" s="295">
        <f>IF(AND($A80&gt;$A79,$A80&lt;&gt;""),SUMIFS(G80:G$143,$A80:$A$143,$A79+1,$B80:$B$143,$C79),SUMIFS(Base!$C:$C,Base!$A:$A,DRE!$C79,Base!$B:$B,DRE!G$1))</f>
        <v>0</v>
      </c>
      <c r="H79" s="323">
        <f t="shared" si="262"/>
        <v>0</v>
      </c>
      <c r="I79" s="295">
        <f>IF(AND($A80&gt;$A79,$A80&lt;&gt;""),SUMIFS(I80:I$143,$A80:$A$143,$A79+1,$B80:$B$143,$C79),SUMIFS(Base!$C:$C,Base!$A:$A,DRE!$C79,Base!$B:$B,DRE!I$1))</f>
        <v>-5000</v>
      </c>
      <c r="J79" s="323">
        <f t="shared" ref="J79" si="312">IFERROR((I79/I$2)*100,0)</f>
        <v>-6.2965924227058654</v>
      </c>
      <c r="K79" s="295">
        <f>IF(AND($A80&gt;$A79,$A80&lt;&gt;""),SUMIFS(K80:K$143,$A80:$A$143,$A79+1,$B80:$B$143,$C79),SUMIFS(Base!$C:$C,Base!$A:$A,DRE!$C79,Base!$B:$B,DRE!K$1))</f>
        <v>0</v>
      </c>
      <c r="L79" s="323">
        <f t="shared" ref="L79" si="313">IFERROR((K79/K$2)*100,0)</f>
        <v>0</v>
      </c>
      <c r="M79" s="295">
        <f>IF(AND($A80&gt;$A79,$A80&lt;&gt;""),SUMIFS(M80:M$143,$A80:$A$143,$A79+1,$B80:$B$143,$C79),SUMIFS(Base!$C:$C,Base!$A:$A,DRE!$C79,Base!$B:$B,DRE!M$1))</f>
        <v>0</v>
      </c>
      <c r="N79" s="323">
        <f t="shared" ref="N79:P79" si="314">IFERROR((M79/M$2)*100,0)</f>
        <v>0</v>
      </c>
      <c r="O79" s="295">
        <f t="shared" si="266"/>
        <v>-10000</v>
      </c>
      <c r="P79" s="325">
        <f t="shared" ref="P79" si="315">IFERROR((O79/O$2)*100,0)</f>
        <v>-5.9865943390285006</v>
      </c>
      <c r="W79" s="289"/>
    </row>
    <row r="80" spans="1:23" ht="15.75" customHeight="1" x14ac:dyDescent="0.3">
      <c r="A80" s="321">
        <f t="shared" si="260"/>
        <v>4</v>
      </c>
      <c r="B80" s="321" t="str">
        <f>IFERROR(LEFT(LEFT(C80,2+(A80-2)*3)&amp;".00.00.00.00",11),"")</f>
        <v>04.01.04.00</v>
      </c>
      <c r="C80" s="293" t="s">
        <v>281</v>
      </c>
      <c r="D80" s="294" t="s">
        <v>282</v>
      </c>
      <c r="E80" s="295">
        <v>-5000</v>
      </c>
      <c r="F80" s="323">
        <f t="shared" si="261"/>
        <v>-5.7056880574813835</v>
      </c>
      <c r="G80" s="295">
        <f>IF(AND($A81&gt;$A80,$A81&lt;&gt;""),SUMIFS(G81:G$143,$A81:$A$143,$A80+1,$B81:$B$143,$C80),SUMIFS(Base!$C:$C,Base!$A:$A,DRE!$C80,Base!$B:$B,DRE!G$1))</f>
        <v>0</v>
      </c>
      <c r="H80" s="323">
        <f t="shared" si="262"/>
        <v>0</v>
      </c>
      <c r="I80" s="295">
        <f>IF(AND($A81&gt;$A80,$A81&lt;&gt;""),SUMIFS(I81:I$143,$A81:$A$143,$A80+1,$B81:$B$143,$C80),SUMIFS(Base!$C:$C,Base!$A:$A,DRE!$C80,Base!$B:$B,DRE!I$1))</f>
        <v>-5000</v>
      </c>
      <c r="J80" s="323">
        <f t="shared" ref="J80" si="316">IFERROR((I80/I$2)*100,0)</f>
        <v>-6.2965924227058654</v>
      </c>
      <c r="K80" s="295">
        <f>IF(AND($A81&gt;$A80,$A81&lt;&gt;""),SUMIFS(K81:K$143,$A81:$A$143,$A80+1,$B81:$B$143,$C80),SUMIFS(Base!$C:$C,Base!$A:$A,DRE!$C80,Base!$B:$B,DRE!K$1))</f>
        <v>0</v>
      </c>
      <c r="L80" s="323">
        <f t="shared" ref="L80" si="317">IFERROR((K80/K$2)*100,0)</f>
        <v>0</v>
      </c>
      <c r="M80" s="295">
        <f>IF(AND($A81&gt;$A80,$A81&lt;&gt;""),SUMIFS(M81:M$143,$A81:$A$143,$A80+1,$B81:$B$143,$C80),SUMIFS(Base!$C:$C,Base!$A:$A,DRE!$C80,Base!$B:$B,DRE!M$1))</f>
        <v>0</v>
      </c>
      <c r="N80" s="323">
        <f t="shared" ref="N80:P80" si="318">IFERROR((M80/M$2)*100,0)</f>
        <v>0</v>
      </c>
      <c r="O80" s="295">
        <f t="shared" si="266"/>
        <v>-10000</v>
      </c>
      <c r="P80" s="325">
        <f t="shared" ref="P80" si="319">IFERROR((O80/O$2)*100,0)</f>
        <v>-5.9865943390285006</v>
      </c>
      <c r="W80" s="289"/>
    </row>
    <row r="81" spans="1:23" ht="15.75" customHeight="1" x14ac:dyDescent="0.3">
      <c r="A81" s="321">
        <f t="shared" si="260"/>
        <v>2</v>
      </c>
      <c r="B81" s="321" t="str">
        <f>IFERROR(LEFT(LEFT(C81,2+(A81-2)*3)&amp;".00.00.00.00",11),"")</f>
        <v>04.00.00.00</v>
      </c>
      <c r="C81" s="293" t="s">
        <v>283</v>
      </c>
      <c r="D81" s="294" t="s">
        <v>284</v>
      </c>
      <c r="E81" s="295">
        <v>-3903.14</v>
      </c>
      <c r="F81" s="323">
        <f t="shared" si="261"/>
        <v>-4.4540198569355773</v>
      </c>
      <c r="G81" s="295">
        <f>IF(AND($A82&gt;$A81,$A82&lt;&gt;""),SUMIFS(G82:G$143,$A82:$A$143,$A81+1,$B82:$B$143,$C81),SUMIFS(Base!$C:$C,Base!$A:$A,DRE!$C81,Base!$B:$B,DRE!G$1))</f>
        <v>0</v>
      </c>
      <c r="H81" s="323">
        <f t="shared" si="262"/>
        <v>0</v>
      </c>
      <c r="I81" s="295">
        <f>IF(AND($A82&gt;$A81,$A82&lt;&gt;""),SUMIFS(I82:I$143,$A82:$A$143,$A81+1,$B82:$B$143,$C81),SUMIFS(Base!$C:$C,Base!$A:$A,DRE!$C81,Base!$B:$B,DRE!I$1))</f>
        <v>-3903.14</v>
      </c>
      <c r="J81" s="323">
        <f t="shared" ref="J81" si="320">IFERROR((I81/I$2)*100,0)</f>
        <v>-4.9152963497520341</v>
      </c>
      <c r="K81" s="295">
        <f>IF(AND($A82&gt;$A81,$A82&lt;&gt;""),SUMIFS(K82:K$143,$A82:$A$143,$A81+1,$B82:$B$143,$C81),SUMIFS(Base!$C:$C,Base!$A:$A,DRE!$C81,Base!$B:$B,DRE!K$1))</f>
        <v>0</v>
      </c>
      <c r="L81" s="323">
        <f t="shared" ref="L81" si="321">IFERROR((K81/K$2)*100,0)</f>
        <v>0</v>
      </c>
      <c r="M81" s="295">
        <f>IF(AND($A82&gt;$A81,$A82&lt;&gt;""),SUMIFS(M82:M$143,$A82:$A$143,$A81+1,$B82:$B$143,$C81),SUMIFS(Base!$C:$C,Base!$A:$A,DRE!$C81,Base!$B:$B,DRE!M$1))</f>
        <v>0</v>
      </c>
      <c r="N81" s="323">
        <f t="shared" ref="N81:P81" si="322">IFERROR((M81/M$2)*100,0)</f>
        <v>0</v>
      </c>
      <c r="O81" s="295">
        <f t="shared" si="266"/>
        <v>-7806.28</v>
      </c>
      <c r="P81" s="325">
        <f t="shared" ref="P81" si="323">IFERROR((O81/O$2)*100,0)</f>
        <v>-4.6733031656871402</v>
      </c>
      <c r="W81" s="289"/>
    </row>
    <row r="82" spans="1:23" ht="15.75" customHeight="1" x14ac:dyDescent="0.3">
      <c r="A82" s="321">
        <f t="shared" si="260"/>
        <v>3</v>
      </c>
      <c r="B82" s="321" t="str">
        <f>IFERROR(LEFT(LEFT(C82,2+(A82-2)*3)&amp;".00.00.00.00",11),"")</f>
        <v>04.02.00.00</v>
      </c>
      <c r="C82" s="293" t="s">
        <v>285</v>
      </c>
      <c r="D82" s="294" t="s">
        <v>286</v>
      </c>
      <c r="E82" s="295">
        <v>-2530</v>
      </c>
      <c r="F82" s="323">
        <f t="shared" si="261"/>
        <v>-2.8870781570855799</v>
      </c>
      <c r="G82" s="295">
        <f>IF(AND($A83&gt;$A82,$A83&lt;&gt;""),SUMIFS(G83:G$143,$A83:$A$143,$A82+1,$B83:$B$143,$C82),SUMIFS(Base!$C:$C,Base!$A:$A,DRE!$C82,Base!$B:$B,DRE!G$1))</f>
        <v>0</v>
      </c>
      <c r="H82" s="323">
        <f t="shared" si="262"/>
        <v>0</v>
      </c>
      <c r="I82" s="295">
        <f>IF(AND($A83&gt;$A82,$A83&lt;&gt;""),SUMIFS(I83:I$143,$A83:$A$143,$A82+1,$B83:$B$143,$C82),SUMIFS(Base!$C:$C,Base!$A:$A,DRE!$C82,Base!$B:$B,DRE!I$1))</f>
        <v>-2530</v>
      </c>
      <c r="J82" s="323">
        <f t="shared" ref="J82" si="324">IFERROR((I82/I$2)*100,0)</f>
        <v>-3.1860757658891674</v>
      </c>
      <c r="K82" s="295">
        <f>IF(AND($A83&gt;$A82,$A83&lt;&gt;""),SUMIFS(K83:K$143,$A83:$A$143,$A82+1,$B83:$B$143,$C82),SUMIFS(Base!$C:$C,Base!$A:$A,DRE!$C82,Base!$B:$B,DRE!K$1))</f>
        <v>0</v>
      </c>
      <c r="L82" s="323">
        <f t="shared" ref="L82" si="325">IFERROR((K82/K$2)*100,0)</f>
        <v>0</v>
      </c>
      <c r="M82" s="295">
        <f>IF(AND($A83&gt;$A82,$A83&lt;&gt;""),SUMIFS(M83:M$143,$A83:$A$143,$A82+1,$B83:$B$143,$C82),SUMIFS(Base!$C:$C,Base!$A:$A,DRE!$C82,Base!$B:$B,DRE!M$1))</f>
        <v>0</v>
      </c>
      <c r="N82" s="323">
        <f t="shared" ref="N82:P82" si="326">IFERROR((M82/M$2)*100,0)</f>
        <v>0</v>
      </c>
      <c r="O82" s="295">
        <f t="shared" si="266"/>
        <v>-5060</v>
      </c>
      <c r="P82" s="325">
        <f t="shared" ref="P82" si="327">IFERROR((O82/O$2)*100,0)</f>
        <v>-3.0292167355484212</v>
      </c>
      <c r="W82" s="289"/>
    </row>
    <row r="83" spans="1:23" ht="15.75" customHeight="1" x14ac:dyDescent="0.3">
      <c r="A83" s="321">
        <f t="shared" si="260"/>
        <v>4</v>
      </c>
      <c r="B83" s="321" t="str">
        <f>IFERROR(LEFT(LEFT(C83,2+(A83-2)*3)&amp;".00.00.00.00",11),"")</f>
        <v>04.02.01.00</v>
      </c>
      <c r="C83" s="293" t="s">
        <v>287</v>
      </c>
      <c r="D83" s="294" t="s">
        <v>288</v>
      </c>
      <c r="E83" s="295">
        <v>-2530</v>
      </c>
      <c r="F83" s="323">
        <f t="shared" si="261"/>
        <v>-2.8870781570855799</v>
      </c>
      <c r="G83" s="295">
        <f>IF(AND($A84&gt;$A83,$A84&lt;&gt;""),SUMIFS(G84:G$143,$A84:$A$143,$A83+1,$B84:$B$143,$C83),SUMIFS(Base!$C:$C,Base!$A:$A,DRE!$C83,Base!$B:$B,DRE!G$1))</f>
        <v>0</v>
      </c>
      <c r="H83" s="323">
        <f t="shared" si="262"/>
        <v>0</v>
      </c>
      <c r="I83" s="295">
        <f>IF(AND($A84&gt;$A83,$A84&lt;&gt;""),SUMIFS(I84:I$143,$A84:$A$143,$A83+1,$B84:$B$143,$C83),SUMIFS(Base!$C:$C,Base!$A:$A,DRE!$C83,Base!$B:$B,DRE!I$1))</f>
        <v>-2530</v>
      </c>
      <c r="J83" s="323">
        <f t="shared" ref="J83" si="328">IFERROR((I83/I$2)*100,0)</f>
        <v>-3.1860757658891674</v>
      </c>
      <c r="K83" s="295">
        <f>IF(AND($A84&gt;$A83,$A84&lt;&gt;""),SUMIFS(K84:K$143,$A84:$A$143,$A83+1,$B84:$B$143,$C83),SUMIFS(Base!$C:$C,Base!$A:$A,DRE!$C83,Base!$B:$B,DRE!K$1))</f>
        <v>0</v>
      </c>
      <c r="L83" s="323">
        <f t="shared" ref="L83" si="329">IFERROR((K83/K$2)*100,0)</f>
        <v>0</v>
      </c>
      <c r="M83" s="295">
        <f>IF(AND($A84&gt;$A83,$A84&lt;&gt;""),SUMIFS(M84:M$143,$A84:$A$143,$A83+1,$B84:$B$143,$C83),SUMIFS(Base!$C:$C,Base!$A:$A,DRE!$C83,Base!$B:$B,DRE!M$1))</f>
        <v>0</v>
      </c>
      <c r="N83" s="323">
        <f t="shared" ref="N83:P83" si="330">IFERROR((M83/M$2)*100,0)</f>
        <v>0</v>
      </c>
      <c r="O83" s="295">
        <f t="shared" si="266"/>
        <v>-5060</v>
      </c>
      <c r="P83" s="325">
        <f t="shared" ref="P83" si="331">IFERROR((O83/O$2)*100,0)</f>
        <v>-3.0292167355484212</v>
      </c>
      <c r="W83" s="289"/>
    </row>
    <row r="84" spans="1:23" ht="15.75" customHeight="1" x14ac:dyDescent="0.3">
      <c r="A84" s="321">
        <f t="shared" si="260"/>
        <v>3</v>
      </c>
      <c r="B84" s="321" t="str">
        <f>IFERROR(LEFT(LEFT(C84,2+(A84-2)*3)&amp;".00.00.00.00",11),"")</f>
        <v>04.02.00.00</v>
      </c>
      <c r="C84" s="293" t="s">
        <v>289</v>
      </c>
      <c r="D84" s="294" t="s">
        <v>290</v>
      </c>
      <c r="E84" s="295">
        <v>-1063.1400000000001</v>
      </c>
      <c r="F84" s="323">
        <f t="shared" si="261"/>
        <v>-1.2131890402861518</v>
      </c>
      <c r="G84" s="295">
        <f>IF(AND($A85&gt;$A84,$A85&lt;&gt;""),SUMIFS(G85:G$143,$A85:$A$143,$A84+1,$B85:$B$143,$C84),SUMIFS(Base!$C:$C,Base!$A:$A,DRE!$C84,Base!$B:$B,DRE!G$1))</f>
        <v>0</v>
      </c>
      <c r="H84" s="323">
        <f t="shared" si="262"/>
        <v>0</v>
      </c>
      <c r="I84" s="295">
        <f>IF(AND($A85&gt;$A84,$A85&lt;&gt;""),SUMIFS(I85:I$143,$A85:$A$143,$A84+1,$B85:$B$143,$C84),SUMIFS(Base!$C:$C,Base!$A:$A,DRE!$C84,Base!$B:$B,DRE!I$1))</f>
        <v>-1063.1399999999999</v>
      </c>
      <c r="J84" s="323">
        <f t="shared" ref="J84" si="332">IFERROR((I84/I$2)*100,0)</f>
        <v>-1.3388318536551025</v>
      </c>
      <c r="K84" s="295">
        <f>IF(AND($A85&gt;$A84,$A85&lt;&gt;""),SUMIFS(K85:K$143,$A85:$A$143,$A84+1,$B85:$B$143,$C84),SUMIFS(Base!$C:$C,Base!$A:$A,DRE!$C84,Base!$B:$B,DRE!K$1))</f>
        <v>0</v>
      </c>
      <c r="L84" s="323">
        <f t="shared" ref="L84" si="333">IFERROR((K84/K$2)*100,0)</f>
        <v>0</v>
      </c>
      <c r="M84" s="295">
        <f>IF(AND($A85&gt;$A84,$A85&lt;&gt;""),SUMIFS(M85:M$143,$A85:$A$143,$A84+1,$B85:$B$143,$C84),SUMIFS(Base!$C:$C,Base!$A:$A,DRE!$C84,Base!$B:$B,DRE!M$1))</f>
        <v>0</v>
      </c>
      <c r="N84" s="323">
        <f t="shared" ref="N84:P84" si="334">IFERROR((M84/M$2)*100,0)</f>
        <v>0</v>
      </c>
      <c r="O84" s="295">
        <f t="shared" si="266"/>
        <v>-2126.2799999999997</v>
      </c>
      <c r="P84" s="325">
        <f t="shared" ref="P84" si="335">IFERROR((O84/O$2)*100,0)</f>
        <v>-1.2729175811189517</v>
      </c>
      <c r="W84" s="289"/>
    </row>
    <row r="85" spans="1:23" ht="15.75" customHeight="1" x14ac:dyDescent="0.3">
      <c r="A85" s="321">
        <f t="shared" si="260"/>
        <v>4</v>
      </c>
      <c r="B85" s="321" t="str">
        <f>IFERROR(LEFT(LEFT(C85,2+(A85-2)*3)&amp;".00.00.00.00",11),"")</f>
        <v>04.02.02.00</v>
      </c>
      <c r="C85" s="293" t="s">
        <v>291</v>
      </c>
      <c r="D85" s="294" t="s">
        <v>292</v>
      </c>
      <c r="E85" s="295">
        <v>-208.15</v>
      </c>
      <c r="F85" s="323">
        <f t="shared" si="261"/>
        <v>-0.23752779383295</v>
      </c>
      <c r="G85" s="295">
        <f>IF(AND($A86&gt;$A85,$A86&lt;&gt;""),SUMIFS(G86:G$143,$A86:$A$143,$A85+1,$B86:$B$143,$C85),SUMIFS(Base!$C:$C,Base!$A:$A,DRE!$C85,Base!$B:$B,DRE!G$1))</f>
        <v>0</v>
      </c>
      <c r="H85" s="323">
        <f t="shared" si="262"/>
        <v>0</v>
      </c>
      <c r="I85" s="295">
        <f>IF(AND($A86&gt;$A85,$A86&lt;&gt;""),SUMIFS(I86:I$143,$A86:$A$143,$A85+1,$B86:$B$143,$C85),SUMIFS(Base!$C:$C,Base!$A:$A,DRE!$C85,Base!$B:$B,DRE!I$1))</f>
        <v>-208.15</v>
      </c>
      <c r="J85" s="323">
        <f t="shared" ref="J85" si="336">IFERROR((I85/I$2)*100,0)</f>
        <v>-0.26212714255724517</v>
      </c>
      <c r="K85" s="295">
        <f>IF(AND($A86&gt;$A85,$A86&lt;&gt;""),SUMIFS(K86:K$143,$A86:$A$143,$A85+1,$B86:$B$143,$C85),SUMIFS(Base!$C:$C,Base!$A:$A,DRE!$C85,Base!$B:$B,DRE!K$1))</f>
        <v>0</v>
      </c>
      <c r="L85" s="323">
        <f t="shared" ref="L85" si="337">IFERROR((K85/K$2)*100,0)</f>
        <v>0</v>
      </c>
      <c r="M85" s="295">
        <f>IF(AND($A86&gt;$A85,$A86&lt;&gt;""),SUMIFS(M86:M$143,$A86:$A$143,$A85+1,$B86:$B$143,$C85),SUMIFS(Base!$C:$C,Base!$A:$A,DRE!$C85,Base!$B:$B,DRE!M$1))</f>
        <v>0</v>
      </c>
      <c r="N85" s="323">
        <f t="shared" ref="N85:P85" si="338">IFERROR((M85/M$2)*100,0)</f>
        <v>0</v>
      </c>
      <c r="O85" s="295">
        <f t="shared" si="266"/>
        <v>-416.3</v>
      </c>
      <c r="P85" s="325">
        <f t="shared" ref="P85" si="339">IFERROR((O85/O$2)*100,0)</f>
        <v>-0.24922192233375645</v>
      </c>
      <c r="W85" s="289"/>
    </row>
    <row r="86" spans="1:23" ht="15.75" customHeight="1" x14ac:dyDescent="0.3">
      <c r="A86" s="321">
        <f t="shared" si="260"/>
        <v>4</v>
      </c>
      <c r="B86" s="321" t="str">
        <f>IFERROR(LEFT(LEFT(C86,2+(A86-2)*3)&amp;".00.00.00.00",11),"")</f>
        <v>04.02.02.00</v>
      </c>
      <c r="C86" s="293" t="s">
        <v>293</v>
      </c>
      <c r="D86" s="294" t="s">
        <v>294</v>
      </c>
      <c r="E86" s="295">
        <v>-607.61</v>
      </c>
      <c r="F86" s="323">
        <f t="shared" si="261"/>
        <v>-0.69336662412125272</v>
      </c>
      <c r="G86" s="295">
        <f>IF(AND($A87&gt;$A86,$A87&lt;&gt;""),SUMIFS(G87:G$143,$A87:$A$143,$A86+1,$B87:$B$143,$C86),SUMIFS(Base!$C:$C,Base!$A:$A,DRE!$C86,Base!$B:$B,DRE!G$1))</f>
        <v>0</v>
      </c>
      <c r="H86" s="323">
        <f t="shared" si="262"/>
        <v>0</v>
      </c>
      <c r="I86" s="295">
        <f>IF(AND($A87&gt;$A86,$A87&lt;&gt;""),SUMIFS(I87:I$143,$A87:$A$143,$A86+1,$B87:$B$143,$C86),SUMIFS(Base!$C:$C,Base!$A:$A,DRE!$C86,Base!$B:$B,DRE!I$1))</f>
        <v>-607.61</v>
      </c>
      <c r="J86" s="323">
        <f t="shared" ref="J86" si="340">IFERROR((I86/I$2)*100,0)</f>
        <v>-0.76517450439206214</v>
      </c>
      <c r="K86" s="295">
        <f>IF(AND($A87&gt;$A86,$A87&lt;&gt;""),SUMIFS(K87:K$143,$A87:$A$143,$A86+1,$B87:$B$143,$C86),SUMIFS(Base!$C:$C,Base!$A:$A,DRE!$C86,Base!$B:$B,DRE!K$1))</f>
        <v>0</v>
      </c>
      <c r="L86" s="323">
        <f t="shared" ref="L86" si="341">IFERROR((K86/K$2)*100,0)</f>
        <v>0</v>
      </c>
      <c r="M86" s="295">
        <f>IF(AND($A87&gt;$A86,$A87&lt;&gt;""),SUMIFS(M87:M$143,$A87:$A$143,$A86+1,$B87:$B$143,$C86),SUMIFS(Base!$C:$C,Base!$A:$A,DRE!$C86,Base!$B:$B,DRE!M$1))</f>
        <v>0</v>
      </c>
      <c r="N86" s="323">
        <f t="shared" ref="N86:P86" si="342">IFERROR((M86/M$2)*100,0)</f>
        <v>0</v>
      </c>
      <c r="O86" s="295">
        <f t="shared" si="266"/>
        <v>-1215.22</v>
      </c>
      <c r="P86" s="325">
        <f t="shared" ref="P86" si="343">IFERROR((O86/O$2)*100,0)</f>
        <v>-0.72750291726742145</v>
      </c>
      <c r="W86" s="289"/>
    </row>
    <row r="87" spans="1:23" ht="15.75" customHeight="1" x14ac:dyDescent="0.3">
      <c r="A87" s="321">
        <f t="shared" si="260"/>
        <v>4</v>
      </c>
      <c r="B87" s="321" t="str">
        <f>IFERROR(LEFT(LEFT(C87,2+(A87-2)*3)&amp;".00.00.00.00",11),"")</f>
        <v>04.02.02.00</v>
      </c>
      <c r="C87" s="293" t="s">
        <v>295</v>
      </c>
      <c r="D87" s="294" t="s">
        <v>296</v>
      </c>
      <c r="E87" s="295">
        <v>-247.38</v>
      </c>
      <c r="F87" s="323">
        <f t="shared" si="261"/>
        <v>-0.28229462233194891</v>
      </c>
      <c r="G87" s="295">
        <f>IF(AND($A88&gt;$A87,$A88&lt;&gt;""),SUMIFS(G88:G$143,$A88:$A$143,$A87+1,$B88:$B$143,$C87),SUMIFS(Base!$C:$C,Base!$A:$A,DRE!$C87,Base!$B:$B,DRE!G$1))</f>
        <v>0</v>
      </c>
      <c r="H87" s="323">
        <f t="shared" si="262"/>
        <v>0</v>
      </c>
      <c r="I87" s="295">
        <f>IF(AND($A88&gt;$A87,$A88&lt;&gt;""),SUMIFS(I88:I$143,$A88:$A$143,$A87+1,$B88:$B$143,$C87),SUMIFS(Base!$C:$C,Base!$A:$A,DRE!$C87,Base!$B:$B,DRE!I$1))</f>
        <v>-247.38</v>
      </c>
      <c r="J87" s="323">
        <f t="shared" ref="J87" si="344">IFERROR((I87/I$2)*100,0)</f>
        <v>-0.3115302067057954</v>
      </c>
      <c r="K87" s="295">
        <f>IF(AND($A88&gt;$A87,$A88&lt;&gt;""),SUMIFS(K88:K$143,$A88:$A$143,$A87+1,$B88:$B$143,$C87),SUMIFS(Base!$C:$C,Base!$A:$A,DRE!$C87,Base!$B:$B,DRE!K$1))</f>
        <v>0</v>
      </c>
      <c r="L87" s="323">
        <f t="shared" ref="L87" si="345">IFERROR((K87/K$2)*100,0)</f>
        <v>0</v>
      </c>
      <c r="M87" s="295">
        <f>IF(AND($A88&gt;$A87,$A88&lt;&gt;""),SUMIFS(M88:M$143,$A88:$A$143,$A87+1,$B88:$B$143,$C87),SUMIFS(Base!$C:$C,Base!$A:$A,DRE!$C87,Base!$B:$B,DRE!M$1))</f>
        <v>0</v>
      </c>
      <c r="N87" s="323">
        <f t="shared" ref="N87:P87" si="346">IFERROR((M87/M$2)*100,0)</f>
        <v>0</v>
      </c>
      <c r="O87" s="295">
        <f t="shared" si="266"/>
        <v>-494.76</v>
      </c>
      <c r="P87" s="325">
        <f t="shared" ref="P87" si="347">IFERROR((O87/O$2)*100,0)</f>
        <v>-0.29619274151777408</v>
      </c>
      <c r="W87" s="289"/>
    </row>
    <row r="88" spans="1:23" ht="15.75" customHeight="1" x14ac:dyDescent="0.3">
      <c r="A88" s="321">
        <f t="shared" si="260"/>
        <v>3</v>
      </c>
      <c r="B88" s="321" t="str">
        <f>IFERROR(LEFT(LEFT(C88,2+(A88-2)*3)&amp;".00.00.00.00",11),"")</f>
        <v>04.02.00.00</v>
      </c>
      <c r="C88" s="293" t="s">
        <v>297</v>
      </c>
      <c r="D88" s="294" t="s">
        <v>298</v>
      </c>
      <c r="E88" s="295">
        <v>-310</v>
      </c>
      <c r="F88" s="323">
        <f t="shared" si="261"/>
        <v>-0.35375265956384577</v>
      </c>
      <c r="G88" s="295">
        <f>IF(AND($A89&gt;$A88,$A89&lt;&gt;""),SUMIFS(G89:G$143,$A89:$A$143,$A88+1,$B89:$B$143,$C88),SUMIFS(Base!$C:$C,Base!$A:$A,DRE!$C88,Base!$B:$B,DRE!G$1))</f>
        <v>0</v>
      </c>
      <c r="H88" s="323">
        <f t="shared" si="262"/>
        <v>0</v>
      </c>
      <c r="I88" s="295">
        <f>IF(AND($A89&gt;$A88,$A89&lt;&gt;""),SUMIFS(I89:I$143,$A89:$A$143,$A88+1,$B89:$B$143,$C88),SUMIFS(Base!$C:$C,Base!$A:$A,DRE!$C88,Base!$B:$B,DRE!I$1))</f>
        <v>-310</v>
      </c>
      <c r="J88" s="323">
        <f t="shared" ref="J88" si="348">IFERROR((I88/I$2)*100,0)</f>
        <v>-0.39038873020776366</v>
      </c>
      <c r="K88" s="295">
        <f>IF(AND($A89&gt;$A88,$A89&lt;&gt;""),SUMIFS(K89:K$143,$A89:$A$143,$A88+1,$B89:$B$143,$C88),SUMIFS(Base!$C:$C,Base!$A:$A,DRE!$C88,Base!$B:$B,DRE!K$1))</f>
        <v>0</v>
      </c>
      <c r="L88" s="323">
        <f t="shared" ref="L88" si="349">IFERROR((K88/K$2)*100,0)</f>
        <v>0</v>
      </c>
      <c r="M88" s="295">
        <f>IF(AND($A89&gt;$A88,$A89&lt;&gt;""),SUMIFS(M89:M$143,$A89:$A$143,$A88+1,$B89:$B$143,$C88),SUMIFS(Base!$C:$C,Base!$A:$A,DRE!$C88,Base!$B:$B,DRE!M$1))</f>
        <v>0</v>
      </c>
      <c r="N88" s="323">
        <f t="shared" ref="N88:P88" si="350">IFERROR((M88/M$2)*100,0)</f>
        <v>0</v>
      </c>
      <c r="O88" s="295">
        <f t="shared" si="266"/>
        <v>-620</v>
      </c>
      <c r="P88" s="325">
        <f t="shared" ref="P88" si="351">IFERROR((O88/O$2)*100,0)</f>
        <v>-0.37116884901976699</v>
      </c>
      <c r="W88" s="289"/>
    </row>
    <row r="89" spans="1:23" ht="15.75" customHeight="1" x14ac:dyDescent="0.3">
      <c r="A89" s="321">
        <f t="shared" si="260"/>
        <v>4</v>
      </c>
      <c r="B89" s="321" t="str">
        <f>IFERROR(LEFT(LEFT(C89,2+(A89-2)*3)&amp;".00.00.00.00",11),"")</f>
        <v>04.02.03.00</v>
      </c>
      <c r="C89" s="293" t="s">
        <v>299</v>
      </c>
      <c r="D89" s="294" t="s">
        <v>300</v>
      </c>
      <c r="E89" s="295">
        <v>-250</v>
      </c>
      <c r="F89" s="323">
        <f t="shared" si="261"/>
        <v>-0.2852844028740692</v>
      </c>
      <c r="G89" s="295">
        <f>IF(AND($A90&gt;$A89,$A90&lt;&gt;""),SUMIFS(G90:G$143,$A90:$A$143,$A89+1,$B90:$B$143,$C89),SUMIFS(Base!$C:$C,Base!$A:$A,DRE!$C89,Base!$B:$B,DRE!G$1))</f>
        <v>0</v>
      </c>
      <c r="H89" s="323">
        <f t="shared" si="262"/>
        <v>0</v>
      </c>
      <c r="I89" s="295">
        <f>IF(AND($A90&gt;$A89,$A90&lt;&gt;""),SUMIFS(I90:I$143,$A90:$A$143,$A89+1,$B90:$B$143,$C89),SUMIFS(Base!$C:$C,Base!$A:$A,DRE!$C89,Base!$B:$B,DRE!I$1))</f>
        <v>-250</v>
      </c>
      <c r="J89" s="323">
        <f t="shared" ref="J89" si="352">IFERROR((I89/I$2)*100,0)</f>
        <v>-0.31482962113529328</v>
      </c>
      <c r="K89" s="295">
        <f>IF(AND($A90&gt;$A89,$A90&lt;&gt;""),SUMIFS(K90:K$143,$A90:$A$143,$A89+1,$B90:$B$143,$C89),SUMIFS(Base!$C:$C,Base!$A:$A,DRE!$C89,Base!$B:$B,DRE!K$1))</f>
        <v>0</v>
      </c>
      <c r="L89" s="323">
        <f t="shared" ref="L89" si="353">IFERROR((K89/K$2)*100,0)</f>
        <v>0</v>
      </c>
      <c r="M89" s="295">
        <f>IF(AND($A90&gt;$A89,$A90&lt;&gt;""),SUMIFS(M90:M$143,$A90:$A$143,$A89+1,$B90:$B$143,$C89),SUMIFS(Base!$C:$C,Base!$A:$A,DRE!$C89,Base!$B:$B,DRE!M$1))</f>
        <v>0</v>
      </c>
      <c r="N89" s="323">
        <f t="shared" ref="N89:P89" si="354">IFERROR((M89/M$2)*100,0)</f>
        <v>0</v>
      </c>
      <c r="O89" s="295">
        <f t="shared" si="266"/>
        <v>-500</v>
      </c>
      <c r="P89" s="325">
        <f t="shared" ref="P89" si="355">IFERROR((O89/O$2)*100,0)</f>
        <v>-0.29932971695142502</v>
      </c>
      <c r="W89" s="289"/>
    </row>
    <row r="90" spans="1:23" ht="15.75" customHeight="1" x14ac:dyDescent="0.3">
      <c r="A90" s="321">
        <f t="shared" si="260"/>
        <v>4</v>
      </c>
      <c r="B90" s="321" t="str">
        <f>IFERROR(LEFT(LEFT(C90,2+(A90-2)*3)&amp;".00.00.00.00",11),"")</f>
        <v>04.02.03.00</v>
      </c>
      <c r="C90" s="293" t="s">
        <v>301</v>
      </c>
      <c r="D90" s="294" t="s">
        <v>302</v>
      </c>
      <c r="E90" s="295">
        <v>-60</v>
      </c>
      <c r="F90" s="323">
        <f t="shared" si="261"/>
        <v>-6.8468256689776602E-2</v>
      </c>
      <c r="G90" s="295">
        <f>IF(AND($A91&gt;$A90,$A91&lt;&gt;""),SUMIFS(G91:G$143,$A91:$A$143,$A90+1,$B91:$B$143,$C90),SUMIFS(Base!$C:$C,Base!$A:$A,DRE!$C90,Base!$B:$B,DRE!G$1))</f>
        <v>0</v>
      </c>
      <c r="H90" s="323">
        <f t="shared" si="262"/>
        <v>0</v>
      </c>
      <c r="I90" s="295">
        <f>IF(AND($A91&gt;$A90,$A91&lt;&gt;""),SUMIFS(I91:I$143,$A91:$A$143,$A90+1,$B91:$B$143,$C90),SUMIFS(Base!$C:$C,Base!$A:$A,DRE!$C90,Base!$B:$B,DRE!I$1))</f>
        <v>-60</v>
      </c>
      <c r="J90" s="323">
        <f t="shared" ref="J90" si="356">IFERROR((I90/I$2)*100,0)</f>
        <v>-7.5559109072470376E-2</v>
      </c>
      <c r="K90" s="295">
        <f>IF(AND($A91&gt;$A90,$A91&lt;&gt;""),SUMIFS(K91:K$143,$A91:$A$143,$A90+1,$B91:$B$143,$C90),SUMIFS(Base!$C:$C,Base!$A:$A,DRE!$C90,Base!$B:$B,DRE!K$1))</f>
        <v>0</v>
      </c>
      <c r="L90" s="323">
        <f t="shared" ref="L90" si="357">IFERROR((K90/K$2)*100,0)</f>
        <v>0</v>
      </c>
      <c r="M90" s="295">
        <f>IF(AND($A91&gt;$A90,$A91&lt;&gt;""),SUMIFS(M91:M$143,$A91:$A$143,$A90+1,$B91:$B$143,$C90),SUMIFS(Base!$C:$C,Base!$A:$A,DRE!$C90,Base!$B:$B,DRE!M$1))</f>
        <v>0</v>
      </c>
      <c r="N90" s="323">
        <f t="shared" ref="N90:P90" si="358">IFERROR((M90/M$2)*100,0)</f>
        <v>0</v>
      </c>
      <c r="O90" s="295">
        <f t="shared" si="266"/>
        <v>-120</v>
      </c>
      <c r="P90" s="325">
        <f t="shared" ref="P90" si="359">IFERROR((O90/O$2)*100,0)</f>
        <v>-7.1839132068341999E-2</v>
      </c>
      <c r="W90" s="289"/>
    </row>
    <row r="91" spans="1:23" ht="15.75" customHeight="1" x14ac:dyDescent="0.3">
      <c r="A91" s="321">
        <f t="shared" si="260"/>
        <v>2</v>
      </c>
      <c r="B91" s="321" t="str">
        <f>IFERROR(LEFT(LEFT(C91,2+(A91-2)*3)&amp;".00.00.00.00",11),"")</f>
        <v>04.00.00.00</v>
      </c>
      <c r="C91" s="293" t="s">
        <v>303</v>
      </c>
      <c r="D91" s="294" t="s">
        <v>304</v>
      </c>
      <c r="E91" s="295">
        <v>-8076.04</v>
      </c>
      <c r="F91" s="323">
        <f t="shared" si="261"/>
        <v>-9.2158729959483896</v>
      </c>
      <c r="G91" s="295">
        <f>IF(AND($A92&gt;$A91,$A92&lt;&gt;""),SUMIFS(G92:G$143,$A92:$A$143,$A91+1,$B92:$B$143,$C91),SUMIFS(Base!$C:$C,Base!$A:$A,DRE!$C91,Base!$B:$B,DRE!G$1))</f>
        <v>0</v>
      </c>
      <c r="H91" s="323">
        <f t="shared" si="262"/>
        <v>0</v>
      </c>
      <c r="I91" s="295">
        <f>IF(AND($A92&gt;$A91,$A92&lt;&gt;""),SUMIFS(I92:I$143,$A92:$A$143,$A91+1,$B92:$B$143,$C91),SUMIFS(Base!$C:$C,Base!$A:$A,DRE!$C91,Base!$B:$B,DRE!I$1))</f>
        <v>-8076.0400000000009</v>
      </c>
      <c r="J91" s="323">
        <f t="shared" ref="J91" si="360">IFERROR((I91/I$2)*100,0)</f>
        <v>-10.170306453893897</v>
      </c>
      <c r="K91" s="295">
        <f>IF(AND($A92&gt;$A91,$A92&lt;&gt;""),SUMIFS(K92:K$143,$A92:$A$143,$A91+1,$B92:$B$143,$C91),SUMIFS(Base!$C:$C,Base!$A:$A,DRE!$C91,Base!$B:$B,DRE!K$1))</f>
        <v>0</v>
      </c>
      <c r="L91" s="323">
        <f t="shared" ref="L91" si="361">IFERROR((K91/K$2)*100,0)</f>
        <v>0</v>
      </c>
      <c r="M91" s="295">
        <f>IF(AND($A92&gt;$A91,$A92&lt;&gt;""),SUMIFS(M92:M$143,$A92:$A$143,$A91+1,$B92:$B$143,$C91),SUMIFS(Base!$C:$C,Base!$A:$A,DRE!$C91,Base!$B:$B,DRE!M$1))</f>
        <v>0</v>
      </c>
      <c r="N91" s="323">
        <f t="shared" ref="N91:P91" si="362">IFERROR((M91/M$2)*100,0)</f>
        <v>0</v>
      </c>
      <c r="O91" s="295">
        <f t="shared" si="266"/>
        <v>-16152.080000000002</v>
      </c>
      <c r="P91" s="325">
        <f t="shared" ref="P91" si="363">IFERROR((O91/O$2)*100,0)</f>
        <v>-9.6695950691535479</v>
      </c>
      <c r="W91" s="289"/>
    </row>
    <row r="92" spans="1:23" ht="15.75" customHeight="1" x14ac:dyDescent="0.3">
      <c r="A92" s="321">
        <f t="shared" si="260"/>
        <v>3</v>
      </c>
      <c r="B92" s="321" t="str">
        <f>IFERROR(LEFT(LEFT(C92,2+(A92-2)*3)&amp;".00.00.00.00",11),"")</f>
        <v>04.03.00.00</v>
      </c>
      <c r="C92" s="293" t="s">
        <v>305</v>
      </c>
      <c r="D92" s="294" t="s">
        <v>306</v>
      </c>
      <c r="E92" s="295">
        <v>-3180.01</v>
      </c>
      <c r="F92" s="323">
        <f t="shared" si="261"/>
        <v>-3.6288290159342749</v>
      </c>
      <c r="G92" s="295">
        <f>IF(AND($A93&gt;$A92,$A93&lt;&gt;""),SUMIFS(G93:G$143,$A93:$A$143,$A92+1,$B93:$B$143,$C92),SUMIFS(Base!$C:$C,Base!$A:$A,DRE!$C92,Base!$B:$B,DRE!G$1))</f>
        <v>0</v>
      </c>
      <c r="H92" s="323">
        <f t="shared" si="262"/>
        <v>0</v>
      </c>
      <c r="I92" s="295">
        <f>IF(AND($A93&gt;$A92,$A93&lt;&gt;""),SUMIFS(I93:I$143,$A93:$A$143,$A92+1,$B93:$B$143,$C92),SUMIFS(Base!$C:$C,Base!$A:$A,DRE!$C92,Base!$B:$B,DRE!I$1))</f>
        <v>-3180.01</v>
      </c>
      <c r="J92" s="323">
        <f t="shared" ref="J92" si="364">IFERROR((I92/I$2)*100,0)</f>
        <v>-4.0046453740257757</v>
      </c>
      <c r="K92" s="295">
        <f>IF(AND($A93&gt;$A92,$A93&lt;&gt;""),SUMIFS(K93:K$143,$A93:$A$143,$A92+1,$B93:$B$143,$C92),SUMIFS(Base!$C:$C,Base!$A:$A,DRE!$C92,Base!$B:$B,DRE!K$1))</f>
        <v>0</v>
      </c>
      <c r="L92" s="323">
        <f t="shared" ref="L92" si="365">IFERROR((K92/K$2)*100,0)</f>
        <v>0</v>
      </c>
      <c r="M92" s="295">
        <f>IF(AND($A93&gt;$A92,$A93&lt;&gt;""),SUMIFS(M93:M$143,$A93:$A$143,$A92+1,$B93:$B$143,$C92),SUMIFS(Base!$C:$C,Base!$A:$A,DRE!$C92,Base!$B:$B,DRE!M$1))</f>
        <v>0</v>
      </c>
      <c r="N92" s="323">
        <f t="shared" ref="N92:P92" si="366">IFERROR((M92/M$2)*100,0)</f>
        <v>0</v>
      </c>
      <c r="O92" s="295">
        <f t="shared" si="266"/>
        <v>-6360.02</v>
      </c>
      <c r="P92" s="325">
        <f t="shared" ref="P92" si="367">IFERROR((O92/O$2)*100,0)</f>
        <v>-3.8074859728108041</v>
      </c>
      <c r="W92" s="289"/>
    </row>
    <row r="93" spans="1:23" ht="15.75" customHeight="1" x14ac:dyDescent="0.3">
      <c r="A93" s="321">
        <f t="shared" si="260"/>
        <v>4</v>
      </c>
      <c r="B93" s="321" t="str">
        <f>IFERROR(LEFT(LEFT(C93,2+(A93-2)*3)&amp;".00.00.00.00",11),"")</f>
        <v>04.03.01.00</v>
      </c>
      <c r="C93" s="293" t="s">
        <v>307</v>
      </c>
      <c r="D93" s="294" t="s">
        <v>308</v>
      </c>
      <c r="E93" s="295">
        <v>-1080</v>
      </c>
      <c r="F93" s="323">
        <f t="shared" si="261"/>
        <v>-1.2324286204159789</v>
      </c>
      <c r="G93" s="295">
        <f>IF(AND($A94&gt;$A93,$A94&lt;&gt;""),SUMIFS(G94:G$143,$A94:$A$143,$A93+1,$B94:$B$143,$C93),SUMIFS(Base!$C:$C,Base!$A:$A,DRE!$C93,Base!$B:$B,DRE!G$1))</f>
        <v>0</v>
      </c>
      <c r="H93" s="323">
        <f t="shared" si="262"/>
        <v>0</v>
      </c>
      <c r="I93" s="295">
        <f>IF(AND($A94&gt;$A93,$A94&lt;&gt;""),SUMIFS(I94:I$143,$A94:$A$143,$A93+1,$B94:$B$143,$C93),SUMIFS(Base!$C:$C,Base!$A:$A,DRE!$C93,Base!$B:$B,DRE!I$1))</f>
        <v>-1080</v>
      </c>
      <c r="J93" s="323">
        <f t="shared" ref="J93" si="368">IFERROR((I93/I$2)*100,0)</f>
        <v>-1.3600639633044669</v>
      </c>
      <c r="K93" s="295">
        <f>IF(AND($A94&gt;$A93,$A94&lt;&gt;""),SUMIFS(K94:K$143,$A94:$A$143,$A93+1,$B94:$B$143,$C93),SUMIFS(Base!$C:$C,Base!$A:$A,DRE!$C93,Base!$B:$B,DRE!K$1))</f>
        <v>0</v>
      </c>
      <c r="L93" s="323">
        <f t="shared" ref="L93" si="369">IFERROR((K93/K$2)*100,0)</f>
        <v>0</v>
      </c>
      <c r="M93" s="295">
        <f>IF(AND($A94&gt;$A93,$A94&lt;&gt;""),SUMIFS(M94:M$143,$A94:$A$143,$A93+1,$B94:$B$143,$C93),SUMIFS(Base!$C:$C,Base!$A:$A,DRE!$C93,Base!$B:$B,DRE!M$1))</f>
        <v>0</v>
      </c>
      <c r="N93" s="323">
        <f t="shared" ref="N93:P93" si="370">IFERROR((M93/M$2)*100,0)</f>
        <v>0</v>
      </c>
      <c r="O93" s="295">
        <f t="shared" si="266"/>
        <v>-2160</v>
      </c>
      <c r="P93" s="325">
        <f t="shared" ref="P93" si="371">IFERROR((O93/O$2)*100,0)</f>
        <v>-1.293104377230156</v>
      </c>
      <c r="W93" s="289"/>
    </row>
    <row r="94" spans="1:23" ht="15.75" customHeight="1" x14ac:dyDescent="0.3">
      <c r="A94" s="321">
        <f t="shared" si="260"/>
        <v>4</v>
      </c>
      <c r="B94" s="321" t="str">
        <f>IFERROR(LEFT(LEFT(C94,2+(A94-2)*3)&amp;".00.00.00.00",11),"")</f>
        <v>04.03.01.00</v>
      </c>
      <c r="C94" s="293" t="s">
        <v>309</v>
      </c>
      <c r="D94" s="294" t="s">
        <v>310</v>
      </c>
      <c r="E94" s="295">
        <v>-1000</v>
      </c>
      <c r="F94" s="323">
        <f t="shared" si="261"/>
        <v>-1.1411376114962768</v>
      </c>
      <c r="G94" s="295">
        <f>IF(AND($A95&gt;$A94,$A95&lt;&gt;""),SUMIFS(G95:G$143,$A95:$A$143,$A94+1,$B95:$B$143,$C94),SUMIFS(Base!$C:$C,Base!$A:$A,DRE!$C94,Base!$B:$B,DRE!G$1))</f>
        <v>0</v>
      </c>
      <c r="H94" s="323">
        <f t="shared" si="262"/>
        <v>0</v>
      </c>
      <c r="I94" s="295">
        <f>IF(AND($A95&gt;$A94,$A95&lt;&gt;""),SUMIFS(I95:I$143,$A95:$A$143,$A94+1,$B95:$B$143,$C94),SUMIFS(Base!$C:$C,Base!$A:$A,DRE!$C94,Base!$B:$B,DRE!I$1))</f>
        <v>-1000</v>
      </c>
      <c r="J94" s="323">
        <f t="shared" ref="J94" si="372">IFERROR((I94/I$2)*100,0)</f>
        <v>-1.2593184845411731</v>
      </c>
      <c r="K94" s="295">
        <f>IF(AND($A95&gt;$A94,$A95&lt;&gt;""),SUMIFS(K95:K$143,$A95:$A$143,$A94+1,$B95:$B$143,$C94),SUMIFS(Base!$C:$C,Base!$A:$A,DRE!$C94,Base!$B:$B,DRE!K$1))</f>
        <v>0</v>
      </c>
      <c r="L94" s="323">
        <f t="shared" ref="L94" si="373">IFERROR((K94/K$2)*100,0)</f>
        <v>0</v>
      </c>
      <c r="M94" s="295">
        <f>IF(AND($A95&gt;$A94,$A95&lt;&gt;""),SUMIFS(M95:M$143,$A95:$A$143,$A94+1,$B95:$B$143,$C94),SUMIFS(Base!$C:$C,Base!$A:$A,DRE!$C94,Base!$B:$B,DRE!M$1))</f>
        <v>0</v>
      </c>
      <c r="N94" s="323">
        <f t="shared" ref="N94:P94" si="374">IFERROR((M94/M$2)*100,0)</f>
        <v>0</v>
      </c>
      <c r="O94" s="295">
        <f t="shared" si="266"/>
        <v>-2000</v>
      </c>
      <c r="P94" s="325">
        <f t="shared" ref="P94" si="375">IFERROR((O94/O$2)*100,0)</f>
        <v>-1.1973188678057001</v>
      </c>
      <c r="W94" s="289"/>
    </row>
    <row r="95" spans="1:23" ht="15.75" customHeight="1" x14ac:dyDescent="0.3">
      <c r="A95" s="321">
        <f t="shared" si="260"/>
        <v>4</v>
      </c>
      <c r="B95" s="321" t="str">
        <f>IFERROR(LEFT(LEFT(C95,2+(A95-2)*3)&amp;".00.00.00.00",11),"")</f>
        <v>04.03.01.00</v>
      </c>
      <c r="C95" s="293" t="s">
        <v>311</v>
      </c>
      <c r="D95" s="294" t="s">
        <v>312</v>
      </c>
      <c r="E95" s="295">
        <v>0</v>
      </c>
      <c r="F95" s="323">
        <f t="shared" si="261"/>
        <v>0</v>
      </c>
      <c r="G95" s="295">
        <f>IF(AND($A96&gt;$A95,$A96&lt;&gt;""),SUMIFS(G96:G$143,$A96:$A$143,$A95+1,$B96:$B$143,$C95),SUMIFS(Base!$C:$C,Base!$A:$A,DRE!$C95,Base!$B:$B,DRE!G$1))</f>
        <v>0</v>
      </c>
      <c r="H95" s="323">
        <f t="shared" si="262"/>
        <v>0</v>
      </c>
      <c r="I95" s="295">
        <f>IF(AND($A96&gt;$A95,$A96&lt;&gt;""),SUMIFS(I96:I$143,$A96:$A$143,$A95+1,$B96:$B$143,$C95),SUMIFS(Base!$C:$C,Base!$A:$A,DRE!$C95,Base!$B:$B,DRE!I$1))</f>
        <v>0</v>
      </c>
      <c r="J95" s="323">
        <f t="shared" ref="J95" si="376">IFERROR((I95/I$2)*100,0)</f>
        <v>0</v>
      </c>
      <c r="K95" s="295">
        <f>IF(AND($A96&gt;$A95,$A96&lt;&gt;""),SUMIFS(K96:K$143,$A96:$A$143,$A95+1,$B96:$B$143,$C95),SUMIFS(Base!$C:$C,Base!$A:$A,DRE!$C95,Base!$B:$B,DRE!K$1))</f>
        <v>0</v>
      </c>
      <c r="L95" s="323">
        <f t="shared" ref="L95" si="377">IFERROR((K95/K$2)*100,0)</f>
        <v>0</v>
      </c>
      <c r="M95" s="295">
        <f>IF(AND($A96&gt;$A95,$A96&lt;&gt;""),SUMIFS(M96:M$143,$A96:$A$143,$A95+1,$B96:$B$143,$C95),SUMIFS(Base!$C:$C,Base!$A:$A,DRE!$C95,Base!$B:$B,DRE!M$1))</f>
        <v>0</v>
      </c>
      <c r="N95" s="323">
        <f t="shared" ref="N95:P95" si="378">IFERROR((M95/M$2)*100,0)</f>
        <v>0</v>
      </c>
      <c r="O95" s="295">
        <f t="shared" si="266"/>
        <v>0</v>
      </c>
      <c r="P95" s="325">
        <f t="shared" ref="P95" si="379">IFERROR((O95/O$2)*100,0)</f>
        <v>0</v>
      </c>
      <c r="W95" s="289"/>
    </row>
    <row r="96" spans="1:23" ht="15.75" customHeight="1" x14ac:dyDescent="0.3">
      <c r="A96" s="321">
        <f t="shared" si="260"/>
        <v>4</v>
      </c>
      <c r="B96" s="321" t="str">
        <f>IFERROR(LEFT(LEFT(C96,2+(A96-2)*3)&amp;".00.00.00.00",11),"")</f>
        <v>04.03.01.00</v>
      </c>
      <c r="C96" s="293" t="s">
        <v>313</v>
      </c>
      <c r="D96" s="294" t="s">
        <v>314</v>
      </c>
      <c r="E96" s="295">
        <v>-650</v>
      </c>
      <c r="F96" s="323">
        <f t="shared" si="261"/>
        <v>-0.7417394474725798</v>
      </c>
      <c r="G96" s="295">
        <f>IF(AND($A97&gt;$A96,$A97&lt;&gt;""),SUMIFS(G97:G$143,$A97:$A$143,$A96+1,$B97:$B$143,$C96),SUMIFS(Base!$C:$C,Base!$A:$A,DRE!$C96,Base!$B:$B,DRE!G$1))</f>
        <v>0</v>
      </c>
      <c r="H96" s="323">
        <f t="shared" si="262"/>
        <v>0</v>
      </c>
      <c r="I96" s="295">
        <f>IF(AND($A97&gt;$A96,$A97&lt;&gt;""),SUMIFS(I97:I$143,$A97:$A$143,$A96+1,$B97:$B$143,$C96),SUMIFS(Base!$C:$C,Base!$A:$A,DRE!$C96,Base!$B:$B,DRE!I$1))</f>
        <v>-650</v>
      </c>
      <c r="J96" s="323">
        <f t="shared" ref="J96" si="380">IFERROR((I96/I$2)*100,0)</f>
        <v>-0.81855701495176236</v>
      </c>
      <c r="K96" s="295">
        <f>IF(AND($A97&gt;$A96,$A97&lt;&gt;""),SUMIFS(K97:K$143,$A97:$A$143,$A96+1,$B97:$B$143,$C96),SUMIFS(Base!$C:$C,Base!$A:$A,DRE!$C96,Base!$B:$B,DRE!K$1))</f>
        <v>0</v>
      </c>
      <c r="L96" s="323">
        <f t="shared" ref="L96" si="381">IFERROR((K96/K$2)*100,0)</f>
        <v>0</v>
      </c>
      <c r="M96" s="295">
        <f>IF(AND($A97&gt;$A96,$A97&lt;&gt;""),SUMIFS(M97:M$143,$A97:$A$143,$A96+1,$B97:$B$143,$C96),SUMIFS(Base!$C:$C,Base!$A:$A,DRE!$C96,Base!$B:$B,DRE!M$1))</f>
        <v>0</v>
      </c>
      <c r="N96" s="323">
        <f t="shared" ref="N96:P96" si="382">IFERROR((M96/M$2)*100,0)</f>
        <v>0</v>
      </c>
      <c r="O96" s="295">
        <f t="shared" si="266"/>
        <v>-1300</v>
      </c>
      <c r="P96" s="325">
        <f t="shared" ref="P96" si="383">IFERROR((O96/O$2)*100,0)</f>
        <v>-0.77825726407370499</v>
      </c>
      <c r="W96" s="289"/>
    </row>
    <row r="97" spans="1:23" ht="15.75" customHeight="1" x14ac:dyDescent="0.3">
      <c r="A97" s="321">
        <f t="shared" si="260"/>
        <v>4</v>
      </c>
      <c r="B97" s="321" t="str">
        <f>IFERROR(LEFT(LEFT(C97,2+(A97-2)*3)&amp;".00.00.00.00",11),"")</f>
        <v>04.03.01.00</v>
      </c>
      <c r="C97" s="293" t="s">
        <v>315</v>
      </c>
      <c r="D97" s="294" t="s">
        <v>316</v>
      </c>
      <c r="E97" s="295">
        <v>-450.01</v>
      </c>
      <c r="F97" s="323">
        <f t="shared" si="261"/>
        <v>-0.51352333654943949</v>
      </c>
      <c r="G97" s="295">
        <f>IF(AND($A98&gt;$A97,$A98&lt;&gt;""),SUMIFS(G98:G$143,$A98:$A$143,$A97+1,$B98:$B$143,$C97),SUMIFS(Base!$C:$C,Base!$A:$A,DRE!$C97,Base!$B:$B,DRE!G$1))</f>
        <v>0</v>
      </c>
      <c r="H97" s="323">
        <f t="shared" si="262"/>
        <v>0</v>
      </c>
      <c r="I97" s="295">
        <f>IF(AND($A98&gt;$A97,$A98&lt;&gt;""),SUMIFS(I98:I$143,$A98:$A$143,$A97+1,$B98:$B$143,$C97),SUMIFS(Base!$C:$C,Base!$A:$A,DRE!$C97,Base!$B:$B,DRE!I$1))</f>
        <v>-450.01</v>
      </c>
      <c r="J97" s="323">
        <f t="shared" ref="J97" si="384">IFERROR((I97/I$2)*100,0)</f>
        <v>-0.56670591122837322</v>
      </c>
      <c r="K97" s="295">
        <f>IF(AND($A98&gt;$A97,$A98&lt;&gt;""),SUMIFS(K98:K$143,$A98:$A$143,$A97+1,$B98:$B$143,$C97),SUMIFS(Base!$C:$C,Base!$A:$A,DRE!$C97,Base!$B:$B,DRE!K$1))</f>
        <v>0</v>
      </c>
      <c r="L97" s="323">
        <f t="shared" ref="L97" si="385">IFERROR((K97/K$2)*100,0)</f>
        <v>0</v>
      </c>
      <c r="M97" s="295">
        <f>IF(AND($A98&gt;$A97,$A98&lt;&gt;""),SUMIFS(M98:M$143,$A98:$A$143,$A97+1,$B98:$B$143,$C97),SUMIFS(Base!$C:$C,Base!$A:$A,DRE!$C97,Base!$B:$B,DRE!M$1))</f>
        <v>0</v>
      </c>
      <c r="N97" s="323">
        <f t="shared" ref="N97:P97" si="386">IFERROR((M97/M$2)*100,0)</f>
        <v>0</v>
      </c>
      <c r="O97" s="295">
        <f t="shared" si="266"/>
        <v>-900.02</v>
      </c>
      <c r="P97" s="325">
        <f t="shared" ref="P97" si="387">IFERROR((O97/O$2)*100,0)</f>
        <v>-0.53880546370124305</v>
      </c>
      <c r="W97" s="289"/>
    </row>
    <row r="98" spans="1:23" ht="15.75" customHeight="1" x14ac:dyDescent="0.3">
      <c r="A98" s="321">
        <f t="shared" si="260"/>
        <v>4</v>
      </c>
      <c r="B98" s="321" t="str">
        <f>IFERROR(LEFT(LEFT(C98,2+(A98-2)*3)&amp;".00.00.00.00",11),"")</f>
        <v>04.03.01.00</v>
      </c>
      <c r="C98" s="293" t="s">
        <v>595</v>
      </c>
      <c r="D98" s="294" t="s">
        <v>596</v>
      </c>
      <c r="E98" s="295">
        <v>0</v>
      </c>
      <c r="F98" s="323">
        <f t="shared" si="261"/>
        <v>0</v>
      </c>
      <c r="G98" s="295">
        <f>IF(AND($A99&gt;$A98,$A99&lt;&gt;""),SUMIFS(G99:G$143,$A99:$A$143,$A98+1,$B99:$B$143,$C98),SUMIFS(Base!$C:$C,Base!$A:$A,DRE!$C98,Base!$B:$B,DRE!G$1))</f>
        <v>0</v>
      </c>
      <c r="H98" s="323">
        <f t="shared" si="262"/>
        <v>0</v>
      </c>
      <c r="I98" s="295">
        <f>IF(AND($A99&gt;$A98,$A99&lt;&gt;""),SUMIFS(I99:I$143,$A99:$A$143,$A98+1,$B99:$B$143,$C98),SUMIFS(Base!$C:$C,Base!$A:$A,DRE!$C98,Base!$B:$B,DRE!I$1))</f>
        <v>0</v>
      </c>
      <c r="J98" s="323">
        <f t="shared" ref="J98" si="388">IFERROR((I98/I$2)*100,0)</f>
        <v>0</v>
      </c>
      <c r="K98" s="295">
        <f>IF(AND($A99&gt;$A98,$A99&lt;&gt;""),SUMIFS(K99:K$143,$A99:$A$143,$A98+1,$B99:$B$143,$C98),SUMIFS(Base!$C:$C,Base!$A:$A,DRE!$C98,Base!$B:$B,DRE!K$1))</f>
        <v>0</v>
      </c>
      <c r="L98" s="323">
        <f t="shared" ref="L98" si="389">IFERROR((K98/K$2)*100,0)</f>
        <v>0</v>
      </c>
      <c r="M98" s="295">
        <f>IF(AND($A99&gt;$A98,$A99&lt;&gt;""),SUMIFS(M99:M$143,$A99:$A$143,$A98+1,$B99:$B$143,$C98),SUMIFS(Base!$C:$C,Base!$A:$A,DRE!$C98,Base!$B:$B,DRE!M$1))</f>
        <v>0</v>
      </c>
      <c r="N98" s="323">
        <f t="shared" ref="N98:P98" si="390">IFERROR((M98/M$2)*100,0)</f>
        <v>0</v>
      </c>
      <c r="O98" s="295">
        <f t="shared" si="266"/>
        <v>0</v>
      </c>
      <c r="P98" s="325">
        <f t="shared" ref="P98" si="391">IFERROR((O98/O$2)*100,0)</f>
        <v>0</v>
      </c>
      <c r="W98" s="289"/>
    </row>
    <row r="99" spans="1:23" ht="15.75" customHeight="1" x14ac:dyDescent="0.3">
      <c r="A99" s="321">
        <f t="shared" si="260"/>
        <v>3</v>
      </c>
      <c r="B99" s="321" t="str">
        <f>IFERROR(LEFT(LEFT(C99,2+(A99-2)*3)&amp;".00.00.00.00",11),"")</f>
        <v>04.03.00.00</v>
      </c>
      <c r="C99" s="293" t="s">
        <v>317</v>
      </c>
      <c r="D99" s="294" t="s">
        <v>318</v>
      </c>
      <c r="E99" s="295">
        <v>0</v>
      </c>
      <c r="F99" s="323">
        <f t="shared" si="261"/>
        <v>0</v>
      </c>
      <c r="G99" s="295">
        <f>IF(AND($A100&gt;$A99,$A100&lt;&gt;""),SUMIFS(G100:G$143,$A100:$A$143,$A99+1,$B100:$B$143,$C99),SUMIFS(Base!$C:$C,Base!$A:$A,DRE!$C99,Base!$B:$B,DRE!G$1))</f>
        <v>0</v>
      </c>
      <c r="H99" s="323">
        <f t="shared" si="262"/>
        <v>0</v>
      </c>
      <c r="I99" s="295">
        <f>IF(AND($A100&gt;$A99,$A100&lt;&gt;""),SUMIFS(I100:I$143,$A100:$A$143,$A99+1,$B100:$B$143,$C99),SUMIFS(Base!$C:$C,Base!$A:$A,DRE!$C99,Base!$B:$B,DRE!I$1))</f>
        <v>0</v>
      </c>
      <c r="J99" s="323">
        <f t="shared" ref="J99" si="392">IFERROR((I99/I$2)*100,0)</f>
        <v>0</v>
      </c>
      <c r="K99" s="295">
        <f>IF(AND($A100&gt;$A99,$A100&lt;&gt;""),SUMIFS(K100:K$143,$A100:$A$143,$A99+1,$B100:$B$143,$C99),SUMIFS(Base!$C:$C,Base!$A:$A,DRE!$C99,Base!$B:$B,DRE!K$1))</f>
        <v>0</v>
      </c>
      <c r="L99" s="323">
        <f t="shared" ref="L99" si="393">IFERROR((K99/K$2)*100,0)</f>
        <v>0</v>
      </c>
      <c r="M99" s="295">
        <f>IF(AND($A100&gt;$A99,$A100&lt;&gt;""),SUMIFS(M100:M$143,$A100:$A$143,$A99+1,$B100:$B$143,$C99),SUMIFS(Base!$C:$C,Base!$A:$A,DRE!$C99,Base!$B:$B,DRE!M$1))</f>
        <v>0</v>
      </c>
      <c r="N99" s="323">
        <f t="shared" ref="N99:P99" si="394">IFERROR((M99/M$2)*100,0)</f>
        <v>0</v>
      </c>
      <c r="O99" s="295">
        <f t="shared" si="266"/>
        <v>0</v>
      </c>
      <c r="P99" s="325">
        <f t="shared" ref="P99" si="395">IFERROR((O99/O$2)*100,0)</f>
        <v>0</v>
      </c>
      <c r="W99" s="289"/>
    </row>
    <row r="100" spans="1:23" ht="15.75" customHeight="1" x14ac:dyDescent="0.3">
      <c r="A100" s="321">
        <f t="shared" si="260"/>
        <v>4</v>
      </c>
      <c r="B100" s="321" t="str">
        <f>IFERROR(LEFT(LEFT(C100,2+(A100-2)*3)&amp;".00.00.00.00",11),"")</f>
        <v>04.03.02.00</v>
      </c>
      <c r="C100" s="293" t="s">
        <v>319</v>
      </c>
      <c r="D100" s="294" t="s">
        <v>320</v>
      </c>
      <c r="E100" s="295">
        <v>0</v>
      </c>
      <c r="F100" s="323">
        <f t="shared" si="261"/>
        <v>0</v>
      </c>
      <c r="G100" s="295">
        <f>IF(AND($A101&gt;$A100,$A101&lt;&gt;""),SUMIFS(G101:G$143,$A101:$A$143,$A100+1,$B101:$B$143,$C100),SUMIFS(Base!$C:$C,Base!$A:$A,DRE!$C100,Base!$B:$B,DRE!G$1))</f>
        <v>0</v>
      </c>
      <c r="H100" s="323">
        <f t="shared" si="262"/>
        <v>0</v>
      </c>
      <c r="I100" s="295">
        <f>IF(AND($A101&gt;$A100,$A101&lt;&gt;""),SUMIFS(I101:I$143,$A101:$A$143,$A100+1,$B101:$B$143,$C100),SUMIFS(Base!$C:$C,Base!$A:$A,DRE!$C100,Base!$B:$B,DRE!I$1))</f>
        <v>0</v>
      </c>
      <c r="J100" s="323">
        <f t="shared" ref="J100" si="396">IFERROR((I100/I$2)*100,0)</f>
        <v>0</v>
      </c>
      <c r="K100" s="295">
        <f>IF(AND($A101&gt;$A100,$A101&lt;&gt;""),SUMIFS(K101:K$143,$A101:$A$143,$A100+1,$B101:$B$143,$C100),SUMIFS(Base!$C:$C,Base!$A:$A,DRE!$C100,Base!$B:$B,DRE!K$1))</f>
        <v>0</v>
      </c>
      <c r="L100" s="323">
        <f t="shared" ref="L100" si="397">IFERROR((K100/K$2)*100,0)</f>
        <v>0</v>
      </c>
      <c r="M100" s="295">
        <f>IF(AND($A101&gt;$A100,$A101&lt;&gt;""),SUMIFS(M101:M$143,$A101:$A$143,$A100+1,$B101:$B$143,$C100),SUMIFS(Base!$C:$C,Base!$A:$A,DRE!$C100,Base!$B:$B,DRE!M$1))</f>
        <v>0</v>
      </c>
      <c r="N100" s="323">
        <f t="shared" ref="N100:P100" si="398">IFERROR((M100/M$2)*100,0)</f>
        <v>0</v>
      </c>
      <c r="O100" s="295">
        <f t="shared" si="266"/>
        <v>0</v>
      </c>
      <c r="P100" s="325">
        <f t="shared" ref="P100" si="399">IFERROR((O100/O$2)*100,0)</f>
        <v>0</v>
      </c>
      <c r="W100" s="289"/>
    </row>
    <row r="101" spans="1:23" ht="15.75" customHeight="1" x14ac:dyDescent="0.3">
      <c r="A101" s="321">
        <f t="shared" si="260"/>
        <v>3</v>
      </c>
      <c r="B101" s="321" t="str">
        <f>IFERROR(LEFT(LEFT(C101,2+(A101-2)*3)&amp;".00.00.00.00",11),"")</f>
        <v>04.03.00.00</v>
      </c>
      <c r="C101" s="293" t="s">
        <v>321</v>
      </c>
      <c r="D101" s="294" t="s">
        <v>322</v>
      </c>
      <c r="E101" s="295">
        <v>-897.25</v>
      </c>
      <c r="F101" s="323">
        <f t="shared" si="261"/>
        <v>-1.0238857219150344</v>
      </c>
      <c r="G101" s="295">
        <f>IF(AND($A102&gt;$A101,$A102&lt;&gt;""),SUMIFS(G102:G$143,$A102:$A$143,$A101+1,$B102:$B$143,$C101),SUMIFS(Base!$C:$C,Base!$A:$A,DRE!$C101,Base!$B:$B,DRE!G$1))</f>
        <v>0</v>
      </c>
      <c r="H101" s="323">
        <f t="shared" si="262"/>
        <v>0</v>
      </c>
      <c r="I101" s="295">
        <f>IF(AND($A102&gt;$A101,$A102&lt;&gt;""),SUMIFS(I102:I$143,$A102:$A$143,$A101+1,$B102:$B$143,$C101),SUMIFS(Base!$C:$C,Base!$A:$A,DRE!$C101,Base!$B:$B,DRE!I$1))</f>
        <v>-897.25</v>
      </c>
      <c r="J101" s="323">
        <f t="shared" ref="J101" si="400">IFERROR((I101/I$2)*100,0)</f>
        <v>-1.1299235102545675</v>
      </c>
      <c r="K101" s="295">
        <f>IF(AND($A102&gt;$A101,$A102&lt;&gt;""),SUMIFS(K102:K$143,$A102:$A$143,$A101+1,$B102:$B$143,$C101),SUMIFS(Base!$C:$C,Base!$A:$A,DRE!$C101,Base!$B:$B,DRE!K$1))</f>
        <v>0</v>
      </c>
      <c r="L101" s="323">
        <f t="shared" ref="L101" si="401">IFERROR((K101/K$2)*100,0)</f>
        <v>0</v>
      </c>
      <c r="M101" s="295">
        <f>IF(AND($A102&gt;$A101,$A102&lt;&gt;""),SUMIFS(M102:M$143,$A102:$A$143,$A101+1,$B102:$B$143,$C101),SUMIFS(Base!$C:$C,Base!$A:$A,DRE!$C101,Base!$B:$B,DRE!M$1))</f>
        <v>0</v>
      </c>
      <c r="N101" s="323">
        <f t="shared" ref="N101:P101" si="402">IFERROR((M101/M$2)*100,0)</f>
        <v>0</v>
      </c>
      <c r="O101" s="295">
        <f t="shared" si="266"/>
        <v>-1794.5</v>
      </c>
      <c r="P101" s="325">
        <f t="shared" ref="P101" si="403">IFERROR((O101/O$2)*100,0)</f>
        <v>-1.0742943541386643</v>
      </c>
      <c r="W101" s="289"/>
    </row>
    <row r="102" spans="1:23" ht="15.75" customHeight="1" x14ac:dyDescent="0.3">
      <c r="A102" s="321">
        <f t="shared" si="260"/>
        <v>4</v>
      </c>
      <c r="B102" s="321" t="str">
        <f>IFERROR(LEFT(LEFT(C102,2+(A102-2)*3)&amp;".00.00.00.00",11),"")</f>
        <v>04.03.03.00</v>
      </c>
      <c r="C102" s="293" t="s">
        <v>323</v>
      </c>
      <c r="D102" s="294" t="s">
        <v>324</v>
      </c>
      <c r="E102" s="295">
        <v>-279.8</v>
      </c>
      <c r="F102" s="323">
        <f t="shared" si="261"/>
        <v>-0.31929030369665823</v>
      </c>
      <c r="G102" s="295">
        <f>IF(AND($A103&gt;$A102,$A103&lt;&gt;""),SUMIFS(G103:G$143,$A103:$A$143,$A102+1,$B103:$B$143,$C102),SUMIFS(Base!$C:$C,Base!$A:$A,DRE!$C102,Base!$B:$B,DRE!G$1))</f>
        <v>0</v>
      </c>
      <c r="H102" s="323">
        <f t="shared" si="262"/>
        <v>0</v>
      </c>
      <c r="I102" s="295">
        <f>IF(AND($A103&gt;$A102,$A103&lt;&gt;""),SUMIFS(I103:I$143,$A103:$A$143,$A102+1,$B103:$B$143,$C102),SUMIFS(Base!$C:$C,Base!$A:$A,DRE!$C102,Base!$B:$B,DRE!I$1))</f>
        <v>-279.8</v>
      </c>
      <c r="J102" s="323">
        <f t="shared" ref="J102" si="404">IFERROR((I102/I$2)*100,0)</f>
        <v>-0.35235731197462022</v>
      </c>
      <c r="K102" s="295">
        <f>IF(AND($A103&gt;$A102,$A103&lt;&gt;""),SUMIFS(K103:K$143,$A103:$A$143,$A102+1,$B103:$B$143,$C102),SUMIFS(Base!$C:$C,Base!$A:$A,DRE!$C102,Base!$B:$B,DRE!K$1))</f>
        <v>0</v>
      </c>
      <c r="L102" s="323">
        <f t="shared" ref="L102" si="405">IFERROR((K102/K$2)*100,0)</f>
        <v>0</v>
      </c>
      <c r="M102" s="295">
        <f>IF(AND($A103&gt;$A102,$A103&lt;&gt;""),SUMIFS(M103:M$143,$A103:$A$143,$A102+1,$B103:$B$143,$C102),SUMIFS(Base!$C:$C,Base!$A:$A,DRE!$C102,Base!$B:$B,DRE!M$1))</f>
        <v>0</v>
      </c>
      <c r="N102" s="323">
        <f t="shared" ref="N102:P102" si="406">IFERROR((M102/M$2)*100,0)</f>
        <v>0</v>
      </c>
      <c r="O102" s="295">
        <f t="shared" si="266"/>
        <v>-559.6</v>
      </c>
      <c r="P102" s="325">
        <f t="shared" ref="P102" si="407">IFERROR((O102/O$2)*100,0)</f>
        <v>-0.33500981921203488</v>
      </c>
      <c r="W102" s="289"/>
    </row>
    <row r="103" spans="1:23" ht="15.75" customHeight="1" x14ac:dyDescent="0.3">
      <c r="A103" s="321">
        <f t="shared" si="260"/>
        <v>4</v>
      </c>
      <c r="B103" s="321" t="str">
        <f>IFERROR(LEFT(LEFT(C103,2+(A103-2)*3)&amp;".00.00.00.00",11),"")</f>
        <v>04.03.03.00</v>
      </c>
      <c r="C103" s="293" t="s">
        <v>325</v>
      </c>
      <c r="D103" s="294" t="s">
        <v>326</v>
      </c>
      <c r="E103" s="295">
        <v>-534</v>
      </c>
      <c r="F103" s="323">
        <f t="shared" si="261"/>
        <v>-0.60936748453901179</v>
      </c>
      <c r="G103" s="295">
        <f>IF(AND($A104&gt;$A103,$A104&lt;&gt;""),SUMIFS(G104:G$143,$A104:$A$143,$A103+1,$B104:$B$143,$C103),SUMIFS(Base!$C:$C,Base!$A:$A,DRE!$C103,Base!$B:$B,DRE!G$1))</f>
        <v>0</v>
      </c>
      <c r="H103" s="323">
        <f t="shared" si="262"/>
        <v>0</v>
      </c>
      <c r="I103" s="295">
        <f>IF(AND($A104&gt;$A103,$A104&lt;&gt;""),SUMIFS(I104:I$143,$A104:$A$143,$A103+1,$B104:$B$143,$C103),SUMIFS(Base!$C:$C,Base!$A:$A,DRE!$C103,Base!$B:$B,DRE!I$1))</f>
        <v>-534</v>
      </c>
      <c r="J103" s="323">
        <f t="shared" ref="J103" si="408">IFERROR((I103/I$2)*100,0)</f>
        <v>-0.67247607074498639</v>
      </c>
      <c r="K103" s="295">
        <f>IF(AND($A104&gt;$A103,$A104&lt;&gt;""),SUMIFS(K104:K$143,$A104:$A$143,$A103+1,$B104:$B$143,$C103),SUMIFS(Base!$C:$C,Base!$A:$A,DRE!$C103,Base!$B:$B,DRE!K$1))</f>
        <v>0</v>
      </c>
      <c r="L103" s="323">
        <f t="shared" ref="L103" si="409">IFERROR((K103/K$2)*100,0)</f>
        <v>0</v>
      </c>
      <c r="M103" s="295">
        <f>IF(AND($A104&gt;$A103,$A104&lt;&gt;""),SUMIFS(M104:M$143,$A104:$A$143,$A103+1,$B104:$B$143,$C103),SUMIFS(Base!$C:$C,Base!$A:$A,DRE!$C103,Base!$B:$B,DRE!M$1))</f>
        <v>0</v>
      </c>
      <c r="N103" s="323">
        <f t="shared" ref="N103:P103" si="410">IFERROR((M103/M$2)*100,0)</f>
        <v>0</v>
      </c>
      <c r="O103" s="295">
        <f t="shared" si="266"/>
        <v>-1068</v>
      </c>
      <c r="P103" s="325">
        <f t="shared" ref="P103" si="411">IFERROR((O103/O$2)*100,0)</f>
        <v>-0.63936827540824381</v>
      </c>
      <c r="W103" s="289"/>
    </row>
    <row r="104" spans="1:23" ht="15.75" customHeight="1" x14ac:dyDescent="0.3">
      <c r="A104" s="321">
        <f t="shared" si="260"/>
        <v>4</v>
      </c>
      <c r="B104" s="321" t="str">
        <f>IFERROR(LEFT(LEFT(C104,2+(A104-2)*3)&amp;".00.00.00.00",11),"")</f>
        <v>04.03.03.00</v>
      </c>
      <c r="C104" s="293" t="s">
        <v>327</v>
      </c>
      <c r="D104" s="294" t="s">
        <v>328</v>
      </c>
      <c r="E104" s="295">
        <v>-83.45</v>
      </c>
      <c r="F104" s="323">
        <f t="shared" si="261"/>
        <v>-9.5227933679364288E-2</v>
      </c>
      <c r="G104" s="295">
        <f>IF(AND($A105&gt;$A104,$A105&lt;&gt;""),SUMIFS(G105:G$143,$A105:$A$143,$A104+1,$B105:$B$143,$C104),SUMIFS(Base!$C:$C,Base!$A:$A,DRE!$C104,Base!$B:$B,DRE!G$1))</f>
        <v>0</v>
      </c>
      <c r="H104" s="323">
        <f t="shared" si="262"/>
        <v>0</v>
      </c>
      <c r="I104" s="295">
        <f>IF(AND($A105&gt;$A104,$A105&lt;&gt;""),SUMIFS(I105:I$143,$A105:$A$143,$A104+1,$B105:$B$143,$C104),SUMIFS(Base!$C:$C,Base!$A:$A,DRE!$C104,Base!$B:$B,DRE!I$1))</f>
        <v>-83.45</v>
      </c>
      <c r="J104" s="323">
        <f t="shared" ref="J104" si="412">IFERROR((I104/I$2)*100,0)</f>
        <v>-0.10509012753496089</v>
      </c>
      <c r="K104" s="295">
        <f>IF(AND($A105&gt;$A104,$A105&lt;&gt;""),SUMIFS(K105:K$143,$A105:$A$143,$A104+1,$B105:$B$143,$C104),SUMIFS(Base!$C:$C,Base!$A:$A,DRE!$C104,Base!$B:$B,DRE!K$1))</f>
        <v>0</v>
      </c>
      <c r="L104" s="323">
        <f t="shared" ref="L104" si="413">IFERROR((K104/K$2)*100,0)</f>
        <v>0</v>
      </c>
      <c r="M104" s="295">
        <f>IF(AND($A105&gt;$A104,$A105&lt;&gt;""),SUMIFS(M105:M$143,$A105:$A$143,$A104+1,$B105:$B$143,$C104),SUMIFS(Base!$C:$C,Base!$A:$A,DRE!$C104,Base!$B:$B,DRE!M$1))</f>
        <v>0</v>
      </c>
      <c r="N104" s="323">
        <f t="shared" ref="N104:P104" si="414">IFERROR((M104/M$2)*100,0)</f>
        <v>0</v>
      </c>
      <c r="O104" s="295">
        <f t="shared" si="266"/>
        <v>-166.9</v>
      </c>
      <c r="P104" s="325">
        <f t="shared" ref="P104" si="415">IFERROR((O104/O$2)*100,0)</f>
        <v>-9.9916259518385675E-2</v>
      </c>
      <c r="W104" s="289"/>
    </row>
    <row r="105" spans="1:23" ht="15.75" customHeight="1" x14ac:dyDescent="0.3">
      <c r="A105" s="321">
        <f t="shared" si="260"/>
        <v>3</v>
      </c>
      <c r="B105" s="321" t="str">
        <f>IFERROR(LEFT(LEFT(C105,2+(A105-2)*3)&amp;".00.00.00.00",11),"")</f>
        <v>04.03.00.00</v>
      </c>
      <c r="C105" s="293" t="s">
        <v>329</v>
      </c>
      <c r="D105" s="294" t="s">
        <v>330</v>
      </c>
      <c r="E105" s="295">
        <v>-1594.6</v>
      </c>
      <c r="F105" s="323">
        <f t="shared" si="261"/>
        <v>-1.8196580352919627</v>
      </c>
      <c r="G105" s="295">
        <f>IF(AND($A106&gt;$A105,$A106&lt;&gt;""),SUMIFS(G106:G$143,$A106:$A$143,$A105+1,$B106:$B$143,$C105),SUMIFS(Base!$C:$C,Base!$A:$A,DRE!$C105,Base!$B:$B,DRE!G$1))</f>
        <v>0</v>
      </c>
      <c r="H105" s="323">
        <f t="shared" si="262"/>
        <v>0</v>
      </c>
      <c r="I105" s="295">
        <f>IF(AND($A106&gt;$A105,$A106&lt;&gt;""),SUMIFS(I106:I$143,$A106:$A$143,$A105+1,$B106:$B$143,$C105),SUMIFS(Base!$C:$C,Base!$A:$A,DRE!$C105,Base!$B:$B,DRE!I$1))</f>
        <v>-1594.6</v>
      </c>
      <c r="J105" s="323">
        <f t="shared" ref="J105" si="416">IFERROR((I105/I$2)*100,0)</f>
        <v>-2.0081092554493543</v>
      </c>
      <c r="K105" s="295">
        <f>IF(AND($A106&gt;$A105,$A106&lt;&gt;""),SUMIFS(K106:K$143,$A106:$A$143,$A105+1,$B106:$B$143,$C105),SUMIFS(Base!$C:$C,Base!$A:$A,DRE!$C105,Base!$B:$B,DRE!K$1))</f>
        <v>0</v>
      </c>
      <c r="L105" s="323">
        <f t="shared" ref="L105" si="417">IFERROR((K105/K$2)*100,0)</f>
        <v>0</v>
      </c>
      <c r="M105" s="295">
        <f>IF(AND($A106&gt;$A105,$A106&lt;&gt;""),SUMIFS(M106:M$143,$A106:$A$143,$A105+1,$B106:$B$143,$C105),SUMIFS(Base!$C:$C,Base!$A:$A,DRE!$C105,Base!$B:$B,DRE!M$1))</f>
        <v>0</v>
      </c>
      <c r="N105" s="323">
        <f t="shared" ref="N105:P105" si="418">IFERROR((M105/M$2)*100,0)</f>
        <v>0</v>
      </c>
      <c r="O105" s="295">
        <f t="shared" si="266"/>
        <v>-3189.2</v>
      </c>
      <c r="P105" s="325">
        <f t="shared" ref="P105" si="419">IFERROR((O105/O$2)*100,0)</f>
        <v>-1.9092446666029692</v>
      </c>
      <c r="W105" s="289"/>
    </row>
    <row r="106" spans="1:23" ht="15.75" customHeight="1" x14ac:dyDescent="0.3">
      <c r="A106" s="321">
        <f t="shared" si="260"/>
        <v>4</v>
      </c>
      <c r="B106" s="321" t="str">
        <f>IFERROR(LEFT(LEFT(C106,2+(A106-2)*3)&amp;".00.00.00.00",11),"")</f>
        <v>04.03.04.00</v>
      </c>
      <c r="C106" s="293" t="s">
        <v>331</v>
      </c>
      <c r="D106" s="294" t="s">
        <v>332</v>
      </c>
      <c r="E106" s="295">
        <v>-1461.8</v>
      </c>
      <c r="F106" s="323">
        <f t="shared" si="261"/>
        <v>-1.6681149604852574</v>
      </c>
      <c r="G106" s="295">
        <f>IF(AND($A107&gt;$A106,$A107&lt;&gt;""),SUMIFS(G107:G$143,$A107:$A$143,$A106+1,$B107:$B$143,$C106),SUMIFS(Base!$C:$C,Base!$A:$A,DRE!$C106,Base!$B:$B,DRE!G$1))</f>
        <v>0</v>
      </c>
      <c r="H106" s="323">
        <f t="shared" si="262"/>
        <v>0</v>
      </c>
      <c r="I106" s="295">
        <f>IF(AND($A107&gt;$A106,$A107&lt;&gt;""),SUMIFS(I107:I$143,$A107:$A$143,$A106+1,$B107:$B$143,$C106),SUMIFS(Base!$C:$C,Base!$A:$A,DRE!$C106,Base!$B:$B,DRE!I$1))</f>
        <v>-1461.8</v>
      </c>
      <c r="J106" s="323">
        <f t="shared" ref="J106" si="420">IFERROR((I106/I$2)*100,0)</f>
        <v>-1.8408717607022869</v>
      </c>
      <c r="K106" s="295">
        <f>IF(AND($A107&gt;$A106,$A107&lt;&gt;""),SUMIFS(K107:K$143,$A107:$A$143,$A106+1,$B107:$B$143,$C106),SUMIFS(Base!$C:$C,Base!$A:$A,DRE!$C106,Base!$B:$B,DRE!K$1))</f>
        <v>0</v>
      </c>
      <c r="L106" s="323">
        <f t="shared" ref="L106" si="421">IFERROR((K106/K$2)*100,0)</f>
        <v>0</v>
      </c>
      <c r="M106" s="295">
        <f>IF(AND($A107&gt;$A106,$A107&lt;&gt;""),SUMIFS(M107:M$143,$A107:$A$143,$A106+1,$B107:$B$143,$C106),SUMIFS(Base!$C:$C,Base!$A:$A,DRE!$C106,Base!$B:$B,DRE!M$1))</f>
        <v>0</v>
      </c>
      <c r="N106" s="323">
        <f t="shared" ref="N106:P106" si="422">IFERROR((M106/M$2)*100,0)</f>
        <v>0</v>
      </c>
      <c r="O106" s="295">
        <f t="shared" si="266"/>
        <v>-2923.6</v>
      </c>
      <c r="P106" s="325">
        <f t="shared" ref="P106" si="423">IFERROR((O106/O$2)*100,0)</f>
        <v>-1.7502407209583724</v>
      </c>
      <c r="W106" s="289"/>
    </row>
    <row r="107" spans="1:23" ht="15.75" customHeight="1" x14ac:dyDescent="0.3">
      <c r="A107" s="321">
        <f t="shared" si="260"/>
        <v>4</v>
      </c>
      <c r="B107" s="321" t="str">
        <f>IFERROR(LEFT(LEFT(C107,2+(A107-2)*3)&amp;".00.00.00.00",11),"")</f>
        <v>04.03.04.00</v>
      </c>
      <c r="C107" s="293" t="s">
        <v>333</v>
      </c>
      <c r="D107" s="294" t="s">
        <v>334</v>
      </c>
      <c r="E107" s="295">
        <v>-132.80000000000001</v>
      </c>
      <c r="F107" s="323">
        <f t="shared" si="261"/>
        <v>-0.15154307480670554</v>
      </c>
      <c r="G107" s="295">
        <f>IF(AND($A108&gt;$A107,$A108&lt;&gt;""),SUMIFS(G108:G$143,$A108:$A$143,$A107+1,$B108:$B$143,$C107),SUMIFS(Base!$C:$C,Base!$A:$A,DRE!$C107,Base!$B:$B,DRE!G$1))</f>
        <v>0</v>
      </c>
      <c r="H107" s="323">
        <f t="shared" si="262"/>
        <v>0</v>
      </c>
      <c r="I107" s="295">
        <f>IF(AND($A108&gt;$A107,$A108&lt;&gt;""),SUMIFS(I108:I$143,$A108:$A$143,$A107+1,$B108:$B$143,$C107),SUMIFS(Base!$C:$C,Base!$A:$A,DRE!$C107,Base!$B:$B,DRE!I$1))</f>
        <v>-132.80000000000001</v>
      </c>
      <c r="J107" s="323">
        <f t="shared" ref="J107" si="424">IFERROR((I107/I$2)*100,0)</f>
        <v>-0.16723749474706778</v>
      </c>
      <c r="K107" s="295">
        <f>IF(AND($A108&gt;$A107,$A108&lt;&gt;""),SUMIFS(K108:K$143,$A108:$A$143,$A107+1,$B108:$B$143,$C107),SUMIFS(Base!$C:$C,Base!$A:$A,DRE!$C107,Base!$B:$B,DRE!K$1))</f>
        <v>0</v>
      </c>
      <c r="L107" s="323">
        <f t="shared" ref="L107" si="425">IFERROR((K107/K$2)*100,0)</f>
        <v>0</v>
      </c>
      <c r="M107" s="295">
        <f>IF(AND($A108&gt;$A107,$A108&lt;&gt;""),SUMIFS(M108:M$143,$A108:$A$143,$A107+1,$B108:$B$143,$C107),SUMIFS(Base!$C:$C,Base!$A:$A,DRE!$C107,Base!$B:$B,DRE!M$1))</f>
        <v>0</v>
      </c>
      <c r="N107" s="323">
        <f t="shared" ref="N107:P107" si="426">IFERROR((M107/M$2)*100,0)</f>
        <v>0</v>
      </c>
      <c r="O107" s="295">
        <f t="shared" si="266"/>
        <v>-265.60000000000002</v>
      </c>
      <c r="P107" s="325">
        <f t="shared" ref="P107" si="427">IFERROR((O107/O$2)*100,0)</f>
        <v>-0.15900394564459697</v>
      </c>
      <c r="W107" s="289"/>
    </row>
    <row r="108" spans="1:23" ht="15.75" customHeight="1" x14ac:dyDescent="0.3">
      <c r="A108" s="321">
        <f t="shared" si="260"/>
        <v>3</v>
      </c>
      <c r="B108" s="321" t="str">
        <f>IFERROR(LEFT(LEFT(C108,2+(A108-2)*3)&amp;".00.00.00.00",11),"")</f>
        <v>04.03.00.00</v>
      </c>
      <c r="C108" s="293" t="s">
        <v>335</v>
      </c>
      <c r="D108" s="294" t="s">
        <v>336</v>
      </c>
      <c r="E108" s="295">
        <v>-2404.1799999999998</v>
      </c>
      <c r="F108" s="323">
        <f t="shared" si="261"/>
        <v>-2.7435002228071181</v>
      </c>
      <c r="G108" s="295">
        <f>IF(AND($A109&gt;$A108,$A109&lt;&gt;""),SUMIFS(G109:G$143,$A109:$A$143,$A108+1,$B109:$B$143,$C108),SUMIFS(Base!$C:$C,Base!$A:$A,DRE!$C108,Base!$B:$B,DRE!G$1))</f>
        <v>0</v>
      </c>
      <c r="H108" s="323">
        <f t="shared" si="262"/>
        <v>0</v>
      </c>
      <c r="I108" s="295">
        <f>IF(AND($A109&gt;$A108,$A109&lt;&gt;""),SUMIFS(I109:I$143,$A109:$A$143,$A108+1,$B109:$B$143,$C108),SUMIFS(Base!$C:$C,Base!$A:$A,DRE!$C108,Base!$B:$B,DRE!I$1))</f>
        <v>-2404.1800000000003</v>
      </c>
      <c r="J108" s="323">
        <f t="shared" ref="J108" si="428">IFERROR((I108/I$2)*100,0)</f>
        <v>-3.0276283141641978</v>
      </c>
      <c r="K108" s="295">
        <f>IF(AND($A109&gt;$A108,$A109&lt;&gt;""),SUMIFS(K109:K$143,$A109:$A$143,$A108+1,$B109:$B$143,$C108),SUMIFS(Base!$C:$C,Base!$A:$A,DRE!$C108,Base!$B:$B,DRE!K$1))</f>
        <v>0</v>
      </c>
      <c r="L108" s="323">
        <f t="shared" ref="L108" si="429">IFERROR((K108/K$2)*100,0)</f>
        <v>0</v>
      </c>
      <c r="M108" s="295">
        <f>IF(AND($A109&gt;$A108,$A109&lt;&gt;""),SUMIFS(M109:M$143,$A109:$A$143,$A108+1,$B109:$B$143,$C108),SUMIFS(Base!$C:$C,Base!$A:$A,DRE!$C108,Base!$B:$B,DRE!M$1))</f>
        <v>0</v>
      </c>
      <c r="N108" s="323">
        <f t="shared" ref="N108:P108" si="430">IFERROR((M108/M$2)*100,0)</f>
        <v>0</v>
      </c>
      <c r="O108" s="295">
        <f t="shared" si="266"/>
        <v>-4808.3600000000006</v>
      </c>
      <c r="P108" s="325">
        <f t="shared" ref="P108" si="431">IFERROR((O108/O$2)*100,0)</f>
        <v>-2.8785700756011079</v>
      </c>
      <c r="W108" s="289"/>
    </row>
    <row r="109" spans="1:23" ht="15.75" customHeight="1" x14ac:dyDescent="0.3">
      <c r="A109" s="321">
        <f t="shared" si="260"/>
        <v>4</v>
      </c>
      <c r="B109" s="321" t="str">
        <f>IFERROR(LEFT(LEFT(C109,2+(A109-2)*3)&amp;".00.00.00.00",11),"")</f>
        <v>04.03.05.00</v>
      </c>
      <c r="C109" s="293" t="s">
        <v>337</v>
      </c>
      <c r="D109" s="294" t="s">
        <v>338</v>
      </c>
      <c r="E109" s="295">
        <v>-50</v>
      </c>
      <c r="F109" s="323">
        <f t="shared" si="261"/>
        <v>-5.705688057481384E-2</v>
      </c>
      <c r="G109" s="295">
        <f>IF(AND($A110&gt;$A109,$A110&lt;&gt;""),SUMIFS(G110:G$143,$A110:$A$143,$A109+1,$B110:$B$143,$C109),SUMIFS(Base!$C:$C,Base!$A:$A,DRE!$C109,Base!$B:$B,DRE!G$1))</f>
        <v>0</v>
      </c>
      <c r="H109" s="323">
        <f t="shared" si="262"/>
        <v>0</v>
      </c>
      <c r="I109" s="295">
        <f>IF(AND($A110&gt;$A109,$A110&lt;&gt;""),SUMIFS(I110:I$143,$A110:$A$143,$A109+1,$B110:$B$143,$C109),SUMIFS(Base!$C:$C,Base!$A:$A,DRE!$C109,Base!$B:$B,DRE!I$1))</f>
        <v>-50</v>
      </c>
      <c r="J109" s="323">
        <f t="shared" ref="J109" si="432">IFERROR((I109/I$2)*100,0)</f>
        <v>-6.2965924227058642E-2</v>
      </c>
      <c r="K109" s="295">
        <f>IF(AND($A110&gt;$A109,$A110&lt;&gt;""),SUMIFS(K110:K$143,$A110:$A$143,$A109+1,$B110:$B$143,$C109),SUMIFS(Base!$C:$C,Base!$A:$A,DRE!$C109,Base!$B:$B,DRE!K$1))</f>
        <v>0</v>
      </c>
      <c r="L109" s="323">
        <f t="shared" ref="L109" si="433">IFERROR((K109/K$2)*100,0)</f>
        <v>0</v>
      </c>
      <c r="M109" s="295">
        <f>IF(AND($A110&gt;$A109,$A110&lt;&gt;""),SUMIFS(M110:M$143,$A110:$A$143,$A109+1,$B110:$B$143,$C109),SUMIFS(Base!$C:$C,Base!$A:$A,DRE!$C109,Base!$B:$B,DRE!M$1))</f>
        <v>0</v>
      </c>
      <c r="N109" s="323">
        <f t="shared" ref="N109:P109" si="434">IFERROR((M109/M$2)*100,0)</f>
        <v>0</v>
      </c>
      <c r="O109" s="295">
        <f t="shared" si="266"/>
        <v>-100</v>
      </c>
      <c r="P109" s="325">
        <f t="shared" ref="P109" si="435">IFERROR((O109/O$2)*100,0)</f>
        <v>-5.9865943390285004E-2</v>
      </c>
      <c r="W109" s="289"/>
    </row>
    <row r="110" spans="1:23" ht="15.75" customHeight="1" x14ac:dyDescent="0.3">
      <c r="A110" s="321">
        <f t="shared" si="260"/>
        <v>4</v>
      </c>
      <c r="B110" s="321" t="str">
        <f>IFERROR(LEFT(LEFT(C110,2+(A110-2)*3)&amp;".00.00.00.00",11),"")</f>
        <v>04.03.05.00</v>
      </c>
      <c r="C110" s="293" t="s">
        <v>339</v>
      </c>
      <c r="D110" s="294" t="s">
        <v>340</v>
      </c>
      <c r="E110" s="295">
        <v>-450</v>
      </c>
      <c r="F110" s="323">
        <f t="shared" si="261"/>
        <v>-0.51351192517332445</v>
      </c>
      <c r="G110" s="295">
        <f>IF(AND($A111&gt;$A110,$A111&lt;&gt;""),SUMIFS(G111:G$143,$A111:$A$143,$A110+1,$B111:$B$143,$C110),SUMIFS(Base!$C:$C,Base!$A:$A,DRE!$C110,Base!$B:$B,DRE!G$1))</f>
        <v>0</v>
      </c>
      <c r="H110" s="323">
        <f t="shared" si="262"/>
        <v>0</v>
      </c>
      <c r="I110" s="295">
        <f>IF(AND($A111&gt;$A110,$A111&lt;&gt;""),SUMIFS(I111:I$143,$A111:$A$143,$A110+1,$B111:$B$143,$C110),SUMIFS(Base!$C:$C,Base!$A:$A,DRE!$C110,Base!$B:$B,DRE!I$1))</f>
        <v>-450</v>
      </c>
      <c r="J110" s="323">
        <f t="shared" ref="J110" si="436">IFERROR((I110/I$2)*100,0)</f>
        <v>-0.56669331804352785</v>
      </c>
      <c r="K110" s="295">
        <f>IF(AND($A111&gt;$A110,$A111&lt;&gt;""),SUMIFS(K111:K$143,$A111:$A$143,$A110+1,$B111:$B$143,$C110),SUMIFS(Base!$C:$C,Base!$A:$A,DRE!$C110,Base!$B:$B,DRE!K$1))</f>
        <v>0</v>
      </c>
      <c r="L110" s="323">
        <f t="shared" ref="L110" si="437">IFERROR((K110/K$2)*100,0)</f>
        <v>0</v>
      </c>
      <c r="M110" s="295">
        <f>IF(AND($A111&gt;$A110,$A111&lt;&gt;""),SUMIFS(M111:M$143,$A111:$A$143,$A110+1,$B111:$B$143,$C110),SUMIFS(Base!$C:$C,Base!$A:$A,DRE!$C110,Base!$B:$B,DRE!M$1))</f>
        <v>0</v>
      </c>
      <c r="N110" s="323">
        <f t="shared" ref="N110:P110" si="438">IFERROR((M110/M$2)*100,0)</f>
        <v>0</v>
      </c>
      <c r="O110" s="295">
        <f t="shared" si="266"/>
        <v>-900</v>
      </c>
      <c r="P110" s="325">
        <f t="shared" ref="P110" si="439">IFERROR((O110/O$2)*100,0)</f>
        <v>-0.53879349051256498</v>
      </c>
      <c r="W110" s="289"/>
    </row>
    <row r="111" spans="1:23" ht="15.75" customHeight="1" x14ac:dyDescent="0.3">
      <c r="A111" s="321">
        <f t="shared" si="260"/>
        <v>4</v>
      </c>
      <c r="B111" s="321" t="str">
        <f>IFERROR(LEFT(LEFT(C111,2+(A111-2)*3)&amp;".00.00.00.00",11),"")</f>
        <v>04.03.05.00</v>
      </c>
      <c r="C111" s="293" t="s">
        <v>341</v>
      </c>
      <c r="D111" s="294" t="s">
        <v>342</v>
      </c>
      <c r="E111" s="295">
        <v>-18.55</v>
      </c>
      <c r="F111" s="323">
        <f t="shared" si="261"/>
        <v>-2.1168102693255933E-2</v>
      </c>
      <c r="G111" s="295">
        <f>IF(AND($A112&gt;$A111,$A112&lt;&gt;""),SUMIFS(G112:G$143,$A112:$A$143,$A111+1,$B112:$B$143,$C111),SUMIFS(Base!$C:$C,Base!$A:$A,DRE!$C111,Base!$B:$B,DRE!G$1))</f>
        <v>0</v>
      </c>
      <c r="H111" s="323">
        <f t="shared" si="262"/>
        <v>0</v>
      </c>
      <c r="I111" s="295">
        <f>IF(AND($A112&gt;$A111,$A112&lt;&gt;""),SUMIFS(I112:I$143,$A112:$A$143,$A111+1,$B112:$B$143,$C111),SUMIFS(Base!$C:$C,Base!$A:$A,DRE!$C111,Base!$B:$B,DRE!I$1))</f>
        <v>-18.55</v>
      </c>
      <c r="J111" s="323">
        <f t="shared" ref="J111" si="440">IFERROR((I111/I$2)*100,0)</f>
        <v>-2.3360357888238759E-2</v>
      </c>
      <c r="K111" s="295">
        <f>IF(AND($A112&gt;$A111,$A112&lt;&gt;""),SUMIFS(K112:K$143,$A112:$A$143,$A111+1,$B112:$B$143,$C111),SUMIFS(Base!$C:$C,Base!$A:$A,DRE!$C111,Base!$B:$B,DRE!K$1))</f>
        <v>0</v>
      </c>
      <c r="L111" s="323">
        <f t="shared" ref="L111" si="441">IFERROR((K111/K$2)*100,0)</f>
        <v>0</v>
      </c>
      <c r="M111" s="295">
        <f>IF(AND($A112&gt;$A111,$A112&lt;&gt;""),SUMIFS(M112:M$143,$A112:$A$143,$A111+1,$B112:$B$143,$C111),SUMIFS(Base!$C:$C,Base!$A:$A,DRE!$C111,Base!$B:$B,DRE!M$1))</f>
        <v>0</v>
      </c>
      <c r="N111" s="323">
        <f t="shared" ref="N111:P111" si="442">IFERROR((M111/M$2)*100,0)</f>
        <v>0</v>
      </c>
      <c r="O111" s="295">
        <f t="shared" si="266"/>
        <v>-37.1</v>
      </c>
      <c r="P111" s="325">
        <f t="shared" ref="P111" si="443">IFERROR((O111/O$2)*100,0)</f>
        <v>-2.2210264997795735E-2</v>
      </c>
      <c r="W111" s="289"/>
    </row>
    <row r="112" spans="1:23" ht="15.75" customHeight="1" x14ac:dyDescent="0.3">
      <c r="A112" s="321">
        <f t="shared" si="260"/>
        <v>4</v>
      </c>
      <c r="B112" s="321" t="str">
        <f>IFERROR(LEFT(LEFT(C112,2+(A112-2)*3)&amp;".00.00.00.00",11),"")</f>
        <v>04.03.05.00</v>
      </c>
      <c r="C112" s="293" t="s">
        <v>343</v>
      </c>
      <c r="D112" s="294" t="s">
        <v>344</v>
      </c>
      <c r="E112" s="295">
        <v>-389.91</v>
      </c>
      <c r="F112" s="323">
        <f t="shared" si="261"/>
        <v>-0.44494096609851325</v>
      </c>
      <c r="G112" s="295">
        <f>IF(AND($A113&gt;$A112,$A113&lt;&gt;""),SUMIFS(G113:G$143,$A113:$A$143,$A112+1,$B113:$B$143,$C112),SUMIFS(Base!$C:$C,Base!$A:$A,DRE!$C112,Base!$B:$B,DRE!G$1))</f>
        <v>0</v>
      </c>
      <c r="H112" s="323">
        <f t="shared" si="262"/>
        <v>0</v>
      </c>
      <c r="I112" s="295">
        <f>IF(AND($A113&gt;$A112,$A113&lt;&gt;""),SUMIFS(I113:I$143,$A113:$A$143,$A112+1,$B113:$B$143,$C112),SUMIFS(Base!$C:$C,Base!$A:$A,DRE!$C112,Base!$B:$B,DRE!I$1))</f>
        <v>-389.91</v>
      </c>
      <c r="J112" s="323">
        <f t="shared" ref="J112" si="444">IFERROR((I112/I$2)*100,0)</f>
        <v>-0.49102087030744879</v>
      </c>
      <c r="K112" s="295">
        <f>IF(AND($A113&gt;$A112,$A113&lt;&gt;""),SUMIFS(K113:K$143,$A113:$A$143,$A112+1,$B113:$B$143,$C112),SUMIFS(Base!$C:$C,Base!$A:$A,DRE!$C112,Base!$B:$B,DRE!K$1))</f>
        <v>0</v>
      </c>
      <c r="L112" s="323">
        <f t="shared" ref="L112" si="445">IFERROR((K112/K$2)*100,0)</f>
        <v>0</v>
      </c>
      <c r="M112" s="295">
        <f>IF(AND($A113&gt;$A112,$A113&lt;&gt;""),SUMIFS(M113:M$143,$A113:$A$143,$A112+1,$B113:$B$143,$C112),SUMIFS(Base!$C:$C,Base!$A:$A,DRE!$C112,Base!$B:$B,DRE!M$1))</f>
        <v>0</v>
      </c>
      <c r="N112" s="323">
        <f t="shared" ref="N112:P112" si="446">IFERROR((M112/M$2)*100,0)</f>
        <v>0</v>
      </c>
      <c r="O112" s="295">
        <f t="shared" si="266"/>
        <v>-779.82</v>
      </c>
      <c r="P112" s="325">
        <f t="shared" ref="P112" si="447">IFERROR((O112/O$2)*100,0)</f>
        <v>-0.46684659974612047</v>
      </c>
      <c r="W112" s="289"/>
    </row>
    <row r="113" spans="1:23" ht="15.75" customHeight="1" x14ac:dyDescent="0.3">
      <c r="A113" s="321">
        <f t="shared" si="260"/>
        <v>4</v>
      </c>
      <c r="B113" s="321" t="str">
        <f>IFERROR(LEFT(LEFT(C113,2+(A113-2)*3)&amp;".00.00.00.00",11),"")</f>
        <v>04.03.05.00</v>
      </c>
      <c r="C113" s="293" t="s">
        <v>345</v>
      </c>
      <c r="D113" s="294" t="s">
        <v>346</v>
      </c>
      <c r="E113" s="295">
        <v>0</v>
      </c>
      <c r="F113" s="323">
        <f t="shared" si="261"/>
        <v>0</v>
      </c>
      <c r="G113" s="295">
        <f>IF(AND($A114&gt;$A113,$A114&lt;&gt;""),SUMIFS(G114:G$143,$A114:$A$143,$A113+1,$B114:$B$143,$C113),SUMIFS(Base!$C:$C,Base!$A:$A,DRE!$C113,Base!$B:$B,DRE!G$1))</f>
        <v>0</v>
      </c>
      <c r="H113" s="323">
        <f t="shared" si="262"/>
        <v>0</v>
      </c>
      <c r="I113" s="295">
        <f>IF(AND($A114&gt;$A113,$A114&lt;&gt;""),SUMIFS(I114:I$143,$A114:$A$143,$A113+1,$B114:$B$143,$C113),SUMIFS(Base!$C:$C,Base!$A:$A,DRE!$C113,Base!$B:$B,DRE!I$1))</f>
        <v>0</v>
      </c>
      <c r="J113" s="323">
        <f t="shared" ref="J113" si="448">IFERROR((I113/I$2)*100,0)</f>
        <v>0</v>
      </c>
      <c r="K113" s="295">
        <f>IF(AND($A114&gt;$A113,$A114&lt;&gt;""),SUMIFS(K114:K$143,$A114:$A$143,$A113+1,$B114:$B$143,$C113),SUMIFS(Base!$C:$C,Base!$A:$A,DRE!$C113,Base!$B:$B,DRE!K$1))</f>
        <v>0</v>
      </c>
      <c r="L113" s="323">
        <f t="shared" ref="L113" si="449">IFERROR((K113/K$2)*100,0)</f>
        <v>0</v>
      </c>
      <c r="M113" s="295">
        <f>IF(AND($A114&gt;$A113,$A114&lt;&gt;""),SUMIFS(M114:M$143,$A114:$A$143,$A113+1,$B114:$B$143,$C113),SUMIFS(Base!$C:$C,Base!$A:$A,DRE!$C113,Base!$B:$B,DRE!M$1))</f>
        <v>0</v>
      </c>
      <c r="N113" s="323">
        <f t="shared" ref="N113:P113" si="450">IFERROR((M113/M$2)*100,0)</f>
        <v>0</v>
      </c>
      <c r="O113" s="295">
        <f t="shared" si="266"/>
        <v>0</v>
      </c>
      <c r="P113" s="325">
        <f t="shared" ref="P113" si="451">IFERROR((O113/O$2)*100,0)</f>
        <v>0</v>
      </c>
      <c r="W113" s="289"/>
    </row>
    <row r="114" spans="1:23" ht="15.75" customHeight="1" x14ac:dyDescent="0.3">
      <c r="A114" s="321">
        <f t="shared" si="260"/>
        <v>4</v>
      </c>
      <c r="B114" s="321" t="str">
        <f>IFERROR(LEFT(LEFT(C114,2+(A114-2)*3)&amp;".00.00.00.00",11),"")</f>
        <v>04.03.05.00</v>
      </c>
      <c r="C114" s="293" t="s">
        <v>347</v>
      </c>
      <c r="D114" s="294" t="s">
        <v>348</v>
      </c>
      <c r="E114" s="295">
        <v>-1495.72</v>
      </c>
      <c r="F114" s="323">
        <f t="shared" si="261"/>
        <v>-1.7068223482672111</v>
      </c>
      <c r="G114" s="295">
        <f>IF(AND($A115&gt;$A114,$A115&lt;&gt;""),SUMIFS(G115:G$143,$A115:$A$143,$A114+1,$B115:$B$143,$C114),SUMIFS(Base!$C:$C,Base!$A:$A,DRE!$C114,Base!$B:$B,DRE!G$1))</f>
        <v>0</v>
      </c>
      <c r="H114" s="323">
        <f t="shared" si="262"/>
        <v>0</v>
      </c>
      <c r="I114" s="295">
        <f>IF(AND($A115&gt;$A114,$A115&lt;&gt;""),SUMIFS(I115:I$143,$A115:$A$143,$A114+1,$B115:$B$143,$C114),SUMIFS(Base!$C:$C,Base!$A:$A,DRE!$C114,Base!$B:$B,DRE!I$1))</f>
        <v>-1495.72</v>
      </c>
      <c r="J114" s="323">
        <f t="shared" ref="J114" si="452">IFERROR((I114/I$2)*100,0)</f>
        <v>-1.8835878436979234</v>
      </c>
      <c r="K114" s="295">
        <f>IF(AND($A115&gt;$A114,$A115&lt;&gt;""),SUMIFS(K115:K$143,$A115:$A$143,$A114+1,$B115:$B$143,$C114),SUMIFS(Base!$C:$C,Base!$A:$A,DRE!$C114,Base!$B:$B,DRE!K$1))</f>
        <v>0</v>
      </c>
      <c r="L114" s="323">
        <f t="shared" ref="L114" si="453">IFERROR((K114/K$2)*100,0)</f>
        <v>0</v>
      </c>
      <c r="M114" s="295">
        <f>IF(AND($A115&gt;$A114,$A115&lt;&gt;""),SUMIFS(M115:M$143,$A115:$A$143,$A114+1,$B115:$B$143,$C114),SUMIFS(Base!$C:$C,Base!$A:$A,DRE!$C114,Base!$B:$B,DRE!M$1))</f>
        <v>0</v>
      </c>
      <c r="N114" s="323">
        <f t="shared" ref="N114:P114" si="454">IFERROR((M114/M$2)*100,0)</f>
        <v>0</v>
      </c>
      <c r="O114" s="295">
        <f t="shared" si="266"/>
        <v>-2991.44</v>
      </c>
      <c r="P114" s="325">
        <f t="shared" ref="P114" si="455">IFERROR((O114/O$2)*100,0)</f>
        <v>-1.7908537769543418</v>
      </c>
      <c r="W114" s="289"/>
    </row>
    <row r="115" spans="1:23" ht="15.75" customHeight="1" x14ac:dyDescent="0.3">
      <c r="A115" s="321">
        <f t="shared" si="260"/>
        <v>2</v>
      </c>
      <c r="B115" s="321" t="str">
        <f>IFERROR(LEFT(LEFT(C115,2+(A115-2)*3)&amp;".00.00.00.00",11),"")</f>
        <v>04.00.00.00</v>
      </c>
      <c r="C115" s="293" t="s">
        <v>349</v>
      </c>
      <c r="D115" s="294" t="s">
        <v>350</v>
      </c>
      <c r="E115" s="295">
        <v>-3360.2</v>
      </c>
      <c r="F115" s="323">
        <f t="shared" si="261"/>
        <v>-3.8344506021497886</v>
      </c>
      <c r="G115" s="295">
        <f>IF(AND($A116&gt;$A115,$A116&lt;&gt;""),SUMIFS(G116:G$143,$A116:$A$143,$A115+1,$B116:$B$143,$C115),SUMIFS(Base!$C:$C,Base!$A:$A,DRE!$C115,Base!$B:$B,DRE!G$1))</f>
        <v>0</v>
      </c>
      <c r="H115" s="323">
        <f t="shared" si="262"/>
        <v>0</v>
      </c>
      <c r="I115" s="295">
        <f>IF(AND($A116&gt;$A115,$A116&lt;&gt;""),SUMIFS(I116:I$143,$A116:$A$143,$A115+1,$B116:$B$143,$C115),SUMIFS(Base!$C:$C,Base!$A:$A,DRE!$C115,Base!$B:$B,DRE!I$1))</f>
        <v>-3360.2</v>
      </c>
      <c r="J115" s="323">
        <f t="shared" ref="J115" si="456">IFERROR((I115/I$2)*100,0)</f>
        <v>-4.2315619717552497</v>
      </c>
      <c r="K115" s="295">
        <f>IF(AND($A116&gt;$A115,$A116&lt;&gt;""),SUMIFS(K116:K$143,$A116:$A$143,$A115+1,$B116:$B$143,$C115),SUMIFS(Base!$C:$C,Base!$A:$A,DRE!$C115,Base!$B:$B,DRE!K$1))</f>
        <v>0</v>
      </c>
      <c r="L115" s="323">
        <f t="shared" ref="L115" si="457">IFERROR((K115/K$2)*100,0)</f>
        <v>0</v>
      </c>
      <c r="M115" s="295">
        <f>IF(AND($A116&gt;$A115,$A116&lt;&gt;""),SUMIFS(M116:M$143,$A116:$A$143,$A115+1,$B116:$B$143,$C115),SUMIFS(Base!$C:$C,Base!$A:$A,DRE!$C115,Base!$B:$B,DRE!M$1))</f>
        <v>0</v>
      </c>
      <c r="N115" s="323">
        <f t="shared" ref="N115:P115" si="458">IFERROR((M115/M$2)*100,0)</f>
        <v>0</v>
      </c>
      <c r="O115" s="295">
        <f t="shared" si="266"/>
        <v>-6720.4</v>
      </c>
      <c r="P115" s="325">
        <f t="shared" ref="P115" si="459">IFERROR((O115/O$2)*100,0)</f>
        <v>-4.0232308596007123</v>
      </c>
      <c r="W115" s="289"/>
    </row>
    <row r="116" spans="1:23" ht="15.75" customHeight="1" x14ac:dyDescent="0.3">
      <c r="A116" s="321">
        <f t="shared" si="260"/>
        <v>3</v>
      </c>
      <c r="B116" s="321" t="str">
        <f>IFERROR(LEFT(LEFT(C116,2+(A116-2)*3)&amp;".00.00.00.00",11),"")</f>
        <v>04.04.00.00</v>
      </c>
      <c r="C116" s="293" t="s">
        <v>575</v>
      </c>
      <c r="D116" s="294" t="s">
        <v>576</v>
      </c>
      <c r="E116" s="295">
        <v>0</v>
      </c>
      <c r="F116" s="323">
        <f t="shared" si="261"/>
        <v>0</v>
      </c>
      <c r="G116" s="295">
        <f>IF(AND($A117&gt;$A116,$A117&lt;&gt;""),SUMIFS(G117:G$143,$A117:$A$143,$A116+1,$B117:$B$143,$C116),SUMIFS(Base!$C:$C,Base!$A:$A,DRE!$C116,Base!$B:$B,DRE!G$1))</f>
        <v>0</v>
      </c>
      <c r="H116" s="323">
        <f t="shared" si="262"/>
        <v>0</v>
      </c>
      <c r="I116" s="295">
        <f>IF(AND($A117&gt;$A116,$A117&lt;&gt;""),SUMIFS(I117:I$143,$A117:$A$143,$A116+1,$B117:$B$143,$C116),SUMIFS(Base!$C:$C,Base!$A:$A,DRE!$C116,Base!$B:$B,DRE!I$1))</f>
        <v>0</v>
      </c>
      <c r="J116" s="323">
        <f t="shared" ref="J116" si="460">IFERROR((I116/I$2)*100,0)</f>
        <v>0</v>
      </c>
      <c r="K116" s="295">
        <f>IF(AND($A117&gt;$A116,$A117&lt;&gt;""),SUMIFS(K117:K$143,$A117:$A$143,$A116+1,$B117:$B$143,$C116),SUMIFS(Base!$C:$C,Base!$A:$A,DRE!$C116,Base!$B:$B,DRE!K$1))</f>
        <v>0</v>
      </c>
      <c r="L116" s="323">
        <f t="shared" ref="L116" si="461">IFERROR((K116/K$2)*100,0)</f>
        <v>0</v>
      </c>
      <c r="M116" s="295">
        <f>IF(AND($A117&gt;$A116,$A117&lt;&gt;""),SUMIFS(M117:M$143,$A117:$A$143,$A116+1,$B117:$B$143,$C116),SUMIFS(Base!$C:$C,Base!$A:$A,DRE!$C116,Base!$B:$B,DRE!M$1))</f>
        <v>0</v>
      </c>
      <c r="N116" s="323">
        <f t="shared" ref="N116:P116" si="462">IFERROR((M116/M$2)*100,0)</f>
        <v>0</v>
      </c>
      <c r="O116" s="295">
        <f t="shared" si="266"/>
        <v>0</v>
      </c>
      <c r="P116" s="325">
        <f t="shared" ref="P116" si="463">IFERROR((O116/O$2)*100,0)</f>
        <v>0</v>
      </c>
      <c r="W116" s="289"/>
    </row>
    <row r="117" spans="1:23" ht="15.75" customHeight="1" x14ac:dyDescent="0.3">
      <c r="A117" s="321">
        <f t="shared" si="260"/>
        <v>3</v>
      </c>
      <c r="B117" s="321" t="str">
        <f>IFERROR(LEFT(LEFT(C117,2+(A117-2)*3)&amp;".00.00.00.00",11),"")</f>
        <v>04.04.00.00</v>
      </c>
      <c r="C117" s="293" t="s">
        <v>351</v>
      </c>
      <c r="D117" s="294" t="s">
        <v>352</v>
      </c>
      <c r="E117" s="295">
        <v>-3360.2</v>
      </c>
      <c r="F117" s="323">
        <f t="shared" si="261"/>
        <v>-3.8344506021497886</v>
      </c>
      <c r="G117" s="295">
        <f>IF(AND($A118&gt;$A117,$A118&lt;&gt;""),SUMIFS(G118:G$143,$A118:$A$143,$A117+1,$B118:$B$143,$C117),SUMIFS(Base!$C:$C,Base!$A:$A,DRE!$C117,Base!$B:$B,DRE!G$1))</f>
        <v>0</v>
      </c>
      <c r="H117" s="323">
        <f t="shared" si="262"/>
        <v>0</v>
      </c>
      <c r="I117" s="295">
        <f>IF(AND($A118&gt;$A117,$A118&lt;&gt;""),SUMIFS(I118:I$143,$A118:$A$143,$A117+1,$B118:$B$143,$C117),SUMIFS(Base!$C:$C,Base!$A:$A,DRE!$C117,Base!$B:$B,DRE!I$1))</f>
        <v>-3360.2</v>
      </c>
      <c r="J117" s="323">
        <f t="shared" ref="J117" si="464">IFERROR((I117/I$2)*100,0)</f>
        <v>-4.2315619717552497</v>
      </c>
      <c r="K117" s="295">
        <f>IF(AND($A118&gt;$A117,$A118&lt;&gt;""),SUMIFS(K118:K$143,$A118:$A$143,$A117+1,$B118:$B$143,$C117),SUMIFS(Base!$C:$C,Base!$A:$A,DRE!$C117,Base!$B:$B,DRE!K$1))</f>
        <v>0</v>
      </c>
      <c r="L117" s="323">
        <f t="shared" ref="L117" si="465">IFERROR((K117/K$2)*100,0)</f>
        <v>0</v>
      </c>
      <c r="M117" s="295">
        <f>IF(AND($A118&gt;$A117,$A118&lt;&gt;""),SUMIFS(M118:M$143,$A118:$A$143,$A117+1,$B118:$B$143,$C117),SUMIFS(Base!$C:$C,Base!$A:$A,DRE!$C117,Base!$B:$B,DRE!M$1))</f>
        <v>0</v>
      </c>
      <c r="N117" s="323">
        <f t="shared" ref="N117:P117" si="466">IFERROR((M117/M$2)*100,0)</f>
        <v>0</v>
      </c>
      <c r="O117" s="295">
        <f t="shared" si="266"/>
        <v>-6720.4</v>
      </c>
      <c r="P117" s="325">
        <f t="shared" ref="P117" si="467">IFERROR((O117/O$2)*100,0)</f>
        <v>-4.0232308596007123</v>
      </c>
      <c r="W117" s="289"/>
    </row>
    <row r="118" spans="1:23" ht="15.75" customHeight="1" x14ac:dyDescent="0.3">
      <c r="A118" s="321">
        <f t="shared" si="260"/>
        <v>2</v>
      </c>
      <c r="B118" s="321" t="str">
        <f>IFERROR(LEFT(LEFT(C118,2+(A118-2)*3)&amp;".00.00.00.00",11),"")</f>
        <v>04.00.00.00</v>
      </c>
      <c r="C118" s="293" t="s">
        <v>353</v>
      </c>
      <c r="D118" s="294" t="s">
        <v>354</v>
      </c>
      <c r="E118" s="295">
        <v>-1797.79</v>
      </c>
      <c r="F118" s="323">
        <f t="shared" si="261"/>
        <v>-2.051525786571891</v>
      </c>
      <c r="G118" s="295">
        <f>IF(AND($A119&gt;$A118,$A119&lt;&gt;""),SUMIFS(G119:G$143,$A119:$A$143,$A118+1,$B119:$B$143,$C118),SUMIFS(Base!$C:$C,Base!$A:$A,DRE!$C118,Base!$B:$B,DRE!G$1))</f>
        <v>0</v>
      </c>
      <c r="H118" s="323">
        <f t="shared" si="262"/>
        <v>0</v>
      </c>
      <c r="I118" s="295">
        <f>IF(AND($A119&gt;$A118,$A119&lt;&gt;""),SUMIFS(I119:I$143,$A119:$A$143,$A118+1,$B119:$B$143,$C118),SUMIFS(Base!$C:$C,Base!$A:$A,DRE!$C118,Base!$B:$B,DRE!I$1))</f>
        <v>-1797.79</v>
      </c>
      <c r="J118" s="323">
        <f t="shared" ref="J118" si="468">IFERROR((I118/I$2)*100,0)</f>
        <v>-2.2639901783232754</v>
      </c>
      <c r="K118" s="295">
        <f>IF(AND($A119&gt;$A118,$A119&lt;&gt;""),SUMIFS(K119:K$143,$A119:$A$143,$A118+1,$B119:$B$143,$C118),SUMIFS(Base!$C:$C,Base!$A:$A,DRE!$C118,Base!$B:$B,DRE!K$1))</f>
        <v>0</v>
      </c>
      <c r="L118" s="323">
        <f t="shared" ref="L118" si="469">IFERROR((K118/K$2)*100,0)</f>
        <v>0</v>
      </c>
      <c r="M118" s="295">
        <f>IF(AND($A119&gt;$A118,$A119&lt;&gt;""),SUMIFS(M119:M$143,$A119:$A$143,$A118+1,$B119:$B$143,$C118),SUMIFS(Base!$C:$C,Base!$A:$A,DRE!$C118,Base!$B:$B,DRE!M$1))</f>
        <v>0</v>
      </c>
      <c r="N118" s="323">
        <f t="shared" ref="N118:P118" si="470">IFERROR((M118/M$2)*100,0)</f>
        <v>0</v>
      </c>
      <c r="O118" s="295">
        <f t="shared" si="266"/>
        <v>-3595.58</v>
      </c>
      <c r="P118" s="325">
        <f t="shared" ref="P118" si="471">IFERROR((O118/O$2)*100,0)</f>
        <v>-2.1525278873524094</v>
      </c>
      <c r="W118" s="289"/>
    </row>
    <row r="119" spans="1:23" ht="15.75" customHeight="1" x14ac:dyDescent="0.3">
      <c r="A119" s="321">
        <f t="shared" si="260"/>
        <v>3</v>
      </c>
      <c r="B119" s="321" t="str">
        <f>IFERROR(LEFT(LEFT(C119,2+(A119-2)*3)&amp;".00.00.00.00",11),"")</f>
        <v>04.05.00.00</v>
      </c>
      <c r="C119" s="293" t="s">
        <v>355</v>
      </c>
      <c r="D119" s="294" t="s">
        <v>356</v>
      </c>
      <c r="E119" s="295">
        <v>-174.9</v>
      </c>
      <c r="F119" s="323">
        <f t="shared" si="261"/>
        <v>-0.1995849682506988</v>
      </c>
      <c r="G119" s="295">
        <f>IF(AND($A120&gt;$A119,$A120&lt;&gt;""),SUMIFS(G120:G$143,$A120:$A$143,$A119+1,$B120:$B$143,$C119),SUMIFS(Base!$C:$C,Base!$A:$A,DRE!$C119,Base!$B:$B,DRE!G$1))</f>
        <v>0</v>
      </c>
      <c r="H119" s="323">
        <f t="shared" si="262"/>
        <v>0</v>
      </c>
      <c r="I119" s="295">
        <f>IF(AND($A120&gt;$A119,$A120&lt;&gt;""),SUMIFS(I120:I$143,$A120:$A$143,$A119+1,$B120:$B$143,$C119),SUMIFS(Base!$C:$C,Base!$A:$A,DRE!$C119,Base!$B:$B,DRE!I$1))</f>
        <v>-174.9</v>
      </c>
      <c r="J119" s="323">
        <f t="shared" ref="J119" si="472">IFERROR((I119/I$2)*100,0)</f>
        <v>-0.22025480294625119</v>
      </c>
      <c r="K119" s="295">
        <f>IF(AND($A120&gt;$A119,$A120&lt;&gt;""),SUMIFS(K120:K$143,$A120:$A$143,$A119+1,$B120:$B$143,$C119),SUMIFS(Base!$C:$C,Base!$A:$A,DRE!$C119,Base!$B:$B,DRE!K$1))</f>
        <v>0</v>
      </c>
      <c r="L119" s="323">
        <f t="shared" ref="L119" si="473">IFERROR((K119/K$2)*100,0)</f>
        <v>0</v>
      </c>
      <c r="M119" s="295">
        <f>IF(AND($A120&gt;$A119,$A120&lt;&gt;""),SUMIFS(M120:M$143,$A120:$A$143,$A119+1,$B120:$B$143,$C119),SUMIFS(Base!$C:$C,Base!$A:$A,DRE!$C119,Base!$B:$B,DRE!M$1))</f>
        <v>0</v>
      </c>
      <c r="N119" s="323">
        <f t="shared" ref="N119:P119" si="474">IFERROR((M119/M$2)*100,0)</f>
        <v>0</v>
      </c>
      <c r="O119" s="295">
        <f t="shared" si="266"/>
        <v>-349.8</v>
      </c>
      <c r="P119" s="325">
        <f t="shared" ref="P119" si="475">IFERROR((O119/O$2)*100,0)</f>
        <v>-0.20941106997921693</v>
      </c>
      <c r="W119" s="289"/>
    </row>
    <row r="120" spans="1:23" ht="15.75" customHeight="1" x14ac:dyDescent="0.3">
      <c r="A120" s="321">
        <f t="shared" si="260"/>
        <v>3</v>
      </c>
      <c r="B120" s="321" t="str">
        <f>IFERROR(LEFT(LEFT(C120,2+(A120-2)*3)&amp;".00.00.00.00",11),"")</f>
        <v>04.05.00.00</v>
      </c>
      <c r="C120" s="293" t="s">
        <v>357</v>
      </c>
      <c r="D120" s="294" t="s">
        <v>358</v>
      </c>
      <c r="E120" s="295">
        <v>-1.31</v>
      </c>
      <c r="F120" s="323">
        <f t="shared" si="261"/>
        <v>-1.4948902710601225E-3</v>
      </c>
      <c r="G120" s="295">
        <f>IF(AND($A121&gt;$A120,$A121&lt;&gt;""),SUMIFS(G121:G$143,$A121:$A$143,$A120+1,$B121:$B$143,$C120),SUMIFS(Base!$C:$C,Base!$A:$A,DRE!$C120,Base!$B:$B,DRE!G$1))</f>
        <v>0</v>
      </c>
      <c r="H120" s="323">
        <f t="shared" si="262"/>
        <v>0</v>
      </c>
      <c r="I120" s="295">
        <f>IF(AND($A121&gt;$A120,$A121&lt;&gt;""),SUMIFS(I121:I$143,$A121:$A$143,$A120+1,$B121:$B$143,$C120),SUMIFS(Base!$C:$C,Base!$A:$A,DRE!$C120,Base!$B:$B,DRE!I$1))</f>
        <v>-1.31</v>
      </c>
      <c r="J120" s="323">
        <f t="shared" ref="J120" si="476">IFERROR((I120/I$2)*100,0)</f>
        <v>-1.6497072147489366E-3</v>
      </c>
      <c r="K120" s="295">
        <f>IF(AND($A121&gt;$A120,$A121&lt;&gt;""),SUMIFS(K121:K$143,$A121:$A$143,$A120+1,$B121:$B$143,$C120),SUMIFS(Base!$C:$C,Base!$A:$A,DRE!$C120,Base!$B:$B,DRE!K$1))</f>
        <v>0</v>
      </c>
      <c r="L120" s="323">
        <f t="shared" ref="L120" si="477">IFERROR((K120/K$2)*100,0)</f>
        <v>0</v>
      </c>
      <c r="M120" s="295">
        <f>IF(AND($A121&gt;$A120,$A121&lt;&gt;""),SUMIFS(M121:M$143,$A121:$A$143,$A120+1,$B121:$B$143,$C120),SUMIFS(Base!$C:$C,Base!$A:$A,DRE!$C120,Base!$B:$B,DRE!M$1))</f>
        <v>0</v>
      </c>
      <c r="N120" s="323">
        <f t="shared" ref="N120:P120" si="478">IFERROR((M120/M$2)*100,0)</f>
        <v>0</v>
      </c>
      <c r="O120" s="295">
        <f t="shared" si="266"/>
        <v>-2.62</v>
      </c>
      <c r="P120" s="325">
        <f t="shared" ref="P120" si="479">IFERROR((O120/O$2)*100,0)</f>
        <v>-1.5684877168254672E-3</v>
      </c>
      <c r="W120" s="289"/>
    </row>
    <row r="121" spans="1:23" ht="15.75" customHeight="1" x14ac:dyDescent="0.3">
      <c r="A121" s="321">
        <f t="shared" si="260"/>
        <v>4</v>
      </c>
      <c r="B121" s="321" t="str">
        <f>IFERROR(LEFT(LEFT(C121,2+(A121-2)*3)&amp;".00.00.00.00",11),"")</f>
        <v>04.05.02.00</v>
      </c>
      <c r="C121" s="293" t="s">
        <v>359</v>
      </c>
      <c r="D121" s="294" t="s">
        <v>360</v>
      </c>
      <c r="E121" s="295">
        <v>-1.31</v>
      </c>
      <c r="F121" s="323">
        <f t="shared" si="261"/>
        <v>-1.4948902710601225E-3</v>
      </c>
      <c r="G121" s="295">
        <f>IF(AND($A122&gt;$A121,$A122&lt;&gt;""),SUMIFS(G122:G$143,$A122:$A$143,$A121+1,$B122:$B$143,$C121),SUMIFS(Base!$C:$C,Base!$A:$A,DRE!$C121,Base!$B:$B,DRE!G$1))</f>
        <v>0</v>
      </c>
      <c r="H121" s="323">
        <f t="shared" si="262"/>
        <v>0</v>
      </c>
      <c r="I121" s="295">
        <f>IF(AND($A122&gt;$A121,$A122&lt;&gt;""),SUMIFS(I122:I$143,$A122:$A$143,$A121+1,$B122:$B$143,$C121),SUMIFS(Base!$C:$C,Base!$A:$A,DRE!$C121,Base!$B:$B,DRE!I$1))</f>
        <v>-1.31</v>
      </c>
      <c r="J121" s="323">
        <f t="shared" ref="J121" si="480">IFERROR((I121/I$2)*100,0)</f>
        <v>-1.6497072147489366E-3</v>
      </c>
      <c r="K121" s="295">
        <f>IF(AND($A122&gt;$A121,$A122&lt;&gt;""),SUMIFS(K122:K$143,$A122:$A$143,$A121+1,$B122:$B$143,$C121),SUMIFS(Base!$C:$C,Base!$A:$A,DRE!$C121,Base!$B:$B,DRE!K$1))</f>
        <v>0</v>
      </c>
      <c r="L121" s="323">
        <f t="shared" ref="L121" si="481">IFERROR((K121/K$2)*100,0)</f>
        <v>0</v>
      </c>
      <c r="M121" s="295">
        <f>IF(AND($A122&gt;$A121,$A122&lt;&gt;""),SUMIFS(M122:M$143,$A122:$A$143,$A121+1,$B122:$B$143,$C121),SUMIFS(Base!$C:$C,Base!$A:$A,DRE!$C121,Base!$B:$B,DRE!M$1))</f>
        <v>0</v>
      </c>
      <c r="N121" s="323">
        <f t="shared" ref="N121:P121" si="482">IFERROR((M121/M$2)*100,0)</f>
        <v>0</v>
      </c>
      <c r="O121" s="295">
        <f t="shared" si="266"/>
        <v>-2.62</v>
      </c>
      <c r="P121" s="325">
        <f t="shared" ref="P121" si="483">IFERROR((O121/O$2)*100,0)</f>
        <v>-1.5684877168254672E-3</v>
      </c>
      <c r="W121" s="289"/>
    </row>
    <row r="122" spans="1:23" ht="15.75" customHeight="1" x14ac:dyDescent="0.3">
      <c r="A122" s="321">
        <f t="shared" si="260"/>
        <v>3</v>
      </c>
      <c r="B122" s="321" t="str">
        <f>IFERROR(LEFT(LEFT(C122,2+(A122-2)*3)&amp;".00.00.00.00",11),"")</f>
        <v>04.05.00.00</v>
      </c>
      <c r="C122" s="293" t="s">
        <v>361</v>
      </c>
      <c r="D122" s="294" t="s">
        <v>362</v>
      </c>
      <c r="E122" s="295">
        <v>0.09</v>
      </c>
      <c r="F122" s="323">
        <f t="shared" si="261"/>
        <v>1.0270238503466491E-4</v>
      </c>
      <c r="G122" s="295">
        <f>IF(AND($A123&gt;$A122,$A123&lt;&gt;""),SUMIFS(G123:G$143,$A123:$A$143,$A122+1,$B123:$B$143,$C122),SUMIFS(Base!$C:$C,Base!$A:$A,DRE!$C122,Base!$B:$B,DRE!G$1))</f>
        <v>0</v>
      </c>
      <c r="H122" s="323">
        <f t="shared" si="262"/>
        <v>0</v>
      </c>
      <c r="I122" s="295">
        <f>IF(AND($A123&gt;$A122,$A123&lt;&gt;""),SUMIFS(I123:I$143,$A123:$A$143,$A122+1,$B123:$B$143,$C122),SUMIFS(Base!$C:$C,Base!$A:$A,DRE!$C122,Base!$B:$B,DRE!I$1))</f>
        <v>0.09</v>
      </c>
      <c r="J122" s="323">
        <f t="shared" ref="J122" si="484">IFERROR((I122/I$2)*100,0)</f>
        <v>1.1333866360870558E-4</v>
      </c>
      <c r="K122" s="295">
        <f>IF(AND($A123&gt;$A122,$A123&lt;&gt;""),SUMIFS(K123:K$143,$A123:$A$143,$A122+1,$B123:$B$143,$C122),SUMIFS(Base!$C:$C,Base!$A:$A,DRE!$C122,Base!$B:$B,DRE!K$1))</f>
        <v>0</v>
      </c>
      <c r="L122" s="323">
        <f t="shared" ref="L122" si="485">IFERROR((K122/K$2)*100,0)</f>
        <v>0</v>
      </c>
      <c r="M122" s="295">
        <f>IF(AND($A123&gt;$A122,$A123&lt;&gt;""),SUMIFS(M123:M$143,$A123:$A$143,$A122+1,$B123:$B$143,$C122),SUMIFS(Base!$C:$C,Base!$A:$A,DRE!$C122,Base!$B:$B,DRE!M$1))</f>
        <v>0</v>
      </c>
      <c r="N122" s="323">
        <f t="shared" ref="N122:P122" si="486">IFERROR((M122/M$2)*100,0)</f>
        <v>0</v>
      </c>
      <c r="O122" s="295">
        <f t="shared" si="266"/>
        <v>0.18</v>
      </c>
      <c r="P122" s="325">
        <f t="shared" ref="P122" si="487">IFERROR((O122/O$2)*100,0)</f>
        <v>1.0775869810251299E-4</v>
      </c>
      <c r="W122" s="289"/>
    </row>
    <row r="123" spans="1:23" ht="15.75" customHeight="1" x14ac:dyDescent="0.3">
      <c r="A123" s="321">
        <f t="shared" si="260"/>
        <v>4</v>
      </c>
      <c r="B123" s="321" t="str">
        <f>IFERROR(LEFT(LEFT(C123,2+(A123-2)*3)&amp;".00.00.00.00",11),"")</f>
        <v>04.05.05.00</v>
      </c>
      <c r="C123" s="293" t="s">
        <v>363</v>
      </c>
      <c r="D123" s="294" t="s">
        <v>364</v>
      </c>
      <c r="E123" s="295">
        <v>0.09</v>
      </c>
      <c r="F123" s="323">
        <f t="shared" si="261"/>
        <v>1.0270238503466491E-4</v>
      </c>
      <c r="G123" s="295">
        <f>IF(AND($A124&gt;$A123,$A124&lt;&gt;""),SUMIFS(G124:G$143,$A124:$A$143,$A123+1,$B124:$B$143,$C123),SUMIFS(Base!$C:$C,Base!$A:$A,DRE!$C123,Base!$B:$B,DRE!G$1))</f>
        <v>0</v>
      </c>
      <c r="H123" s="323">
        <f t="shared" si="262"/>
        <v>0</v>
      </c>
      <c r="I123" s="295">
        <f>IF(AND($A124&gt;$A123,$A124&lt;&gt;""),SUMIFS(I124:I$143,$A124:$A$143,$A123+1,$B124:$B$143,$C123),SUMIFS(Base!$C:$C,Base!$A:$A,DRE!$C123,Base!$B:$B,DRE!I$1))</f>
        <v>0.09</v>
      </c>
      <c r="J123" s="323">
        <f t="shared" ref="J123" si="488">IFERROR((I123/I$2)*100,0)</f>
        <v>1.1333866360870558E-4</v>
      </c>
      <c r="K123" s="295">
        <f>IF(AND($A124&gt;$A123,$A124&lt;&gt;""),SUMIFS(K124:K$143,$A124:$A$143,$A123+1,$B124:$B$143,$C123),SUMIFS(Base!$C:$C,Base!$A:$A,DRE!$C123,Base!$B:$B,DRE!K$1))</f>
        <v>0</v>
      </c>
      <c r="L123" s="323">
        <f t="shared" ref="L123" si="489">IFERROR((K123/K$2)*100,0)</f>
        <v>0</v>
      </c>
      <c r="M123" s="295">
        <f>IF(AND($A124&gt;$A123,$A124&lt;&gt;""),SUMIFS(M124:M$143,$A124:$A$143,$A123+1,$B124:$B$143,$C123),SUMIFS(Base!$C:$C,Base!$A:$A,DRE!$C123,Base!$B:$B,DRE!M$1))</f>
        <v>0</v>
      </c>
      <c r="N123" s="323">
        <f t="shared" ref="N123:P123" si="490">IFERROR((M123/M$2)*100,0)</f>
        <v>0</v>
      </c>
      <c r="O123" s="295">
        <f t="shared" si="266"/>
        <v>0.18</v>
      </c>
      <c r="P123" s="325">
        <f t="shared" ref="P123" si="491">IFERROR((O123/O$2)*100,0)</f>
        <v>1.0775869810251299E-4</v>
      </c>
      <c r="W123" s="289"/>
    </row>
    <row r="124" spans="1:23" ht="15.75" customHeight="1" x14ac:dyDescent="0.3">
      <c r="A124" s="321">
        <f t="shared" si="260"/>
        <v>3</v>
      </c>
      <c r="B124" s="321" t="str">
        <f>IFERROR(LEFT(LEFT(C124,2+(A124-2)*3)&amp;".00.00.00.00",11),"")</f>
        <v>04.05.00.00</v>
      </c>
      <c r="C124" s="293" t="s">
        <v>365</v>
      </c>
      <c r="D124" s="294" t="s">
        <v>366</v>
      </c>
      <c r="E124" s="295">
        <v>-1621.67</v>
      </c>
      <c r="F124" s="323">
        <f t="shared" si="261"/>
        <v>-1.850548630435167</v>
      </c>
      <c r="G124" s="295">
        <f>IF(AND($A125&gt;$A124,$A125&lt;&gt;""),SUMIFS(G125:G$143,$A125:$A$143,$A124+1,$B125:$B$143,$C124),SUMIFS(Base!$C:$C,Base!$A:$A,DRE!$C124,Base!$B:$B,DRE!G$1))</f>
        <v>0</v>
      </c>
      <c r="H124" s="323">
        <f t="shared" si="262"/>
        <v>0</v>
      </c>
      <c r="I124" s="295">
        <f>IF(AND($A125&gt;$A124,$A125&lt;&gt;""),SUMIFS(I125:I$143,$A125:$A$143,$A124+1,$B125:$B$143,$C124),SUMIFS(Base!$C:$C,Base!$A:$A,DRE!$C124,Base!$B:$B,DRE!I$1))</f>
        <v>-1621.67</v>
      </c>
      <c r="J124" s="323">
        <f t="shared" ref="J124" si="492">IFERROR((I124/I$2)*100,0)</f>
        <v>-2.042199006825884</v>
      </c>
      <c r="K124" s="295">
        <f>IF(AND($A125&gt;$A124,$A125&lt;&gt;""),SUMIFS(K125:K$143,$A125:$A$143,$A124+1,$B125:$B$143,$C124),SUMIFS(Base!$C:$C,Base!$A:$A,DRE!$C124,Base!$B:$B,DRE!K$1))</f>
        <v>0</v>
      </c>
      <c r="L124" s="323">
        <f t="shared" ref="L124" si="493">IFERROR((K124/K$2)*100,0)</f>
        <v>0</v>
      </c>
      <c r="M124" s="295">
        <f>IF(AND($A125&gt;$A124,$A125&lt;&gt;""),SUMIFS(M125:M$143,$A125:$A$143,$A124+1,$B125:$B$143,$C124),SUMIFS(Base!$C:$C,Base!$A:$A,DRE!$C124,Base!$B:$B,DRE!M$1))</f>
        <v>0</v>
      </c>
      <c r="N124" s="323">
        <f t="shared" ref="N124:P124" si="494">IFERROR((M124/M$2)*100,0)</f>
        <v>0</v>
      </c>
      <c r="O124" s="295">
        <f t="shared" si="266"/>
        <v>-3243.34</v>
      </c>
      <c r="P124" s="325">
        <f t="shared" ref="P124" si="495">IFERROR((O124/O$2)*100,0)</f>
        <v>-1.9416560883544696</v>
      </c>
      <c r="W124" s="289"/>
    </row>
    <row r="125" spans="1:23" ht="15.75" customHeight="1" x14ac:dyDescent="0.3">
      <c r="A125" s="321">
        <f t="shared" si="260"/>
        <v>2</v>
      </c>
      <c r="B125" s="321" t="str">
        <f>IFERROR(LEFT(LEFT(C125,2+(A125-2)*3)&amp;".00.00.00.00",11),"")</f>
        <v>04.00.00.00</v>
      </c>
      <c r="C125" s="293" t="s">
        <v>367</v>
      </c>
      <c r="D125" s="294" t="s">
        <v>368</v>
      </c>
      <c r="E125" s="295">
        <v>0</v>
      </c>
      <c r="F125" s="323">
        <f t="shared" si="261"/>
        <v>0</v>
      </c>
      <c r="G125" s="295">
        <f>IF(AND($A126&gt;$A125,$A126&lt;&gt;""),SUMIFS(G126:G$143,$A126:$A$143,$A125+1,$B126:$B$143,$C125),SUMIFS(Base!$C:$C,Base!$A:$A,DRE!$C125,Base!$B:$B,DRE!G$1))</f>
        <v>0</v>
      </c>
      <c r="H125" s="323">
        <f t="shared" si="262"/>
        <v>0</v>
      </c>
      <c r="I125" s="295">
        <f>IF(AND($A126&gt;$A125,$A126&lt;&gt;""),SUMIFS(I126:I$143,$A126:$A$143,$A125+1,$B126:$B$143,$C125),SUMIFS(Base!$C:$C,Base!$A:$A,DRE!$C125,Base!$B:$B,DRE!I$1))</f>
        <v>0</v>
      </c>
      <c r="J125" s="323">
        <f t="shared" ref="J125" si="496">IFERROR((I125/I$2)*100,0)</f>
        <v>0</v>
      </c>
      <c r="K125" s="295">
        <f>IF(AND($A126&gt;$A125,$A126&lt;&gt;""),SUMIFS(K126:K$143,$A126:$A$143,$A125+1,$B126:$B$143,$C125),SUMIFS(Base!$C:$C,Base!$A:$A,DRE!$C125,Base!$B:$B,DRE!K$1))</f>
        <v>0</v>
      </c>
      <c r="L125" s="323">
        <f t="shared" ref="L125" si="497">IFERROR((K125/K$2)*100,0)</f>
        <v>0</v>
      </c>
      <c r="M125" s="295">
        <f>IF(AND($A126&gt;$A125,$A126&lt;&gt;""),SUMIFS(M126:M$143,$A126:$A$143,$A125+1,$B126:$B$143,$C125),SUMIFS(Base!$C:$C,Base!$A:$A,DRE!$C125,Base!$B:$B,DRE!M$1))</f>
        <v>0</v>
      </c>
      <c r="N125" s="323">
        <f t="shared" ref="N125:P125" si="498">IFERROR((M125/M$2)*100,0)</f>
        <v>0</v>
      </c>
      <c r="O125" s="295">
        <f t="shared" si="266"/>
        <v>0</v>
      </c>
      <c r="P125" s="325">
        <f t="shared" ref="P125" si="499">IFERROR((O125/O$2)*100,0)</f>
        <v>0</v>
      </c>
      <c r="W125" s="289"/>
    </row>
    <row r="126" spans="1:23" ht="15.75" customHeight="1" x14ac:dyDescent="0.3">
      <c r="A126" s="321">
        <f t="shared" si="260"/>
        <v>1</v>
      </c>
      <c r="B126" s="321" t="str">
        <f>IFERROR(LEFT(LEFT(C126,2+(A126-2)*3)&amp;".00.00.00.00",11),"")</f>
        <v/>
      </c>
      <c r="C126" s="290" t="s">
        <v>369</v>
      </c>
      <c r="D126" s="291" t="s">
        <v>370</v>
      </c>
      <c r="E126" s="292">
        <v>6808.03</v>
      </c>
      <c r="F126" s="322">
        <f t="shared" si="261"/>
        <v>7.7688990931949959</v>
      </c>
      <c r="G126" s="292">
        <f>IF(AND($A127&gt;$A126,$A127&lt;&gt;""),SUMIFS(G127:G$143,$A127:$A$143,$A126+1,$B127:$B$143,$C126),SUMIFS(Base!$C:$C,Base!$A:$A,DRE!$C126,Base!$B:$B,DRE!G$1))</f>
        <v>0</v>
      </c>
      <c r="H126" s="322">
        <f t="shared" si="262"/>
        <v>0</v>
      </c>
      <c r="I126" s="292">
        <f>IF(AND($A127&gt;$A126,$A127&lt;&gt;""),SUMIFS(I127:I$143,$A127:$A$143,$A126+1,$B127:$B$143,$C126),SUMIFS(Base!$C:$C,Base!$A:$A,DRE!$C126,Base!$B:$B,DRE!I$1))</f>
        <v>6808.03</v>
      </c>
      <c r="J126" s="322">
        <f t="shared" ref="J126" si="500">IFERROR((I126/I$2)*100,0)</f>
        <v>8.5734780223108409</v>
      </c>
      <c r="K126" s="292">
        <f>IF(AND($A127&gt;$A126,$A127&lt;&gt;""),SUMIFS(K127:K$143,$A127:$A$143,$A126+1,$B127:$B$143,$C126),SUMIFS(Base!$C:$C,Base!$A:$A,DRE!$C126,Base!$B:$B,DRE!K$1))</f>
        <v>0</v>
      </c>
      <c r="L126" s="322">
        <f t="shared" ref="L126" si="501">IFERROR((K126/K$2)*100,0)</f>
        <v>0</v>
      </c>
      <c r="M126" s="292">
        <f>IF(AND($A127&gt;$A126,$A127&lt;&gt;""),SUMIFS(M127:M$143,$A127:$A$143,$A126+1,$B127:$B$143,$C126),SUMIFS(Base!$C:$C,Base!$A:$A,DRE!$C126,Base!$B:$B,DRE!M$1))</f>
        <v>0</v>
      </c>
      <c r="N126" s="322">
        <f t="shared" ref="N126:P126" si="502">IFERROR((M126/M$2)*100,0)</f>
        <v>0</v>
      </c>
      <c r="O126" s="292">
        <f t="shared" si="266"/>
        <v>13616.06</v>
      </c>
      <c r="P126" s="324">
        <f t="shared" ref="P126" si="503">IFERROR((O126/O$2)*100,0)</f>
        <v>8.1513827715872402</v>
      </c>
      <c r="W126" s="289"/>
    </row>
    <row r="127" spans="1:23" ht="15.75" customHeight="1" x14ac:dyDescent="0.3">
      <c r="A127" s="321">
        <f t="shared" si="260"/>
        <v>2</v>
      </c>
      <c r="B127" s="321" t="str">
        <f>IFERROR(LEFT(LEFT(C127,2+(A127-2)*3)&amp;".00.00.00.00",11),"")</f>
        <v>06.00.00.00</v>
      </c>
      <c r="C127" s="293" t="s">
        <v>371</v>
      </c>
      <c r="D127" s="294" t="s">
        <v>161</v>
      </c>
      <c r="E127" s="295">
        <v>6519.5</v>
      </c>
      <c r="F127" s="323">
        <f t="shared" si="261"/>
        <v>7.4396466581499761</v>
      </c>
      <c r="G127" s="295">
        <f>IF(AND($A128&gt;$A127,$A128&lt;&gt;""),SUMIFS(G128:G$143,$A128:$A$143,$A127+1,$B128:$B$143,$C127),SUMIFS(Base!$C:$C,Base!$A:$A,DRE!$C127,Base!$B:$B,DRE!G$1))</f>
        <v>0</v>
      </c>
      <c r="H127" s="323">
        <f t="shared" si="262"/>
        <v>0</v>
      </c>
      <c r="I127" s="295">
        <f>IF(AND($A128&gt;$A127,$A128&lt;&gt;""),SUMIFS(I128:I$143,$A128:$A$143,$A127+1,$B128:$B$143,$C127),SUMIFS(Base!$C:$C,Base!$A:$A,DRE!$C127,Base!$B:$B,DRE!I$1))</f>
        <v>6519.5</v>
      </c>
      <c r="J127" s="323">
        <f t="shared" ref="J127" si="504">IFERROR((I127/I$2)*100,0)</f>
        <v>8.2101268599661772</v>
      </c>
      <c r="K127" s="295">
        <f>IF(AND($A128&gt;$A127,$A128&lt;&gt;""),SUMIFS(K128:K$143,$A128:$A$143,$A127+1,$B128:$B$143,$C127),SUMIFS(Base!$C:$C,Base!$A:$A,DRE!$C127,Base!$B:$B,DRE!K$1))</f>
        <v>0</v>
      </c>
      <c r="L127" s="323">
        <f t="shared" ref="L127" si="505">IFERROR((K127/K$2)*100,0)</f>
        <v>0</v>
      </c>
      <c r="M127" s="295">
        <f>IF(AND($A128&gt;$A127,$A128&lt;&gt;""),SUMIFS(M128:M$143,$A128:$A$143,$A127+1,$B128:$B$143,$C127),SUMIFS(Base!$C:$C,Base!$A:$A,DRE!$C127,Base!$B:$B,DRE!M$1))</f>
        <v>0</v>
      </c>
      <c r="N127" s="323">
        <f t="shared" ref="N127:P127" si="506">IFERROR((M127/M$2)*100,0)</f>
        <v>0</v>
      </c>
      <c r="O127" s="295">
        <f t="shared" si="266"/>
        <v>13039</v>
      </c>
      <c r="P127" s="325">
        <f t="shared" ref="P127" si="507">IFERROR((O127/O$2)*100,0)</f>
        <v>7.8059203586592618</v>
      </c>
      <c r="W127" s="289"/>
    </row>
    <row r="128" spans="1:23" ht="15.75" customHeight="1" x14ac:dyDescent="0.3">
      <c r="A128" s="321">
        <f t="shared" si="260"/>
        <v>3</v>
      </c>
      <c r="B128" s="321" t="str">
        <f>IFERROR(LEFT(LEFT(C128,2+(A128-2)*3)&amp;".00.00.00.00",11),"")</f>
        <v>06.02.00.00</v>
      </c>
      <c r="C128" s="293" t="s">
        <v>372</v>
      </c>
      <c r="D128" s="294" t="s">
        <v>373</v>
      </c>
      <c r="E128" s="295">
        <v>6519.5</v>
      </c>
      <c r="F128" s="323">
        <f t="shared" si="261"/>
        <v>7.4396466581499761</v>
      </c>
      <c r="G128" s="295">
        <f>IF(AND($A129&gt;$A128,$A129&lt;&gt;""),SUMIFS(G129:G$143,$A129:$A$143,$A128+1,$B129:$B$143,$C128),SUMIFS(Base!$C:$C,Base!$A:$A,DRE!$C128,Base!$B:$B,DRE!G$1))</f>
        <v>0</v>
      </c>
      <c r="H128" s="323">
        <f t="shared" si="262"/>
        <v>0</v>
      </c>
      <c r="I128" s="295">
        <f>IF(AND($A129&gt;$A128,$A129&lt;&gt;""),SUMIFS(I129:I$143,$A129:$A$143,$A128+1,$B129:$B$143,$C128),SUMIFS(Base!$C:$C,Base!$A:$A,DRE!$C128,Base!$B:$B,DRE!I$1))</f>
        <v>6519.5</v>
      </c>
      <c r="J128" s="323">
        <f t="shared" ref="J128" si="508">IFERROR((I128/I$2)*100,0)</f>
        <v>8.2101268599661772</v>
      </c>
      <c r="K128" s="295">
        <f>IF(AND($A129&gt;$A128,$A129&lt;&gt;""),SUMIFS(K129:K$143,$A129:$A$143,$A128+1,$B129:$B$143,$C128),SUMIFS(Base!$C:$C,Base!$A:$A,DRE!$C128,Base!$B:$B,DRE!K$1))</f>
        <v>0</v>
      </c>
      <c r="L128" s="323">
        <f t="shared" ref="L128" si="509">IFERROR((K128/K$2)*100,0)</f>
        <v>0</v>
      </c>
      <c r="M128" s="295">
        <f>IF(AND($A129&gt;$A128,$A129&lt;&gt;""),SUMIFS(M129:M$143,$A129:$A$143,$A128+1,$B129:$B$143,$C128),SUMIFS(Base!$C:$C,Base!$A:$A,DRE!$C128,Base!$B:$B,DRE!M$1))</f>
        <v>0</v>
      </c>
      <c r="N128" s="323">
        <f t="shared" ref="N128:P128" si="510">IFERROR((M128/M$2)*100,0)</f>
        <v>0</v>
      </c>
      <c r="O128" s="295">
        <f t="shared" si="266"/>
        <v>13039</v>
      </c>
      <c r="P128" s="325">
        <f t="shared" ref="P128" si="511">IFERROR((O128/O$2)*100,0)</f>
        <v>7.8059203586592618</v>
      </c>
      <c r="W128" s="289"/>
    </row>
    <row r="129" spans="1:23" ht="15.75" customHeight="1" x14ac:dyDescent="0.3">
      <c r="A129" s="321">
        <f t="shared" si="260"/>
        <v>2</v>
      </c>
      <c r="B129" s="321" t="str">
        <f>IFERROR(LEFT(LEFT(C129,2+(A129-2)*3)&amp;".00.00.00.00",11),"")</f>
        <v>06.00.00.00</v>
      </c>
      <c r="C129" s="293" t="s">
        <v>374</v>
      </c>
      <c r="D129" s="294" t="s">
        <v>375</v>
      </c>
      <c r="E129" s="295">
        <v>288.52999999999997</v>
      </c>
      <c r="F129" s="323">
        <f t="shared" si="261"/>
        <v>0.32925243504502066</v>
      </c>
      <c r="G129" s="295">
        <f>IF(AND($A130&gt;$A129,$A130&lt;&gt;""),SUMIFS(G130:G$143,$A130:$A$143,$A129+1,$B130:$B$143,$C129),SUMIFS(Base!$C:$C,Base!$A:$A,DRE!$C129,Base!$B:$B,DRE!G$1))</f>
        <v>0</v>
      </c>
      <c r="H129" s="323">
        <f t="shared" si="262"/>
        <v>0</v>
      </c>
      <c r="I129" s="295">
        <f>IF(AND($A130&gt;$A129,$A130&lt;&gt;""),SUMIFS(I130:I$143,$A130:$A$143,$A129+1,$B130:$B$143,$C129),SUMIFS(Base!$C:$C,Base!$A:$A,DRE!$C129,Base!$B:$B,DRE!I$1))</f>
        <v>288.52999999999997</v>
      </c>
      <c r="J129" s="323">
        <f t="shared" ref="J129" si="512">IFERROR((I129/I$2)*100,0)</f>
        <v>0.36335116234466464</v>
      </c>
      <c r="K129" s="295">
        <f>IF(AND($A130&gt;$A129,$A130&lt;&gt;""),SUMIFS(K130:K$143,$A130:$A$143,$A129+1,$B130:$B$143,$C129),SUMIFS(Base!$C:$C,Base!$A:$A,DRE!$C129,Base!$B:$B,DRE!K$1))</f>
        <v>0</v>
      </c>
      <c r="L129" s="323">
        <f t="shared" ref="L129" si="513">IFERROR((K129/K$2)*100,0)</f>
        <v>0</v>
      </c>
      <c r="M129" s="295">
        <f>IF(AND($A130&gt;$A129,$A130&lt;&gt;""),SUMIFS(M130:M$143,$A130:$A$143,$A129+1,$B130:$B$143,$C129),SUMIFS(Base!$C:$C,Base!$A:$A,DRE!$C129,Base!$B:$B,DRE!M$1))</f>
        <v>0</v>
      </c>
      <c r="N129" s="323">
        <f t="shared" ref="N129:P129" si="514">IFERROR((M129/M$2)*100,0)</f>
        <v>0</v>
      </c>
      <c r="O129" s="295">
        <f t="shared" si="266"/>
        <v>577.05999999999995</v>
      </c>
      <c r="P129" s="325">
        <f t="shared" ref="P129" si="515">IFERROR((O129/O$2)*100,0)</f>
        <v>0.34546241292797858</v>
      </c>
      <c r="W129" s="289"/>
    </row>
    <row r="130" spans="1:23" ht="15.75" customHeight="1" x14ac:dyDescent="0.3">
      <c r="A130" s="321" t="str">
        <f t="shared" si="260"/>
        <v/>
      </c>
      <c r="B130" s="321" t="str">
        <f>IFERROR(LEFT(LEFT(C130,2+(A130-2)*3)&amp;".00.00.00.00",11),"")</f>
        <v/>
      </c>
      <c r="C130" s="296"/>
      <c r="D130" s="297" t="s">
        <v>376</v>
      </c>
      <c r="E130" s="298">
        <v>6439.62</v>
      </c>
      <c r="F130" s="298">
        <f t="shared" si="261"/>
        <v>7.3484925857436529</v>
      </c>
      <c r="G130" s="298">
        <f>SUMIFS(G$2:G129,$A$2:$A129,1)</f>
        <v>0</v>
      </c>
      <c r="H130" s="298">
        <f t="shared" si="262"/>
        <v>0</v>
      </c>
      <c r="I130" s="298">
        <f>SUMIFS(I$2:I129,$A$2:$A129,1)</f>
        <v>-1784.2099999999982</v>
      </c>
      <c r="J130" s="298">
        <f t="shared" ref="J130" si="516">IFERROR((I130/I$2)*100,0)</f>
        <v>-2.2468886333032039</v>
      </c>
      <c r="K130" s="298">
        <f>SUMIFS(K$2:K129,$A$2:$A129,1)</f>
        <v>0</v>
      </c>
      <c r="L130" s="298">
        <f t="shared" ref="L130" si="517">IFERROR((K130/K$2)*100,0)</f>
        <v>0</v>
      </c>
      <c r="M130" s="298">
        <f>SUMIFS(M$2:M129,$A$2:$A129,1)</f>
        <v>0</v>
      </c>
      <c r="N130" s="298">
        <f t="shared" ref="N130:P130" si="518">IFERROR((M130/M$2)*100,0)</f>
        <v>0</v>
      </c>
      <c r="O130" s="298">
        <f>SUMIFS(O$2:O129,$A$2:$A129,1)</f>
        <v>4655.4100000000053</v>
      </c>
      <c r="P130" s="299">
        <f t="shared" ref="P130" si="519">IFERROR((O130/O$2)*100,0)</f>
        <v>2.7870051151856701</v>
      </c>
      <c r="W130" s="289"/>
    </row>
    <row r="131" spans="1:23" ht="15.75" customHeight="1" x14ac:dyDescent="0.3">
      <c r="A131" s="321">
        <f t="shared" ref="A131:A143" si="520">IF(C131="","",SUM(LEN(SUBSTITUTE(C131,".00",""))-LEN(SUBSTITUTE(SUBSTITUTE(C131,".00",""),".","")))+1)</f>
        <v>1</v>
      </c>
      <c r="B131" s="321" t="str">
        <f>IFERROR(LEFT(LEFT(C131,2+(A131-2)*3)&amp;".00.00.00.00",11),"")</f>
        <v/>
      </c>
      <c r="C131" s="290" t="s">
        <v>377</v>
      </c>
      <c r="D131" s="291" t="s">
        <v>378</v>
      </c>
      <c r="E131" s="292">
        <v>-1500</v>
      </c>
      <c r="F131" s="322">
        <f t="shared" ref="F131:F143" si="521">(E131/E$2)*100</f>
        <v>-1.711706417244415</v>
      </c>
      <c r="G131" s="292">
        <f>IF(AND($A132&gt;$A131,$A132&lt;&gt;""),SUMIFS(G132:G$143,$A132:$A$143,$A131+1,$B132:$B$143,$C131),SUMIFS(Base!$C:$C,Base!$A:$A,DRE!$C131,Base!$B:$B,DRE!G$1))</f>
        <v>0</v>
      </c>
      <c r="H131" s="322">
        <f t="shared" ref="H131:J143" si="522">IFERROR((G131/G$2)*100,0)</f>
        <v>0</v>
      </c>
      <c r="I131" s="292">
        <f>IF(AND($A132&gt;$A131,$A132&lt;&gt;""),SUMIFS(I132:I$143,$A132:$A$143,$A131+1,$B132:$B$143,$C131),SUMIFS(Base!$C:$C,Base!$A:$A,DRE!$C131,Base!$B:$B,DRE!I$1))</f>
        <v>-1500</v>
      </c>
      <c r="J131" s="322">
        <f t="shared" ref="J131" si="523">IFERROR((I131/I$2)*100,0)</f>
        <v>-1.8889777268117594</v>
      </c>
      <c r="K131" s="292">
        <f>IF(AND($A132&gt;$A131,$A132&lt;&gt;""),SUMIFS(K132:K$143,$A132:$A$143,$A131+1,$B132:$B$143,$C131),SUMIFS(Base!$C:$C,Base!$A:$A,DRE!$C131,Base!$B:$B,DRE!K$1))</f>
        <v>0</v>
      </c>
      <c r="L131" s="322">
        <f t="shared" ref="L131" si="524">IFERROR((K131/K$2)*100,0)</f>
        <v>0</v>
      </c>
      <c r="M131" s="292">
        <f>IF(AND($A132&gt;$A131,$A132&lt;&gt;""),SUMIFS(M132:M$143,$A132:$A$143,$A131+1,$B132:$B$143,$C131),SUMIFS(Base!$C:$C,Base!$A:$A,DRE!$C131,Base!$B:$B,DRE!M$1))</f>
        <v>0</v>
      </c>
      <c r="N131" s="322">
        <f t="shared" ref="N131:P131" si="525">IFERROR((M131/M$2)*100,0)</f>
        <v>0</v>
      </c>
      <c r="O131" s="292">
        <f t="shared" ref="O131:O142" si="526">SUMIFS(E131:N131,E$1:N$1,"&lt;&gt;%")</f>
        <v>-3000</v>
      </c>
      <c r="P131" s="324">
        <f t="shared" ref="P131" si="527">IFERROR((O131/O$2)*100,0)</f>
        <v>-1.79597830170855</v>
      </c>
      <c r="W131" s="289"/>
    </row>
    <row r="132" spans="1:23" ht="15.75" customHeight="1" x14ac:dyDescent="0.3">
      <c r="A132" s="321">
        <f t="shared" si="520"/>
        <v>2</v>
      </c>
      <c r="B132" s="321" t="str">
        <f>IFERROR(LEFT(LEFT(C132,2+(A132-2)*3)&amp;".00.00.00.00",11),"")</f>
        <v>07.00.00.00</v>
      </c>
      <c r="C132" s="293" t="s">
        <v>379</v>
      </c>
      <c r="D132" s="294" t="s">
        <v>380</v>
      </c>
      <c r="E132" s="295">
        <v>-1500</v>
      </c>
      <c r="F132" s="323">
        <f t="shared" si="521"/>
        <v>-1.711706417244415</v>
      </c>
      <c r="G132" s="295">
        <f>IF(AND($A133&gt;$A132,$A133&lt;&gt;""),SUMIFS(G133:G$143,$A133:$A$143,$A132+1,$B133:$B$143,$C132),SUMIFS(Base!$C:$C,Base!$A:$A,DRE!$C132,Base!$B:$B,DRE!G$1))</f>
        <v>0</v>
      </c>
      <c r="H132" s="323">
        <f t="shared" si="522"/>
        <v>0</v>
      </c>
      <c r="I132" s="295">
        <f>IF(AND($A133&gt;$A132,$A133&lt;&gt;""),SUMIFS(I133:I$143,$A133:$A$143,$A132+1,$B133:$B$143,$C132),SUMIFS(Base!$C:$C,Base!$A:$A,DRE!$C132,Base!$B:$B,DRE!I$1))</f>
        <v>-1500</v>
      </c>
      <c r="J132" s="323">
        <f t="shared" ref="J132" si="528">IFERROR((I132/I$2)*100,0)</f>
        <v>-1.8889777268117594</v>
      </c>
      <c r="K132" s="295">
        <f>IF(AND($A133&gt;$A132,$A133&lt;&gt;""),SUMIFS(K133:K$143,$A133:$A$143,$A132+1,$B133:$B$143,$C132),SUMIFS(Base!$C:$C,Base!$A:$A,DRE!$C132,Base!$B:$B,DRE!K$1))</f>
        <v>0</v>
      </c>
      <c r="L132" s="323">
        <f t="shared" ref="L132" si="529">IFERROR((K132/K$2)*100,0)</f>
        <v>0</v>
      </c>
      <c r="M132" s="295">
        <f>IF(AND($A133&gt;$A132,$A133&lt;&gt;""),SUMIFS(M133:M$143,$A133:$A$143,$A132+1,$B133:$B$143,$C132),SUMIFS(Base!$C:$C,Base!$A:$A,DRE!$C132,Base!$B:$B,DRE!M$1))</f>
        <v>0</v>
      </c>
      <c r="N132" s="323">
        <f t="shared" ref="N132:P132" si="530">IFERROR((M132/M$2)*100,0)</f>
        <v>0</v>
      </c>
      <c r="O132" s="295">
        <f t="shared" si="526"/>
        <v>-3000</v>
      </c>
      <c r="P132" s="325">
        <f t="shared" ref="P132" si="531">IFERROR((O132/O$2)*100,0)</f>
        <v>-1.79597830170855</v>
      </c>
      <c r="W132" s="289"/>
    </row>
    <row r="133" spans="1:23" ht="15.75" customHeight="1" x14ac:dyDescent="0.3">
      <c r="A133" s="321">
        <f t="shared" si="520"/>
        <v>3</v>
      </c>
      <c r="B133" s="321" t="str">
        <f>IFERROR(LEFT(LEFT(C133,2+(A133-2)*3)&amp;".00.00.00.00",11),"")</f>
        <v>07.02.00.00</v>
      </c>
      <c r="C133" s="293" t="s">
        <v>381</v>
      </c>
      <c r="D133" s="294" t="s">
        <v>382</v>
      </c>
      <c r="E133" s="295">
        <v>-1500</v>
      </c>
      <c r="F133" s="323">
        <f t="shared" si="521"/>
        <v>-1.711706417244415</v>
      </c>
      <c r="G133" s="295">
        <f>IF(AND($A134&gt;$A133,$A134&lt;&gt;""),SUMIFS(G134:G$143,$A134:$A$143,$A133+1,$B134:$B$143,$C133),SUMIFS(Base!$C:$C,Base!$A:$A,DRE!$C133,Base!$B:$B,DRE!G$1))</f>
        <v>0</v>
      </c>
      <c r="H133" s="323">
        <f t="shared" si="522"/>
        <v>0</v>
      </c>
      <c r="I133" s="295">
        <f>IF(AND($A134&gt;$A133,$A134&lt;&gt;""),SUMIFS(I134:I$143,$A134:$A$143,$A133+1,$B134:$B$143,$C133),SUMIFS(Base!$C:$C,Base!$A:$A,DRE!$C133,Base!$B:$B,DRE!I$1))</f>
        <v>-1500</v>
      </c>
      <c r="J133" s="323">
        <f t="shared" ref="J133" si="532">IFERROR((I133/I$2)*100,0)</f>
        <v>-1.8889777268117594</v>
      </c>
      <c r="K133" s="295">
        <f>IF(AND($A134&gt;$A133,$A134&lt;&gt;""),SUMIFS(K134:K$143,$A134:$A$143,$A133+1,$B134:$B$143,$C133),SUMIFS(Base!$C:$C,Base!$A:$A,DRE!$C133,Base!$B:$B,DRE!K$1))</f>
        <v>0</v>
      </c>
      <c r="L133" s="323">
        <f t="shared" ref="L133" si="533">IFERROR((K133/K$2)*100,0)</f>
        <v>0</v>
      </c>
      <c r="M133" s="295">
        <f>IF(AND($A134&gt;$A133,$A134&lt;&gt;""),SUMIFS(M134:M$143,$A134:$A$143,$A133+1,$B134:$B$143,$C133),SUMIFS(Base!$C:$C,Base!$A:$A,DRE!$C133,Base!$B:$B,DRE!M$1))</f>
        <v>0</v>
      </c>
      <c r="N133" s="323">
        <f t="shared" ref="N133:P133" si="534">IFERROR((M133/M$2)*100,0)</f>
        <v>0</v>
      </c>
      <c r="O133" s="295">
        <f t="shared" si="526"/>
        <v>-3000</v>
      </c>
      <c r="P133" s="325">
        <f t="shared" ref="P133" si="535">IFERROR((O133/O$2)*100,0)</f>
        <v>-1.79597830170855</v>
      </c>
      <c r="W133" s="289"/>
    </row>
    <row r="134" spans="1:23" ht="15.75" customHeight="1" x14ac:dyDescent="0.3">
      <c r="A134" s="321">
        <f t="shared" si="520"/>
        <v>2</v>
      </c>
      <c r="B134" s="321" t="str">
        <f>IFERROR(LEFT(LEFT(C134,2+(A134-2)*3)&amp;".00.00.00.00",11),"")</f>
        <v>07.00.00.00</v>
      </c>
      <c r="C134" s="293" t="s">
        <v>565</v>
      </c>
      <c r="D134" s="294" t="s">
        <v>566</v>
      </c>
      <c r="E134" s="295">
        <v>0</v>
      </c>
      <c r="F134" s="323">
        <f t="shared" si="521"/>
        <v>0</v>
      </c>
      <c r="G134" s="295">
        <f>IF(AND($A135&gt;$A134,$A135&lt;&gt;""),SUMIFS(G135:G$143,$A135:$A$143,$A134+1,$B135:$B$143,$C134),SUMIFS(Base!$C:$C,Base!$A:$A,DRE!$C134,Base!$B:$B,DRE!G$1))</f>
        <v>0</v>
      </c>
      <c r="H134" s="323">
        <f t="shared" si="522"/>
        <v>0</v>
      </c>
      <c r="I134" s="295">
        <f>IF(AND($A135&gt;$A134,$A135&lt;&gt;""),SUMIFS(I135:I$143,$A135:$A$143,$A134+1,$B135:$B$143,$C134),SUMIFS(Base!$C:$C,Base!$A:$A,DRE!$C134,Base!$B:$B,DRE!I$1))</f>
        <v>0</v>
      </c>
      <c r="J134" s="323">
        <f t="shared" ref="J134" si="536">IFERROR((I134/I$2)*100,0)</f>
        <v>0</v>
      </c>
      <c r="K134" s="295">
        <f>IF(AND($A135&gt;$A134,$A135&lt;&gt;""),SUMIFS(K135:K$143,$A135:$A$143,$A134+1,$B135:$B$143,$C134),SUMIFS(Base!$C:$C,Base!$A:$A,DRE!$C134,Base!$B:$B,DRE!K$1))</f>
        <v>0</v>
      </c>
      <c r="L134" s="323">
        <f t="shared" ref="L134" si="537">IFERROR((K134/K$2)*100,0)</f>
        <v>0</v>
      </c>
      <c r="M134" s="295">
        <f>IF(AND($A135&gt;$A134,$A135&lt;&gt;""),SUMIFS(M135:M$143,$A135:$A$143,$A134+1,$B135:$B$143,$C134),SUMIFS(Base!$C:$C,Base!$A:$A,DRE!$C134,Base!$B:$B,DRE!M$1))</f>
        <v>0</v>
      </c>
      <c r="N134" s="323">
        <f t="shared" ref="N134:P134" si="538">IFERROR((M134/M$2)*100,0)</f>
        <v>0</v>
      </c>
      <c r="O134" s="295">
        <f t="shared" si="526"/>
        <v>0</v>
      </c>
      <c r="P134" s="325">
        <f t="shared" ref="P134" si="539">IFERROR((O134/O$2)*100,0)</f>
        <v>0</v>
      </c>
      <c r="W134" s="289"/>
    </row>
    <row r="135" spans="1:23" ht="15.75" customHeight="1" x14ac:dyDescent="0.3">
      <c r="A135" s="321">
        <f t="shared" si="520"/>
        <v>3</v>
      </c>
      <c r="B135" s="321" t="str">
        <f>IFERROR(LEFT(LEFT(C135,2+(A135-2)*3)&amp;".00.00.00.00",11),"")</f>
        <v>07.03.00.00</v>
      </c>
      <c r="C135" s="293" t="s">
        <v>567</v>
      </c>
      <c r="D135" s="294" t="s">
        <v>568</v>
      </c>
      <c r="E135" s="295">
        <v>0</v>
      </c>
      <c r="F135" s="323">
        <f t="shared" si="521"/>
        <v>0</v>
      </c>
      <c r="G135" s="295">
        <f>IF(AND($A136&gt;$A135,$A136&lt;&gt;""),SUMIFS(G136:G$143,$A136:$A$143,$A135+1,$B136:$B$143,$C135),SUMIFS(Base!$C:$C,Base!$A:$A,DRE!$C135,Base!$B:$B,DRE!G$1))</f>
        <v>0</v>
      </c>
      <c r="H135" s="323">
        <f t="shared" si="522"/>
        <v>0</v>
      </c>
      <c r="I135" s="295">
        <f>IF(AND($A136&gt;$A135,$A136&lt;&gt;""),SUMIFS(I136:I$143,$A136:$A$143,$A135+1,$B136:$B$143,$C135),SUMIFS(Base!$C:$C,Base!$A:$A,DRE!$C135,Base!$B:$B,DRE!I$1))</f>
        <v>0</v>
      </c>
      <c r="J135" s="323">
        <f t="shared" ref="J135" si="540">IFERROR((I135/I$2)*100,0)</f>
        <v>0</v>
      </c>
      <c r="K135" s="295">
        <f>IF(AND($A136&gt;$A135,$A136&lt;&gt;""),SUMIFS(K136:K$143,$A136:$A$143,$A135+1,$B136:$B$143,$C135),SUMIFS(Base!$C:$C,Base!$A:$A,DRE!$C135,Base!$B:$B,DRE!K$1))</f>
        <v>0</v>
      </c>
      <c r="L135" s="323">
        <f t="shared" ref="L135" si="541">IFERROR((K135/K$2)*100,0)</f>
        <v>0</v>
      </c>
      <c r="M135" s="295">
        <f>IF(AND($A136&gt;$A135,$A136&lt;&gt;""),SUMIFS(M136:M$143,$A136:$A$143,$A135+1,$B136:$B$143,$C135),SUMIFS(Base!$C:$C,Base!$A:$A,DRE!$C135,Base!$B:$B,DRE!M$1))</f>
        <v>0</v>
      </c>
      <c r="N135" s="323">
        <f t="shared" ref="N135:P135" si="542">IFERROR((M135/M$2)*100,0)</f>
        <v>0</v>
      </c>
      <c r="O135" s="295">
        <f t="shared" si="526"/>
        <v>0</v>
      </c>
      <c r="P135" s="325">
        <f t="shared" ref="P135" si="543">IFERROR((O135/O$2)*100,0)</f>
        <v>0</v>
      </c>
      <c r="W135" s="289"/>
    </row>
    <row r="136" spans="1:23" ht="15.75" customHeight="1" x14ac:dyDescent="0.3">
      <c r="A136" s="321">
        <f t="shared" si="520"/>
        <v>1</v>
      </c>
      <c r="B136" s="321" t="str">
        <f>IFERROR(LEFT(LEFT(C136,2+(A136-2)*3)&amp;".00.00.00.00",11),"")</f>
        <v/>
      </c>
      <c r="C136" s="290" t="s">
        <v>383</v>
      </c>
      <c r="D136" s="291" t="s">
        <v>384</v>
      </c>
      <c r="E136" s="292">
        <v>-2914.33</v>
      </c>
      <c r="F136" s="322">
        <f t="shared" si="521"/>
        <v>-3.3256515753119444</v>
      </c>
      <c r="G136" s="292">
        <f>IF(AND($A137&gt;$A136,$A137&lt;&gt;""),SUMIFS(G137:G$143,$A137:$A$143,$A136+1,$B137:$B$143,$C136),SUMIFS(Base!$C:$C,Base!$A:$A,DRE!$C136,Base!$B:$B,DRE!G$1))</f>
        <v>0</v>
      </c>
      <c r="H136" s="322">
        <f t="shared" si="522"/>
        <v>0</v>
      </c>
      <c r="I136" s="292">
        <f>IF(AND($A137&gt;$A136,$A137&lt;&gt;""),SUMIFS(I137:I$143,$A137:$A$143,$A136+1,$B137:$B$143,$C136),SUMIFS(Base!$C:$C,Base!$A:$A,DRE!$C136,Base!$B:$B,DRE!I$1))</f>
        <v>-2914.3300000000004</v>
      </c>
      <c r="J136" s="322">
        <f t="shared" ref="J136" si="544">IFERROR((I136/I$2)*100,0)</f>
        <v>-3.6700696390528775</v>
      </c>
      <c r="K136" s="292">
        <f>IF(AND($A137&gt;$A136,$A137&lt;&gt;""),SUMIFS(K137:K$143,$A137:$A$143,$A136+1,$B137:$B$143,$C136),SUMIFS(Base!$C:$C,Base!$A:$A,DRE!$C136,Base!$B:$B,DRE!K$1))</f>
        <v>0</v>
      </c>
      <c r="L136" s="322">
        <f t="shared" ref="L136" si="545">IFERROR((K136/K$2)*100,0)</f>
        <v>0</v>
      </c>
      <c r="M136" s="292">
        <f>IF(AND($A137&gt;$A136,$A137&lt;&gt;""),SUMIFS(M137:M$143,$A137:$A$143,$A136+1,$B137:$B$143,$C136),SUMIFS(Base!$C:$C,Base!$A:$A,DRE!$C136,Base!$B:$B,DRE!M$1))</f>
        <v>0</v>
      </c>
      <c r="N136" s="322">
        <f t="shared" ref="N136:P136" si="546">IFERROR((M136/M$2)*100,0)</f>
        <v>0</v>
      </c>
      <c r="O136" s="292">
        <f t="shared" si="526"/>
        <v>-5828.66</v>
      </c>
      <c r="P136" s="324">
        <f t="shared" ref="P136" si="547">IFERROR((O136/O$2)*100,0)</f>
        <v>-3.4893822960121854</v>
      </c>
      <c r="W136" s="289"/>
    </row>
    <row r="137" spans="1:23" ht="15.75" customHeight="1" x14ac:dyDescent="0.3">
      <c r="A137" s="321">
        <f t="shared" si="520"/>
        <v>2</v>
      </c>
      <c r="B137" s="321" t="str">
        <f>IFERROR(LEFT(LEFT(C137,2+(A137-2)*3)&amp;".00.00.00.00",11),"")</f>
        <v>08.00.00.00</v>
      </c>
      <c r="C137" s="293" t="s">
        <v>385</v>
      </c>
      <c r="D137" s="294" t="s">
        <v>386</v>
      </c>
      <c r="E137" s="295">
        <v>-4238.6000000000004</v>
      </c>
      <c r="F137" s="323">
        <f t="shared" si="521"/>
        <v>-4.8368258800881181</v>
      </c>
      <c r="G137" s="295">
        <f>IF(AND($A138&gt;$A137,$A138&lt;&gt;""),SUMIFS(G138:G$143,$A138:$A$143,$A137+1,$B138:$B$143,$C137),SUMIFS(Base!$C:$C,Base!$A:$A,DRE!$C137,Base!$B:$B,DRE!G$1))</f>
        <v>0</v>
      </c>
      <c r="H137" s="323">
        <f t="shared" si="522"/>
        <v>0</v>
      </c>
      <c r="I137" s="295">
        <f>IF(AND($A138&gt;$A137,$A138&lt;&gt;""),SUMIFS(I138:I$143,$A138:$A$143,$A137+1,$B138:$B$143,$C137),SUMIFS(Base!$C:$C,Base!$A:$A,DRE!$C137,Base!$B:$B,DRE!I$1))</f>
        <v>-4238.6000000000004</v>
      </c>
      <c r="J137" s="323">
        <f t="shared" ref="J137" si="548">IFERROR((I137/I$2)*100,0)</f>
        <v>-5.3377473285762163</v>
      </c>
      <c r="K137" s="295">
        <f>IF(AND($A138&gt;$A137,$A138&lt;&gt;""),SUMIFS(K138:K$143,$A138:$A$143,$A137+1,$B138:$B$143,$C137),SUMIFS(Base!$C:$C,Base!$A:$A,DRE!$C137,Base!$B:$B,DRE!K$1))</f>
        <v>0</v>
      </c>
      <c r="L137" s="323">
        <f t="shared" ref="L137" si="549">IFERROR((K137/K$2)*100,0)</f>
        <v>0</v>
      </c>
      <c r="M137" s="295">
        <f>IF(AND($A138&gt;$A137,$A138&lt;&gt;""),SUMIFS(M138:M$143,$A138:$A$143,$A137+1,$B138:$B$143,$C137),SUMIFS(Base!$C:$C,Base!$A:$A,DRE!$C137,Base!$B:$B,DRE!M$1))</f>
        <v>0</v>
      </c>
      <c r="N137" s="323">
        <f t="shared" ref="N137:P137" si="550">IFERROR((M137/M$2)*100,0)</f>
        <v>0</v>
      </c>
      <c r="O137" s="295">
        <f t="shared" si="526"/>
        <v>-8477.2000000000007</v>
      </c>
      <c r="P137" s="325">
        <f t="shared" ref="P137" si="551">IFERROR((O137/O$2)*100,0)</f>
        <v>-5.074955753081241</v>
      </c>
      <c r="W137" s="289"/>
    </row>
    <row r="138" spans="1:23" ht="15.75" customHeight="1" x14ac:dyDescent="0.3">
      <c r="A138" s="321">
        <f t="shared" si="520"/>
        <v>2</v>
      </c>
      <c r="B138" s="321" t="str">
        <f>IFERROR(LEFT(LEFT(C138,2+(A138-2)*3)&amp;".00.00.00.00",11),"")</f>
        <v>08.00.00.00</v>
      </c>
      <c r="C138" s="293" t="s">
        <v>387</v>
      </c>
      <c r="D138" s="294" t="s">
        <v>388</v>
      </c>
      <c r="E138" s="295">
        <v>1324.27</v>
      </c>
      <c r="F138" s="323">
        <f t="shared" si="521"/>
        <v>1.5111743047761743</v>
      </c>
      <c r="G138" s="295">
        <f>IF(AND($A139&gt;$A138,$A139&lt;&gt;""),SUMIFS(G139:G$143,$A139:$A$143,$A138+1,$B139:$B$143,$C138),SUMIFS(Base!$C:$C,Base!$A:$A,DRE!$C138,Base!$B:$B,DRE!G$1))</f>
        <v>0</v>
      </c>
      <c r="H138" s="323">
        <f t="shared" si="522"/>
        <v>0</v>
      </c>
      <c r="I138" s="295">
        <f>IF(AND($A139&gt;$A138,$A139&lt;&gt;""),SUMIFS(I139:I$143,$A139:$A$143,$A138+1,$B139:$B$143,$C138),SUMIFS(Base!$C:$C,Base!$A:$A,DRE!$C138,Base!$B:$B,DRE!I$1))</f>
        <v>1324.27</v>
      </c>
      <c r="J138" s="323">
        <f t="shared" ref="J138" si="552">IFERROR((I138/I$2)*100,0)</f>
        <v>1.6676776895233392</v>
      </c>
      <c r="K138" s="295">
        <f>IF(AND($A139&gt;$A138,$A139&lt;&gt;""),SUMIFS(K139:K$143,$A139:$A$143,$A138+1,$B139:$B$143,$C138),SUMIFS(Base!$C:$C,Base!$A:$A,DRE!$C138,Base!$B:$B,DRE!K$1))</f>
        <v>0</v>
      </c>
      <c r="L138" s="323">
        <f t="shared" ref="L138" si="553">IFERROR((K138/K$2)*100,0)</f>
        <v>0</v>
      </c>
      <c r="M138" s="295">
        <f>IF(AND($A139&gt;$A138,$A139&lt;&gt;""),SUMIFS(M139:M$143,$A139:$A$143,$A138+1,$B139:$B$143,$C138),SUMIFS(Base!$C:$C,Base!$A:$A,DRE!$C138,Base!$B:$B,DRE!M$1))</f>
        <v>0</v>
      </c>
      <c r="N138" s="323">
        <f t="shared" ref="N138:P138" si="554">IFERROR((M138/M$2)*100,0)</f>
        <v>0</v>
      </c>
      <c r="O138" s="295">
        <f t="shared" si="526"/>
        <v>2648.54</v>
      </c>
      <c r="P138" s="325">
        <f t="shared" ref="P138" si="555">IFERROR((O138/O$2)*100,0)</f>
        <v>1.5855734570690543</v>
      </c>
      <c r="W138" s="289"/>
    </row>
    <row r="139" spans="1:23" ht="15.75" customHeight="1" x14ac:dyDescent="0.3">
      <c r="A139" s="321" t="str">
        <f t="shared" si="520"/>
        <v/>
      </c>
      <c r="B139" s="321" t="str">
        <f>IFERROR(LEFT(LEFT(C139,2+(A139-2)*3)&amp;".00.00.00.00",11),"")</f>
        <v/>
      </c>
      <c r="C139" s="296"/>
      <c r="D139" s="297" t="s">
        <v>389</v>
      </c>
      <c r="E139" s="298">
        <v>2025.29</v>
      </c>
      <c r="F139" s="298">
        <f t="shared" si="521"/>
        <v>2.311134593187294</v>
      </c>
      <c r="G139" s="298">
        <f>SUMIFS(G$2:G138,$A$2:$A138,1)</f>
        <v>0</v>
      </c>
      <c r="H139" s="298">
        <f t="shared" si="522"/>
        <v>0</v>
      </c>
      <c r="I139" s="298">
        <f>SUMIFS(I$2:I138,$A$2:$A138,1)</f>
        <v>-6198.5399999999991</v>
      </c>
      <c r="J139" s="298">
        <f t="shared" ref="J139" si="556">IFERROR((I139/I$2)*100,0)</f>
        <v>-7.8059359991678416</v>
      </c>
      <c r="K139" s="298">
        <f>SUMIFS(K$2:K138,$A$2:$A138,1)</f>
        <v>0</v>
      </c>
      <c r="L139" s="298">
        <f t="shared" ref="L139" si="557">IFERROR((K139/K$2)*100,0)</f>
        <v>0</v>
      </c>
      <c r="M139" s="298">
        <f>SUMIFS(M$2:M138,$A$2:$A138,1)</f>
        <v>0</v>
      </c>
      <c r="N139" s="298">
        <f t="shared" ref="N139:P139" si="558">IFERROR((M139/M$2)*100,0)</f>
        <v>0</v>
      </c>
      <c r="O139" s="298">
        <f>SUMIFS(O$2:O138,$A$2:$A138,1)</f>
        <v>-4173.2499999999945</v>
      </c>
      <c r="P139" s="299">
        <f t="shared" ref="P139" si="559">IFERROR((O139/O$2)*100,0)</f>
        <v>-2.4983554825350653</v>
      </c>
      <c r="W139" s="289"/>
    </row>
    <row r="140" spans="1:23" ht="15.75" customHeight="1" collapsed="1" x14ac:dyDescent="0.3">
      <c r="A140" s="321">
        <f t="shared" si="520"/>
        <v>1</v>
      </c>
      <c r="B140" s="321" t="str">
        <f>IFERROR(LEFT(LEFT(C140,2+(A140-2)*3)&amp;".00.00.00.00",11),"")</f>
        <v/>
      </c>
      <c r="C140" s="290" t="s">
        <v>390</v>
      </c>
      <c r="D140" s="291" t="s">
        <v>391</v>
      </c>
      <c r="E140" s="292">
        <v>376.55</v>
      </c>
      <c r="F140" s="322">
        <f t="shared" si="521"/>
        <v>0.42969536760892296</v>
      </c>
      <c r="G140" s="292">
        <f>IF(AND($A141&gt;$A140,$A141&lt;&gt;""),SUMIFS(G141:G$143,$A141:$A$143,$A140+1,$B141:$B$143,$C140),SUMIFS(Base!$C:$C,Base!$A:$A,DRE!$C140,Base!$B:$B,DRE!G$1))</f>
        <v>0</v>
      </c>
      <c r="H140" s="322">
        <f t="shared" si="522"/>
        <v>0</v>
      </c>
      <c r="I140" s="292">
        <f>IF(AND($A141&gt;$A140,$A141&lt;&gt;""),SUMIFS(I141:I$143,$A141:$A$143,$A140+1,$B141:$B$143,$C140),SUMIFS(Base!$C:$C,Base!$A:$A,DRE!$C140,Base!$B:$B,DRE!I$1))</f>
        <v>376.55</v>
      </c>
      <c r="J140" s="322">
        <f t="shared" ref="J140" si="560">IFERROR((I140/I$2)*100,0)</f>
        <v>0.47419637535397868</v>
      </c>
      <c r="K140" s="292">
        <f>IF(AND($A141&gt;$A140,$A141&lt;&gt;""),SUMIFS(K141:K$143,$A141:$A$143,$A140+1,$B141:$B$143,$C140),SUMIFS(Base!$C:$C,Base!$A:$A,DRE!$C140,Base!$B:$B,DRE!K$1))</f>
        <v>0</v>
      </c>
      <c r="L140" s="322">
        <f t="shared" ref="L140" si="561">IFERROR((K140/K$2)*100,0)</f>
        <v>0</v>
      </c>
      <c r="M140" s="292">
        <f>IF(AND($A141&gt;$A140,$A141&lt;&gt;""),SUMIFS(M141:M$143,$A141:$A$143,$A140+1,$B141:$B$143,$C140),SUMIFS(Base!$C:$C,Base!$A:$A,DRE!$C140,Base!$B:$B,DRE!M$1))</f>
        <v>0</v>
      </c>
      <c r="N140" s="322">
        <f t="shared" ref="N140:P140" si="562">IFERROR((M140/M$2)*100,0)</f>
        <v>0</v>
      </c>
      <c r="O140" s="292">
        <f t="shared" si="526"/>
        <v>753.1</v>
      </c>
      <c r="P140" s="324">
        <f t="shared" ref="P140" si="563">IFERROR((O140/O$2)*100,0)</f>
        <v>0.45085041967223632</v>
      </c>
      <c r="W140" s="289"/>
    </row>
    <row r="141" spans="1:23" ht="15.75" customHeight="1" x14ac:dyDescent="0.3">
      <c r="A141" s="321">
        <f t="shared" si="520"/>
        <v>2</v>
      </c>
      <c r="B141" s="321" t="str">
        <f>IFERROR(LEFT(LEFT(C141,2+(A141-2)*3)&amp;".00.00.00.00",11),"")</f>
        <v>14.00.00.00</v>
      </c>
      <c r="C141" s="293" t="s">
        <v>392</v>
      </c>
      <c r="D141" s="294" t="s">
        <v>393</v>
      </c>
      <c r="E141" s="295">
        <v>376.55</v>
      </c>
      <c r="F141" s="323">
        <f t="shared" si="521"/>
        <v>0.42969536760892296</v>
      </c>
      <c r="G141" s="295">
        <f>IF(AND($A142&gt;$A141,$A142&lt;&gt;""),SUMIFS(G142:G$143,$A142:$A$143,$A141+1,$B142:$B$143,$C141),SUMIFS(Base!$C:$C,Base!$A:$A,DRE!$C141,Base!$B:$B,DRE!G$1))</f>
        <v>0</v>
      </c>
      <c r="H141" s="323">
        <f t="shared" si="522"/>
        <v>0</v>
      </c>
      <c r="I141" s="295">
        <f>IF(AND($A142&gt;$A141,$A142&lt;&gt;""),SUMIFS(I142:I$143,$A142:$A$143,$A141+1,$B142:$B$143,$C141),SUMIFS(Base!$C:$C,Base!$A:$A,DRE!$C141,Base!$B:$B,DRE!I$1))</f>
        <v>376.55</v>
      </c>
      <c r="J141" s="323">
        <f t="shared" ref="J141" si="564">IFERROR((I141/I$2)*100,0)</f>
        <v>0.47419637535397868</v>
      </c>
      <c r="K141" s="295">
        <f>IF(AND($A142&gt;$A141,$A142&lt;&gt;""),SUMIFS(K142:K$143,$A142:$A$143,$A141+1,$B142:$B$143,$C141),SUMIFS(Base!$C:$C,Base!$A:$A,DRE!$C141,Base!$B:$B,DRE!K$1))</f>
        <v>0</v>
      </c>
      <c r="L141" s="323">
        <f t="shared" ref="L141" si="565">IFERROR((K141/K$2)*100,0)</f>
        <v>0</v>
      </c>
      <c r="M141" s="295">
        <f>IF(AND($A142&gt;$A141,$A142&lt;&gt;""),SUMIFS(M142:M$143,$A142:$A$143,$A141+1,$B142:$B$143,$C141),SUMIFS(Base!$C:$C,Base!$A:$A,DRE!$C141,Base!$B:$B,DRE!M$1))</f>
        <v>0</v>
      </c>
      <c r="N141" s="323">
        <f t="shared" ref="N141:P141" si="566">IFERROR((M141/M$2)*100,0)</f>
        <v>0</v>
      </c>
      <c r="O141" s="295">
        <f t="shared" si="526"/>
        <v>753.1</v>
      </c>
      <c r="P141" s="325">
        <f t="shared" ref="P141" si="567">IFERROR((O141/O$2)*100,0)</f>
        <v>0.45085041967223632</v>
      </c>
      <c r="W141" s="289"/>
    </row>
    <row r="142" spans="1:23" ht="15.75" customHeight="1" x14ac:dyDescent="0.3">
      <c r="A142" s="321">
        <f t="shared" si="520"/>
        <v>1</v>
      </c>
      <c r="B142" s="321" t="str">
        <f>IFERROR(LEFT(LEFT(C142,2+(A142-2)*3)&amp;".00.00.00.00",11),"")</f>
        <v/>
      </c>
      <c r="C142" s="290" t="s">
        <v>394</v>
      </c>
      <c r="D142" s="291" t="s">
        <v>395</v>
      </c>
      <c r="E142" s="292">
        <v>0</v>
      </c>
      <c r="F142" s="322">
        <f t="shared" si="521"/>
        <v>0</v>
      </c>
      <c r="G142" s="292">
        <f>IF(AND($A143&gt;$A142,$A143&lt;&gt;""),SUMIFS(G143:G$143,$A143:$A$143,$A142+1,$B143:$B$143,$C142),SUMIFS(Base!$C:$C,Base!$A:$A,DRE!$C142,Base!$B:$B,DRE!G$1))</f>
        <v>0</v>
      </c>
      <c r="H142" s="322">
        <f t="shared" si="522"/>
        <v>0</v>
      </c>
      <c r="I142" s="292">
        <f>IF(AND($A143&gt;$A142,$A143&lt;&gt;""),SUMIFS(I143:I$143,$A143:$A$143,$A142+1,$B143:$B$143,$C142),SUMIFS(Base!$C:$C,Base!$A:$A,DRE!$C142,Base!$B:$B,DRE!I$1))</f>
        <v>0</v>
      </c>
      <c r="J142" s="322">
        <f t="shared" ref="J142" si="568">IFERROR((I142/I$2)*100,0)</f>
        <v>0</v>
      </c>
      <c r="K142" s="292">
        <f>IF(AND($A143&gt;$A142,$A143&lt;&gt;""),SUMIFS(K143:K$143,$A143:$A$143,$A142+1,$B143:$B$143,$C142),SUMIFS(Base!$C:$C,Base!$A:$A,DRE!$C142,Base!$B:$B,DRE!K$1))</f>
        <v>0</v>
      </c>
      <c r="L142" s="322">
        <f t="shared" ref="L142" si="569">IFERROR((K142/K$2)*100,0)</f>
        <v>0</v>
      </c>
      <c r="M142" s="292">
        <f>IF(AND($A143&gt;$A142,$A143&lt;&gt;""),SUMIFS(M143:M$143,$A143:$A$143,$A142+1,$B143:$B$143,$C142),SUMIFS(Base!$C:$C,Base!$A:$A,DRE!$C142,Base!$B:$B,DRE!M$1))</f>
        <v>0</v>
      </c>
      <c r="N142" s="322">
        <f t="shared" ref="N142:P142" si="570">IFERROR((M142/M$2)*100,0)</f>
        <v>0</v>
      </c>
      <c r="O142" s="292">
        <f t="shared" si="526"/>
        <v>0</v>
      </c>
      <c r="P142" s="324">
        <f t="shared" ref="P142" si="571">IFERROR((O142/O$2)*100,0)</f>
        <v>0</v>
      </c>
      <c r="W142" s="289"/>
    </row>
    <row r="143" spans="1:23" ht="15.75" customHeight="1" thickBot="1" x14ac:dyDescent="0.35">
      <c r="A143" s="321" t="str">
        <f t="shared" si="520"/>
        <v/>
      </c>
      <c r="B143" s="321" t="str">
        <f>IFERROR(LEFT(LEFT(C143,2+(A143-2)*3)&amp;".00.00.00.00",11),"")</f>
        <v/>
      </c>
      <c r="C143" s="300"/>
      <c r="D143" s="301" t="s">
        <v>396</v>
      </c>
      <c r="E143" s="302">
        <v>2401.84</v>
      </c>
      <c r="F143" s="302">
        <f t="shared" si="521"/>
        <v>2.7408299607962174</v>
      </c>
      <c r="G143" s="302">
        <f>SUMIFS(G$2:G142,$A$2:$A142,1)</f>
        <v>0</v>
      </c>
      <c r="H143" s="302">
        <f t="shared" si="522"/>
        <v>0</v>
      </c>
      <c r="I143" s="302">
        <f>SUMIFS(I$2:I142,$A$2:$A142,1)</f>
        <v>-5821.9899999999989</v>
      </c>
      <c r="J143" s="302">
        <f t="shared" ref="J143" si="572">IFERROR((I143/I$2)*100,0)</f>
        <v>-7.3317396238138626</v>
      </c>
      <c r="K143" s="302">
        <f>SUMIFS(K$2:K142,$A$2:$A142,1)</f>
        <v>0</v>
      </c>
      <c r="L143" s="302">
        <f t="shared" ref="L143" si="573">IFERROR((K143/K$2)*100,0)</f>
        <v>0</v>
      </c>
      <c r="M143" s="302">
        <f>SUMIFS(M$2:M142,$A$2:$A142,1)</f>
        <v>0</v>
      </c>
      <c r="N143" s="302">
        <f t="shared" ref="N143:P143" si="574">IFERROR((M143/M$2)*100,0)</f>
        <v>0</v>
      </c>
      <c r="O143" s="302">
        <f>SUMIFS(O$2:O142,$A$2:$A142,1)</f>
        <v>-3420.1499999999946</v>
      </c>
      <c r="P143" s="303">
        <f t="shared" ref="P143" si="575">IFERROR((O143/O$2)*100,0)</f>
        <v>-2.0475050628628293</v>
      </c>
      <c r="W143" s="289"/>
    </row>
  </sheetData>
  <pageMargins left="0.511811024" right="0.511811024" top="0.78740157499999996" bottom="0.78740157499999996" header="0.31496062000000002" footer="0.31496062000000002"/>
  <ignoredErrors>
    <ignoredError sqref="O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FDFC-9C95-4455-B36F-465640645601}">
  <sheetPr codeName="Planilha6">
    <tabColor theme="9" tint="0.39997558519241921"/>
  </sheetPr>
  <dimension ref="A1:C88"/>
  <sheetViews>
    <sheetView workbookViewId="0">
      <selection activeCell="A7" sqref="A7"/>
    </sheetView>
  </sheetViews>
  <sheetFormatPr defaultRowHeight="15.75" x14ac:dyDescent="0.25"/>
  <cols>
    <col min="1" max="1" width="15.75" customWidth="1"/>
    <col min="2" max="2" width="8.125" bestFit="1" customWidth="1"/>
    <col min="3" max="3" width="9.5" bestFit="1" customWidth="1"/>
  </cols>
  <sheetData>
    <row r="1" spans="1:3" x14ac:dyDescent="0.25">
      <c r="A1" t="s">
        <v>140</v>
      </c>
      <c r="B1" t="s">
        <v>611</v>
      </c>
      <c r="C1">
        <v>5792</v>
      </c>
    </row>
    <row r="2" spans="1:3" x14ac:dyDescent="0.25">
      <c r="A2" t="s">
        <v>144</v>
      </c>
      <c r="B2" t="s">
        <v>611</v>
      </c>
      <c r="C2">
        <v>12608.05</v>
      </c>
    </row>
    <row r="3" spans="1:3" x14ac:dyDescent="0.25">
      <c r="A3" t="s">
        <v>146</v>
      </c>
      <c r="B3" t="s">
        <v>611</v>
      </c>
      <c r="C3">
        <v>4143.68</v>
      </c>
    </row>
    <row r="4" spans="1:3" x14ac:dyDescent="0.25">
      <c r="A4" t="s">
        <v>152</v>
      </c>
      <c r="B4" t="s">
        <v>611</v>
      </c>
      <c r="C4">
        <v>29201.58</v>
      </c>
    </row>
    <row r="5" spans="1:3" x14ac:dyDescent="0.25">
      <c r="A5" t="s">
        <v>154</v>
      </c>
      <c r="B5" t="s">
        <v>611</v>
      </c>
      <c r="C5">
        <v>36070.75</v>
      </c>
    </row>
    <row r="6" spans="1:3" x14ac:dyDescent="0.25">
      <c r="A6" t="s">
        <v>158</v>
      </c>
      <c r="B6" t="s">
        <v>611</v>
      </c>
      <c r="C6">
        <v>400</v>
      </c>
    </row>
    <row r="7" spans="1:3" x14ac:dyDescent="0.25">
      <c r="A7" t="s">
        <v>571</v>
      </c>
      <c r="B7" t="s">
        <v>611</v>
      </c>
      <c r="C7">
        <v>0</v>
      </c>
    </row>
    <row r="8" spans="1:3" x14ac:dyDescent="0.25">
      <c r="A8" t="s">
        <v>162</v>
      </c>
      <c r="B8" t="s">
        <v>611</v>
      </c>
      <c r="C8">
        <v>-8519.5</v>
      </c>
    </row>
    <row r="9" spans="1:3" x14ac:dyDescent="0.25">
      <c r="A9" t="s">
        <v>164</v>
      </c>
      <c r="B9" t="s">
        <v>611</v>
      </c>
      <c r="C9">
        <v>0</v>
      </c>
    </row>
    <row r="10" spans="1:3" x14ac:dyDescent="0.25">
      <c r="A10" t="s">
        <v>166</v>
      </c>
      <c r="B10" t="s">
        <v>611</v>
      </c>
      <c r="C10">
        <v>-288.52999999999997</v>
      </c>
    </row>
    <row r="11" spans="1:3" x14ac:dyDescent="0.25">
      <c r="A11" t="s">
        <v>170</v>
      </c>
      <c r="B11" t="s">
        <v>611</v>
      </c>
      <c r="C11">
        <v>-3672.31</v>
      </c>
    </row>
    <row r="12" spans="1:3" x14ac:dyDescent="0.25">
      <c r="A12" t="s">
        <v>178</v>
      </c>
      <c r="B12" t="s">
        <v>611</v>
      </c>
      <c r="C12">
        <v>-52.49</v>
      </c>
    </row>
    <row r="13" spans="1:3" x14ac:dyDescent="0.25">
      <c r="A13" t="s">
        <v>180</v>
      </c>
      <c r="B13" t="s">
        <v>611</v>
      </c>
      <c r="C13">
        <v>-788.25</v>
      </c>
    </row>
    <row r="14" spans="1:3" x14ac:dyDescent="0.25">
      <c r="A14" t="s">
        <v>184</v>
      </c>
      <c r="B14" t="s">
        <v>611</v>
      </c>
      <c r="C14">
        <v>-43.93</v>
      </c>
    </row>
    <row r="15" spans="1:3" x14ac:dyDescent="0.25">
      <c r="A15" t="s">
        <v>186</v>
      </c>
      <c r="B15" t="s">
        <v>611</v>
      </c>
      <c r="C15">
        <v>-596.05999999999995</v>
      </c>
    </row>
    <row r="16" spans="1:3" x14ac:dyDescent="0.25">
      <c r="A16" t="s">
        <v>190</v>
      </c>
      <c r="B16" t="s">
        <v>611</v>
      </c>
      <c r="C16">
        <v>-993.65</v>
      </c>
    </row>
    <row r="17" spans="1:3" x14ac:dyDescent="0.25">
      <c r="A17" t="s">
        <v>192</v>
      </c>
      <c r="B17" t="s">
        <v>611</v>
      </c>
      <c r="C17">
        <v>-8.99</v>
      </c>
    </row>
    <row r="18" spans="1:3" x14ac:dyDescent="0.25">
      <c r="A18" t="s">
        <v>194</v>
      </c>
      <c r="B18" t="s">
        <v>611</v>
      </c>
      <c r="C18">
        <v>-526.37</v>
      </c>
    </row>
    <row r="19" spans="1:3" x14ac:dyDescent="0.25">
      <c r="A19" t="s">
        <v>196</v>
      </c>
      <c r="B19" t="s">
        <v>611</v>
      </c>
      <c r="C19">
        <v>-41</v>
      </c>
    </row>
    <row r="20" spans="1:3" x14ac:dyDescent="0.25">
      <c r="A20" t="s">
        <v>573</v>
      </c>
      <c r="B20" t="s">
        <v>611</v>
      </c>
      <c r="C20">
        <v>0</v>
      </c>
    </row>
    <row r="21" spans="1:3" x14ac:dyDescent="0.25">
      <c r="A21" t="s">
        <v>198</v>
      </c>
      <c r="B21" t="s">
        <v>611</v>
      </c>
      <c r="C21">
        <v>-88.76</v>
      </c>
    </row>
    <row r="22" spans="1:3" x14ac:dyDescent="0.25">
      <c r="A22" t="s">
        <v>202</v>
      </c>
      <c r="B22" t="s">
        <v>611</v>
      </c>
      <c r="C22">
        <v>-342.97</v>
      </c>
    </row>
    <row r="23" spans="1:3" x14ac:dyDescent="0.25">
      <c r="A23" t="s">
        <v>206</v>
      </c>
      <c r="B23" t="s">
        <v>611</v>
      </c>
      <c r="C23">
        <v>-348.98</v>
      </c>
    </row>
    <row r="24" spans="1:3" x14ac:dyDescent="0.25">
      <c r="A24" t="s">
        <v>208</v>
      </c>
      <c r="B24" t="s">
        <v>611</v>
      </c>
      <c r="C24">
        <v>-290.56</v>
      </c>
    </row>
    <row r="25" spans="1:3" x14ac:dyDescent="0.25">
      <c r="A25" t="s">
        <v>212</v>
      </c>
      <c r="B25" t="s">
        <v>611</v>
      </c>
      <c r="C25">
        <v>-823.06</v>
      </c>
    </row>
    <row r="26" spans="1:3" x14ac:dyDescent="0.25">
      <c r="A26" t="s">
        <v>214</v>
      </c>
      <c r="B26" t="s">
        <v>611</v>
      </c>
      <c r="C26">
        <v>-173.34</v>
      </c>
    </row>
    <row r="27" spans="1:3" x14ac:dyDescent="0.25">
      <c r="A27" t="s">
        <v>218</v>
      </c>
      <c r="B27" t="s">
        <v>611</v>
      </c>
      <c r="C27">
        <v>-687.9</v>
      </c>
    </row>
    <row r="28" spans="1:3" x14ac:dyDescent="0.25">
      <c r="A28" t="s">
        <v>220</v>
      </c>
      <c r="B28" t="s">
        <v>611</v>
      </c>
      <c r="C28">
        <v>-2090.4699999999998</v>
      </c>
    </row>
    <row r="29" spans="1:3" x14ac:dyDescent="0.25">
      <c r="A29" t="s">
        <v>224</v>
      </c>
      <c r="B29" t="s">
        <v>611</v>
      </c>
      <c r="C29">
        <v>-5067.7299999999996</v>
      </c>
    </row>
    <row r="30" spans="1:3" x14ac:dyDescent="0.25">
      <c r="A30" t="s">
        <v>226</v>
      </c>
      <c r="B30" t="s">
        <v>611</v>
      </c>
      <c r="C30">
        <v>-1100</v>
      </c>
    </row>
    <row r="31" spans="1:3" x14ac:dyDescent="0.25">
      <c r="A31" t="s">
        <v>228</v>
      </c>
      <c r="B31" t="s">
        <v>611</v>
      </c>
      <c r="C31">
        <v>-11290.72</v>
      </c>
    </row>
    <row r="32" spans="1:3" x14ac:dyDescent="0.25">
      <c r="A32" t="s">
        <v>230</v>
      </c>
      <c r="B32" t="s">
        <v>611</v>
      </c>
      <c r="C32">
        <v>-11162.05</v>
      </c>
    </row>
    <row r="33" spans="1:3" x14ac:dyDescent="0.25">
      <c r="A33" t="s">
        <v>232</v>
      </c>
      <c r="B33" t="s">
        <v>611</v>
      </c>
      <c r="C33">
        <v>-297</v>
      </c>
    </row>
    <row r="34" spans="1:3" x14ac:dyDescent="0.25">
      <c r="A34" t="s">
        <v>236</v>
      </c>
      <c r="B34" t="s">
        <v>611</v>
      </c>
      <c r="C34">
        <v>-2076.59</v>
      </c>
    </row>
    <row r="35" spans="1:3" x14ac:dyDescent="0.25">
      <c r="A35" t="s">
        <v>238</v>
      </c>
      <c r="B35" t="s">
        <v>611</v>
      </c>
      <c r="C35">
        <v>-619.85</v>
      </c>
    </row>
    <row r="36" spans="1:3" x14ac:dyDescent="0.25">
      <c r="A36" t="s">
        <v>242</v>
      </c>
      <c r="B36" t="s">
        <v>611</v>
      </c>
      <c r="C36">
        <v>-4713.82</v>
      </c>
    </row>
    <row r="37" spans="1:3" x14ac:dyDescent="0.25">
      <c r="A37" t="s">
        <v>244</v>
      </c>
      <c r="B37" t="s">
        <v>611</v>
      </c>
      <c r="C37">
        <v>-29.96</v>
      </c>
    </row>
    <row r="38" spans="1:3" x14ac:dyDescent="0.25">
      <c r="A38" t="s">
        <v>246</v>
      </c>
      <c r="B38" t="s">
        <v>611</v>
      </c>
      <c r="C38">
        <v>-224</v>
      </c>
    </row>
    <row r="39" spans="1:3" x14ac:dyDescent="0.25">
      <c r="A39" t="s">
        <v>250</v>
      </c>
      <c r="B39" t="s">
        <v>611</v>
      </c>
      <c r="C39">
        <v>-1654</v>
      </c>
    </row>
    <row r="40" spans="1:3" x14ac:dyDescent="0.25">
      <c r="A40" t="s">
        <v>252</v>
      </c>
      <c r="B40" t="s">
        <v>611</v>
      </c>
      <c r="C40">
        <v>-167.67</v>
      </c>
    </row>
    <row r="41" spans="1:3" x14ac:dyDescent="0.25">
      <c r="A41" t="s">
        <v>563</v>
      </c>
      <c r="B41" t="s">
        <v>611</v>
      </c>
      <c r="C41">
        <v>0</v>
      </c>
    </row>
    <row r="42" spans="1:3" x14ac:dyDescent="0.25">
      <c r="A42" t="s">
        <v>256</v>
      </c>
      <c r="B42" t="s">
        <v>611</v>
      </c>
      <c r="C42">
        <v>-266.87</v>
      </c>
    </row>
    <row r="43" spans="1:3" x14ac:dyDescent="0.25">
      <c r="A43" t="s">
        <v>258</v>
      </c>
      <c r="B43" t="s">
        <v>611</v>
      </c>
      <c r="C43">
        <v>113.66</v>
      </c>
    </row>
    <row r="44" spans="1:3" x14ac:dyDescent="0.25">
      <c r="A44" t="s">
        <v>267</v>
      </c>
      <c r="B44" t="s">
        <v>611</v>
      </c>
      <c r="C44">
        <v>-3400</v>
      </c>
    </row>
    <row r="45" spans="1:3" x14ac:dyDescent="0.25">
      <c r="A45" t="s">
        <v>269</v>
      </c>
      <c r="B45" t="s">
        <v>611</v>
      </c>
      <c r="C45">
        <v>-765</v>
      </c>
    </row>
    <row r="46" spans="1:3" x14ac:dyDescent="0.25">
      <c r="A46" t="s">
        <v>273</v>
      </c>
      <c r="B46" t="s">
        <v>611</v>
      </c>
      <c r="C46">
        <v>-1572.41</v>
      </c>
    </row>
    <row r="47" spans="1:3" x14ac:dyDescent="0.25">
      <c r="A47" t="s">
        <v>277</v>
      </c>
      <c r="B47" t="s">
        <v>611</v>
      </c>
      <c r="C47">
        <v>-5000</v>
      </c>
    </row>
    <row r="48" spans="1:3" x14ac:dyDescent="0.25">
      <c r="A48" t="s">
        <v>279</v>
      </c>
      <c r="B48" t="s">
        <v>611</v>
      </c>
      <c r="C48">
        <v>-5000</v>
      </c>
    </row>
    <row r="49" spans="1:3" x14ac:dyDescent="0.25">
      <c r="A49" t="s">
        <v>281</v>
      </c>
      <c r="B49" t="s">
        <v>611</v>
      </c>
      <c r="C49">
        <v>-5000</v>
      </c>
    </row>
    <row r="50" spans="1:3" x14ac:dyDescent="0.25">
      <c r="A50" t="s">
        <v>287</v>
      </c>
      <c r="B50" t="s">
        <v>611</v>
      </c>
      <c r="C50">
        <v>-2530</v>
      </c>
    </row>
    <row r="51" spans="1:3" x14ac:dyDescent="0.25">
      <c r="A51" t="s">
        <v>291</v>
      </c>
      <c r="B51" t="s">
        <v>611</v>
      </c>
      <c r="C51">
        <v>-208.15</v>
      </c>
    </row>
    <row r="52" spans="1:3" x14ac:dyDescent="0.25">
      <c r="A52" t="s">
        <v>293</v>
      </c>
      <c r="B52" t="s">
        <v>611</v>
      </c>
      <c r="C52">
        <v>-607.61</v>
      </c>
    </row>
    <row r="53" spans="1:3" x14ac:dyDescent="0.25">
      <c r="A53" t="s">
        <v>295</v>
      </c>
      <c r="B53" t="s">
        <v>611</v>
      </c>
      <c r="C53">
        <v>-247.38</v>
      </c>
    </row>
    <row r="54" spans="1:3" x14ac:dyDescent="0.25">
      <c r="A54" t="s">
        <v>299</v>
      </c>
      <c r="B54" t="s">
        <v>611</v>
      </c>
      <c r="C54">
        <v>-250</v>
      </c>
    </row>
    <row r="55" spans="1:3" x14ac:dyDescent="0.25">
      <c r="A55" t="s">
        <v>301</v>
      </c>
      <c r="B55" t="s">
        <v>611</v>
      </c>
      <c r="C55">
        <v>-60</v>
      </c>
    </row>
    <row r="56" spans="1:3" x14ac:dyDescent="0.25">
      <c r="A56" t="s">
        <v>307</v>
      </c>
      <c r="B56" t="s">
        <v>611</v>
      </c>
      <c r="C56">
        <v>-1080</v>
      </c>
    </row>
    <row r="57" spans="1:3" x14ac:dyDescent="0.25">
      <c r="A57" t="s">
        <v>309</v>
      </c>
      <c r="B57" t="s">
        <v>611</v>
      </c>
      <c r="C57">
        <v>-1000</v>
      </c>
    </row>
    <row r="58" spans="1:3" x14ac:dyDescent="0.25">
      <c r="A58" t="s">
        <v>311</v>
      </c>
      <c r="B58" t="s">
        <v>611</v>
      </c>
      <c r="C58">
        <v>0</v>
      </c>
    </row>
    <row r="59" spans="1:3" x14ac:dyDescent="0.25">
      <c r="A59" t="s">
        <v>313</v>
      </c>
      <c r="B59" t="s">
        <v>611</v>
      </c>
      <c r="C59">
        <v>-650</v>
      </c>
    </row>
    <row r="60" spans="1:3" x14ac:dyDescent="0.25">
      <c r="A60" t="s">
        <v>315</v>
      </c>
      <c r="B60" t="s">
        <v>611</v>
      </c>
      <c r="C60">
        <v>-450.01</v>
      </c>
    </row>
    <row r="61" spans="1:3" x14ac:dyDescent="0.25">
      <c r="A61" t="s">
        <v>595</v>
      </c>
      <c r="B61" t="s">
        <v>611</v>
      </c>
      <c r="C61">
        <v>0</v>
      </c>
    </row>
    <row r="62" spans="1:3" x14ac:dyDescent="0.25">
      <c r="A62" t="s">
        <v>319</v>
      </c>
      <c r="B62" t="s">
        <v>611</v>
      </c>
      <c r="C62">
        <v>0</v>
      </c>
    </row>
    <row r="63" spans="1:3" x14ac:dyDescent="0.25">
      <c r="A63" t="s">
        <v>323</v>
      </c>
      <c r="B63" t="s">
        <v>611</v>
      </c>
      <c r="C63">
        <v>-279.8</v>
      </c>
    </row>
    <row r="64" spans="1:3" x14ac:dyDescent="0.25">
      <c r="A64" t="s">
        <v>325</v>
      </c>
      <c r="B64" t="s">
        <v>611</v>
      </c>
      <c r="C64">
        <v>-534</v>
      </c>
    </row>
    <row r="65" spans="1:3" x14ac:dyDescent="0.25">
      <c r="A65" t="s">
        <v>327</v>
      </c>
      <c r="B65" t="s">
        <v>611</v>
      </c>
      <c r="C65">
        <v>-83.45</v>
      </c>
    </row>
    <row r="66" spans="1:3" x14ac:dyDescent="0.25">
      <c r="A66" t="s">
        <v>331</v>
      </c>
      <c r="B66" t="s">
        <v>611</v>
      </c>
      <c r="C66">
        <v>-1461.8</v>
      </c>
    </row>
    <row r="67" spans="1:3" x14ac:dyDescent="0.25">
      <c r="A67" t="s">
        <v>333</v>
      </c>
      <c r="B67" t="s">
        <v>611</v>
      </c>
      <c r="C67">
        <v>-132.80000000000001</v>
      </c>
    </row>
    <row r="68" spans="1:3" x14ac:dyDescent="0.25">
      <c r="A68" t="s">
        <v>337</v>
      </c>
      <c r="B68" t="s">
        <v>611</v>
      </c>
      <c r="C68">
        <v>-50</v>
      </c>
    </row>
    <row r="69" spans="1:3" x14ac:dyDescent="0.25">
      <c r="A69" t="s">
        <v>339</v>
      </c>
      <c r="B69" t="s">
        <v>611</v>
      </c>
      <c r="C69">
        <v>-450</v>
      </c>
    </row>
    <row r="70" spans="1:3" x14ac:dyDescent="0.25">
      <c r="A70" t="s">
        <v>341</v>
      </c>
      <c r="B70" t="s">
        <v>611</v>
      </c>
      <c r="C70">
        <v>-18.55</v>
      </c>
    </row>
    <row r="71" spans="1:3" x14ac:dyDescent="0.25">
      <c r="A71" t="s">
        <v>343</v>
      </c>
      <c r="B71" t="s">
        <v>611</v>
      </c>
      <c r="C71">
        <v>-389.91</v>
      </c>
    </row>
    <row r="72" spans="1:3" x14ac:dyDescent="0.25">
      <c r="A72" t="s">
        <v>345</v>
      </c>
      <c r="B72" t="s">
        <v>611</v>
      </c>
      <c r="C72">
        <v>0</v>
      </c>
    </row>
    <row r="73" spans="1:3" x14ac:dyDescent="0.25">
      <c r="A73" t="s">
        <v>347</v>
      </c>
      <c r="B73" t="s">
        <v>611</v>
      </c>
      <c r="C73">
        <v>-1495.72</v>
      </c>
    </row>
    <row r="74" spans="1:3" x14ac:dyDescent="0.25">
      <c r="A74" t="s">
        <v>575</v>
      </c>
      <c r="B74" t="s">
        <v>611</v>
      </c>
      <c r="C74">
        <v>0</v>
      </c>
    </row>
    <row r="75" spans="1:3" x14ac:dyDescent="0.25">
      <c r="A75" t="s">
        <v>351</v>
      </c>
      <c r="B75" t="s">
        <v>611</v>
      </c>
      <c r="C75">
        <v>-3360.2</v>
      </c>
    </row>
    <row r="76" spans="1:3" x14ac:dyDescent="0.25">
      <c r="A76" t="s">
        <v>355</v>
      </c>
      <c r="B76" t="s">
        <v>611</v>
      </c>
      <c r="C76">
        <v>-174.9</v>
      </c>
    </row>
    <row r="77" spans="1:3" x14ac:dyDescent="0.25">
      <c r="A77" t="s">
        <v>359</v>
      </c>
      <c r="B77" t="s">
        <v>611</v>
      </c>
      <c r="C77">
        <v>-1.31</v>
      </c>
    </row>
    <row r="78" spans="1:3" x14ac:dyDescent="0.25">
      <c r="A78" t="s">
        <v>363</v>
      </c>
      <c r="B78" t="s">
        <v>611</v>
      </c>
      <c r="C78">
        <v>0.09</v>
      </c>
    </row>
    <row r="79" spans="1:3" x14ac:dyDescent="0.25">
      <c r="A79" t="s">
        <v>365</v>
      </c>
      <c r="B79" t="s">
        <v>611</v>
      </c>
      <c r="C79">
        <v>-1621.67</v>
      </c>
    </row>
    <row r="80" spans="1:3" x14ac:dyDescent="0.25">
      <c r="A80" t="s">
        <v>367</v>
      </c>
      <c r="B80" t="s">
        <v>611</v>
      </c>
      <c r="C80">
        <v>0</v>
      </c>
    </row>
    <row r="81" spans="1:3" x14ac:dyDescent="0.25">
      <c r="A81" t="s">
        <v>372</v>
      </c>
      <c r="B81" t="s">
        <v>611</v>
      </c>
      <c r="C81">
        <v>6519.5</v>
      </c>
    </row>
    <row r="82" spans="1:3" x14ac:dyDescent="0.25">
      <c r="A82" t="s">
        <v>374</v>
      </c>
      <c r="B82" t="s">
        <v>611</v>
      </c>
      <c r="C82">
        <v>288.52999999999997</v>
      </c>
    </row>
    <row r="83" spans="1:3" x14ac:dyDescent="0.25">
      <c r="A83" t="s">
        <v>381</v>
      </c>
      <c r="B83" t="s">
        <v>611</v>
      </c>
      <c r="C83">
        <v>-1500</v>
      </c>
    </row>
    <row r="84" spans="1:3" x14ac:dyDescent="0.25">
      <c r="A84" t="s">
        <v>567</v>
      </c>
      <c r="B84" t="s">
        <v>611</v>
      </c>
      <c r="C84">
        <v>0</v>
      </c>
    </row>
    <row r="85" spans="1:3" x14ac:dyDescent="0.25">
      <c r="A85" t="s">
        <v>385</v>
      </c>
      <c r="B85" t="s">
        <v>611</v>
      </c>
      <c r="C85">
        <v>-4238.6000000000004</v>
      </c>
    </row>
    <row r="86" spans="1:3" x14ac:dyDescent="0.25">
      <c r="A86" t="s">
        <v>387</v>
      </c>
      <c r="B86" t="s">
        <v>611</v>
      </c>
      <c r="C86">
        <v>1324.27</v>
      </c>
    </row>
    <row r="87" spans="1:3" x14ac:dyDescent="0.25">
      <c r="A87" t="s">
        <v>392</v>
      </c>
      <c r="B87" t="s">
        <v>611</v>
      </c>
      <c r="C87">
        <v>376.55</v>
      </c>
    </row>
    <row r="88" spans="1:3" x14ac:dyDescent="0.25">
      <c r="A88" t="s">
        <v>394</v>
      </c>
      <c r="B88" t="s">
        <v>611</v>
      </c>
      <c r="C88"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>
    <tabColor theme="0" tint="-0.249977111117893"/>
  </sheetPr>
  <dimension ref="A1"/>
  <sheetViews>
    <sheetView zoomScale="57" zoomScaleNormal="70" workbookViewId="0">
      <selection activeCell="S89" sqref="S89"/>
    </sheetView>
  </sheetViews>
  <sheetFormatPr defaultColWidth="10.625"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tabColor theme="9" tint="0.39997558519241921"/>
  </sheetPr>
  <dimension ref="A1:AH288"/>
  <sheetViews>
    <sheetView topLeftCell="S1" zoomScale="85" workbookViewId="0">
      <selection activeCell="U23" sqref="U23"/>
    </sheetView>
  </sheetViews>
  <sheetFormatPr defaultColWidth="11.625" defaultRowHeight="15.75" x14ac:dyDescent="0.25"/>
  <cols>
    <col min="1" max="1" width="7" bestFit="1" customWidth="1"/>
    <col min="2" max="2" width="10" hidden="1" customWidth="1"/>
    <col min="3" max="3" width="25.5" bestFit="1" customWidth="1"/>
    <col min="4" max="4" width="5.125" style="179" bestFit="1" customWidth="1"/>
    <col min="5" max="5" width="9.375" bestFit="1" customWidth="1"/>
    <col min="6" max="6" width="11.5" bestFit="1" customWidth="1"/>
    <col min="7" max="7" width="6" bestFit="1" customWidth="1"/>
    <col min="8" max="8" width="5" customWidth="1"/>
    <col min="9" max="9" width="4.125" customWidth="1"/>
    <col min="10" max="10" width="7" bestFit="1" customWidth="1"/>
    <col min="11" max="11" width="10" hidden="1" customWidth="1"/>
    <col min="12" max="12" width="25.5" bestFit="1" customWidth="1"/>
    <col min="13" max="13" width="5.125" style="179" bestFit="1" customWidth="1"/>
    <col min="14" max="15" width="12.5" style="280" bestFit="1" customWidth="1"/>
    <col min="16" max="16" width="6" bestFit="1" customWidth="1"/>
    <col min="17" max="17" width="4.375" bestFit="1" customWidth="1"/>
    <col min="18" max="18" width="4" customWidth="1"/>
    <col min="19" max="19" width="7" bestFit="1" customWidth="1"/>
    <col min="20" max="20" width="14.5" hidden="1" customWidth="1"/>
    <col min="21" max="21" width="25.5" bestFit="1" customWidth="1"/>
    <col min="22" max="22" width="5.125" style="179" bestFit="1" customWidth="1"/>
    <col min="23" max="23" width="10.125" bestFit="1" customWidth="1"/>
    <col min="24" max="24" width="11.5" bestFit="1" customWidth="1"/>
    <col min="25" max="25" width="5.875" bestFit="1" customWidth="1"/>
    <col min="26" max="26" width="4.375" bestFit="1" customWidth="1"/>
    <col min="27" max="27" width="4.875" customWidth="1"/>
    <col min="28" max="28" width="7" bestFit="1" customWidth="1"/>
    <col min="29" max="29" width="25.5" bestFit="1" customWidth="1"/>
    <col min="30" max="30" width="5.125" style="179" bestFit="1" customWidth="1"/>
    <col min="31" max="31" width="10.125" bestFit="1" customWidth="1"/>
    <col min="32" max="32" width="11.5" bestFit="1" customWidth="1"/>
    <col min="33" max="33" width="5.875" bestFit="1" customWidth="1"/>
    <col min="34" max="34" width="4.375" bestFit="1" customWidth="1"/>
  </cols>
  <sheetData>
    <row r="1" spans="1:34" ht="27" thickBot="1" x14ac:dyDescent="0.45">
      <c r="A1" s="311" t="s">
        <v>51</v>
      </c>
      <c r="B1" s="312"/>
      <c r="C1" s="312"/>
      <c r="D1" s="312"/>
      <c r="E1" s="312"/>
      <c r="F1" s="312"/>
      <c r="G1" s="312"/>
      <c r="H1" s="313"/>
      <c r="J1" s="314" t="s">
        <v>397</v>
      </c>
      <c r="K1" s="315"/>
      <c r="L1" s="315"/>
      <c r="M1" s="315"/>
      <c r="N1" s="315"/>
      <c r="O1" s="315"/>
      <c r="P1" s="315"/>
      <c r="Q1" s="316"/>
      <c r="S1" s="317" t="s">
        <v>577</v>
      </c>
      <c r="T1" s="318"/>
      <c r="U1" s="318"/>
      <c r="V1" s="318"/>
      <c r="W1" s="318"/>
      <c r="X1" s="318"/>
      <c r="Y1" s="318"/>
      <c r="Z1" s="319"/>
      <c r="AB1" s="311" t="s">
        <v>597</v>
      </c>
      <c r="AC1" s="312"/>
      <c r="AD1" s="312"/>
      <c r="AE1" s="312"/>
      <c r="AF1" s="312"/>
      <c r="AG1" s="312"/>
      <c r="AH1" s="313"/>
    </row>
    <row r="2" spans="1:34" ht="16.5" thickBot="1" x14ac:dyDescent="0.3">
      <c r="A2" s="199" t="s">
        <v>42</v>
      </c>
      <c r="B2" s="200" t="s">
        <v>398</v>
      </c>
      <c r="C2" s="200" t="s">
        <v>43</v>
      </c>
      <c r="D2" s="201" t="s">
        <v>44</v>
      </c>
      <c r="E2" s="200" t="s">
        <v>45</v>
      </c>
      <c r="F2" s="200" t="s">
        <v>46</v>
      </c>
      <c r="G2" s="202" t="s">
        <v>11</v>
      </c>
      <c r="H2" s="203" t="s">
        <v>47</v>
      </c>
      <c r="J2" s="204" t="s">
        <v>42</v>
      </c>
      <c r="K2" s="205" t="s">
        <v>398</v>
      </c>
      <c r="L2" s="205" t="s">
        <v>43</v>
      </c>
      <c r="M2" s="206" t="s">
        <v>44</v>
      </c>
      <c r="N2" s="207" t="s">
        <v>45</v>
      </c>
      <c r="O2" s="207" t="s">
        <v>46</v>
      </c>
      <c r="P2" s="208" t="s">
        <v>11</v>
      </c>
      <c r="Q2" s="209" t="s">
        <v>47</v>
      </c>
      <c r="S2" s="210" t="s">
        <v>42</v>
      </c>
      <c r="T2" s="211" t="s">
        <v>398</v>
      </c>
      <c r="U2" s="211" t="s">
        <v>43</v>
      </c>
      <c r="V2" s="212" t="s">
        <v>44</v>
      </c>
      <c r="W2" s="211" t="s">
        <v>45</v>
      </c>
      <c r="X2" s="211" t="s">
        <v>46</v>
      </c>
      <c r="Y2" s="213" t="s">
        <v>11</v>
      </c>
      <c r="Z2" s="214" t="s">
        <v>47</v>
      </c>
      <c r="AB2" s="199" t="s">
        <v>42</v>
      </c>
      <c r="AC2" s="200" t="s">
        <v>43</v>
      </c>
      <c r="AD2" s="201" t="s">
        <v>44</v>
      </c>
      <c r="AE2" s="200" t="s">
        <v>45</v>
      </c>
      <c r="AF2" s="200" t="s">
        <v>46</v>
      </c>
      <c r="AG2" s="202" t="s">
        <v>11</v>
      </c>
      <c r="AH2" s="203" t="s">
        <v>47</v>
      </c>
    </row>
    <row r="3" spans="1:34" x14ac:dyDescent="0.25">
      <c r="A3" s="215">
        <v>1</v>
      </c>
      <c r="B3" s="216" t="s">
        <v>399</v>
      </c>
      <c r="C3" s="216" t="s">
        <v>400</v>
      </c>
      <c r="D3" s="217">
        <v>238</v>
      </c>
      <c r="E3" s="218">
        <v>37</v>
      </c>
      <c r="F3" s="219">
        <v>8806</v>
      </c>
      <c r="G3" s="220">
        <v>7.7592055757725278E-2</v>
      </c>
      <c r="H3" s="221" t="s">
        <v>48</v>
      </c>
      <c r="J3" s="222">
        <v>1</v>
      </c>
      <c r="K3" s="223" t="s">
        <v>399</v>
      </c>
      <c r="L3" s="223" t="s">
        <v>400</v>
      </c>
      <c r="M3" s="224">
        <v>348</v>
      </c>
      <c r="N3" s="225">
        <v>37</v>
      </c>
      <c r="O3" s="226">
        <v>12876</v>
      </c>
      <c r="P3" s="227">
        <v>9.6632569588808753E-2</v>
      </c>
      <c r="Q3" s="228" t="s">
        <v>48</v>
      </c>
      <c r="S3" s="229">
        <v>1</v>
      </c>
      <c r="T3" s="230"/>
      <c r="U3" s="230" t="s">
        <v>400</v>
      </c>
      <c r="V3" s="231">
        <v>280</v>
      </c>
      <c r="W3" s="232">
        <v>39</v>
      </c>
      <c r="X3" s="233">
        <v>10920</v>
      </c>
      <c r="Y3" s="234">
        <v>8.3199999999999996E-2</v>
      </c>
      <c r="Z3" s="235" t="s">
        <v>48</v>
      </c>
      <c r="AB3" s="215">
        <v>1</v>
      </c>
      <c r="AC3" s="216" t="s">
        <v>400</v>
      </c>
      <c r="AD3" s="217">
        <v>399</v>
      </c>
      <c r="AE3" s="218">
        <v>42</v>
      </c>
      <c r="AF3" s="219">
        <v>16758</v>
      </c>
      <c r="AG3" s="220">
        <f>AF3/$AF$199</f>
        <v>0.10610358363935672</v>
      </c>
      <c r="AH3" s="221" t="s">
        <v>48</v>
      </c>
    </row>
    <row r="4" spans="1:34" x14ac:dyDescent="0.25">
      <c r="A4" s="236">
        <v>2</v>
      </c>
      <c r="B4" s="237" t="s">
        <v>399</v>
      </c>
      <c r="C4" s="237" t="s">
        <v>402</v>
      </c>
      <c r="D4" s="238">
        <v>141</v>
      </c>
      <c r="E4" s="239">
        <v>42</v>
      </c>
      <c r="F4" s="240">
        <v>5922</v>
      </c>
      <c r="G4" s="241">
        <v>5.2180349102572007E-2</v>
      </c>
      <c r="H4" s="221" t="s">
        <v>48</v>
      </c>
      <c r="J4" s="242">
        <v>2</v>
      </c>
      <c r="K4" s="243" t="s">
        <v>399</v>
      </c>
      <c r="L4" s="243" t="s">
        <v>412</v>
      </c>
      <c r="M4" s="244">
        <v>195</v>
      </c>
      <c r="N4" s="245">
        <v>37</v>
      </c>
      <c r="O4" s="246">
        <v>7215</v>
      </c>
      <c r="P4" s="247">
        <v>5.414756054545318E-2</v>
      </c>
      <c r="Q4" s="228" t="s">
        <v>48</v>
      </c>
      <c r="S4" s="248">
        <v>2</v>
      </c>
      <c r="T4" s="249"/>
      <c r="U4" s="249" t="s">
        <v>412</v>
      </c>
      <c r="V4" s="250">
        <v>196</v>
      </c>
      <c r="W4" s="251">
        <v>37</v>
      </c>
      <c r="X4" s="252">
        <v>7252</v>
      </c>
      <c r="Y4" s="253">
        <v>5.5300000000000002E-2</v>
      </c>
      <c r="Z4" s="235" t="s">
        <v>48</v>
      </c>
      <c r="AB4" s="236">
        <v>2</v>
      </c>
      <c r="AC4" s="237" t="s">
        <v>409</v>
      </c>
      <c r="AD4" s="238">
        <v>160</v>
      </c>
      <c r="AE4" s="239">
        <v>42</v>
      </c>
      <c r="AF4" s="240">
        <v>6720</v>
      </c>
      <c r="AG4" s="241">
        <f t="shared" ref="AG4:AG67" si="0">AF4/$AF$199</f>
        <v>4.2547802963150562E-2</v>
      </c>
      <c r="AH4" s="221" t="s">
        <v>48</v>
      </c>
    </row>
    <row r="5" spans="1:34" x14ac:dyDescent="0.25">
      <c r="A5" s="236">
        <v>3</v>
      </c>
      <c r="B5" s="237" t="s">
        <v>403</v>
      </c>
      <c r="C5" s="237" t="s">
        <v>401</v>
      </c>
      <c r="D5" s="238">
        <v>148</v>
      </c>
      <c r="E5" s="239">
        <v>37</v>
      </c>
      <c r="F5" s="240">
        <v>5476</v>
      </c>
      <c r="G5" s="241">
        <v>4.825052206782917E-2</v>
      </c>
      <c r="H5" s="221" t="s">
        <v>48</v>
      </c>
      <c r="J5" s="242">
        <v>3</v>
      </c>
      <c r="K5" s="243" t="s">
        <v>399</v>
      </c>
      <c r="L5" s="243" t="s">
        <v>409</v>
      </c>
      <c r="M5" s="244">
        <v>174</v>
      </c>
      <c r="N5" s="245">
        <v>37</v>
      </c>
      <c r="O5" s="246">
        <v>6438</v>
      </c>
      <c r="P5" s="247">
        <v>4.8316284794404377E-2</v>
      </c>
      <c r="Q5" s="228" t="s">
        <v>48</v>
      </c>
      <c r="S5" s="248">
        <v>3</v>
      </c>
      <c r="T5" s="249"/>
      <c r="U5" s="249" t="s">
        <v>401</v>
      </c>
      <c r="V5" s="250">
        <v>138</v>
      </c>
      <c r="W5" s="251">
        <v>37</v>
      </c>
      <c r="X5" s="252">
        <v>5106</v>
      </c>
      <c r="Y5" s="253">
        <v>3.8899999999999997E-2</v>
      </c>
      <c r="Z5" s="235" t="s">
        <v>48</v>
      </c>
      <c r="AB5" s="236">
        <v>3</v>
      </c>
      <c r="AC5" s="237" t="s">
        <v>401</v>
      </c>
      <c r="AD5" s="238">
        <v>162</v>
      </c>
      <c r="AE5" s="239">
        <v>37</v>
      </c>
      <c r="AF5" s="240">
        <v>5994</v>
      </c>
      <c r="AG5" s="241">
        <f t="shared" si="0"/>
        <v>3.7951120678738764E-2</v>
      </c>
      <c r="AH5" s="221" t="s">
        <v>48</v>
      </c>
    </row>
    <row r="6" spans="1:34" x14ac:dyDescent="0.25">
      <c r="A6" s="236">
        <v>4</v>
      </c>
      <c r="B6" s="237" t="s">
        <v>405</v>
      </c>
      <c r="C6" s="237" t="s">
        <v>407</v>
      </c>
      <c r="D6" s="238">
        <v>91</v>
      </c>
      <c r="E6" s="239">
        <v>49</v>
      </c>
      <c r="F6" s="240">
        <v>4459</v>
      </c>
      <c r="G6" s="241">
        <v>3.9289459076050082E-2</v>
      </c>
      <c r="H6" s="221" t="s">
        <v>48</v>
      </c>
      <c r="J6" s="242">
        <v>4</v>
      </c>
      <c r="K6" s="243" t="s">
        <v>399</v>
      </c>
      <c r="L6" s="243" t="s">
        <v>401</v>
      </c>
      <c r="M6" s="244">
        <v>152</v>
      </c>
      <c r="N6" s="245">
        <v>37</v>
      </c>
      <c r="O6" s="246">
        <v>5624</v>
      </c>
      <c r="P6" s="247">
        <v>4.2207329245686584E-2</v>
      </c>
      <c r="Q6" s="228" t="s">
        <v>48</v>
      </c>
      <c r="S6" s="248">
        <v>4</v>
      </c>
      <c r="T6" s="249"/>
      <c r="U6" s="249" t="s">
        <v>406</v>
      </c>
      <c r="V6" s="250">
        <v>341</v>
      </c>
      <c r="W6" s="251">
        <v>14</v>
      </c>
      <c r="X6" s="252">
        <v>4774</v>
      </c>
      <c r="Y6" s="253">
        <v>3.6400000000000002E-2</v>
      </c>
      <c r="Z6" s="235" t="s">
        <v>48</v>
      </c>
      <c r="AB6" s="236">
        <v>4</v>
      </c>
      <c r="AC6" s="237" t="s">
        <v>412</v>
      </c>
      <c r="AD6" s="238">
        <v>134</v>
      </c>
      <c r="AE6" s="239">
        <v>42</v>
      </c>
      <c r="AF6" s="240">
        <v>5628</v>
      </c>
      <c r="AG6" s="241">
        <f t="shared" si="0"/>
        <v>3.5633784981638598E-2</v>
      </c>
      <c r="AH6" s="221" t="s">
        <v>48</v>
      </c>
    </row>
    <row r="7" spans="1:34" x14ac:dyDescent="0.25">
      <c r="A7" s="236">
        <v>5</v>
      </c>
      <c r="B7" s="237" t="s">
        <v>408</v>
      </c>
      <c r="C7" s="237" t="s">
        <v>410</v>
      </c>
      <c r="D7" s="238">
        <v>101</v>
      </c>
      <c r="E7" s="239">
        <v>39</v>
      </c>
      <c r="F7" s="240">
        <v>3939</v>
      </c>
      <c r="G7" s="241">
        <v>3.4707597959309548E-2</v>
      </c>
      <c r="H7" s="221" t="s">
        <v>48</v>
      </c>
      <c r="J7" s="242">
        <v>5</v>
      </c>
      <c r="K7" s="243" t="s">
        <v>399</v>
      </c>
      <c r="L7" s="243" t="s">
        <v>402</v>
      </c>
      <c r="M7" s="244">
        <v>129</v>
      </c>
      <c r="N7" s="245">
        <v>42</v>
      </c>
      <c r="O7" s="246">
        <v>5418</v>
      </c>
      <c r="P7" s="247">
        <v>4.0661328210015987E-2</v>
      </c>
      <c r="Q7" s="228" t="s">
        <v>48</v>
      </c>
      <c r="S7" s="248">
        <v>5</v>
      </c>
      <c r="T7" s="249"/>
      <c r="U7" s="249" t="s">
        <v>424</v>
      </c>
      <c r="V7" s="250">
        <v>123</v>
      </c>
      <c r="W7" s="251">
        <v>37</v>
      </c>
      <c r="X7" s="252">
        <v>4551</v>
      </c>
      <c r="Y7" s="253">
        <v>3.4700000000000002E-2</v>
      </c>
      <c r="Z7" s="235" t="s">
        <v>48</v>
      </c>
      <c r="AB7" s="236">
        <v>5</v>
      </c>
      <c r="AC7" s="237" t="s">
        <v>407</v>
      </c>
      <c r="AD7" s="238">
        <v>114</v>
      </c>
      <c r="AE7" s="239">
        <v>49</v>
      </c>
      <c r="AF7" s="240">
        <v>5586</v>
      </c>
      <c r="AG7" s="241">
        <f t="shared" si="0"/>
        <v>3.5367861213118905E-2</v>
      </c>
      <c r="AH7" s="221" t="s">
        <v>48</v>
      </c>
    </row>
    <row r="8" spans="1:34" x14ac:dyDescent="0.25">
      <c r="A8" s="236">
        <v>6</v>
      </c>
      <c r="B8" s="237" t="s">
        <v>411</v>
      </c>
      <c r="C8" s="237" t="s">
        <v>412</v>
      </c>
      <c r="D8" s="238">
        <v>106</v>
      </c>
      <c r="E8" s="239">
        <v>37</v>
      </c>
      <c r="F8" s="240">
        <v>3922</v>
      </c>
      <c r="G8" s="241">
        <v>3.4557806345877649E-2</v>
      </c>
      <c r="H8" s="221" t="s">
        <v>48</v>
      </c>
      <c r="J8" s="242">
        <v>6</v>
      </c>
      <c r="K8" s="243" t="s">
        <v>411</v>
      </c>
      <c r="L8" s="243" t="s">
        <v>406</v>
      </c>
      <c r="M8" s="244">
        <v>350</v>
      </c>
      <c r="N8" s="245">
        <v>14</v>
      </c>
      <c r="O8" s="246">
        <v>4900</v>
      </c>
      <c r="P8" s="247">
        <v>3.6773811042650116E-2</v>
      </c>
      <c r="Q8" s="228" t="s">
        <v>48</v>
      </c>
      <c r="S8" s="248">
        <v>6</v>
      </c>
      <c r="T8" s="249"/>
      <c r="U8" s="249" t="s">
        <v>407</v>
      </c>
      <c r="V8" s="250">
        <v>92</v>
      </c>
      <c r="W8" s="251">
        <v>49</v>
      </c>
      <c r="X8" s="252">
        <v>4508</v>
      </c>
      <c r="Y8" s="253">
        <v>3.44E-2</v>
      </c>
      <c r="Z8" s="235" t="s">
        <v>48</v>
      </c>
      <c r="AB8" s="236">
        <v>6</v>
      </c>
      <c r="AC8" s="237" t="s">
        <v>578</v>
      </c>
      <c r="AD8" s="238">
        <v>113</v>
      </c>
      <c r="AE8" s="239">
        <v>42</v>
      </c>
      <c r="AF8" s="240">
        <v>4746</v>
      </c>
      <c r="AG8" s="241">
        <f t="shared" si="0"/>
        <v>3.0049385842725086E-2</v>
      </c>
      <c r="AH8" s="221" t="s">
        <v>48</v>
      </c>
    </row>
    <row r="9" spans="1:34" x14ac:dyDescent="0.25">
      <c r="A9" s="236">
        <v>7</v>
      </c>
      <c r="B9" s="237" t="s">
        <v>399</v>
      </c>
      <c r="C9" s="237" t="s">
        <v>413</v>
      </c>
      <c r="D9" s="238">
        <v>96</v>
      </c>
      <c r="E9" s="239">
        <v>39</v>
      </c>
      <c r="F9" s="240">
        <v>3744</v>
      </c>
      <c r="G9" s="241">
        <v>3.2989400040531851E-2</v>
      </c>
      <c r="H9" s="221" t="s">
        <v>48</v>
      </c>
      <c r="J9" s="242">
        <v>7</v>
      </c>
      <c r="K9" s="243" t="s">
        <v>403</v>
      </c>
      <c r="L9" s="243" t="s">
        <v>407</v>
      </c>
      <c r="M9" s="244">
        <v>89</v>
      </c>
      <c r="N9" s="245">
        <v>49</v>
      </c>
      <c r="O9" s="246">
        <v>4361</v>
      </c>
      <c r="P9" s="247">
        <v>3.2728691827958602E-2</v>
      </c>
      <c r="Q9" s="228" t="s">
        <v>48</v>
      </c>
      <c r="S9" s="248">
        <v>7</v>
      </c>
      <c r="T9" s="249"/>
      <c r="U9" s="249" t="s">
        <v>409</v>
      </c>
      <c r="V9" s="250">
        <v>106</v>
      </c>
      <c r="W9" s="251">
        <v>37</v>
      </c>
      <c r="X9" s="252">
        <v>3922</v>
      </c>
      <c r="Y9" s="253">
        <v>2.9899999999999999E-2</v>
      </c>
      <c r="Z9" s="235" t="s">
        <v>48</v>
      </c>
      <c r="AB9" s="236">
        <v>7</v>
      </c>
      <c r="AC9" s="237" t="s">
        <v>423</v>
      </c>
      <c r="AD9" s="238">
        <v>119</v>
      </c>
      <c r="AE9" s="239">
        <v>39</v>
      </c>
      <c r="AF9" s="240">
        <v>4641</v>
      </c>
      <c r="AG9" s="241">
        <f t="shared" si="0"/>
        <v>2.9384576421425859E-2</v>
      </c>
      <c r="AH9" s="221" t="s">
        <v>48</v>
      </c>
    </row>
    <row r="10" spans="1:34" x14ac:dyDescent="0.25">
      <c r="A10" s="236">
        <v>8</v>
      </c>
      <c r="B10" s="237" t="s">
        <v>399</v>
      </c>
      <c r="C10" s="237" t="s">
        <v>409</v>
      </c>
      <c r="D10" s="238">
        <v>101</v>
      </c>
      <c r="E10" s="239">
        <v>37</v>
      </c>
      <c r="F10" s="240">
        <v>3737</v>
      </c>
      <c r="G10" s="241">
        <v>3.2927721140883416E-2</v>
      </c>
      <c r="H10" s="221" t="s">
        <v>48</v>
      </c>
      <c r="J10" s="242">
        <v>8</v>
      </c>
      <c r="K10" s="243" t="s">
        <v>408</v>
      </c>
      <c r="L10" s="243" t="s">
        <v>410</v>
      </c>
      <c r="M10" s="244">
        <v>108</v>
      </c>
      <c r="N10" s="245">
        <v>39</v>
      </c>
      <c r="O10" s="246">
        <v>4212</v>
      </c>
      <c r="P10" s="247">
        <v>3.1610467777886182E-2</v>
      </c>
      <c r="Q10" s="228" t="s">
        <v>48</v>
      </c>
      <c r="S10" s="248">
        <v>8</v>
      </c>
      <c r="T10" s="249"/>
      <c r="U10" s="249" t="s">
        <v>578</v>
      </c>
      <c r="V10" s="250">
        <v>91</v>
      </c>
      <c r="W10" s="251">
        <v>42</v>
      </c>
      <c r="X10" s="252">
        <v>3822</v>
      </c>
      <c r="Y10" s="253">
        <v>2.9100000000000001E-2</v>
      </c>
      <c r="Z10" s="235" t="s">
        <v>48</v>
      </c>
      <c r="AB10" s="236">
        <v>8</v>
      </c>
      <c r="AC10" s="237" t="s">
        <v>424</v>
      </c>
      <c r="AD10" s="238">
        <v>110</v>
      </c>
      <c r="AE10" s="239">
        <v>42</v>
      </c>
      <c r="AF10" s="240">
        <v>4620</v>
      </c>
      <c r="AG10" s="241">
        <f t="shared" si="0"/>
        <v>2.9251614537166012E-2</v>
      </c>
      <c r="AH10" s="221" t="s">
        <v>48</v>
      </c>
    </row>
    <row r="11" spans="1:34" x14ac:dyDescent="0.25">
      <c r="A11" s="236">
        <v>9</v>
      </c>
      <c r="B11" s="237" t="s">
        <v>399</v>
      </c>
      <c r="C11" s="237" t="s">
        <v>406</v>
      </c>
      <c r="D11" s="238">
        <v>223</v>
      </c>
      <c r="E11" s="239">
        <v>14</v>
      </c>
      <c r="F11" s="240">
        <v>3122</v>
      </c>
      <c r="G11" s="241">
        <v>2.75087892431999E-2</v>
      </c>
      <c r="H11" s="221" t="s">
        <v>48</v>
      </c>
      <c r="J11" s="242">
        <v>9</v>
      </c>
      <c r="K11" s="243" t="s">
        <v>405</v>
      </c>
      <c r="L11" s="243" t="s">
        <v>424</v>
      </c>
      <c r="M11" s="244">
        <v>100</v>
      </c>
      <c r="N11" s="245">
        <v>37</v>
      </c>
      <c r="O11" s="246">
        <v>3700</v>
      </c>
      <c r="P11" s="247">
        <v>2.7767979766899067E-2</v>
      </c>
      <c r="Q11" s="228" t="s">
        <v>48</v>
      </c>
      <c r="S11" s="248">
        <v>9</v>
      </c>
      <c r="T11" s="249"/>
      <c r="U11" s="249" t="s">
        <v>418</v>
      </c>
      <c r="V11" s="250">
        <v>97</v>
      </c>
      <c r="W11" s="251">
        <v>35</v>
      </c>
      <c r="X11" s="252">
        <v>3395</v>
      </c>
      <c r="Y11" s="253">
        <v>2.5899999999999999E-2</v>
      </c>
      <c r="Z11" s="235" t="s">
        <v>48</v>
      </c>
      <c r="AB11" s="236">
        <v>9</v>
      </c>
      <c r="AC11" s="237" t="s">
        <v>406</v>
      </c>
      <c r="AD11" s="238">
        <v>317</v>
      </c>
      <c r="AE11" s="239">
        <v>14</v>
      </c>
      <c r="AF11" s="240">
        <v>4438</v>
      </c>
      <c r="AG11" s="241">
        <f t="shared" si="0"/>
        <v>2.8099278206914019E-2</v>
      </c>
      <c r="AH11" s="221" t="s">
        <v>48</v>
      </c>
    </row>
    <row r="12" spans="1:34" x14ac:dyDescent="0.25">
      <c r="A12" s="236">
        <v>10</v>
      </c>
      <c r="B12" s="237" t="s">
        <v>399</v>
      </c>
      <c r="C12" s="237" t="s">
        <v>418</v>
      </c>
      <c r="D12" s="238">
        <v>75</v>
      </c>
      <c r="E12" s="239">
        <v>35</v>
      </c>
      <c r="F12" s="240">
        <v>2625</v>
      </c>
      <c r="G12" s="241">
        <v>2.3129587368161352E-2</v>
      </c>
      <c r="H12" s="221" t="s">
        <v>48</v>
      </c>
      <c r="J12" s="242">
        <v>10</v>
      </c>
      <c r="K12" s="243" t="s">
        <v>417</v>
      </c>
      <c r="L12" s="243" t="s">
        <v>404</v>
      </c>
      <c r="M12" s="244">
        <v>85</v>
      </c>
      <c r="N12" s="245">
        <v>42</v>
      </c>
      <c r="O12" s="246">
        <v>3570</v>
      </c>
      <c r="P12" s="247">
        <v>2.679234804535937E-2</v>
      </c>
      <c r="Q12" s="228" t="s">
        <v>48</v>
      </c>
      <c r="S12" s="248">
        <v>10</v>
      </c>
      <c r="T12" s="249"/>
      <c r="U12" s="249" t="s">
        <v>422</v>
      </c>
      <c r="V12" s="250">
        <v>84</v>
      </c>
      <c r="W12" s="251">
        <v>39</v>
      </c>
      <c r="X12" s="252">
        <v>3276</v>
      </c>
      <c r="Y12" s="253">
        <v>2.5000000000000001E-2</v>
      </c>
      <c r="Z12" s="235" t="s">
        <v>48</v>
      </c>
      <c r="AB12" s="236">
        <v>10</v>
      </c>
      <c r="AC12" s="237" t="s">
        <v>404</v>
      </c>
      <c r="AD12" s="238">
        <v>105</v>
      </c>
      <c r="AE12" s="239">
        <v>42</v>
      </c>
      <c r="AF12" s="240">
        <v>4410</v>
      </c>
      <c r="AG12" s="241">
        <f t="shared" si="0"/>
        <v>2.7921995694567558E-2</v>
      </c>
      <c r="AH12" s="221" t="s">
        <v>48</v>
      </c>
    </row>
    <row r="13" spans="1:34" x14ac:dyDescent="0.25">
      <c r="A13" s="236">
        <v>11</v>
      </c>
      <c r="B13" s="237" t="s">
        <v>419</v>
      </c>
      <c r="C13" s="237" t="s">
        <v>414</v>
      </c>
      <c r="D13" s="238">
        <v>59</v>
      </c>
      <c r="E13" s="239">
        <v>42</v>
      </c>
      <c r="F13" s="240">
        <v>2478</v>
      </c>
      <c r="G13" s="241">
        <v>2.1834330475544315E-2</v>
      </c>
      <c r="H13" s="221" t="s">
        <v>48</v>
      </c>
      <c r="J13" s="242">
        <v>11</v>
      </c>
      <c r="K13" s="243" t="s">
        <v>399</v>
      </c>
      <c r="L13" s="243" t="s">
        <v>418</v>
      </c>
      <c r="M13" s="244">
        <v>94</v>
      </c>
      <c r="N13" s="245">
        <v>35</v>
      </c>
      <c r="O13" s="246">
        <v>3290</v>
      </c>
      <c r="P13" s="247">
        <v>2.4690987414350791E-2</v>
      </c>
      <c r="Q13" s="228" t="s">
        <v>48</v>
      </c>
      <c r="S13" s="248">
        <v>11</v>
      </c>
      <c r="T13" s="249"/>
      <c r="U13" s="249" t="s">
        <v>414</v>
      </c>
      <c r="V13" s="250">
        <v>77</v>
      </c>
      <c r="W13" s="251">
        <v>42</v>
      </c>
      <c r="X13" s="252">
        <v>3234</v>
      </c>
      <c r="Y13" s="253">
        <v>2.47E-2</v>
      </c>
      <c r="Z13" s="235" t="s">
        <v>48</v>
      </c>
      <c r="AB13" s="236">
        <v>11</v>
      </c>
      <c r="AC13" s="237" t="s">
        <v>410</v>
      </c>
      <c r="AD13" s="238">
        <v>94</v>
      </c>
      <c r="AE13" s="239">
        <v>42</v>
      </c>
      <c r="AF13" s="240">
        <v>3948</v>
      </c>
      <c r="AG13" s="241">
        <f t="shared" si="0"/>
        <v>2.4996834240850956E-2</v>
      </c>
      <c r="AH13" s="221" t="s">
        <v>48</v>
      </c>
    </row>
    <row r="14" spans="1:34" x14ac:dyDescent="0.25">
      <c r="A14" s="236">
        <v>12</v>
      </c>
      <c r="B14" s="237" t="s">
        <v>399</v>
      </c>
      <c r="C14" s="237" t="s">
        <v>422</v>
      </c>
      <c r="D14" s="238">
        <v>62</v>
      </c>
      <c r="E14" s="239">
        <v>39</v>
      </c>
      <c r="F14" s="240">
        <v>2418</v>
      </c>
      <c r="G14" s="241">
        <v>2.1305654192843484E-2</v>
      </c>
      <c r="H14" s="221" t="s">
        <v>48</v>
      </c>
      <c r="J14" s="242">
        <v>12</v>
      </c>
      <c r="K14" s="243" t="s">
        <v>421</v>
      </c>
      <c r="L14" s="243" t="s">
        <v>423</v>
      </c>
      <c r="M14" s="244">
        <v>81</v>
      </c>
      <c r="N14" s="245">
        <v>39</v>
      </c>
      <c r="O14" s="246">
        <v>3159</v>
      </c>
      <c r="P14" s="247">
        <v>2.3707850833414635E-2</v>
      </c>
      <c r="Q14" s="228" t="s">
        <v>48</v>
      </c>
      <c r="S14" s="248">
        <v>12</v>
      </c>
      <c r="T14" s="249"/>
      <c r="U14" s="249" t="s">
        <v>410</v>
      </c>
      <c r="V14" s="250">
        <v>78</v>
      </c>
      <c r="W14" s="251">
        <v>39</v>
      </c>
      <c r="X14" s="252">
        <v>3042</v>
      </c>
      <c r="Y14" s="253">
        <v>2.3199999999999998E-2</v>
      </c>
      <c r="Z14" s="235" t="s">
        <v>48</v>
      </c>
      <c r="AB14" s="236">
        <v>12</v>
      </c>
      <c r="AC14" s="237" t="s">
        <v>418</v>
      </c>
      <c r="AD14" s="238">
        <v>105</v>
      </c>
      <c r="AE14" s="239">
        <v>35</v>
      </c>
      <c r="AF14" s="240">
        <v>3675</v>
      </c>
      <c r="AG14" s="241">
        <f t="shared" si="0"/>
        <v>2.3268329745472965E-2</v>
      </c>
      <c r="AH14" s="221" t="s">
        <v>48</v>
      </c>
    </row>
    <row r="15" spans="1:34" x14ac:dyDescent="0.25">
      <c r="A15" s="236">
        <v>13</v>
      </c>
      <c r="B15" s="237" t="s">
        <v>417</v>
      </c>
      <c r="C15" s="237" t="s">
        <v>424</v>
      </c>
      <c r="D15" s="238">
        <v>63</v>
      </c>
      <c r="E15" s="239">
        <v>37</v>
      </c>
      <c r="F15" s="240">
        <v>2331</v>
      </c>
      <c r="G15" s="241">
        <v>2.0539073582927281E-2</v>
      </c>
      <c r="H15" s="221" t="s">
        <v>48</v>
      </c>
      <c r="J15" s="242">
        <v>13</v>
      </c>
      <c r="K15" s="243" t="s">
        <v>399</v>
      </c>
      <c r="L15" s="243" t="s">
        <v>427</v>
      </c>
      <c r="M15" s="244">
        <v>73</v>
      </c>
      <c r="N15" s="245">
        <v>42</v>
      </c>
      <c r="O15" s="246">
        <v>3066</v>
      </c>
      <c r="P15" s="247">
        <v>2.3009898909543931E-2</v>
      </c>
      <c r="Q15" s="228" t="s">
        <v>48</v>
      </c>
      <c r="S15" s="248">
        <v>13</v>
      </c>
      <c r="T15" s="249"/>
      <c r="U15" s="249" t="s">
        <v>420</v>
      </c>
      <c r="V15" s="250">
        <v>81</v>
      </c>
      <c r="W15" s="251">
        <v>37</v>
      </c>
      <c r="X15" s="252">
        <v>2997</v>
      </c>
      <c r="Y15" s="253">
        <v>2.2800000000000001E-2</v>
      </c>
      <c r="Z15" s="235" t="s">
        <v>48</v>
      </c>
      <c r="AB15" s="236">
        <v>13</v>
      </c>
      <c r="AC15" s="237" t="s">
        <v>414</v>
      </c>
      <c r="AD15" s="238">
        <v>74</v>
      </c>
      <c r="AE15" s="239">
        <v>47</v>
      </c>
      <c r="AF15" s="240">
        <v>3478</v>
      </c>
      <c r="AG15" s="241">
        <f t="shared" si="0"/>
        <v>2.202102064074965E-2</v>
      </c>
      <c r="AH15" s="221" t="s">
        <v>48</v>
      </c>
    </row>
    <row r="16" spans="1:34" x14ac:dyDescent="0.25">
      <c r="A16" s="236">
        <v>14</v>
      </c>
      <c r="B16" s="237" t="s">
        <v>425</v>
      </c>
      <c r="C16" s="237" t="s">
        <v>423</v>
      </c>
      <c r="D16" s="238">
        <v>57</v>
      </c>
      <c r="E16" s="239">
        <v>39</v>
      </c>
      <c r="F16" s="240">
        <v>2223</v>
      </c>
      <c r="G16" s="241">
        <v>1.9587456274065784E-2</v>
      </c>
      <c r="H16" s="221" t="s">
        <v>48</v>
      </c>
      <c r="J16" s="242">
        <v>14</v>
      </c>
      <c r="K16" s="243" t="s">
        <v>417</v>
      </c>
      <c r="L16" s="243" t="s">
        <v>414</v>
      </c>
      <c r="M16" s="244">
        <v>68</v>
      </c>
      <c r="N16" s="245">
        <v>42</v>
      </c>
      <c r="O16" s="246">
        <v>2856</v>
      </c>
      <c r="P16" s="247">
        <v>2.1433878436287496E-2</v>
      </c>
      <c r="Q16" s="228" t="s">
        <v>48</v>
      </c>
      <c r="S16" s="248">
        <v>14</v>
      </c>
      <c r="T16" s="249"/>
      <c r="U16" s="249" t="s">
        <v>427</v>
      </c>
      <c r="V16" s="250">
        <v>71</v>
      </c>
      <c r="W16" s="251">
        <v>42</v>
      </c>
      <c r="X16" s="252">
        <v>2982</v>
      </c>
      <c r="Y16" s="253">
        <v>2.2700000000000001E-2</v>
      </c>
      <c r="Z16" s="235" t="s">
        <v>48</v>
      </c>
      <c r="AB16" s="236">
        <v>14</v>
      </c>
      <c r="AC16" s="237" t="s">
        <v>438</v>
      </c>
      <c r="AD16" s="238">
        <v>64</v>
      </c>
      <c r="AE16" s="239">
        <v>49</v>
      </c>
      <c r="AF16" s="240">
        <v>3136</v>
      </c>
      <c r="AG16" s="241">
        <f t="shared" si="0"/>
        <v>1.9855641382803595E-2</v>
      </c>
      <c r="AH16" s="221" t="s">
        <v>48</v>
      </c>
    </row>
    <row r="17" spans="1:34" x14ac:dyDescent="0.25">
      <c r="A17" s="236">
        <v>15</v>
      </c>
      <c r="B17" s="237" t="s">
        <v>421</v>
      </c>
      <c r="C17" s="237" t="s">
        <v>427</v>
      </c>
      <c r="D17" s="238">
        <v>50</v>
      </c>
      <c r="E17" s="239">
        <v>42</v>
      </c>
      <c r="F17" s="240">
        <v>2100</v>
      </c>
      <c r="G17" s="241">
        <v>1.8503669894529083E-2</v>
      </c>
      <c r="H17" s="221" t="s">
        <v>48</v>
      </c>
      <c r="J17" s="242">
        <v>15</v>
      </c>
      <c r="K17" s="243" t="s">
        <v>399</v>
      </c>
      <c r="L17" s="243" t="s">
        <v>422</v>
      </c>
      <c r="M17" s="244">
        <v>62</v>
      </c>
      <c r="N17" s="245">
        <v>39</v>
      </c>
      <c r="O17" s="246">
        <v>2418</v>
      </c>
      <c r="P17" s="247">
        <v>1.8146750020638362E-2</v>
      </c>
      <c r="Q17" s="228" t="s">
        <v>48</v>
      </c>
      <c r="S17" s="248">
        <v>15</v>
      </c>
      <c r="T17" s="249"/>
      <c r="U17" s="249" t="s">
        <v>423</v>
      </c>
      <c r="V17" s="250">
        <v>71</v>
      </c>
      <c r="W17" s="251">
        <v>39</v>
      </c>
      <c r="X17" s="252">
        <v>2769</v>
      </c>
      <c r="Y17" s="253">
        <v>2.1100000000000001E-2</v>
      </c>
      <c r="Z17" s="235" t="s">
        <v>48</v>
      </c>
      <c r="AB17" s="236">
        <v>15</v>
      </c>
      <c r="AC17" s="237" t="s">
        <v>400</v>
      </c>
      <c r="AD17" s="238">
        <v>80</v>
      </c>
      <c r="AE17" s="239">
        <v>39</v>
      </c>
      <c r="AF17" s="240">
        <v>3120</v>
      </c>
      <c r="AG17" s="241">
        <f t="shared" si="0"/>
        <v>1.9754337090034189E-2</v>
      </c>
      <c r="AH17" s="221" t="s">
        <v>48</v>
      </c>
    </row>
    <row r="18" spans="1:34" x14ac:dyDescent="0.25">
      <c r="A18" s="236">
        <v>16</v>
      </c>
      <c r="B18" s="237" t="s">
        <v>417</v>
      </c>
      <c r="C18" s="237" t="s">
        <v>428</v>
      </c>
      <c r="D18" s="238">
        <v>31</v>
      </c>
      <c r="E18" s="239">
        <v>67</v>
      </c>
      <c r="F18" s="240">
        <v>2077</v>
      </c>
      <c r="G18" s="241">
        <v>1.8301010652827097E-2</v>
      </c>
      <c r="H18" s="221" t="s">
        <v>48</v>
      </c>
      <c r="J18" s="242">
        <v>16</v>
      </c>
      <c r="K18" s="243" t="s">
        <v>425</v>
      </c>
      <c r="L18" s="243" t="s">
        <v>447</v>
      </c>
      <c r="M18" s="244">
        <v>65</v>
      </c>
      <c r="N18" s="245">
        <v>37</v>
      </c>
      <c r="O18" s="246">
        <v>2405</v>
      </c>
      <c r="P18" s="247">
        <v>1.8049186848484392E-2</v>
      </c>
      <c r="Q18" s="228" t="s">
        <v>48</v>
      </c>
      <c r="S18" s="248">
        <v>16</v>
      </c>
      <c r="T18" s="249"/>
      <c r="U18" s="249" t="s">
        <v>431</v>
      </c>
      <c r="V18" s="250">
        <v>41</v>
      </c>
      <c r="W18" s="251">
        <v>65</v>
      </c>
      <c r="X18" s="252">
        <v>2665</v>
      </c>
      <c r="Y18" s="253">
        <v>2.0299999999999999E-2</v>
      </c>
      <c r="Z18" s="235" t="s">
        <v>48</v>
      </c>
      <c r="AB18" s="236">
        <v>16</v>
      </c>
      <c r="AC18" s="237" t="s">
        <v>447</v>
      </c>
      <c r="AD18" s="238">
        <v>69</v>
      </c>
      <c r="AE18" s="239">
        <v>42</v>
      </c>
      <c r="AF18" s="240">
        <v>2898</v>
      </c>
      <c r="AG18" s="241">
        <f t="shared" si="0"/>
        <v>1.8348740027858679E-2</v>
      </c>
      <c r="AH18" s="221" t="s">
        <v>48</v>
      </c>
    </row>
    <row r="19" spans="1:34" x14ac:dyDescent="0.25">
      <c r="A19" s="236">
        <v>17</v>
      </c>
      <c r="B19" s="237" t="s">
        <v>421</v>
      </c>
      <c r="C19" s="237" t="s">
        <v>426</v>
      </c>
      <c r="D19" s="238">
        <v>36</v>
      </c>
      <c r="E19" s="239">
        <v>52</v>
      </c>
      <c r="F19" s="240">
        <v>1872</v>
      </c>
      <c r="G19" s="241">
        <v>1.6494700020265925E-2</v>
      </c>
      <c r="H19" s="221" t="s">
        <v>48</v>
      </c>
      <c r="J19" s="242">
        <v>17</v>
      </c>
      <c r="K19" s="243" t="s">
        <v>425</v>
      </c>
      <c r="L19" s="243" t="s">
        <v>439</v>
      </c>
      <c r="M19" s="244">
        <v>37</v>
      </c>
      <c r="N19" s="245">
        <v>55</v>
      </c>
      <c r="O19" s="246">
        <v>2035</v>
      </c>
      <c r="P19" s="247">
        <v>1.5272388871794487E-2</v>
      </c>
      <c r="Q19" s="228" t="s">
        <v>48</v>
      </c>
      <c r="S19" s="248">
        <v>17</v>
      </c>
      <c r="T19" s="249"/>
      <c r="U19" s="249" t="s">
        <v>404</v>
      </c>
      <c r="V19" s="250">
        <v>61</v>
      </c>
      <c r="W19" s="251">
        <v>42</v>
      </c>
      <c r="X19" s="252">
        <v>2562</v>
      </c>
      <c r="Y19" s="253">
        <v>1.95E-2</v>
      </c>
      <c r="Z19" s="235" t="s">
        <v>48</v>
      </c>
      <c r="AB19" s="236">
        <v>17</v>
      </c>
      <c r="AC19" s="237" t="s">
        <v>420</v>
      </c>
      <c r="AD19" s="238">
        <v>65</v>
      </c>
      <c r="AE19" s="239">
        <v>42</v>
      </c>
      <c r="AF19" s="240">
        <v>2730</v>
      </c>
      <c r="AG19" s="241">
        <f t="shared" si="0"/>
        <v>1.7285044953779916E-2</v>
      </c>
      <c r="AH19" s="221" t="s">
        <v>48</v>
      </c>
    </row>
    <row r="20" spans="1:34" x14ac:dyDescent="0.25">
      <c r="A20" s="236">
        <v>18</v>
      </c>
      <c r="B20" s="237" t="s">
        <v>408</v>
      </c>
      <c r="C20" s="237" t="s">
        <v>431</v>
      </c>
      <c r="D20" s="238">
        <v>28</v>
      </c>
      <c r="E20" s="239">
        <v>65</v>
      </c>
      <c r="F20" s="240">
        <v>1820</v>
      </c>
      <c r="G20" s="241">
        <v>1.6036513908591871E-2</v>
      </c>
      <c r="H20" s="221" t="s">
        <v>48</v>
      </c>
      <c r="J20" s="242">
        <v>18</v>
      </c>
      <c r="K20" s="243" t="s">
        <v>411</v>
      </c>
      <c r="L20" s="243" t="s">
        <v>451</v>
      </c>
      <c r="M20" s="244">
        <v>53</v>
      </c>
      <c r="N20" s="245">
        <v>37</v>
      </c>
      <c r="O20" s="246">
        <v>1961</v>
      </c>
      <c r="P20" s="247">
        <v>1.4717029276456505E-2</v>
      </c>
      <c r="Q20" s="228" t="s">
        <v>48</v>
      </c>
      <c r="S20" s="248">
        <v>18</v>
      </c>
      <c r="T20" s="249"/>
      <c r="U20" s="249" t="s">
        <v>428</v>
      </c>
      <c r="V20" s="250">
        <v>38</v>
      </c>
      <c r="W20" s="251">
        <v>67</v>
      </c>
      <c r="X20" s="252">
        <v>2546</v>
      </c>
      <c r="Y20" s="253">
        <v>1.9400000000000001E-2</v>
      </c>
      <c r="Z20" s="235" t="s">
        <v>48</v>
      </c>
      <c r="AB20" s="236">
        <v>18</v>
      </c>
      <c r="AC20" s="237" t="s">
        <v>422</v>
      </c>
      <c r="AD20" s="238">
        <v>50</v>
      </c>
      <c r="AE20" s="239">
        <v>44</v>
      </c>
      <c r="AF20" s="240">
        <v>2200</v>
      </c>
      <c r="AG20" s="241">
        <f t="shared" si="0"/>
        <v>1.392934025579334E-2</v>
      </c>
      <c r="AH20" s="221" t="s">
        <v>48</v>
      </c>
    </row>
    <row r="21" spans="1:34" x14ac:dyDescent="0.25">
      <c r="A21" s="236">
        <v>19</v>
      </c>
      <c r="B21" s="237" t="s">
        <v>425</v>
      </c>
      <c r="C21" s="237" t="s">
        <v>420</v>
      </c>
      <c r="D21" s="238">
        <v>49</v>
      </c>
      <c r="E21" s="239">
        <v>37</v>
      </c>
      <c r="F21" s="240">
        <v>1813</v>
      </c>
      <c r="G21" s="241">
        <v>1.5974835008943439E-2</v>
      </c>
      <c r="H21" s="221" t="s">
        <v>48</v>
      </c>
      <c r="J21" s="242">
        <v>19</v>
      </c>
      <c r="K21" s="243" t="s">
        <v>419</v>
      </c>
      <c r="L21" s="243" t="s">
        <v>441</v>
      </c>
      <c r="M21" s="244">
        <v>265</v>
      </c>
      <c r="N21" s="245">
        <v>7</v>
      </c>
      <c r="O21" s="246">
        <v>1855</v>
      </c>
      <c r="P21" s="247">
        <v>1.392151418043183E-2</v>
      </c>
      <c r="Q21" s="228" t="s">
        <v>48</v>
      </c>
      <c r="S21" s="248">
        <v>19</v>
      </c>
      <c r="T21" s="249"/>
      <c r="U21" s="249" t="s">
        <v>429</v>
      </c>
      <c r="V21" s="250">
        <v>63</v>
      </c>
      <c r="W21" s="251">
        <v>37</v>
      </c>
      <c r="X21" s="252">
        <v>2331</v>
      </c>
      <c r="Y21" s="253">
        <v>1.78E-2</v>
      </c>
      <c r="Z21" s="235" t="s">
        <v>48</v>
      </c>
      <c r="AB21" s="236">
        <v>19</v>
      </c>
      <c r="AC21" s="237" t="s">
        <v>434</v>
      </c>
      <c r="AD21" s="238">
        <v>59</v>
      </c>
      <c r="AE21" s="239">
        <v>37</v>
      </c>
      <c r="AF21" s="240">
        <v>2183</v>
      </c>
      <c r="AG21" s="241">
        <f t="shared" si="0"/>
        <v>1.3821704444725845E-2</v>
      </c>
      <c r="AH21" s="221" t="s">
        <v>48</v>
      </c>
    </row>
    <row r="22" spans="1:34" x14ac:dyDescent="0.25">
      <c r="A22" s="236">
        <v>20</v>
      </c>
      <c r="B22" s="237" t="s">
        <v>408</v>
      </c>
      <c r="C22" s="237" t="s">
        <v>429</v>
      </c>
      <c r="D22" s="238">
        <v>47</v>
      </c>
      <c r="E22" s="239">
        <v>37</v>
      </c>
      <c r="F22" s="240">
        <v>1739</v>
      </c>
      <c r="G22" s="241">
        <v>1.5322800926945749E-2</v>
      </c>
      <c r="H22" s="221" t="s">
        <v>48</v>
      </c>
      <c r="J22" s="242">
        <v>20</v>
      </c>
      <c r="K22" s="243" t="s">
        <v>421</v>
      </c>
      <c r="L22" s="243" t="s">
        <v>434</v>
      </c>
      <c r="M22" s="244">
        <v>48</v>
      </c>
      <c r="N22" s="245">
        <v>35</v>
      </c>
      <c r="O22" s="246">
        <v>1680</v>
      </c>
      <c r="P22" s="247">
        <v>1.2608163786051469E-2</v>
      </c>
      <c r="Q22" s="228" t="s">
        <v>48</v>
      </c>
      <c r="S22" s="248">
        <v>20</v>
      </c>
      <c r="T22" s="249"/>
      <c r="U22" s="249" t="s">
        <v>434</v>
      </c>
      <c r="V22" s="250">
        <v>59</v>
      </c>
      <c r="W22" s="251">
        <v>35</v>
      </c>
      <c r="X22" s="252">
        <v>2065</v>
      </c>
      <c r="Y22" s="253">
        <v>1.5699999999999999E-2</v>
      </c>
      <c r="Z22" s="235" t="s">
        <v>48</v>
      </c>
      <c r="AB22" s="236">
        <v>20</v>
      </c>
      <c r="AC22" s="237" t="s">
        <v>441</v>
      </c>
      <c r="AD22" s="238">
        <v>292</v>
      </c>
      <c r="AE22" s="239">
        <v>7</v>
      </c>
      <c r="AF22" s="240">
        <v>2044</v>
      </c>
      <c r="AG22" s="241">
        <f t="shared" si="0"/>
        <v>1.2941623401291629E-2</v>
      </c>
      <c r="AH22" s="221" t="s">
        <v>48</v>
      </c>
    </row>
    <row r="23" spans="1:34" x14ac:dyDescent="0.25">
      <c r="A23" s="236">
        <v>21</v>
      </c>
      <c r="B23" s="237" t="s">
        <v>433</v>
      </c>
      <c r="C23" s="237" t="s">
        <v>436</v>
      </c>
      <c r="D23" s="238">
        <v>41</v>
      </c>
      <c r="E23" s="239">
        <v>42</v>
      </c>
      <c r="F23" s="240">
        <v>1722</v>
      </c>
      <c r="G23" s="241">
        <v>1.5173009313513846E-2</v>
      </c>
      <c r="H23" s="221" t="s">
        <v>48</v>
      </c>
      <c r="J23" s="242">
        <v>21</v>
      </c>
      <c r="K23" s="243" t="s">
        <v>435</v>
      </c>
      <c r="L23" s="243" t="s">
        <v>420</v>
      </c>
      <c r="M23" s="244">
        <v>44</v>
      </c>
      <c r="N23" s="245">
        <v>37</v>
      </c>
      <c r="O23" s="246">
        <v>1628</v>
      </c>
      <c r="P23" s="247">
        <v>1.2217911097435589E-2</v>
      </c>
      <c r="Q23" s="228" t="s">
        <v>48</v>
      </c>
      <c r="S23" s="248">
        <v>21</v>
      </c>
      <c r="T23" s="249"/>
      <c r="U23" s="249" t="s">
        <v>451</v>
      </c>
      <c r="V23" s="250">
        <v>52</v>
      </c>
      <c r="W23" s="251">
        <v>37</v>
      </c>
      <c r="X23" s="252">
        <v>1924</v>
      </c>
      <c r="Y23" s="253">
        <v>1.47E-2</v>
      </c>
      <c r="Z23" s="235" t="s">
        <v>48</v>
      </c>
      <c r="AB23" s="236">
        <v>21</v>
      </c>
      <c r="AC23" s="237" t="s">
        <v>409</v>
      </c>
      <c r="AD23" s="238">
        <v>50</v>
      </c>
      <c r="AE23" s="239">
        <v>37</v>
      </c>
      <c r="AF23" s="240">
        <v>1850</v>
      </c>
      <c r="AG23" s="241">
        <f t="shared" si="0"/>
        <v>1.1713308851462581E-2</v>
      </c>
      <c r="AH23" s="221" t="s">
        <v>48</v>
      </c>
    </row>
    <row r="24" spans="1:34" x14ac:dyDescent="0.25">
      <c r="A24" s="236">
        <v>22</v>
      </c>
      <c r="B24" s="237" t="s">
        <v>405</v>
      </c>
      <c r="C24" s="237" t="s">
        <v>438</v>
      </c>
      <c r="D24" s="238">
        <v>35</v>
      </c>
      <c r="E24" s="239">
        <v>49</v>
      </c>
      <c r="F24" s="240">
        <v>1715</v>
      </c>
      <c r="G24" s="241">
        <v>1.5111330413865417E-2</v>
      </c>
      <c r="H24" s="221" t="s">
        <v>48</v>
      </c>
      <c r="J24" s="242">
        <v>22</v>
      </c>
      <c r="K24" s="243" t="s">
        <v>399</v>
      </c>
      <c r="L24" s="243" t="s">
        <v>428</v>
      </c>
      <c r="M24" s="244">
        <v>24</v>
      </c>
      <c r="N24" s="245">
        <v>67</v>
      </c>
      <c r="O24" s="246">
        <v>1608</v>
      </c>
      <c r="P24" s="247">
        <v>1.2067813909506406E-2</v>
      </c>
      <c r="Q24" s="228" t="s">
        <v>48</v>
      </c>
      <c r="S24" s="248">
        <v>22</v>
      </c>
      <c r="T24" s="249"/>
      <c r="U24" s="249" t="s">
        <v>439</v>
      </c>
      <c r="V24" s="250">
        <v>31</v>
      </c>
      <c r="W24" s="251">
        <v>55</v>
      </c>
      <c r="X24" s="252">
        <v>1705</v>
      </c>
      <c r="Y24" s="253">
        <v>1.2999999999999999E-2</v>
      </c>
      <c r="Z24" s="235" t="s">
        <v>48</v>
      </c>
      <c r="AB24" s="236">
        <v>22</v>
      </c>
      <c r="AC24" s="237" t="s">
        <v>439</v>
      </c>
      <c r="AD24" s="238">
        <v>32</v>
      </c>
      <c r="AE24" s="239">
        <v>57</v>
      </c>
      <c r="AF24" s="240">
        <v>1824</v>
      </c>
      <c r="AG24" s="241">
        <f t="shared" si="0"/>
        <v>1.1548689375712295E-2</v>
      </c>
      <c r="AH24" s="221" t="s">
        <v>48</v>
      </c>
    </row>
    <row r="25" spans="1:34" x14ac:dyDescent="0.25">
      <c r="A25" s="236">
        <v>23</v>
      </c>
      <c r="B25" s="254" t="s">
        <v>425</v>
      </c>
      <c r="C25" s="254" t="s">
        <v>439</v>
      </c>
      <c r="D25" s="255">
        <v>29</v>
      </c>
      <c r="E25" s="256">
        <v>55</v>
      </c>
      <c r="F25" s="256">
        <v>1595</v>
      </c>
      <c r="G25" s="257">
        <v>1.4053977848463755E-2</v>
      </c>
      <c r="H25" s="221" t="s">
        <v>48</v>
      </c>
      <c r="J25" s="242">
        <v>23</v>
      </c>
      <c r="K25" s="258" t="s">
        <v>425</v>
      </c>
      <c r="L25" s="258" t="s">
        <v>431</v>
      </c>
      <c r="M25" s="259">
        <v>24</v>
      </c>
      <c r="N25" s="260">
        <v>65</v>
      </c>
      <c r="O25" s="260">
        <v>1560</v>
      </c>
      <c r="P25" s="261">
        <v>1.1707580658476364E-2</v>
      </c>
      <c r="Q25" s="228" t="s">
        <v>48</v>
      </c>
      <c r="S25" s="248">
        <v>23</v>
      </c>
      <c r="T25" s="281"/>
      <c r="U25" s="281" t="s">
        <v>441</v>
      </c>
      <c r="V25" s="282">
        <v>239</v>
      </c>
      <c r="W25" s="283">
        <v>7</v>
      </c>
      <c r="X25" s="283">
        <v>1673</v>
      </c>
      <c r="Y25" s="284">
        <v>1.2800000000000001E-2</v>
      </c>
      <c r="Z25" s="235" t="s">
        <v>48</v>
      </c>
      <c r="AB25" s="236">
        <v>23</v>
      </c>
      <c r="AC25" s="254" t="s">
        <v>428</v>
      </c>
      <c r="AD25" s="255">
        <v>27</v>
      </c>
      <c r="AE25" s="256">
        <v>67</v>
      </c>
      <c r="AF25" s="256">
        <v>1809</v>
      </c>
      <c r="AG25" s="257">
        <f t="shared" si="0"/>
        <v>1.1453716601240978E-2</v>
      </c>
      <c r="AH25" s="221" t="s">
        <v>48</v>
      </c>
    </row>
    <row r="26" spans="1:34" x14ac:dyDescent="0.25">
      <c r="A26" s="236">
        <v>24</v>
      </c>
      <c r="B26" s="254" t="s">
        <v>399</v>
      </c>
      <c r="C26" s="254" t="s">
        <v>441</v>
      </c>
      <c r="D26" s="255">
        <v>227</v>
      </c>
      <c r="E26" s="256">
        <v>7</v>
      </c>
      <c r="F26" s="256">
        <v>1589</v>
      </c>
      <c r="G26" s="257">
        <v>1.4001110220193671E-2</v>
      </c>
      <c r="H26" s="221" t="s">
        <v>48</v>
      </c>
      <c r="J26" s="242">
        <v>24</v>
      </c>
      <c r="K26" s="258" t="s">
        <v>440</v>
      </c>
      <c r="L26" s="258" t="s">
        <v>430</v>
      </c>
      <c r="M26" s="259">
        <v>40</v>
      </c>
      <c r="N26" s="260">
        <v>37</v>
      </c>
      <c r="O26" s="260">
        <v>1480</v>
      </c>
      <c r="P26" s="261">
        <v>1.1107191906759626E-2</v>
      </c>
      <c r="Q26" s="228" t="s">
        <v>48</v>
      </c>
      <c r="S26" s="248">
        <v>24</v>
      </c>
      <c r="T26" s="281"/>
      <c r="U26" s="281" t="s">
        <v>579</v>
      </c>
      <c r="V26" s="282">
        <v>28</v>
      </c>
      <c r="W26" s="283">
        <v>59</v>
      </c>
      <c r="X26" s="283">
        <v>1652</v>
      </c>
      <c r="Y26" s="284">
        <v>1.26E-2</v>
      </c>
      <c r="Z26" s="235" t="s">
        <v>48</v>
      </c>
      <c r="AB26" s="236">
        <v>24</v>
      </c>
      <c r="AC26" s="254" t="s">
        <v>437</v>
      </c>
      <c r="AD26" s="255">
        <v>117</v>
      </c>
      <c r="AE26" s="256">
        <v>14</v>
      </c>
      <c r="AF26" s="256">
        <v>1638</v>
      </c>
      <c r="AG26" s="257">
        <f t="shared" si="0"/>
        <v>1.037102697226795E-2</v>
      </c>
      <c r="AH26" s="221" t="s">
        <v>48</v>
      </c>
    </row>
    <row r="27" spans="1:34" x14ac:dyDescent="0.25">
      <c r="A27" s="236">
        <v>25</v>
      </c>
      <c r="B27" s="254" t="s">
        <v>399</v>
      </c>
      <c r="C27" s="254" t="s">
        <v>442</v>
      </c>
      <c r="D27" s="255">
        <v>40</v>
      </c>
      <c r="E27" s="256">
        <v>39</v>
      </c>
      <c r="F27" s="256">
        <v>1560</v>
      </c>
      <c r="G27" s="257">
        <v>1.3745583350221604E-2</v>
      </c>
      <c r="H27" s="221" t="s">
        <v>48</v>
      </c>
      <c r="J27" s="242">
        <v>25</v>
      </c>
      <c r="K27" s="258" t="s">
        <v>399</v>
      </c>
      <c r="L27" s="258" t="s">
        <v>429</v>
      </c>
      <c r="M27" s="259">
        <v>38</v>
      </c>
      <c r="N27" s="260">
        <v>37</v>
      </c>
      <c r="O27" s="260">
        <v>1406</v>
      </c>
      <c r="P27" s="261">
        <v>1.0551832311421646E-2</v>
      </c>
      <c r="Q27" s="228" t="s">
        <v>48</v>
      </c>
      <c r="S27" s="248">
        <v>25</v>
      </c>
      <c r="T27" s="281"/>
      <c r="U27" s="281" t="s">
        <v>449</v>
      </c>
      <c r="V27" s="282">
        <v>213</v>
      </c>
      <c r="W27" s="283">
        <v>7</v>
      </c>
      <c r="X27" s="283">
        <v>1491</v>
      </c>
      <c r="Y27" s="284">
        <v>1.14E-2</v>
      </c>
      <c r="Z27" s="235" t="s">
        <v>48</v>
      </c>
      <c r="AB27" s="236">
        <v>25</v>
      </c>
      <c r="AC27" s="254" t="s">
        <v>429</v>
      </c>
      <c r="AD27" s="255">
        <v>37</v>
      </c>
      <c r="AE27" s="256">
        <v>42</v>
      </c>
      <c r="AF27" s="256">
        <v>1554</v>
      </c>
      <c r="AG27" s="257">
        <f t="shared" si="0"/>
        <v>9.8391794352285684E-3</v>
      </c>
      <c r="AH27" s="221" t="s">
        <v>48</v>
      </c>
    </row>
    <row r="28" spans="1:34" x14ac:dyDescent="0.25">
      <c r="A28" s="236">
        <v>26</v>
      </c>
      <c r="B28" s="254" t="s">
        <v>399</v>
      </c>
      <c r="C28" s="254" t="s">
        <v>430</v>
      </c>
      <c r="D28" s="255">
        <v>41</v>
      </c>
      <c r="E28" s="256">
        <v>37</v>
      </c>
      <c r="F28" s="256">
        <v>1517</v>
      </c>
      <c r="G28" s="257">
        <v>1.3366698680952674E-2</v>
      </c>
      <c r="H28" s="221" t="s">
        <v>48</v>
      </c>
      <c r="J28" s="242">
        <v>26</v>
      </c>
      <c r="K28" s="258" t="s">
        <v>408</v>
      </c>
      <c r="L28" s="258" t="s">
        <v>488</v>
      </c>
      <c r="M28" s="259">
        <v>38</v>
      </c>
      <c r="N28" s="260">
        <v>37</v>
      </c>
      <c r="O28" s="260">
        <v>1406</v>
      </c>
      <c r="P28" s="261">
        <v>1.0551832311421646E-2</v>
      </c>
      <c r="Q28" s="228" t="s">
        <v>48</v>
      </c>
      <c r="S28" s="248">
        <v>26</v>
      </c>
      <c r="T28" s="281"/>
      <c r="U28" s="281" t="s">
        <v>400</v>
      </c>
      <c r="V28" s="282">
        <v>40</v>
      </c>
      <c r="W28" s="283">
        <v>37</v>
      </c>
      <c r="X28" s="283">
        <v>1480</v>
      </c>
      <c r="Y28" s="284">
        <v>1.1299999999999999E-2</v>
      </c>
      <c r="Z28" s="235" t="s">
        <v>48</v>
      </c>
      <c r="AB28" s="236">
        <v>26</v>
      </c>
      <c r="AC28" s="254" t="s">
        <v>449</v>
      </c>
      <c r="AD28" s="255">
        <v>217</v>
      </c>
      <c r="AE28" s="256">
        <v>7</v>
      </c>
      <c r="AF28" s="256">
        <v>1519</v>
      </c>
      <c r="AG28" s="257">
        <f t="shared" si="0"/>
        <v>9.6175762947954928E-3</v>
      </c>
      <c r="AH28" s="221" t="s">
        <v>48</v>
      </c>
    </row>
    <row r="29" spans="1:34" x14ac:dyDescent="0.25">
      <c r="A29" s="236">
        <v>27</v>
      </c>
      <c r="B29" s="254" t="s">
        <v>411</v>
      </c>
      <c r="C29" s="254" t="s">
        <v>444</v>
      </c>
      <c r="D29" s="255">
        <v>39</v>
      </c>
      <c r="E29" s="256">
        <v>37</v>
      </c>
      <c r="F29" s="256">
        <v>1443</v>
      </c>
      <c r="G29" s="257">
        <v>1.2714664598954983E-2</v>
      </c>
      <c r="H29" s="221" t="s">
        <v>48</v>
      </c>
      <c r="J29" s="285">
        <v>27</v>
      </c>
      <c r="K29" s="286" t="s">
        <v>425</v>
      </c>
      <c r="L29" s="286" t="s">
        <v>426</v>
      </c>
      <c r="M29" s="287">
        <v>27</v>
      </c>
      <c r="N29" s="182">
        <v>52</v>
      </c>
      <c r="O29" s="182">
        <v>1404</v>
      </c>
      <c r="P29" s="183">
        <v>1.0536822592628727E-2</v>
      </c>
      <c r="Q29" s="288" t="s">
        <v>49</v>
      </c>
      <c r="S29" s="248">
        <v>27</v>
      </c>
      <c r="T29" s="281"/>
      <c r="U29" s="281" t="s">
        <v>447</v>
      </c>
      <c r="V29" s="282">
        <v>39</v>
      </c>
      <c r="W29" s="283">
        <v>37</v>
      </c>
      <c r="X29" s="283">
        <v>1443</v>
      </c>
      <c r="Y29" s="284">
        <v>1.0999999999999999E-2</v>
      </c>
      <c r="Z29" s="235" t="s">
        <v>48</v>
      </c>
      <c r="AB29" s="236">
        <v>27</v>
      </c>
      <c r="AC29" s="254" t="s">
        <v>465</v>
      </c>
      <c r="AD29" s="255">
        <v>43</v>
      </c>
      <c r="AE29" s="256">
        <v>35</v>
      </c>
      <c r="AF29" s="256">
        <v>1505</v>
      </c>
      <c r="AG29" s="257">
        <f t="shared" si="0"/>
        <v>9.5289350386222622E-3</v>
      </c>
      <c r="AH29" s="221" t="s">
        <v>48</v>
      </c>
    </row>
    <row r="30" spans="1:34" x14ac:dyDescent="0.25">
      <c r="A30" s="236">
        <v>28</v>
      </c>
      <c r="B30" s="254" t="s">
        <v>440</v>
      </c>
      <c r="C30" s="254" t="s">
        <v>445</v>
      </c>
      <c r="D30" s="255">
        <v>38</v>
      </c>
      <c r="E30" s="256">
        <v>37</v>
      </c>
      <c r="F30" s="256">
        <v>1406</v>
      </c>
      <c r="G30" s="257">
        <v>1.2388647557956137E-2</v>
      </c>
      <c r="H30" s="221" t="s">
        <v>48</v>
      </c>
      <c r="J30" s="285">
        <v>28</v>
      </c>
      <c r="K30" s="286" t="s">
        <v>408</v>
      </c>
      <c r="L30" s="286" t="s">
        <v>445</v>
      </c>
      <c r="M30" s="287">
        <v>37</v>
      </c>
      <c r="N30" s="182">
        <v>37</v>
      </c>
      <c r="O30" s="182">
        <v>1369</v>
      </c>
      <c r="P30" s="183">
        <v>1.0274152513752655E-2</v>
      </c>
      <c r="Q30" s="288" t="s">
        <v>49</v>
      </c>
      <c r="S30" s="248">
        <v>28</v>
      </c>
      <c r="T30" s="281"/>
      <c r="U30" s="281" t="s">
        <v>438</v>
      </c>
      <c r="V30" s="282">
        <v>29</v>
      </c>
      <c r="W30" s="283">
        <v>49</v>
      </c>
      <c r="X30" s="283">
        <v>1421</v>
      </c>
      <c r="Y30" s="284">
        <v>1.0800000000000001E-2</v>
      </c>
      <c r="Z30" s="235" t="s">
        <v>48</v>
      </c>
      <c r="AB30" s="236">
        <v>28</v>
      </c>
      <c r="AC30" s="254" t="s">
        <v>430</v>
      </c>
      <c r="AD30" s="255">
        <v>37</v>
      </c>
      <c r="AE30" s="256">
        <v>39</v>
      </c>
      <c r="AF30" s="256">
        <v>1443</v>
      </c>
      <c r="AG30" s="257">
        <f t="shared" si="0"/>
        <v>9.1363809041408138E-3</v>
      </c>
      <c r="AH30" s="221" t="s">
        <v>48</v>
      </c>
    </row>
    <row r="31" spans="1:34" x14ac:dyDescent="0.25">
      <c r="A31" s="285">
        <v>29</v>
      </c>
      <c r="B31" s="286" t="s">
        <v>419</v>
      </c>
      <c r="C31" s="286" t="s">
        <v>434</v>
      </c>
      <c r="D31" s="287">
        <v>40</v>
      </c>
      <c r="E31" s="182">
        <v>35</v>
      </c>
      <c r="F31" s="182">
        <v>1400</v>
      </c>
      <c r="G31" s="183">
        <v>1.2335779929686054E-2</v>
      </c>
      <c r="H31" s="288" t="s">
        <v>49</v>
      </c>
      <c r="J31" s="262">
        <v>29</v>
      </c>
      <c r="K31" s="263" t="s">
        <v>433</v>
      </c>
      <c r="L31" s="263" t="s">
        <v>438</v>
      </c>
      <c r="M31" s="264">
        <v>27</v>
      </c>
      <c r="N31" s="265">
        <v>49</v>
      </c>
      <c r="O31" s="265">
        <v>1323</v>
      </c>
      <c r="P31" s="266">
        <v>9.9289289815155321E-3</v>
      </c>
      <c r="Q31" s="267" t="s">
        <v>49</v>
      </c>
      <c r="S31" s="262">
        <v>29</v>
      </c>
      <c r="T31" s="263"/>
      <c r="U31" s="263" t="s">
        <v>458</v>
      </c>
      <c r="V31" s="264">
        <v>38</v>
      </c>
      <c r="W31" s="265">
        <v>37</v>
      </c>
      <c r="X31" s="265">
        <v>1406</v>
      </c>
      <c r="Y31" s="266">
        <v>1.0699999999999999E-2</v>
      </c>
      <c r="Z31" s="267" t="s">
        <v>49</v>
      </c>
      <c r="AB31" s="262">
        <v>29</v>
      </c>
      <c r="AC31" s="263" t="s">
        <v>456</v>
      </c>
      <c r="AD31" s="264">
        <v>37</v>
      </c>
      <c r="AE31" s="265">
        <v>37</v>
      </c>
      <c r="AF31" s="265">
        <v>1369</v>
      </c>
      <c r="AG31" s="266">
        <f t="shared" si="0"/>
        <v>8.6678485500823101E-3</v>
      </c>
      <c r="AH31" s="267" t="s">
        <v>49</v>
      </c>
    </row>
    <row r="32" spans="1:34" x14ac:dyDescent="0.25">
      <c r="A32" s="285">
        <v>30</v>
      </c>
      <c r="B32" s="286" t="s">
        <v>425</v>
      </c>
      <c r="C32" s="286" t="s">
        <v>448</v>
      </c>
      <c r="D32" s="287">
        <v>27</v>
      </c>
      <c r="E32" s="182">
        <v>42</v>
      </c>
      <c r="F32" s="182">
        <v>1134</v>
      </c>
      <c r="G32" s="183">
        <v>9.9919817430457036E-3</v>
      </c>
      <c r="H32" s="288" t="s">
        <v>49</v>
      </c>
      <c r="J32" s="262">
        <v>30</v>
      </c>
      <c r="K32" s="263" t="s">
        <v>419</v>
      </c>
      <c r="L32" s="263" t="s">
        <v>444</v>
      </c>
      <c r="M32" s="264">
        <v>34</v>
      </c>
      <c r="N32" s="265">
        <v>37</v>
      </c>
      <c r="O32" s="265">
        <v>1258</v>
      </c>
      <c r="P32" s="266">
        <v>9.4411131207456835E-3</v>
      </c>
      <c r="Q32" s="267" t="s">
        <v>49</v>
      </c>
      <c r="S32" s="262">
        <v>30</v>
      </c>
      <c r="T32" s="263"/>
      <c r="U32" s="263" t="s">
        <v>426</v>
      </c>
      <c r="V32" s="264">
        <v>25</v>
      </c>
      <c r="W32" s="265">
        <v>52</v>
      </c>
      <c r="X32" s="265">
        <v>1300</v>
      </c>
      <c r="Y32" s="266">
        <v>9.9000000000000008E-3</v>
      </c>
      <c r="Z32" s="267" t="s">
        <v>49</v>
      </c>
      <c r="AB32" s="262">
        <v>30</v>
      </c>
      <c r="AC32" s="263" t="s">
        <v>431</v>
      </c>
      <c r="AD32" s="264">
        <v>21</v>
      </c>
      <c r="AE32" s="265">
        <v>65</v>
      </c>
      <c r="AF32" s="265">
        <v>1365</v>
      </c>
      <c r="AG32" s="266">
        <f t="shared" si="0"/>
        <v>8.6425224768899578E-3</v>
      </c>
      <c r="AH32" s="267" t="s">
        <v>49</v>
      </c>
    </row>
    <row r="33" spans="1:34" x14ac:dyDescent="0.25">
      <c r="A33" s="285">
        <v>31</v>
      </c>
      <c r="B33" s="286" t="s">
        <v>440</v>
      </c>
      <c r="C33" s="286" t="s">
        <v>446</v>
      </c>
      <c r="D33" s="287">
        <v>29</v>
      </c>
      <c r="E33" s="182">
        <v>39</v>
      </c>
      <c r="F33" s="182">
        <v>1131</v>
      </c>
      <c r="G33" s="183">
        <v>9.9655479289106619E-3</v>
      </c>
      <c r="H33" s="288" t="s">
        <v>49</v>
      </c>
      <c r="J33" s="262">
        <v>31</v>
      </c>
      <c r="K33" s="263" t="s">
        <v>419</v>
      </c>
      <c r="L33" s="263" t="s">
        <v>432</v>
      </c>
      <c r="M33" s="264">
        <v>33</v>
      </c>
      <c r="N33" s="265">
        <v>37</v>
      </c>
      <c r="O33" s="265">
        <v>1221</v>
      </c>
      <c r="P33" s="266">
        <v>9.1634333230766925E-3</v>
      </c>
      <c r="Q33" s="267" t="s">
        <v>49</v>
      </c>
      <c r="S33" s="262">
        <v>31</v>
      </c>
      <c r="T33" s="263"/>
      <c r="U33" s="263" t="s">
        <v>461</v>
      </c>
      <c r="V33" s="264">
        <v>26</v>
      </c>
      <c r="W33" s="265">
        <v>49</v>
      </c>
      <c r="X33" s="265">
        <v>1274</v>
      </c>
      <c r="Y33" s="266">
        <v>9.7000000000000003E-3</v>
      </c>
      <c r="Z33" s="267" t="s">
        <v>49</v>
      </c>
      <c r="AB33" s="262">
        <v>31</v>
      </c>
      <c r="AC33" s="263" t="s">
        <v>413</v>
      </c>
      <c r="AD33" s="264">
        <v>27</v>
      </c>
      <c r="AE33" s="265">
        <v>47</v>
      </c>
      <c r="AF33" s="265">
        <v>1269</v>
      </c>
      <c r="AG33" s="266">
        <f t="shared" si="0"/>
        <v>8.0346967202735223E-3</v>
      </c>
      <c r="AH33" s="267" t="s">
        <v>49</v>
      </c>
    </row>
    <row r="34" spans="1:34" x14ac:dyDescent="0.25">
      <c r="A34" s="285">
        <v>32</v>
      </c>
      <c r="B34" s="286" t="s">
        <v>399</v>
      </c>
      <c r="C34" s="286" t="s">
        <v>404</v>
      </c>
      <c r="D34" s="287">
        <v>26</v>
      </c>
      <c r="E34" s="182">
        <v>42</v>
      </c>
      <c r="F34" s="182">
        <v>1092</v>
      </c>
      <c r="G34" s="183">
        <v>9.6219083451551217E-3</v>
      </c>
      <c r="H34" s="288" t="s">
        <v>49</v>
      </c>
      <c r="J34" s="262">
        <v>32</v>
      </c>
      <c r="K34" s="263" t="s">
        <v>403</v>
      </c>
      <c r="L34" s="263" t="s">
        <v>449</v>
      </c>
      <c r="M34" s="264">
        <v>166</v>
      </c>
      <c r="N34" s="265">
        <v>7</v>
      </c>
      <c r="O34" s="265">
        <v>1162</v>
      </c>
      <c r="P34" s="266">
        <v>8.7206466186855996E-3</v>
      </c>
      <c r="Q34" s="267" t="s">
        <v>49</v>
      </c>
      <c r="S34" s="262">
        <v>32</v>
      </c>
      <c r="T34" s="263"/>
      <c r="U34" s="263" t="s">
        <v>443</v>
      </c>
      <c r="V34" s="264">
        <v>33</v>
      </c>
      <c r="W34" s="265">
        <v>37</v>
      </c>
      <c r="X34" s="265">
        <v>1221</v>
      </c>
      <c r="Y34" s="266">
        <v>9.2999999999999992E-3</v>
      </c>
      <c r="Z34" s="267" t="s">
        <v>49</v>
      </c>
      <c r="AB34" s="262">
        <v>32</v>
      </c>
      <c r="AC34" s="263" t="s">
        <v>412</v>
      </c>
      <c r="AD34" s="264">
        <v>34</v>
      </c>
      <c r="AE34" s="265">
        <v>37</v>
      </c>
      <c r="AF34" s="265">
        <v>1258</v>
      </c>
      <c r="AG34" s="266">
        <f t="shared" si="0"/>
        <v>7.9650500189945555E-3</v>
      </c>
      <c r="AH34" s="267" t="s">
        <v>49</v>
      </c>
    </row>
    <row r="35" spans="1:34" x14ac:dyDescent="0.25">
      <c r="A35" s="285">
        <v>33</v>
      </c>
      <c r="B35" s="286" t="s">
        <v>408</v>
      </c>
      <c r="C35" s="286" t="s">
        <v>447</v>
      </c>
      <c r="D35" s="287">
        <v>29</v>
      </c>
      <c r="E35" s="182">
        <v>37</v>
      </c>
      <c r="F35" s="182">
        <v>1073</v>
      </c>
      <c r="G35" s="183">
        <v>9.4544941889665255E-3</v>
      </c>
      <c r="H35" s="288" t="s">
        <v>49</v>
      </c>
      <c r="J35" s="262">
        <v>33</v>
      </c>
      <c r="K35" s="263" t="s">
        <v>425</v>
      </c>
      <c r="L35" s="263" t="s">
        <v>456</v>
      </c>
      <c r="M35" s="264">
        <v>33</v>
      </c>
      <c r="N35" s="265">
        <v>35</v>
      </c>
      <c r="O35" s="265">
        <v>1155</v>
      </c>
      <c r="P35" s="266">
        <v>8.6681126029103852E-3</v>
      </c>
      <c r="Q35" s="267" t="s">
        <v>49</v>
      </c>
      <c r="S35" s="262">
        <v>33</v>
      </c>
      <c r="T35" s="263"/>
      <c r="U35" s="263" t="s">
        <v>445</v>
      </c>
      <c r="V35" s="264">
        <v>32</v>
      </c>
      <c r="W35" s="265">
        <v>37</v>
      </c>
      <c r="X35" s="265">
        <v>1184</v>
      </c>
      <c r="Y35" s="266">
        <v>8.9999999999999993E-3</v>
      </c>
      <c r="Z35" s="267" t="s">
        <v>49</v>
      </c>
      <c r="AB35" s="262">
        <v>33</v>
      </c>
      <c r="AC35" s="263" t="s">
        <v>460</v>
      </c>
      <c r="AD35" s="264">
        <v>35</v>
      </c>
      <c r="AE35" s="265">
        <v>35</v>
      </c>
      <c r="AF35" s="265">
        <v>1225</v>
      </c>
      <c r="AG35" s="266">
        <f t="shared" si="0"/>
        <v>7.7561099151576551E-3</v>
      </c>
      <c r="AH35" s="267" t="s">
        <v>49</v>
      </c>
    </row>
    <row r="36" spans="1:34" x14ac:dyDescent="0.25">
      <c r="A36" s="285">
        <v>34</v>
      </c>
      <c r="B36" s="286" t="s">
        <v>433</v>
      </c>
      <c r="C36" s="286" t="s">
        <v>451</v>
      </c>
      <c r="D36" s="287">
        <v>28</v>
      </c>
      <c r="E36" s="182">
        <v>37</v>
      </c>
      <c r="F36" s="182">
        <v>1036</v>
      </c>
      <c r="G36" s="183">
        <v>9.1284771479676809E-3</v>
      </c>
      <c r="H36" s="288" t="s">
        <v>49</v>
      </c>
      <c r="J36" s="262">
        <v>34</v>
      </c>
      <c r="K36" s="263" t="s">
        <v>433</v>
      </c>
      <c r="L36" s="263" t="s">
        <v>465</v>
      </c>
      <c r="M36" s="264">
        <v>33</v>
      </c>
      <c r="N36" s="265">
        <v>35</v>
      </c>
      <c r="O36" s="265">
        <v>1155</v>
      </c>
      <c r="P36" s="266">
        <v>8.6681126029103852E-3</v>
      </c>
      <c r="Q36" s="267" t="s">
        <v>49</v>
      </c>
      <c r="S36" s="262">
        <v>34</v>
      </c>
      <c r="T36" s="263"/>
      <c r="U36" s="263" t="s">
        <v>432</v>
      </c>
      <c r="V36" s="264">
        <v>29</v>
      </c>
      <c r="W36" s="265">
        <v>37</v>
      </c>
      <c r="X36" s="265">
        <v>1073</v>
      </c>
      <c r="Y36" s="266">
        <v>8.2000000000000007E-3</v>
      </c>
      <c r="Z36" s="267" t="s">
        <v>49</v>
      </c>
      <c r="AB36" s="262">
        <v>34</v>
      </c>
      <c r="AC36" s="263" t="s">
        <v>427</v>
      </c>
      <c r="AD36" s="264">
        <v>29</v>
      </c>
      <c r="AE36" s="265">
        <v>42</v>
      </c>
      <c r="AF36" s="265">
        <v>1218</v>
      </c>
      <c r="AG36" s="266">
        <f t="shared" si="0"/>
        <v>7.7117892870710398E-3</v>
      </c>
      <c r="AH36" s="267" t="s">
        <v>49</v>
      </c>
    </row>
    <row r="37" spans="1:34" x14ac:dyDescent="0.25">
      <c r="A37" s="285">
        <v>35</v>
      </c>
      <c r="B37" s="286" t="s">
        <v>399</v>
      </c>
      <c r="C37" s="286" t="s">
        <v>452</v>
      </c>
      <c r="D37" s="287">
        <v>24</v>
      </c>
      <c r="E37" s="182">
        <v>42</v>
      </c>
      <c r="F37" s="182">
        <v>1008</v>
      </c>
      <c r="G37" s="183">
        <v>8.8817615493739597E-3</v>
      </c>
      <c r="H37" s="288" t="s">
        <v>49</v>
      </c>
      <c r="J37" s="262">
        <v>35</v>
      </c>
      <c r="K37" s="263" t="s">
        <v>433</v>
      </c>
      <c r="L37" s="263" t="s">
        <v>437</v>
      </c>
      <c r="M37" s="264">
        <v>80</v>
      </c>
      <c r="N37" s="265">
        <v>14</v>
      </c>
      <c r="O37" s="265">
        <v>1120</v>
      </c>
      <c r="P37" s="266">
        <v>8.4054425240343116E-3</v>
      </c>
      <c r="Q37" s="267" t="s">
        <v>49</v>
      </c>
      <c r="S37" s="262">
        <v>35</v>
      </c>
      <c r="T37" s="263"/>
      <c r="U37" s="263" t="s">
        <v>430</v>
      </c>
      <c r="V37" s="264">
        <v>28</v>
      </c>
      <c r="W37" s="265">
        <v>37</v>
      </c>
      <c r="X37" s="265">
        <v>1036</v>
      </c>
      <c r="Y37" s="266">
        <v>7.9000000000000008E-3</v>
      </c>
      <c r="Z37" s="267" t="s">
        <v>49</v>
      </c>
      <c r="AB37" s="262">
        <v>35</v>
      </c>
      <c r="AC37" s="263" t="s">
        <v>590</v>
      </c>
      <c r="AD37" s="264">
        <v>24</v>
      </c>
      <c r="AE37" s="265">
        <v>50</v>
      </c>
      <c r="AF37" s="265">
        <v>1200</v>
      </c>
      <c r="AG37" s="266">
        <f t="shared" si="0"/>
        <v>7.5978219577054577E-3</v>
      </c>
      <c r="AH37" s="267" t="s">
        <v>49</v>
      </c>
    </row>
    <row r="38" spans="1:34" x14ac:dyDescent="0.25">
      <c r="A38" s="285">
        <v>36</v>
      </c>
      <c r="B38" s="286" t="s">
        <v>408</v>
      </c>
      <c r="C38" s="286" t="s">
        <v>432</v>
      </c>
      <c r="D38" s="287">
        <v>27</v>
      </c>
      <c r="E38" s="182">
        <v>37</v>
      </c>
      <c r="F38" s="182">
        <v>999</v>
      </c>
      <c r="G38" s="183">
        <v>8.8024601069688346E-3</v>
      </c>
      <c r="H38" s="288" t="s">
        <v>49</v>
      </c>
      <c r="J38" s="262">
        <v>36</v>
      </c>
      <c r="K38" s="263" t="s">
        <v>408</v>
      </c>
      <c r="L38" s="263" t="s">
        <v>459</v>
      </c>
      <c r="M38" s="264">
        <v>32</v>
      </c>
      <c r="N38" s="265">
        <v>32</v>
      </c>
      <c r="O38" s="265">
        <v>1024</v>
      </c>
      <c r="P38" s="266">
        <v>7.6849760219742285E-3</v>
      </c>
      <c r="Q38" s="267" t="s">
        <v>49</v>
      </c>
      <c r="S38" s="262">
        <v>36</v>
      </c>
      <c r="T38" s="263"/>
      <c r="U38" s="263" t="s">
        <v>444</v>
      </c>
      <c r="V38" s="264">
        <v>27</v>
      </c>
      <c r="W38" s="265">
        <v>37</v>
      </c>
      <c r="X38" s="265">
        <v>999</v>
      </c>
      <c r="Y38" s="266">
        <v>7.6E-3</v>
      </c>
      <c r="Z38" s="267" t="s">
        <v>49</v>
      </c>
      <c r="AB38" s="262">
        <v>36</v>
      </c>
      <c r="AC38" s="263" t="s">
        <v>432</v>
      </c>
      <c r="AD38" s="264">
        <v>27</v>
      </c>
      <c r="AE38" s="265">
        <v>44</v>
      </c>
      <c r="AF38" s="265">
        <v>1188</v>
      </c>
      <c r="AG38" s="266">
        <f t="shared" si="0"/>
        <v>7.5218437381284033E-3</v>
      </c>
      <c r="AH38" s="267" t="s">
        <v>49</v>
      </c>
    </row>
    <row r="39" spans="1:34" x14ac:dyDescent="0.25">
      <c r="A39" s="262">
        <v>37</v>
      </c>
      <c r="B39" s="263" t="s">
        <v>399</v>
      </c>
      <c r="C39" s="263" t="s">
        <v>449</v>
      </c>
      <c r="D39" s="264">
        <v>141</v>
      </c>
      <c r="E39" s="182">
        <v>7</v>
      </c>
      <c r="F39" s="182">
        <v>987</v>
      </c>
      <c r="G39" s="183">
        <v>8.6967248504286679E-3</v>
      </c>
      <c r="H39" s="184" t="s">
        <v>49</v>
      </c>
      <c r="J39" s="262">
        <v>37</v>
      </c>
      <c r="K39" s="263" t="s">
        <v>440</v>
      </c>
      <c r="L39" s="263" t="s">
        <v>413</v>
      </c>
      <c r="M39" s="264">
        <v>25</v>
      </c>
      <c r="N39" s="265">
        <v>39</v>
      </c>
      <c r="O39" s="265">
        <v>975</v>
      </c>
      <c r="P39" s="266">
        <v>7.3172379115477269E-3</v>
      </c>
      <c r="Q39" s="267" t="s">
        <v>49</v>
      </c>
      <c r="S39" s="262">
        <v>37</v>
      </c>
      <c r="T39" s="263"/>
      <c r="U39" s="263" t="s">
        <v>450</v>
      </c>
      <c r="V39" s="264">
        <v>24</v>
      </c>
      <c r="W39" s="265">
        <v>37</v>
      </c>
      <c r="X39" s="265">
        <v>888</v>
      </c>
      <c r="Y39" s="266">
        <v>6.7999999999999996E-3</v>
      </c>
      <c r="Z39" s="267" t="s">
        <v>49</v>
      </c>
      <c r="AB39" s="262">
        <v>37</v>
      </c>
      <c r="AC39" s="263" t="s">
        <v>424</v>
      </c>
      <c r="AD39" s="264">
        <v>32</v>
      </c>
      <c r="AE39" s="265">
        <v>37</v>
      </c>
      <c r="AF39" s="265">
        <v>1184</v>
      </c>
      <c r="AG39" s="266">
        <f t="shared" si="0"/>
        <v>7.4965176649360518E-3</v>
      </c>
      <c r="AH39" s="267" t="s">
        <v>49</v>
      </c>
    </row>
    <row r="40" spans="1:34" x14ac:dyDescent="0.25">
      <c r="A40" s="262">
        <v>38</v>
      </c>
      <c r="B40" s="263" t="s">
        <v>417</v>
      </c>
      <c r="C40" s="263" t="s">
        <v>437</v>
      </c>
      <c r="D40" s="264">
        <v>67</v>
      </c>
      <c r="E40" s="182">
        <v>14</v>
      </c>
      <c r="F40" s="182">
        <v>938</v>
      </c>
      <c r="G40" s="183">
        <v>8.2649725528896566E-3</v>
      </c>
      <c r="H40" s="184" t="s">
        <v>49</v>
      </c>
      <c r="J40" s="262">
        <v>38</v>
      </c>
      <c r="K40" s="263" t="s">
        <v>405</v>
      </c>
      <c r="L40" s="263" t="s">
        <v>436</v>
      </c>
      <c r="M40" s="264">
        <v>23</v>
      </c>
      <c r="N40" s="265">
        <v>42</v>
      </c>
      <c r="O40" s="265">
        <v>966</v>
      </c>
      <c r="P40" s="266">
        <v>7.2496941769795943E-3</v>
      </c>
      <c r="Q40" s="267" t="s">
        <v>49</v>
      </c>
      <c r="S40" s="262">
        <v>38</v>
      </c>
      <c r="T40" s="263"/>
      <c r="U40" s="263" t="s">
        <v>471</v>
      </c>
      <c r="V40" s="264">
        <v>21</v>
      </c>
      <c r="W40" s="265">
        <v>42</v>
      </c>
      <c r="X40" s="265">
        <v>882</v>
      </c>
      <c r="Y40" s="266">
        <v>6.7000000000000002E-3</v>
      </c>
      <c r="Z40" s="267" t="s">
        <v>49</v>
      </c>
      <c r="AB40" s="262">
        <v>38</v>
      </c>
      <c r="AC40" s="263" t="s">
        <v>410</v>
      </c>
      <c r="AD40" s="264">
        <v>29</v>
      </c>
      <c r="AE40" s="265">
        <v>39</v>
      </c>
      <c r="AF40" s="265">
        <v>1131</v>
      </c>
      <c r="AG40" s="266">
        <f t="shared" si="0"/>
        <v>7.1609471951373941E-3</v>
      </c>
      <c r="AH40" s="267" t="s">
        <v>49</v>
      </c>
    </row>
    <row r="41" spans="1:34" x14ac:dyDescent="0.25">
      <c r="A41" s="262">
        <v>39</v>
      </c>
      <c r="B41" s="263" t="s">
        <v>425</v>
      </c>
      <c r="C41" s="263" t="s">
        <v>453</v>
      </c>
      <c r="D41" s="264">
        <v>23</v>
      </c>
      <c r="E41" s="182">
        <v>37</v>
      </c>
      <c r="F41" s="182">
        <v>851</v>
      </c>
      <c r="G41" s="183">
        <v>7.498391942973452E-3</v>
      </c>
      <c r="H41" s="184" t="s">
        <v>49</v>
      </c>
      <c r="J41" s="262">
        <v>39</v>
      </c>
      <c r="K41" s="263" t="s">
        <v>421</v>
      </c>
      <c r="L41" s="263" t="s">
        <v>462</v>
      </c>
      <c r="M41" s="264">
        <v>15</v>
      </c>
      <c r="N41" s="265">
        <v>60</v>
      </c>
      <c r="O41" s="265">
        <v>900</v>
      </c>
      <c r="P41" s="266">
        <v>6.754373456813287E-3</v>
      </c>
      <c r="Q41" s="267" t="s">
        <v>49</v>
      </c>
      <c r="S41" s="262">
        <v>39</v>
      </c>
      <c r="T41" s="263"/>
      <c r="U41" s="263" t="s">
        <v>446</v>
      </c>
      <c r="V41" s="264">
        <v>22</v>
      </c>
      <c r="W41" s="265">
        <v>39</v>
      </c>
      <c r="X41" s="265">
        <v>858</v>
      </c>
      <c r="Y41" s="266">
        <v>6.4999999999999997E-3</v>
      </c>
      <c r="Z41" s="267" t="s">
        <v>49</v>
      </c>
      <c r="AB41" s="262">
        <v>39</v>
      </c>
      <c r="AC41" s="263" t="s">
        <v>451</v>
      </c>
      <c r="AD41" s="264">
        <v>29</v>
      </c>
      <c r="AE41" s="265">
        <v>39</v>
      </c>
      <c r="AF41" s="265">
        <v>1131</v>
      </c>
      <c r="AG41" s="266">
        <f t="shared" si="0"/>
        <v>7.1609471951373941E-3</v>
      </c>
      <c r="AH41" s="267" t="s">
        <v>49</v>
      </c>
    </row>
    <row r="42" spans="1:34" x14ac:dyDescent="0.25">
      <c r="A42" s="262">
        <v>40</v>
      </c>
      <c r="B42" s="263" t="s">
        <v>433</v>
      </c>
      <c r="C42" s="263" t="s">
        <v>454</v>
      </c>
      <c r="D42" s="264">
        <v>14</v>
      </c>
      <c r="E42" s="182">
        <v>59</v>
      </c>
      <c r="F42" s="182">
        <v>826</v>
      </c>
      <c r="G42" s="183">
        <v>7.2781101585147725E-3</v>
      </c>
      <c r="H42" s="184" t="s">
        <v>49</v>
      </c>
      <c r="J42" s="262">
        <v>40</v>
      </c>
      <c r="K42" s="263" t="s">
        <v>425</v>
      </c>
      <c r="L42" s="263" t="s">
        <v>458</v>
      </c>
      <c r="M42" s="264">
        <v>24</v>
      </c>
      <c r="N42" s="265">
        <v>37</v>
      </c>
      <c r="O42" s="265">
        <v>888</v>
      </c>
      <c r="P42" s="266">
        <v>6.6643151440557765E-3</v>
      </c>
      <c r="Q42" s="267" t="s">
        <v>49</v>
      </c>
      <c r="S42" s="262">
        <v>40</v>
      </c>
      <c r="T42" s="263"/>
      <c r="U42" s="263" t="s">
        <v>463</v>
      </c>
      <c r="V42" s="264">
        <v>22</v>
      </c>
      <c r="W42" s="265">
        <v>39</v>
      </c>
      <c r="X42" s="265">
        <v>858</v>
      </c>
      <c r="Y42" s="266">
        <v>6.4999999999999997E-3</v>
      </c>
      <c r="Z42" s="267" t="s">
        <v>49</v>
      </c>
      <c r="AB42" s="262">
        <v>40</v>
      </c>
      <c r="AC42" s="263" t="s">
        <v>444</v>
      </c>
      <c r="AD42" s="264">
        <v>29</v>
      </c>
      <c r="AE42" s="265">
        <v>39</v>
      </c>
      <c r="AF42" s="265">
        <v>1131</v>
      </c>
      <c r="AG42" s="266">
        <f t="shared" si="0"/>
        <v>7.1609471951373941E-3</v>
      </c>
      <c r="AH42" s="267" t="s">
        <v>49</v>
      </c>
    </row>
    <row r="43" spans="1:34" x14ac:dyDescent="0.25">
      <c r="A43" s="262">
        <v>41</v>
      </c>
      <c r="B43" s="263" t="s">
        <v>425</v>
      </c>
      <c r="C43" s="263" t="s">
        <v>455</v>
      </c>
      <c r="D43" s="264">
        <v>22</v>
      </c>
      <c r="E43" s="182">
        <v>37</v>
      </c>
      <c r="F43" s="182">
        <v>814</v>
      </c>
      <c r="G43" s="183">
        <v>7.1723749019746057E-3</v>
      </c>
      <c r="H43" s="184" t="s">
        <v>49</v>
      </c>
      <c r="J43" s="262">
        <v>41</v>
      </c>
      <c r="K43" s="263" t="s">
        <v>419</v>
      </c>
      <c r="L43" s="263" t="s">
        <v>460</v>
      </c>
      <c r="M43" s="264">
        <v>25</v>
      </c>
      <c r="N43" s="265">
        <v>35</v>
      </c>
      <c r="O43" s="265">
        <v>875</v>
      </c>
      <c r="P43" s="266">
        <v>6.5667519719018064E-3</v>
      </c>
      <c r="Q43" s="267" t="s">
        <v>49</v>
      </c>
      <c r="S43" s="262">
        <v>41</v>
      </c>
      <c r="T43" s="263"/>
      <c r="U43" s="263" t="s">
        <v>453</v>
      </c>
      <c r="V43" s="264">
        <v>22</v>
      </c>
      <c r="W43" s="265">
        <v>37</v>
      </c>
      <c r="X43" s="265">
        <v>814</v>
      </c>
      <c r="Y43" s="266">
        <v>6.1999999999999998E-3</v>
      </c>
      <c r="Z43" s="267" t="s">
        <v>49</v>
      </c>
      <c r="AB43" s="262">
        <v>41</v>
      </c>
      <c r="AC43" s="263" t="s">
        <v>426</v>
      </c>
      <c r="AD43" s="264">
        <v>20</v>
      </c>
      <c r="AE43" s="265">
        <v>55</v>
      </c>
      <c r="AF43" s="265">
        <v>1100</v>
      </c>
      <c r="AG43" s="266">
        <f t="shared" si="0"/>
        <v>6.9646701278966699E-3</v>
      </c>
      <c r="AH43" s="267" t="s">
        <v>49</v>
      </c>
    </row>
    <row r="44" spans="1:34" x14ac:dyDescent="0.25">
      <c r="A44" s="268">
        <v>42</v>
      </c>
      <c r="B44" s="269" t="s">
        <v>411</v>
      </c>
      <c r="C44" s="269" t="s">
        <v>457</v>
      </c>
      <c r="D44" s="270">
        <v>18</v>
      </c>
      <c r="E44" s="185">
        <v>42</v>
      </c>
      <c r="F44" s="185">
        <v>756</v>
      </c>
      <c r="G44" s="186">
        <v>6.6613211620304693E-3</v>
      </c>
      <c r="H44" s="184" t="s">
        <v>49</v>
      </c>
      <c r="J44" s="268">
        <v>42</v>
      </c>
      <c r="K44" s="269" t="s">
        <v>419</v>
      </c>
      <c r="L44" s="269" t="s">
        <v>443</v>
      </c>
      <c r="M44" s="270">
        <v>22</v>
      </c>
      <c r="N44" s="271">
        <v>37</v>
      </c>
      <c r="O44" s="271">
        <v>814</v>
      </c>
      <c r="P44" s="272">
        <v>6.1089555487177944E-3</v>
      </c>
      <c r="Q44" s="267" t="s">
        <v>49</v>
      </c>
      <c r="S44" s="268">
        <v>42</v>
      </c>
      <c r="T44" s="269"/>
      <c r="U44" s="269" t="s">
        <v>465</v>
      </c>
      <c r="V44" s="270">
        <v>23</v>
      </c>
      <c r="W44" s="271">
        <v>35</v>
      </c>
      <c r="X44" s="271">
        <v>805</v>
      </c>
      <c r="Y44" s="272">
        <v>6.1000000000000004E-3</v>
      </c>
      <c r="Z44" s="267" t="s">
        <v>49</v>
      </c>
      <c r="AB44" s="268">
        <v>42</v>
      </c>
      <c r="AC44" s="269" t="s">
        <v>458</v>
      </c>
      <c r="AD44" s="270">
        <v>25</v>
      </c>
      <c r="AE44" s="271">
        <v>42</v>
      </c>
      <c r="AF44" s="271">
        <v>1050</v>
      </c>
      <c r="AG44" s="272">
        <f t="shared" si="0"/>
        <v>6.648094212992276E-3</v>
      </c>
      <c r="AH44" s="267" t="s">
        <v>49</v>
      </c>
    </row>
    <row r="45" spans="1:34" x14ac:dyDescent="0.25">
      <c r="A45" s="262">
        <v>43</v>
      </c>
      <c r="B45" s="263" t="s">
        <v>433</v>
      </c>
      <c r="C45" s="263" t="s">
        <v>459</v>
      </c>
      <c r="D45" s="264">
        <v>21</v>
      </c>
      <c r="E45" s="182">
        <v>32</v>
      </c>
      <c r="F45" s="182">
        <v>672</v>
      </c>
      <c r="G45" s="183">
        <v>5.9211743662493065E-3</v>
      </c>
      <c r="H45" s="184" t="s">
        <v>49</v>
      </c>
      <c r="J45" s="262">
        <v>43</v>
      </c>
      <c r="K45" s="263" t="s">
        <v>435</v>
      </c>
      <c r="L45" s="263" t="s">
        <v>446</v>
      </c>
      <c r="M45" s="264">
        <v>20</v>
      </c>
      <c r="N45" s="265">
        <v>39</v>
      </c>
      <c r="O45" s="265">
        <v>780</v>
      </c>
      <c r="P45" s="266">
        <v>5.8537903292381821E-3</v>
      </c>
      <c r="Q45" s="267" t="s">
        <v>49</v>
      </c>
      <c r="S45" s="262">
        <v>43</v>
      </c>
      <c r="T45" s="263"/>
      <c r="U45" s="263" t="s">
        <v>475</v>
      </c>
      <c r="V45" s="264">
        <v>52</v>
      </c>
      <c r="W45" s="265">
        <v>15</v>
      </c>
      <c r="X45" s="265">
        <v>780</v>
      </c>
      <c r="Y45" s="266">
        <v>5.8999999999999999E-3</v>
      </c>
      <c r="Z45" s="267" t="s">
        <v>49</v>
      </c>
      <c r="AB45" s="262">
        <v>43</v>
      </c>
      <c r="AC45" s="263" t="s">
        <v>445</v>
      </c>
      <c r="AD45" s="264">
        <v>25</v>
      </c>
      <c r="AE45" s="265">
        <v>42</v>
      </c>
      <c r="AF45" s="265">
        <v>1050</v>
      </c>
      <c r="AG45" s="266">
        <f t="shared" si="0"/>
        <v>6.648094212992276E-3</v>
      </c>
      <c r="AH45" s="267" t="s">
        <v>49</v>
      </c>
    </row>
    <row r="46" spans="1:34" x14ac:dyDescent="0.25">
      <c r="A46" s="268">
        <v>44</v>
      </c>
      <c r="B46" s="269" t="s">
        <v>421</v>
      </c>
      <c r="C46" s="269" t="s">
        <v>458</v>
      </c>
      <c r="D46" s="270">
        <v>18</v>
      </c>
      <c r="E46" s="185">
        <v>37</v>
      </c>
      <c r="F46" s="185">
        <v>666</v>
      </c>
      <c r="G46" s="186">
        <v>5.8683067379792231E-3</v>
      </c>
      <c r="H46" s="184" t="s">
        <v>49</v>
      </c>
      <c r="J46" s="268">
        <v>44</v>
      </c>
      <c r="K46" s="269" t="s">
        <v>433</v>
      </c>
      <c r="L46" s="269" t="s">
        <v>463</v>
      </c>
      <c r="M46" s="270">
        <v>20</v>
      </c>
      <c r="N46" s="271">
        <v>39</v>
      </c>
      <c r="O46" s="271">
        <v>780</v>
      </c>
      <c r="P46" s="272">
        <v>5.8537903292381821E-3</v>
      </c>
      <c r="Q46" s="267" t="s">
        <v>49</v>
      </c>
      <c r="S46" s="268">
        <v>44</v>
      </c>
      <c r="T46" s="269"/>
      <c r="U46" s="269" t="s">
        <v>437</v>
      </c>
      <c r="V46" s="270">
        <v>54</v>
      </c>
      <c r="W46" s="271">
        <v>14</v>
      </c>
      <c r="X46" s="271">
        <v>756</v>
      </c>
      <c r="Y46" s="272">
        <v>5.7999999999999996E-3</v>
      </c>
      <c r="Z46" s="267" t="s">
        <v>49</v>
      </c>
      <c r="AB46" s="268">
        <v>44</v>
      </c>
      <c r="AC46" s="269" t="s">
        <v>461</v>
      </c>
      <c r="AD46" s="270">
        <v>20</v>
      </c>
      <c r="AE46" s="271">
        <v>49</v>
      </c>
      <c r="AF46" s="271">
        <v>980</v>
      </c>
      <c r="AG46" s="272">
        <f t="shared" si="0"/>
        <v>6.2048879321261238E-3</v>
      </c>
      <c r="AH46" s="267" t="s">
        <v>49</v>
      </c>
    </row>
    <row r="47" spans="1:34" x14ac:dyDescent="0.25">
      <c r="A47" s="262">
        <v>45</v>
      </c>
      <c r="B47" s="263" t="s">
        <v>399</v>
      </c>
      <c r="C47" s="263" t="s">
        <v>462</v>
      </c>
      <c r="D47" s="264">
        <v>11</v>
      </c>
      <c r="E47" s="182">
        <v>60</v>
      </c>
      <c r="F47" s="182">
        <v>660</v>
      </c>
      <c r="G47" s="183">
        <v>5.8154391097091397E-3</v>
      </c>
      <c r="H47" s="184" t="s">
        <v>49</v>
      </c>
      <c r="J47" s="262">
        <v>45</v>
      </c>
      <c r="K47" s="263" t="s">
        <v>433</v>
      </c>
      <c r="L47" s="263" t="s">
        <v>450</v>
      </c>
      <c r="M47" s="264">
        <v>21</v>
      </c>
      <c r="N47" s="265">
        <v>37</v>
      </c>
      <c r="O47" s="265">
        <v>777</v>
      </c>
      <c r="P47" s="266">
        <v>5.8312757510488042E-3</v>
      </c>
      <c r="Q47" s="267" t="s">
        <v>49</v>
      </c>
      <c r="S47" s="262">
        <v>45</v>
      </c>
      <c r="T47" s="263"/>
      <c r="U47" s="263" t="s">
        <v>488</v>
      </c>
      <c r="V47" s="264">
        <v>20</v>
      </c>
      <c r="W47" s="265">
        <v>37</v>
      </c>
      <c r="X47" s="265">
        <v>740</v>
      </c>
      <c r="Y47" s="266">
        <v>5.5999999999999999E-3</v>
      </c>
      <c r="Z47" s="267" t="s">
        <v>49</v>
      </c>
      <c r="AB47" s="262">
        <v>45</v>
      </c>
      <c r="AC47" s="263" t="s">
        <v>462</v>
      </c>
      <c r="AD47" s="264">
        <v>16</v>
      </c>
      <c r="AE47" s="265">
        <v>60</v>
      </c>
      <c r="AF47" s="265">
        <v>960</v>
      </c>
      <c r="AG47" s="266">
        <f t="shared" si="0"/>
        <v>6.0782575661643664E-3</v>
      </c>
      <c r="AH47" s="267" t="s">
        <v>49</v>
      </c>
    </row>
    <row r="48" spans="1:34" x14ac:dyDescent="0.25">
      <c r="A48" s="268">
        <v>46</v>
      </c>
      <c r="B48" s="269" t="s">
        <v>419</v>
      </c>
      <c r="C48" s="269" t="s">
        <v>463</v>
      </c>
      <c r="D48" s="270">
        <v>16</v>
      </c>
      <c r="E48" s="185">
        <v>39</v>
      </c>
      <c r="F48" s="185">
        <v>624</v>
      </c>
      <c r="G48" s="186">
        <v>5.4982333400886412E-3</v>
      </c>
      <c r="H48" s="184" t="s">
        <v>49</v>
      </c>
      <c r="J48" s="268">
        <v>46</v>
      </c>
      <c r="K48" s="269" t="s">
        <v>433</v>
      </c>
      <c r="L48" s="269" t="s">
        <v>448</v>
      </c>
      <c r="M48" s="270">
        <v>18</v>
      </c>
      <c r="N48" s="271">
        <v>42</v>
      </c>
      <c r="O48" s="271">
        <v>756</v>
      </c>
      <c r="P48" s="272">
        <v>5.6736737037231611E-3</v>
      </c>
      <c r="Q48" s="267" t="s">
        <v>49</v>
      </c>
      <c r="S48" s="268">
        <v>46</v>
      </c>
      <c r="T48" s="269"/>
      <c r="U48" s="269" t="s">
        <v>456</v>
      </c>
      <c r="V48" s="270">
        <v>20</v>
      </c>
      <c r="W48" s="271">
        <v>35</v>
      </c>
      <c r="X48" s="271">
        <v>700</v>
      </c>
      <c r="Y48" s="272">
        <v>5.3E-3</v>
      </c>
      <c r="Z48" s="267" t="s">
        <v>49</v>
      </c>
      <c r="AB48" s="268">
        <v>46</v>
      </c>
      <c r="AC48" s="269" t="s">
        <v>455</v>
      </c>
      <c r="AD48" s="270">
        <v>25</v>
      </c>
      <c r="AE48" s="271">
        <v>37</v>
      </c>
      <c r="AF48" s="271">
        <v>925</v>
      </c>
      <c r="AG48" s="272">
        <f t="shared" si="0"/>
        <v>5.8566544257312907E-3</v>
      </c>
      <c r="AH48" s="267" t="s">
        <v>49</v>
      </c>
    </row>
    <row r="49" spans="1:34" x14ac:dyDescent="0.25">
      <c r="A49" s="262">
        <v>47</v>
      </c>
      <c r="B49" s="263" t="s">
        <v>411</v>
      </c>
      <c r="C49" s="263" t="s">
        <v>464</v>
      </c>
      <c r="D49" s="264">
        <v>15</v>
      </c>
      <c r="E49" s="182">
        <v>39</v>
      </c>
      <c r="F49" s="182">
        <v>585</v>
      </c>
      <c r="G49" s="183">
        <v>5.154593756333101E-3</v>
      </c>
      <c r="H49" s="184" t="s">
        <v>49</v>
      </c>
      <c r="J49" s="262">
        <v>47</v>
      </c>
      <c r="K49" s="263" t="s">
        <v>425</v>
      </c>
      <c r="L49" s="263" t="s">
        <v>486</v>
      </c>
      <c r="M49" s="264">
        <v>19</v>
      </c>
      <c r="N49" s="265">
        <v>37</v>
      </c>
      <c r="O49" s="265">
        <v>703</v>
      </c>
      <c r="P49" s="266">
        <v>5.275916155710823E-3</v>
      </c>
      <c r="Q49" s="267" t="s">
        <v>49</v>
      </c>
      <c r="S49" s="262">
        <v>47</v>
      </c>
      <c r="T49" s="263"/>
      <c r="U49" s="263" t="s">
        <v>549</v>
      </c>
      <c r="V49" s="264">
        <v>9</v>
      </c>
      <c r="W49" s="265">
        <v>75</v>
      </c>
      <c r="X49" s="265">
        <v>675</v>
      </c>
      <c r="Y49" s="266">
        <v>5.1000000000000004E-3</v>
      </c>
      <c r="Z49" s="267" t="s">
        <v>49</v>
      </c>
      <c r="AB49" s="262">
        <v>47</v>
      </c>
      <c r="AC49" s="263" t="s">
        <v>414</v>
      </c>
      <c r="AD49" s="264">
        <v>21</v>
      </c>
      <c r="AE49" s="265">
        <v>42</v>
      </c>
      <c r="AF49" s="265">
        <v>882</v>
      </c>
      <c r="AG49" s="266">
        <f t="shared" si="0"/>
        <v>5.5843991389135112E-3</v>
      </c>
      <c r="AH49" s="267" t="s">
        <v>49</v>
      </c>
    </row>
    <row r="50" spans="1:34" x14ac:dyDescent="0.25">
      <c r="A50" s="268">
        <v>48</v>
      </c>
      <c r="B50" s="269" t="s">
        <v>435</v>
      </c>
      <c r="C50" s="269" t="s">
        <v>465</v>
      </c>
      <c r="D50" s="270">
        <v>16</v>
      </c>
      <c r="E50" s="185">
        <v>35</v>
      </c>
      <c r="F50" s="185">
        <v>560</v>
      </c>
      <c r="G50" s="186">
        <v>4.9343119718744215E-3</v>
      </c>
      <c r="H50" s="184" t="s">
        <v>49</v>
      </c>
      <c r="J50" s="268">
        <v>48</v>
      </c>
      <c r="K50" s="269" t="s">
        <v>417</v>
      </c>
      <c r="L50" s="269" t="s">
        <v>452</v>
      </c>
      <c r="M50" s="270">
        <v>16</v>
      </c>
      <c r="N50" s="271">
        <v>42</v>
      </c>
      <c r="O50" s="271">
        <v>672</v>
      </c>
      <c r="P50" s="272">
        <v>5.0432655144205876E-3</v>
      </c>
      <c r="Q50" s="267" t="s">
        <v>49</v>
      </c>
      <c r="S50" s="268">
        <v>48</v>
      </c>
      <c r="T50" s="269"/>
      <c r="U50" s="269" t="s">
        <v>470</v>
      </c>
      <c r="V50" s="270">
        <v>13</v>
      </c>
      <c r="W50" s="271">
        <v>49</v>
      </c>
      <c r="X50" s="271">
        <v>637</v>
      </c>
      <c r="Y50" s="272">
        <v>4.8999999999999998E-3</v>
      </c>
      <c r="Z50" s="267" t="s">
        <v>49</v>
      </c>
      <c r="AB50" s="268">
        <v>48</v>
      </c>
      <c r="AC50" s="269" t="s">
        <v>420</v>
      </c>
      <c r="AD50" s="270">
        <v>23</v>
      </c>
      <c r="AE50" s="271">
        <v>37</v>
      </c>
      <c r="AF50" s="271">
        <v>851</v>
      </c>
      <c r="AG50" s="272">
        <f t="shared" si="0"/>
        <v>5.388122071672787E-3</v>
      </c>
      <c r="AH50" s="267" t="s">
        <v>49</v>
      </c>
    </row>
    <row r="51" spans="1:34" x14ac:dyDescent="0.25">
      <c r="A51" s="262">
        <v>49</v>
      </c>
      <c r="B51" s="263" t="s">
        <v>433</v>
      </c>
      <c r="C51" s="263" t="s">
        <v>461</v>
      </c>
      <c r="D51" s="264">
        <v>18</v>
      </c>
      <c r="E51" s="182">
        <v>29</v>
      </c>
      <c r="F51" s="182">
        <v>522</v>
      </c>
      <c r="G51" s="183">
        <v>4.5994836594972291E-3</v>
      </c>
      <c r="H51" s="184" t="s">
        <v>49</v>
      </c>
      <c r="J51" s="262">
        <v>49</v>
      </c>
      <c r="K51" s="263" t="s">
        <v>399</v>
      </c>
      <c r="L51" s="263" t="s">
        <v>455</v>
      </c>
      <c r="M51" s="264">
        <v>18</v>
      </c>
      <c r="N51" s="265">
        <v>37</v>
      </c>
      <c r="O51" s="265">
        <v>666</v>
      </c>
      <c r="P51" s="266">
        <v>4.9982363580418319E-3</v>
      </c>
      <c r="Q51" s="267" t="s">
        <v>49</v>
      </c>
      <c r="S51" s="262">
        <v>49</v>
      </c>
      <c r="T51" s="263"/>
      <c r="U51" s="263" t="s">
        <v>476</v>
      </c>
      <c r="V51" s="264">
        <v>17</v>
      </c>
      <c r="W51" s="265">
        <v>37</v>
      </c>
      <c r="X51" s="265">
        <v>629</v>
      </c>
      <c r="Y51" s="266">
        <v>4.7999999999999996E-3</v>
      </c>
      <c r="Z51" s="267" t="s">
        <v>49</v>
      </c>
      <c r="AB51" s="262">
        <v>49</v>
      </c>
      <c r="AC51" s="263" t="s">
        <v>450</v>
      </c>
      <c r="AD51" s="264">
        <v>23</v>
      </c>
      <c r="AE51" s="265">
        <v>37</v>
      </c>
      <c r="AF51" s="265">
        <v>851</v>
      </c>
      <c r="AG51" s="266">
        <f t="shared" si="0"/>
        <v>5.388122071672787E-3</v>
      </c>
      <c r="AH51" s="267" t="s">
        <v>49</v>
      </c>
    </row>
    <row r="52" spans="1:34" x14ac:dyDescent="0.25">
      <c r="A52" s="268">
        <v>50</v>
      </c>
      <c r="B52" s="263" t="s">
        <v>411</v>
      </c>
      <c r="C52" s="263" t="s">
        <v>450</v>
      </c>
      <c r="D52" s="264">
        <v>14</v>
      </c>
      <c r="E52" s="182">
        <v>37</v>
      </c>
      <c r="F52" s="182">
        <v>518</v>
      </c>
      <c r="G52" s="183">
        <v>4.5642385739838405E-3</v>
      </c>
      <c r="H52" s="184" t="s">
        <v>49</v>
      </c>
      <c r="J52" s="268">
        <v>50</v>
      </c>
      <c r="K52" s="263" t="s">
        <v>433</v>
      </c>
      <c r="L52" s="263" t="s">
        <v>453</v>
      </c>
      <c r="M52" s="264">
        <v>18</v>
      </c>
      <c r="N52" s="265">
        <v>37</v>
      </c>
      <c r="O52" s="265">
        <v>666</v>
      </c>
      <c r="P52" s="266">
        <v>4.9982363580418319E-3</v>
      </c>
      <c r="Q52" s="267" t="s">
        <v>49</v>
      </c>
      <c r="S52" s="268">
        <v>50</v>
      </c>
      <c r="T52" s="263"/>
      <c r="U52" s="263" t="s">
        <v>459</v>
      </c>
      <c r="V52" s="264">
        <v>19</v>
      </c>
      <c r="W52" s="265">
        <v>32</v>
      </c>
      <c r="X52" s="265">
        <v>608</v>
      </c>
      <c r="Y52" s="266">
        <v>4.5999999999999999E-3</v>
      </c>
      <c r="Z52" s="267" t="s">
        <v>49</v>
      </c>
      <c r="AB52" s="268">
        <v>50</v>
      </c>
      <c r="AC52" s="263" t="s">
        <v>436</v>
      </c>
      <c r="AD52" s="264">
        <v>19</v>
      </c>
      <c r="AE52" s="265">
        <v>42</v>
      </c>
      <c r="AF52" s="265">
        <v>798</v>
      </c>
      <c r="AG52" s="266">
        <f t="shared" si="0"/>
        <v>5.0525516018741293E-3</v>
      </c>
      <c r="AH52" s="267" t="s">
        <v>49</v>
      </c>
    </row>
    <row r="53" spans="1:34" x14ac:dyDescent="0.25">
      <c r="A53" s="262">
        <v>51</v>
      </c>
      <c r="B53" s="263" t="s">
        <v>411</v>
      </c>
      <c r="C53" s="263" t="s">
        <v>443</v>
      </c>
      <c r="D53" s="264">
        <v>14</v>
      </c>
      <c r="E53" s="182">
        <v>37</v>
      </c>
      <c r="F53" s="182">
        <v>518</v>
      </c>
      <c r="G53" s="183">
        <v>4.5642385739838405E-3</v>
      </c>
      <c r="H53" s="184" t="s">
        <v>49</v>
      </c>
      <c r="J53" s="262">
        <v>51</v>
      </c>
      <c r="K53" s="263" t="s">
        <v>411</v>
      </c>
      <c r="L53" s="263" t="s">
        <v>454</v>
      </c>
      <c r="M53" s="264">
        <v>11</v>
      </c>
      <c r="N53" s="265">
        <v>59</v>
      </c>
      <c r="O53" s="265">
        <v>649</v>
      </c>
      <c r="P53" s="266">
        <v>4.8706537483020253E-3</v>
      </c>
      <c r="Q53" s="267" t="s">
        <v>49</v>
      </c>
      <c r="S53" s="262">
        <v>51</v>
      </c>
      <c r="T53" s="263"/>
      <c r="U53" s="263" t="s">
        <v>455</v>
      </c>
      <c r="V53" s="264">
        <v>16</v>
      </c>
      <c r="W53" s="265">
        <v>37</v>
      </c>
      <c r="X53" s="265">
        <v>592</v>
      </c>
      <c r="Y53" s="266">
        <v>4.4999999999999997E-3</v>
      </c>
      <c r="Z53" s="267" t="s">
        <v>49</v>
      </c>
      <c r="AB53" s="262">
        <v>51</v>
      </c>
      <c r="AC53" s="263" t="s">
        <v>463</v>
      </c>
      <c r="AD53" s="264">
        <v>19</v>
      </c>
      <c r="AE53" s="265">
        <v>39</v>
      </c>
      <c r="AF53" s="265">
        <v>741</v>
      </c>
      <c r="AG53" s="266">
        <f t="shared" si="0"/>
        <v>4.69165505888312E-3</v>
      </c>
      <c r="AH53" s="267" t="s">
        <v>49</v>
      </c>
    </row>
    <row r="54" spans="1:34" x14ac:dyDescent="0.25">
      <c r="A54" s="268">
        <v>52</v>
      </c>
      <c r="B54" s="263" t="s">
        <v>411</v>
      </c>
      <c r="C54" s="263" t="s">
        <v>469</v>
      </c>
      <c r="D54" s="264">
        <v>10</v>
      </c>
      <c r="E54" s="182">
        <v>49</v>
      </c>
      <c r="F54" s="182">
        <v>490</v>
      </c>
      <c r="G54" s="183">
        <v>4.3175229753901192E-3</v>
      </c>
      <c r="H54" s="184" t="s">
        <v>49</v>
      </c>
      <c r="J54" s="268">
        <v>52</v>
      </c>
      <c r="K54" s="263" t="s">
        <v>408</v>
      </c>
      <c r="L54" s="263" t="s">
        <v>476</v>
      </c>
      <c r="M54" s="264">
        <v>17</v>
      </c>
      <c r="N54" s="265">
        <v>37</v>
      </c>
      <c r="O54" s="265">
        <v>629</v>
      </c>
      <c r="P54" s="266">
        <v>4.7205565603728418E-3</v>
      </c>
      <c r="Q54" s="267" t="s">
        <v>49</v>
      </c>
      <c r="S54" s="268">
        <v>52</v>
      </c>
      <c r="T54" s="263"/>
      <c r="U54" s="263" t="s">
        <v>436</v>
      </c>
      <c r="V54" s="264">
        <v>14</v>
      </c>
      <c r="W54" s="265">
        <v>42</v>
      </c>
      <c r="X54" s="265">
        <v>588</v>
      </c>
      <c r="Y54" s="266">
        <v>4.4999999999999997E-3</v>
      </c>
      <c r="Z54" s="267" t="s">
        <v>49</v>
      </c>
      <c r="AB54" s="268">
        <v>52</v>
      </c>
      <c r="AC54" s="263" t="s">
        <v>468</v>
      </c>
      <c r="AD54" s="264">
        <v>19</v>
      </c>
      <c r="AE54" s="265">
        <v>37</v>
      </c>
      <c r="AF54" s="265">
        <v>703</v>
      </c>
      <c r="AG54" s="266">
        <f t="shared" si="0"/>
        <v>4.4510573635557805E-3</v>
      </c>
      <c r="AH54" s="267" t="s">
        <v>49</v>
      </c>
    </row>
    <row r="55" spans="1:34" x14ac:dyDescent="0.25">
      <c r="A55" s="262">
        <v>53</v>
      </c>
      <c r="B55" s="263" t="s">
        <v>417</v>
      </c>
      <c r="C55" s="263" t="s">
        <v>470</v>
      </c>
      <c r="D55" s="264">
        <v>10</v>
      </c>
      <c r="E55" s="182">
        <v>49</v>
      </c>
      <c r="F55" s="182">
        <v>490</v>
      </c>
      <c r="G55" s="183">
        <v>4.3175229753901192E-3</v>
      </c>
      <c r="H55" s="184" t="s">
        <v>49</v>
      </c>
      <c r="J55" s="262">
        <v>53</v>
      </c>
      <c r="K55" s="263" t="s">
        <v>425</v>
      </c>
      <c r="L55" s="263" t="s">
        <v>442</v>
      </c>
      <c r="M55" s="264">
        <v>16</v>
      </c>
      <c r="N55" s="265">
        <v>39</v>
      </c>
      <c r="O55" s="265">
        <v>624</v>
      </c>
      <c r="P55" s="266">
        <v>4.6830322633905457E-3</v>
      </c>
      <c r="Q55" s="267" t="s">
        <v>49</v>
      </c>
      <c r="S55" s="262">
        <v>53</v>
      </c>
      <c r="T55" s="263"/>
      <c r="U55" s="263" t="s">
        <v>491</v>
      </c>
      <c r="V55" s="264">
        <v>17</v>
      </c>
      <c r="W55" s="265">
        <v>35</v>
      </c>
      <c r="X55" s="265">
        <v>595</v>
      </c>
      <c r="Y55" s="266">
        <v>4.4999999999999997E-3</v>
      </c>
      <c r="Z55" s="267" t="s">
        <v>49</v>
      </c>
      <c r="AB55" s="262">
        <v>53</v>
      </c>
      <c r="AC55" s="263" t="s">
        <v>453</v>
      </c>
      <c r="AD55" s="264">
        <v>17</v>
      </c>
      <c r="AE55" s="265">
        <v>39</v>
      </c>
      <c r="AF55" s="265">
        <v>663</v>
      </c>
      <c r="AG55" s="266">
        <f t="shared" si="0"/>
        <v>4.1977966316322658E-3</v>
      </c>
      <c r="AH55" s="267" t="s">
        <v>49</v>
      </c>
    </row>
    <row r="56" spans="1:34" x14ac:dyDescent="0.25">
      <c r="A56" s="268">
        <v>54</v>
      </c>
      <c r="B56" s="263" t="s">
        <v>419</v>
      </c>
      <c r="C56" s="263" t="s">
        <v>472</v>
      </c>
      <c r="D56" s="264">
        <v>15</v>
      </c>
      <c r="E56" s="182">
        <v>32</v>
      </c>
      <c r="F56" s="182">
        <v>480</v>
      </c>
      <c r="G56" s="183">
        <v>4.2294102616066472E-3</v>
      </c>
      <c r="H56" s="184" t="s">
        <v>49</v>
      </c>
      <c r="J56" s="268">
        <v>54</v>
      </c>
      <c r="K56" s="263" t="s">
        <v>435</v>
      </c>
      <c r="L56" s="263" t="s">
        <v>471</v>
      </c>
      <c r="M56" s="264">
        <v>14</v>
      </c>
      <c r="N56" s="265">
        <v>42</v>
      </c>
      <c r="O56" s="265">
        <v>588</v>
      </c>
      <c r="P56" s="266">
        <v>4.4128573251180142E-3</v>
      </c>
      <c r="Q56" s="267" t="s">
        <v>49</v>
      </c>
      <c r="S56" s="268">
        <v>54</v>
      </c>
      <c r="T56" s="263"/>
      <c r="U56" s="263" t="s">
        <v>461</v>
      </c>
      <c r="V56" s="264">
        <v>11</v>
      </c>
      <c r="W56" s="265">
        <v>52</v>
      </c>
      <c r="X56" s="265">
        <v>572</v>
      </c>
      <c r="Y56" s="266">
        <v>4.4000000000000003E-3</v>
      </c>
      <c r="Z56" s="267" t="s">
        <v>49</v>
      </c>
      <c r="AB56" s="268">
        <v>54</v>
      </c>
      <c r="AC56" s="263" t="s">
        <v>422</v>
      </c>
      <c r="AD56" s="264">
        <v>17</v>
      </c>
      <c r="AE56" s="265">
        <v>39</v>
      </c>
      <c r="AF56" s="265">
        <v>663</v>
      </c>
      <c r="AG56" s="266">
        <f t="shared" si="0"/>
        <v>4.1977966316322658E-3</v>
      </c>
      <c r="AH56" s="267" t="s">
        <v>49</v>
      </c>
    </row>
    <row r="57" spans="1:34" x14ac:dyDescent="0.25">
      <c r="A57" s="262">
        <v>55</v>
      </c>
      <c r="B57" s="263" t="s">
        <v>433</v>
      </c>
      <c r="C57" s="263" t="s">
        <v>473</v>
      </c>
      <c r="D57" s="264">
        <v>11</v>
      </c>
      <c r="E57" s="182">
        <v>42</v>
      </c>
      <c r="F57" s="182">
        <v>462</v>
      </c>
      <c r="G57" s="183">
        <v>4.070807376796398E-3</v>
      </c>
      <c r="H57" s="184" t="s">
        <v>49</v>
      </c>
      <c r="J57" s="262">
        <v>55</v>
      </c>
      <c r="K57" s="263" t="s">
        <v>403</v>
      </c>
      <c r="L57" s="263" t="s">
        <v>475</v>
      </c>
      <c r="M57" s="264">
        <v>38</v>
      </c>
      <c r="N57" s="265">
        <v>15</v>
      </c>
      <c r="O57" s="265">
        <v>570</v>
      </c>
      <c r="P57" s="266">
        <v>4.277769855981748E-3</v>
      </c>
      <c r="Q57" s="267" t="s">
        <v>49</v>
      </c>
      <c r="S57" s="262">
        <v>55</v>
      </c>
      <c r="T57" s="263"/>
      <c r="U57" s="263" t="s">
        <v>503</v>
      </c>
      <c r="V57" s="264">
        <v>13</v>
      </c>
      <c r="W57" s="265">
        <v>42</v>
      </c>
      <c r="X57" s="265">
        <v>546</v>
      </c>
      <c r="Y57" s="266">
        <v>4.1999999999999997E-3</v>
      </c>
      <c r="Z57" s="267" t="s">
        <v>49</v>
      </c>
      <c r="AB57" s="262">
        <v>55</v>
      </c>
      <c r="AC57" s="263" t="s">
        <v>426</v>
      </c>
      <c r="AD57" s="264">
        <v>12</v>
      </c>
      <c r="AE57" s="265">
        <v>52</v>
      </c>
      <c r="AF57" s="265">
        <v>624</v>
      </c>
      <c r="AG57" s="266">
        <f t="shared" si="0"/>
        <v>3.9508674180068377E-3</v>
      </c>
      <c r="AH57" s="267" t="s">
        <v>49</v>
      </c>
    </row>
    <row r="58" spans="1:34" x14ac:dyDescent="0.25">
      <c r="A58" s="268">
        <v>56</v>
      </c>
      <c r="B58" s="263" t="s">
        <v>421</v>
      </c>
      <c r="C58" s="263" t="s">
        <v>460</v>
      </c>
      <c r="D58" s="264">
        <v>13</v>
      </c>
      <c r="E58" s="182">
        <v>35</v>
      </c>
      <c r="F58" s="182">
        <v>455</v>
      </c>
      <c r="G58" s="183">
        <v>4.0091284771479677E-3</v>
      </c>
      <c r="H58" s="184" t="s">
        <v>49</v>
      </c>
      <c r="J58" s="268">
        <v>56</v>
      </c>
      <c r="K58" s="263" t="s">
        <v>421</v>
      </c>
      <c r="L58" s="263" t="s">
        <v>491</v>
      </c>
      <c r="M58" s="264">
        <v>14</v>
      </c>
      <c r="N58" s="265">
        <v>35</v>
      </c>
      <c r="O58" s="265">
        <v>490</v>
      </c>
      <c r="P58" s="266">
        <v>3.6773811042650115E-3</v>
      </c>
      <c r="Q58" s="267" t="s">
        <v>50</v>
      </c>
      <c r="S58" s="268">
        <v>56</v>
      </c>
      <c r="T58" s="263"/>
      <c r="U58" s="263" t="s">
        <v>473</v>
      </c>
      <c r="V58" s="264">
        <v>13</v>
      </c>
      <c r="W58" s="265">
        <v>42</v>
      </c>
      <c r="X58" s="265">
        <v>546</v>
      </c>
      <c r="Y58" s="266">
        <v>4.1999999999999997E-3</v>
      </c>
      <c r="Z58" s="267" t="s">
        <v>49</v>
      </c>
      <c r="AB58" s="268">
        <v>56</v>
      </c>
      <c r="AC58" s="263" t="s">
        <v>475</v>
      </c>
      <c r="AD58" s="264">
        <v>38</v>
      </c>
      <c r="AE58" s="265">
        <v>15</v>
      </c>
      <c r="AF58" s="265">
        <v>570</v>
      </c>
      <c r="AG58" s="266">
        <f t="shared" si="0"/>
        <v>3.6089654299100923E-3</v>
      </c>
      <c r="AH58" s="267" t="s">
        <v>49</v>
      </c>
    </row>
    <row r="59" spans="1:34" x14ac:dyDescent="0.25">
      <c r="A59" s="262">
        <v>57</v>
      </c>
      <c r="B59" s="263" t="s">
        <v>435</v>
      </c>
      <c r="C59" s="263" t="s">
        <v>475</v>
      </c>
      <c r="D59" s="264">
        <v>30</v>
      </c>
      <c r="E59" s="182">
        <v>15</v>
      </c>
      <c r="F59" s="182">
        <v>450</v>
      </c>
      <c r="G59" s="183">
        <v>3.9650721202562321E-3</v>
      </c>
      <c r="H59" s="184" t="s">
        <v>49</v>
      </c>
      <c r="J59" s="262">
        <v>57</v>
      </c>
      <c r="K59" s="263" t="s">
        <v>417</v>
      </c>
      <c r="L59" s="263" t="s">
        <v>457</v>
      </c>
      <c r="M59" s="264">
        <v>11</v>
      </c>
      <c r="N59" s="265">
        <v>42</v>
      </c>
      <c r="O59" s="265">
        <v>462</v>
      </c>
      <c r="P59" s="266">
        <v>3.467245041164154E-3</v>
      </c>
      <c r="Q59" s="267" t="s">
        <v>50</v>
      </c>
      <c r="S59" s="262">
        <v>57</v>
      </c>
      <c r="T59" s="263"/>
      <c r="U59" s="263" t="s">
        <v>464</v>
      </c>
      <c r="V59" s="264">
        <v>13</v>
      </c>
      <c r="W59" s="265">
        <v>39</v>
      </c>
      <c r="X59" s="265">
        <v>507</v>
      </c>
      <c r="Y59" s="266">
        <v>3.8999999999999998E-3</v>
      </c>
      <c r="Z59" s="267" t="s">
        <v>49</v>
      </c>
      <c r="AB59" s="262">
        <v>57</v>
      </c>
      <c r="AC59" s="263" t="s">
        <v>469</v>
      </c>
      <c r="AD59" s="264">
        <v>11</v>
      </c>
      <c r="AE59" s="265">
        <v>49</v>
      </c>
      <c r="AF59" s="265">
        <v>539</v>
      </c>
      <c r="AG59" s="266">
        <f t="shared" si="0"/>
        <v>3.4126883626693682E-3</v>
      </c>
      <c r="AH59" s="267" t="s">
        <v>49</v>
      </c>
    </row>
    <row r="60" spans="1:34" x14ac:dyDescent="0.25">
      <c r="A60" s="268">
        <v>58</v>
      </c>
      <c r="B60" s="263" t="s">
        <v>421</v>
      </c>
      <c r="C60" s="263" t="s">
        <v>477</v>
      </c>
      <c r="D60" s="264">
        <v>12</v>
      </c>
      <c r="E60" s="182">
        <v>36</v>
      </c>
      <c r="F60" s="182">
        <v>432</v>
      </c>
      <c r="G60" s="183">
        <v>3.8064692354459824E-3</v>
      </c>
      <c r="H60" s="184" t="s">
        <v>49</v>
      </c>
      <c r="J60" s="268">
        <v>58</v>
      </c>
      <c r="K60" s="263" t="s">
        <v>435</v>
      </c>
      <c r="L60" s="263" t="s">
        <v>503</v>
      </c>
      <c r="M60" s="264">
        <v>11</v>
      </c>
      <c r="N60" s="265">
        <v>42</v>
      </c>
      <c r="O60" s="265">
        <v>462</v>
      </c>
      <c r="P60" s="266">
        <v>3.467245041164154E-3</v>
      </c>
      <c r="Q60" s="267" t="s">
        <v>50</v>
      </c>
      <c r="S60" s="268">
        <v>58</v>
      </c>
      <c r="T60" s="263"/>
      <c r="U60" s="263" t="s">
        <v>448</v>
      </c>
      <c r="V60" s="264">
        <v>12</v>
      </c>
      <c r="W60" s="265">
        <v>42</v>
      </c>
      <c r="X60" s="265">
        <v>504</v>
      </c>
      <c r="Y60" s="266">
        <v>3.8E-3</v>
      </c>
      <c r="Z60" s="267" t="s">
        <v>49</v>
      </c>
      <c r="AB60" s="268">
        <v>58</v>
      </c>
      <c r="AC60" s="263" t="s">
        <v>464</v>
      </c>
      <c r="AD60" s="264">
        <v>13</v>
      </c>
      <c r="AE60" s="265">
        <v>41</v>
      </c>
      <c r="AF60" s="265">
        <v>533</v>
      </c>
      <c r="AG60" s="266">
        <f t="shared" si="0"/>
        <v>3.3746992528808409E-3</v>
      </c>
      <c r="AH60" s="267" t="s">
        <v>49</v>
      </c>
    </row>
    <row r="61" spans="1:34" x14ac:dyDescent="0.25">
      <c r="A61" s="262">
        <v>59</v>
      </c>
      <c r="B61" s="263" t="s">
        <v>435</v>
      </c>
      <c r="C61" s="263" t="s">
        <v>468</v>
      </c>
      <c r="D61" s="264">
        <v>11</v>
      </c>
      <c r="E61" s="182">
        <v>37</v>
      </c>
      <c r="F61" s="182">
        <v>407</v>
      </c>
      <c r="G61" s="183">
        <v>3.5861874509873029E-3</v>
      </c>
      <c r="H61" s="184" t="s">
        <v>50</v>
      </c>
      <c r="J61" s="262">
        <v>59</v>
      </c>
      <c r="K61" s="263" t="s">
        <v>411</v>
      </c>
      <c r="L61" s="263" t="s">
        <v>467</v>
      </c>
      <c r="M61" s="264">
        <v>10</v>
      </c>
      <c r="N61" s="265">
        <v>42</v>
      </c>
      <c r="O61" s="265">
        <v>420</v>
      </c>
      <c r="P61" s="266">
        <v>3.1520409465128673E-3</v>
      </c>
      <c r="Q61" s="267" t="s">
        <v>50</v>
      </c>
      <c r="S61" s="262">
        <v>59</v>
      </c>
      <c r="T61" s="263"/>
      <c r="U61" s="263" t="s">
        <v>457</v>
      </c>
      <c r="V61" s="264">
        <v>12</v>
      </c>
      <c r="W61" s="265">
        <v>42</v>
      </c>
      <c r="X61" s="265">
        <v>504</v>
      </c>
      <c r="Y61" s="266">
        <v>3.8E-3</v>
      </c>
      <c r="Z61" s="267" t="s">
        <v>49</v>
      </c>
      <c r="AB61" s="262">
        <v>59</v>
      </c>
      <c r="AC61" s="263" t="s">
        <v>580</v>
      </c>
      <c r="AD61" s="264">
        <v>9</v>
      </c>
      <c r="AE61" s="265">
        <v>59</v>
      </c>
      <c r="AF61" s="265">
        <v>531</v>
      </c>
      <c r="AG61" s="266">
        <f t="shared" si="0"/>
        <v>3.3620362162846652E-3</v>
      </c>
      <c r="AH61" s="267" t="s">
        <v>49</v>
      </c>
    </row>
    <row r="62" spans="1:34" x14ac:dyDescent="0.25">
      <c r="A62" s="268">
        <v>60</v>
      </c>
      <c r="B62" s="263" t="s">
        <v>425</v>
      </c>
      <c r="C62" s="263" t="s">
        <v>479</v>
      </c>
      <c r="D62" s="264">
        <v>12</v>
      </c>
      <c r="E62" s="182">
        <v>32</v>
      </c>
      <c r="F62" s="182">
        <v>384</v>
      </c>
      <c r="G62" s="183">
        <v>3.3835282092853176E-3</v>
      </c>
      <c r="H62" s="184" t="s">
        <v>50</v>
      </c>
      <c r="J62" s="268">
        <v>60</v>
      </c>
      <c r="K62" s="263" t="s">
        <v>403</v>
      </c>
      <c r="L62" s="263" t="s">
        <v>472</v>
      </c>
      <c r="M62" s="264">
        <v>13</v>
      </c>
      <c r="N62" s="265">
        <v>32</v>
      </c>
      <c r="O62" s="265">
        <v>416</v>
      </c>
      <c r="P62" s="266">
        <v>3.1220215089270303E-3</v>
      </c>
      <c r="Q62" s="267" t="s">
        <v>50</v>
      </c>
      <c r="S62" s="268">
        <v>60</v>
      </c>
      <c r="T62" s="263"/>
      <c r="U62" s="263" t="s">
        <v>477</v>
      </c>
      <c r="V62" s="264">
        <v>14</v>
      </c>
      <c r="W62" s="265">
        <v>36</v>
      </c>
      <c r="X62" s="265">
        <v>504</v>
      </c>
      <c r="Y62" s="266">
        <v>3.8E-3</v>
      </c>
      <c r="Z62" s="267" t="s">
        <v>49</v>
      </c>
      <c r="AB62" s="268">
        <v>60</v>
      </c>
      <c r="AC62" s="263" t="s">
        <v>457</v>
      </c>
      <c r="AD62" s="264">
        <v>12</v>
      </c>
      <c r="AE62" s="265">
        <v>44</v>
      </c>
      <c r="AF62" s="265">
        <v>528</v>
      </c>
      <c r="AG62" s="266">
        <f t="shared" si="0"/>
        <v>3.3430416613904014E-3</v>
      </c>
      <c r="AH62" s="267" t="s">
        <v>49</v>
      </c>
    </row>
    <row r="63" spans="1:34" x14ac:dyDescent="0.25">
      <c r="A63" s="262">
        <v>61</v>
      </c>
      <c r="B63" s="263" t="s">
        <v>419</v>
      </c>
      <c r="C63" s="263" t="s">
        <v>480</v>
      </c>
      <c r="D63" s="264">
        <v>12</v>
      </c>
      <c r="E63" s="182">
        <v>32</v>
      </c>
      <c r="F63" s="182">
        <v>384</v>
      </c>
      <c r="G63" s="183">
        <v>3.3835282092853176E-3</v>
      </c>
      <c r="H63" s="184" t="s">
        <v>50</v>
      </c>
      <c r="J63" s="262">
        <v>61</v>
      </c>
      <c r="K63" s="263" t="s">
        <v>408</v>
      </c>
      <c r="L63" s="263" t="s">
        <v>485</v>
      </c>
      <c r="M63" s="264">
        <v>11</v>
      </c>
      <c r="N63" s="265">
        <v>37</v>
      </c>
      <c r="O63" s="265">
        <v>407</v>
      </c>
      <c r="P63" s="266">
        <v>3.0544777743588972E-3</v>
      </c>
      <c r="Q63" s="267" t="s">
        <v>50</v>
      </c>
      <c r="S63" s="262">
        <v>61</v>
      </c>
      <c r="T63" s="263"/>
      <c r="U63" s="263" t="s">
        <v>469</v>
      </c>
      <c r="V63" s="264">
        <v>10</v>
      </c>
      <c r="W63" s="265">
        <v>49</v>
      </c>
      <c r="X63" s="265">
        <v>490</v>
      </c>
      <c r="Y63" s="266">
        <v>3.7000000000000002E-3</v>
      </c>
      <c r="Z63" s="267" t="s">
        <v>49</v>
      </c>
      <c r="AB63" s="262">
        <v>61</v>
      </c>
      <c r="AC63" s="263" t="s">
        <v>488</v>
      </c>
      <c r="AD63" s="264">
        <v>14</v>
      </c>
      <c r="AE63" s="265">
        <v>37</v>
      </c>
      <c r="AF63" s="265">
        <v>518</v>
      </c>
      <c r="AG63" s="266">
        <f t="shared" si="0"/>
        <v>3.2797264784095227E-3</v>
      </c>
      <c r="AH63" s="267" t="s">
        <v>49</v>
      </c>
    </row>
    <row r="64" spans="1:34" x14ac:dyDescent="0.25">
      <c r="A64" s="268">
        <v>62</v>
      </c>
      <c r="B64" s="263" t="s">
        <v>425</v>
      </c>
      <c r="C64" s="263" t="s">
        <v>481</v>
      </c>
      <c r="D64" s="264">
        <v>9</v>
      </c>
      <c r="E64" s="182">
        <v>42</v>
      </c>
      <c r="F64" s="182">
        <v>378</v>
      </c>
      <c r="G64" s="183">
        <v>3.3306605810152347E-3</v>
      </c>
      <c r="H64" s="184" t="s">
        <v>50</v>
      </c>
      <c r="J64" s="268">
        <v>62</v>
      </c>
      <c r="K64" s="263" t="s">
        <v>408</v>
      </c>
      <c r="L64" s="263" t="s">
        <v>487</v>
      </c>
      <c r="M64" s="264">
        <v>11</v>
      </c>
      <c r="N64" s="265">
        <v>37</v>
      </c>
      <c r="O64" s="265">
        <v>407</v>
      </c>
      <c r="P64" s="266">
        <v>3.0544777743588972E-3</v>
      </c>
      <c r="Q64" s="267" t="s">
        <v>50</v>
      </c>
      <c r="S64" s="268">
        <v>62</v>
      </c>
      <c r="T64" s="263"/>
      <c r="U64" s="263" t="s">
        <v>460</v>
      </c>
      <c r="V64" s="264">
        <v>14</v>
      </c>
      <c r="W64" s="265">
        <v>35</v>
      </c>
      <c r="X64" s="265">
        <v>490</v>
      </c>
      <c r="Y64" s="266">
        <v>3.7000000000000002E-3</v>
      </c>
      <c r="Z64" s="267" t="s">
        <v>50</v>
      </c>
      <c r="AB64" s="268">
        <v>62</v>
      </c>
      <c r="AC64" s="263" t="s">
        <v>439</v>
      </c>
      <c r="AD64" s="264">
        <v>9</v>
      </c>
      <c r="AE64" s="265">
        <v>55</v>
      </c>
      <c r="AF64" s="265">
        <v>495</v>
      </c>
      <c r="AG64" s="266">
        <f t="shared" si="0"/>
        <v>3.1341015575535014E-3</v>
      </c>
      <c r="AH64" s="267" t="s">
        <v>49</v>
      </c>
    </row>
    <row r="65" spans="1:34" x14ac:dyDescent="0.25">
      <c r="A65" s="262">
        <v>63</v>
      </c>
      <c r="B65" s="263" t="s">
        <v>411</v>
      </c>
      <c r="C65" s="263" t="s">
        <v>482</v>
      </c>
      <c r="D65" s="264">
        <v>10</v>
      </c>
      <c r="E65" s="182">
        <v>37</v>
      </c>
      <c r="F65" s="182">
        <v>370</v>
      </c>
      <c r="G65" s="183">
        <v>3.2601704099884574E-3</v>
      </c>
      <c r="H65" s="184" t="s">
        <v>50</v>
      </c>
      <c r="J65" s="262">
        <v>63</v>
      </c>
      <c r="K65" s="263" t="s">
        <v>408</v>
      </c>
      <c r="L65" s="263" t="s">
        <v>474</v>
      </c>
      <c r="M65" s="264">
        <v>11</v>
      </c>
      <c r="N65" s="265">
        <v>37</v>
      </c>
      <c r="O65" s="265">
        <v>407</v>
      </c>
      <c r="P65" s="266">
        <v>3.0544777743588972E-3</v>
      </c>
      <c r="Q65" s="267" t="s">
        <v>50</v>
      </c>
      <c r="S65" s="262">
        <v>63</v>
      </c>
      <c r="T65" s="263"/>
      <c r="U65" s="263" t="s">
        <v>489</v>
      </c>
      <c r="V65" s="264">
        <v>11</v>
      </c>
      <c r="W65" s="265">
        <v>42</v>
      </c>
      <c r="X65" s="265">
        <v>462</v>
      </c>
      <c r="Y65" s="266">
        <v>3.5000000000000001E-3</v>
      </c>
      <c r="Z65" s="267" t="s">
        <v>50</v>
      </c>
      <c r="AB65" s="262">
        <v>63</v>
      </c>
      <c r="AC65" s="263" t="s">
        <v>579</v>
      </c>
      <c r="AD65" s="264">
        <v>8</v>
      </c>
      <c r="AE65" s="265">
        <v>61</v>
      </c>
      <c r="AF65" s="265">
        <v>488</v>
      </c>
      <c r="AG65" s="266">
        <f t="shared" si="0"/>
        <v>3.0897809294668861E-3</v>
      </c>
      <c r="AH65" s="267" t="s">
        <v>49</v>
      </c>
    </row>
    <row r="66" spans="1:34" x14ac:dyDescent="0.25">
      <c r="A66" s="268">
        <v>64</v>
      </c>
      <c r="B66" s="263" t="s">
        <v>425</v>
      </c>
      <c r="C66" s="263" t="s">
        <v>483</v>
      </c>
      <c r="D66" s="264">
        <v>9</v>
      </c>
      <c r="E66" s="182">
        <v>39</v>
      </c>
      <c r="F66" s="182">
        <v>351</v>
      </c>
      <c r="G66" s="183">
        <v>3.0927562537998608E-3</v>
      </c>
      <c r="H66" s="184" t="s">
        <v>50</v>
      </c>
      <c r="J66" s="268">
        <v>64</v>
      </c>
      <c r="K66" s="263" t="s">
        <v>425</v>
      </c>
      <c r="L66" s="263" t="s">
        <v>469</v>
      </c>
      <c r="M66" s="264">
        <v>8</v>
      </c>
      <c r="N66" s="265">
        <v>49</v>
      </c>
      <c r="O66" s="265">
        <v>392</v>
      </c>
      <c r="P66" s="266">
        <v>2.9419048834120093E-3</v>
      </c>
      <c r="Q66" s="267" t="s">
        <v>50</v>
      </c>
      <c r="S66" s="268">
        <v>64</v>
      </c>
      <c r="T66" s="263"/>
      <c r="U66" s="263" t="s">
        <v>472</v>
      </c>
      <c r="V66" s="264">
        <v>13</v>
      </c>
      <c r="W66" s="265">
        <v>32</v>
      </c>
      <c r="X66" s="265">
        <v>416</v>
      </c>
      <c r="Y66" s="266">
        <v>3.2000000000000002E-3</v>
      </c>
      <c r="Z66" s="267" t="s">
        <v>50</v>
      </c>
      <c r="AB66" s="268">
        <v>64</v>
      </c>
      <c r="AC66" s="263" t="s">
        <v>452</v>
      </c>
      <c r="AD66" s="264">
        <v>11</v>
      </c>
      <c r="AE66" s="265">
        <v>44</v>
      </c>
      <c r="AF66" s="265">
        <v>484</v>
      </c>
      <c r="AG66" s="266">
        <f t="shared" si="0"/>
        <v>3.0644548562745347E-3</v>
      </c>
      <c r="AH66" s="267" t="s">
        <v>50</v>
      </c>
    </row>
    <row r="67" spans="1:34" x14ac:dyDescent="0.25">
      <c r="A67" s="262">
        <v>65</v>
      </c>
      <c r="B67" s="263" t="s">
        <v>433</v>
      </c>
      <c r="C67" s="263" t="s">
        <v>476</v>
      </c>
      <c r="D67" s="264">
        <v>9</v>
      </c>
      <c r="E67" s="182">
        <v>37</v>
      </c>
      <c r="F67" s="182">
        <v>333</v>
      </c>
      <c r="G67" s="183">
        <v>2.9341533689896115E-3</v>
      </c>
      <c r="H67" s="184" t="s">
        <v>50</v>
      </c>
      <c r="J67" s="262">
        <v>65</v>
      </c>
      <c r="K67" s="263" t="s">
        <v>421</v>
      </c>
      <c r="L67" s="263" t="s">
        <v>464</v>
      </c>
      <c r="M67" s="264">
        <v>10</v>
      </c>
      <c r="N67" s="265">
        <v>39</v>
      </c>
      <c r="O67" s="265">
        <v>390</v>
      </c>
      <c r="P67" s="266">
        <v>2.926895164619091E-3</v>
      </c>
      <c r="Q67" s="267" t="s">
        <v>50</v>
      </c>
      <c r="S67" s="262">
        <v>65</v>
      </c>
      <c r="T67" s="263"/>
      <c r="U67" s="263" t="s">
        <v>452</v>
      </c>
      <c r="V67" s="264">
        <v>10</v>
      </c>
      <c r="W67" s="265">
        <v>42</v>
      </c>
      <c r="X67" s="265">
        <v>420</v>
      </c>
      <c r="Y67" s="266">
        <v>3.2000000000000002E-3</v>
      </c>
      <c r="Z67" s="267" t="s">
        <v>50</v>
      </c>
      <c r="AB67" s="262">
        <v>65</v>
      </c>
      <c r="AC67" s="263" t="s">
        <v>459</v>
      </c>
      <c r="AD67" s="264">
        <v>13</v>
      </c>
      <c r="AE67" s="265">
        <v>37</v>
      </c>
      <c r="AF67" s="265">
        <v>481</v>
      </c>
      <c r="AG67" s="266">
        <f t="shared" si="0"/>
        <v>3.0454603013802708E-3</v>
      </c>
      <c r="AH67" s="267" t="s">
        <v>50</v>
      </c>
    </row>
    <row r="68" spans="1:34" x14ac:dyDescent="0.25">
      <c r="A68" s="268">
        <v>66</v>
      </c>
      <c r="B68" s="263" t="s">
        <v>403</v>
      </c>
      <c r="C68" s="263" t="s">
        <v>486</v>
      </c>
      <c r="D68" s="264">
        <v>8</v>
      </c>
      <c r="E68" s="182">
        <v>37</v>
      </c>
      <c r="F68" s="182">
        <v>296</v>
      </c>
      <c r="G68" s="183">
        <v>2.6081363279907657E-3</v>
      </c>
      <c r="H68" s="184" t="s">
        <v>50</v>
      </c>
      <c r="J68" s="268">
        <v>66</v>
      </c>
      <c r="K68" s="263" t="s">
        <v>435</v>
      </c>
      <c r="L68" s="263" t="s">
        <v>526</v>
      </c>
      <c r="M68" s="264">
        <v>7</v>
      </c>
      <c r="N68" s="265">
        <v>52</v>
      </c>
      <c r="O68" s="265">
        <v>364</v>
      </c>
      <c r="P68" s="266">
        <v>2.7317688203111513E-3</v>
      </c>
      <c r="Q68" s="267" t="s">
        <v>50</v>
      </c>
      <c r="S68" s="268">
        <v>66</v>
      </c>
      <c r="T68" s="263"/>
      <c r="U68" s="263" t="s">
        <v>580</v>
      </c>
      <c r="V68" s="264">
        <v>7</v>
      </c>
      <c r="W68" s="265">
        <v>59</v>
      </c>
      <c r="X68" s="265">
        <v>413</v>
      </c>
      <c r="Y68" s="266">
        <v>3.0999999999999999E-3</v>
      </c>
      <c r="Z68" s="267" t="s">
        <v>50</v>
      </c>
      <c r="AB68" s="268">
        <v>66</v>
      </c>
      <c r="AC68" s="263" t="s">
        <v>526</v>
      </c>
      <c r="AD68" s="264">
        <v>10</v>
      </c>
      <c r="AE68" s="265">
        <v>47</v>
      </c>
      <c r="AF68" s="265">
        <v>470</v>
      </c>
      <c r="AG68" s="266">
        <f t="shared" ref="AG68:AG131" si="1">AF68/$AF$199</f>
        <v>2.9758136001013045E-3</v>
      </c>
      <c r="AH68" s="267" t="s">
        <v>50</v>
      </c>
    </row>
    <row r="69" spans="1:34" x14ac:dyDescent="0.25">
      <c r="A69" s="262">
        <v>67</v>
      </c>
      <c r="B69" s="263" t="s">
        <v>408</v>
      </c>
      <c r="C69" s="263" t="s">
        <v>487</v>
      </c>
      <c r="D69" s="264">
        <v>8</v>
      </c>
      <c r="E69" s="182">
        <v>37</v>
      </c>
      <c r="F69" s="182">
        <v>296</v>
      </c>
      <c r="G69" s="183">
        <v>2.6081363279907657E-3</v>
      </c>
      <c r="H69" s="184" t="s">
        <v>50</v>
      </c>
      <c r="J69" s="262">
        <v>67</v>
      </c>
      <c r="K69" s="263" t="s">
        <v>408</v>
      </c>
      <c r="L69" s="263" t="s">
        <v>461</v>
      </c>
      <c r="M69" s="264">
        <v>7</v>
      </c>
      <c r="N69" s="265">
        <v>49</v>
      </c>
      <c r="O69" s="265">
        <v>343</v>
      </c>
      <c r="P69" s="266">
        <v>2.5741667729855082E-3</v>
      </c>
      <c r="Q69" s="267" t="s">
        <v>50</v>
      </c>
      <c r="S69" s="262">
        <v>67</v>
      </c>
      <c r="T69" s="263"/>
      <c r="U69" s="263" t="s">
        <v>498</v>
      </c>
      <c r="V69" s="264">
        <v>10</v>
      </c>
      <c r="W69" s="265">
        <v>39</v>
      </c>
      <c r="X69" s="265">
        <v>390</v>
      </c>
      <c r="Y69" s="266">
        <v>3.0000000000000001E-3</v>
      </c>
      <c r="Z69" s="267" t="s">
        <v>50</v>
      </c>
      <c r="AB69" s="262">
        <v>67</v>
      </c>
      <c r="AC69" s="263" t="s">
        <v>474</v>
      </c>
      <c r="AD69" s="264">
        <v>11</v>
      </c>
      <c r="AE69" s="265">
        <v>42</v>
      </c>
      <c r="AF69" s="265">
        <v>462</v>
      </c>
      <c r="AG69" s="266">
        <f t="shared" si="1"/>
        <v>2.9251614537166011E-3</v>
      </c>
      <c r="AH69" s="267" t="s">
        <v>50</v>
      </c>
    </row>
    <row r="70" spans="1:34" x14ac:dyDescent="0.25">
      <c r="A70" s="268">
        <v>68</v>
      </c>
      <c r="B70" s="263" t="s">
        <v>408</v>
      </c>
      <c r="C70" s="263" t="s">
        <v>488</v>
      </c>
      <c r="D70" s="264">
        <v>8</v>
      </c>
      <c r="E70" s="182">
        <v>37</v>
      </c>
      <c r="F70" s="182">
        <v>296</v>
      </c>
      <c r="G70" s="183">
        <v>2.6081363279907657E-3</v>
      </c>
      <c r="H70" s="184" t="s">
        <v>50</v>
      </c>
      <c r="J70" s="268">
        <v>68</v>
      </c>
      <c r="K70" s="263" t="s">
        <v>425</v>
      </c>
      <c r="L70" s="263" t="s">
        <v>470</v>
      </c>
      <c r="M70" s="264">
        <v>7</v>
      </c>
      <c r="N70" s="265">
        <v>49</v>
      </c>
      <c r="O70" s="265">
        <v>343</v>
      </c>
      <c r="P70" s="266">
        <v>2.5741667729855082E-3</v>
      </c>
      <c r="Q70" s="267" t="s">
        <v>50</v>
      </c>
      <c r="S70" s="268">
        <v>68</v>
      </c>
      <c r="T70" s="263"/>
      <c r="U70" s="263" t="s">
        <v>468</v>
      </c>
      <c r="V70" s="264">
        <v>10</v>
      </c>
      <c r="W70" s="265">
        <v>37</v>
      </c>
      <c r="X70" s="265">
        <v>370</v>
      </c>
      <c r="Y70" s="266">
        <v>2.8E-3</v>
      </c>
      <c r="Z70" s="267" t="s">
        <v>50</v>
      </c>
      <c r="AB70" s="268">
        <v>68</v>
      </c>
      <c r="AC70" s="263" t="s">
        <v>524</v>
      </c>
      <c r="AD70" s="264">
        <v>10</v>
      </c>
      <c r="AE70" s="265">
        <v>44</v>
      </c>
      <c r="AF70" s="265">
        <v>440</v>
      </c>
      <c r="AG70" s="266">
        <f t="shared" si="1"/>
        <v>2.785868051158668E-3</v>
      </c>
      <c r="AH70" s="267" t="s">
        <v>50</v>
      </c>
    </row>
    <row r="71" spans="1:34" x14ac:dyDescent="0.25">
      <c r="A71" s="262">
        <v>69</v>
      </c>
      <c r="B71" s="263" t="s">
        <v>417</v>
      </c>
      <c r="C71" s="263" t="s">
        <v>467</v>
      </c>
      <c r="D71" s="264">
        <v>7</v>
      </c>
      <c r="E71" s="182">
        <v>42</v>
      </c>
      <c r="F71" s="182">
        <v>294</v>
      </c>
      <c r="G71" s="183">
        <v>2.5905137852340714E-3</v>
      </c>
      <c r="H71" s="184" t="s">
        <v>50</v>
      </c>
      <c r="J71" s="262">
        <v>69</v>
      </c>
      <c r="K71" s="263" t="s">
        <v>411</v>
      </c>
      <c r="L71" s="263" t="s">
        <v>490</v>
      </c>
      <c r="M71" s="264">
        <v>20</v>
      </c>
      <c r="N71" s="265">
        <v>17</v>
      </c>
      <c r="O71" s="265">
        <v>340</v>
      </c>
      <c r="P71" s="266">
        <v>2.5516521947961304E-3</v>
      </c>
      <c r="Q71" s="267" t="s">
        <v>50</v>
      </c>
      <c r="S71" s="262">
        <v>69</v>
      </c>
      <c r="T71" s="263"/>
      <c r="U71" s="263" t="s">
        <v>462</v>
      </c>
      <c r="V71" s="264">
        <v>6</v>
      </c>
      <c r="W71" s="265">
        <v>60</v>
      </c>
      <c r="X71" s="265">
        <v>360</v>
      </c>
      <c r="Y71" s="266">
        <v>2.7000000000000001E-3</v>
      </c>
      <c r="Z71" s="267" t="s">
        <v>50</v>
      </c>
      <c r="AB71" s="262">
        <v>69</v>
      </c>
      <c r="AC71" s="263" t="s">
        <v>476</v>
      </c>
      <c r="AD71" s="264">
        <v>10</v>
      </c>
      <c r="AE71" s="265">
        <v>42</v>
      </c>
      <c r="AF71" s="265">
        <v>420</v>
      </c>
      <c r="AG71" s="266">
        <f t="shared" si="1"/>
        <v>2.6592376851969101E-3</v>
      </c>
      <c r="AH71" s="267" t="s">
        <v>50</v>
      </c>
    </row>
    <row r="72" spans="1:34" x14ac:dyDescent="0.25">
      <c r="A72" s="268">
        <v>70</v>
      </c>
      <c r="B72" s="269" t="s">
        <v>425</v>
      </c>
      <c r="C72" s="269" t="s">
        <v>489</v>
      </c>
      <c r="D72" s="270">
        <v>7</v>
      </c>
      <c r="E72" s="185">
        <v>42</v>
      </c>
      <c r="F72" s="185">
        <v>294</v>
      </c>
      <c r="G72" s="186">
        <v>2.5905137852340714E-3</v>
      </c>
      <c r="H72" s="184" t="s">
        <v>50</v>
      </c>
      <c r="J72" s="268">
        <v>70</v>
      </c>
      <c r="K72" s="269" t="s">
        <v>425</v>
      </c>
      <c r="L72" s="269" t="s">
        <v>494</v>
      </c>
      <c r="M72" s="270">
        <v>9</v>
      </c>
      <c r="N72" s="271">
        <v>37</v>
      </c>
      <c r="O72" s="271">
        <v>333</v>
      </c>
      <c r="P72" s="272">
        <v>2.499118179020916E-3</v>
      </c>
      <c r="Q72" s="267" t="s">
        <v>50</v>
      </c>
      <c r="S72" s="268">
        <v>70</v>
      </c>
      <c r="T72" s="269"/>
      <c r="U72" s="269" t="s">
        <v>490</v>
      </c>
      <c r="V72" s="270">
        <v>21</v>
      </c>
      <c r="W72" s="271">
        <v>17</v>
      </c>
      <c r="X72" s="271">
        <v>357</v>
      </c>
      <c r="Y72" s="272">
        <v>2.7000000000000001E-3</v>
      </c>
      <c r="Z72" s="267" t="s">
        <v>50</v>
      </c>
      <c r="AB72" s="268">
        <v>70</v>
      </c>
      <c r="AC72" s="269" t="s">
        <v>443</v>
      </c>
      <c r="AD72" s="270">
        <v>10</v>
      </c>
      <c r="AE72" s="271">
        <v>42</v>
      </c>
      <c r="AF72" s="271">
        <v>420</v>
      </c>
      <c r="AG72" s="272">
        <f t="shared" si="1"/>
        <v>2.6592376851969101E-3</v>
      </c>
      <c r="AH72" s="267" t="s">
        <v>50</v>
      </c>
    </row>
    <row r="73" spans="1:34" x14ac:dyDescent="0.25">
      <c r="A73" s="262">
        <v>71</v>
      </c>
      <c r="B73" s="263" t="s">
        <v>403</v>
      </c>
      <c r="C73" s="263" t="s">
        <v>490</v>
      </c>
      <c r="D73" s="264">
        <v>17</v>
      </c>
      <c r="E73" s="182">
        <v>17</v>
      </c>
      <c r="F73" s="182">
        <v>289</v>
      </c>
      <c r="G73" s="183">
        <v>2.5464574283423354E-3</v>
      </c>
      <c r="H73" s="184" t="s">
        <v>50</v>
      </c>
      <c r="J73" s="262">
        <v>71</v>
      </c>
      <c r="K73" s="263" t="s">
        <v>417</v>
      </c>
      <c r="L73" s="263" t="s">
        <v>468</v>
      </c>
      <c r="M73" s="264">
        <v>9</v>
      </c>
      <c r="N73" s="265">
        <v>37</v>
      </c>
      <c r="O73" s="265">
        <v>333</v>
      </c>
      <c r="P73" s="266">
        <v>2.499118179020916E-3</v>
      </c>
      <c r="Q73" s="267" t="s">
        <v>50</v>
      </c>
      <c r="S73" s="262">
        <v>71</v>
      </c>
      <c r="T73" s="263"/>
      <c r="U73" s="263" t="s">
        <v>510</v>
      </c>
      <c r="V73" s="264">
        <v>6</v>
      </c>
      <c r="W73" s="265">
        <v>57</v>
      </c>
      <c r="X73" s="265">
        <v>342</v>
      </c>
      <c r="Y73" s="266">
        <v>2.5999999999999999E-3</v>
      </c>
      <c r="Z73" s="267" t="s">
        <v>50</v>
      </c>
      <c r="AB73" s="262">
        <v>71</v>
      </c>
      <c r="AC73" s="263" t="s">
        <v>444</v>
      </c>
      <c r="AD73" s="264">
        <v>11</v>
      </c>
      <c r="AE73" s="265">
        <v>37</v>
      </c>
      <c r="AF73" s="265">
        <v>407</v>
      </c>
      <c r="AG73" s="266">
        <f t="shared" si="1"/>
        <v>2.5769279473217676E-3</v>
      </c>
      <c r="AH73" s="267" t="s">
        <v>50</v>
      </c>
    </row>
    <row r="74" spans="1:34" x14ac:dyDescent="0.25">
      <c r="A74" s="268">
        <v>72</v>
      </c>
      <c r="B74" s="263" t="s">
        <v>408</v>
      </c>
      <c r="C74" s="263" t="s">
        <v>492</v>
      </c>
      <c r="D74" s="264">
        <v>8</v>
      </c>
      <c r="E74" s="182">
        <v>35</v>
      </c>
      <c r="F74" s="182">
        <v>280</v>
      </c>
      <c r="G74" s="183">
        <v>2.4671559859372107E-3</v>
      </c>
      <c r="H74" s="184" t="s">
        <v>50</v>
      </c>
      <c r="J74" s="268">
        <v>72</v>
      </c>
      <c r="K74" s="263" t="s">
        <v>421</v>
      </c>
      <c r="L74" s="263" t="s">
        <v>529</v>
      </c>
      <c r="M74" s="264">
        <v>8</v>
      </c>
      <c r="N74" s="265">
        <v>32</v>
      </c>
      <c r="O74" s="265">
        <v>256</v>
      </c>
      <c r="P74" s="266">
        <v>1.9212440054935571E-3</v>
      </c>
      <c r="Q74" s="267" t="s">
        <v>50</v>
      </c>
      <c r="S74" s="268">
        <v>72</v>
      </c>
      <c r="T74" s="263"/>
      <c r="U74" s="263" t="s">
        <v>467</v>
      </c>
      <c r="V74" s="264">
        <v>8</v>
      </c>
      <c r="W74" s="265">
        <v>42</v>
      </c>
      <c r="X74" s="265">
        <v>336</v>
      </c>
      <c r="Y74" s="266">
        <v>2.5999999999999999E-3</v>
      </c>
      <c r="Z74" s="267" t="s">
        <v>50</v>
      </c>
      <c r="AB74" s="268">
        <v>72</v>
      </c>
      <c r="AC74" s="263" t="s">
        <v>486</v>
      </c>
      <c r="AD74" s="264">
        <v>11</v>
      </c>
      <c r="AE74" s="265">
        <v>37</v>
      </c>
      <c r="AF74" s="265">
        <v>407</v>
      </c>
      <c r="AG74" s="266">
        <f t="shared" si="1"/>
        <v>2.5769279473217676E-3</v>
      </c>
      <c r="AH74" s="267" t="s">
        <v>50</v>
      </c>
    </row>
    <row r="75" spans="1:34" x14ac:dyDescent="0.25">
      <c r="A75" s="262">
        <v>73</v>
      </c>
      <c r="B75" s="263" t="s">
        <v>425</v>
      </c>
      <c r="C75" s="263" t="s">
        <v>466</v>
      </c>
      <c r="D75" s="264">
        <v>7</v>
      </c>
      <c r="E75" s="182">
        <v>37</v>
      </c>
      <c r="F75" s="182">
        <v>259</v>
      </c>
      <c r="G75" s="183">
        <v>2.2821192869919202E-3</v>
      </c>
      <c r="H75" s="184" t="s">
        <v>50</v>
      </c>
      <c r="J75" s="262">
        <v>73</v>
      </c>
      <c r="K75" s="263" t="s">
        <v>433</v>
      </c>
      <c r="L75" s="263" t="s">
        <v>481</v>
      </c>
      <c r="M75" s="264">
        <v>6</v>
      </c>
      <c r="N75" s="265">
        <v>42</v>
      </c>
      <c r="O75" s="265">
        <v>252</v>
      </c>
      <c r="P75" s="266">
        <v>1.8912245679077201E-3</v>
      </c>
      <c r="Q75" s="267" t="s">
        <v>50</v>
      </c>
      <c r="S75" s="262">
        <v>73</v>
      </c>
      <c r="T75" s="263"/>
      <c r="U75" s="263" t="s">
        <v>525</v>
      </c>
      <c r="V75" s="264">
        <v>9</v>
      </c>
      <c r="W75" s="265">
        <v>37</v>
      </c>
      <c r="X75" s="265">
        <v>333</v>
      </c>
      <c r="Y75" s="266">
        <v>2.5000000000000001E-3</v>
      </c>
      <c r="Z75" s="267" t="s">
        <v>50</v>
      </c>
      <c r="AB75" s="262">
        <v>73</v>
      </c>
      <c r="AC75" s="263" t="s">
        <v>497</v>
      </c>
      <c r="AD75" s="264">
        <v>10</v>
      </c>
      <c r="AE75" s="265">
        <v>39</v>
      </c>
      <c r="AF75" s="265">
        <v>390</v>
      </c>
      <c r="AG75" s="266">
        <f t="shared" si="1"/>
        <v>2.4692921362542736E-3</v>
      </c>
      <c r="AH75" s="267" t="s">
        <v>50</v>
      </c>
    </row>
    <row r="76" spans="1:34" x14ac:dyDescent="0.25">
      <c r="A76" s="262">
        <v>74</v>
      </c>
      <c r="B76" s="263" t="s">
        <v>435</v>
      </c>
      <c r="C76" s="263" t="s">
        <v>493</v>
      </c>
      <c r="D76" s="264">
        <v>6</v>
      </c>
      <c r="E76" s="182">
        <v>42</v>
      </c>
      <c r="F76" s="182">
        <v>252</v>
      </c>
      <c r="G76" s="183">
        <v>2.2204403873434899E-3</v>
      </c>
      <c r="H76" s="184" t="s">
        <v>50</v>
      </c>
      <c r="J76" s="262">
        <v>74</v>
      </c>
      <c r="K76" s="263" t="s">
        <v>433</v>
      </c>
      <c r="L76" s="263" t="s">
        <v>478</v>
      </c>
      <c r="M76" s="264">
        <v>4</v>
      </c>
      <c r="N76" s="265">
        <v>59</v>
      </c>
      <c r="O76" s="265">
        <v>236</v>
      </c>
      <c r="P76" s="266">
        <v>1.7711468175643729E-3</v>
      </c>
      <c r="Q76" s="267" t="s">
        <v>50</v>
      </c>
      <c r="S76" s="262">
        <v>74</v>
      </c>
      <c r="T76" s="263"/>
      <c r="U76" s="263" t="s">
        <v>486</v>
      </c>
      <c r="V76" s="264">
        <v>9</v>
      </c>
      <c r="W76" s="265">
        <v>37</v>
      </c>
      <c r="X76" s="265">
        <v>333</v>
      </c>
      <c r="Y76" s="266">
        <v>2.5000000000000001E-3</v>
      </c>
      <c r="Z76" s="267" t="s">
        <v>50</v>
      </c>
      <c r="AB76" s="262">
        <v>74</v>
      </c>
      <c r="AC76" s="263" t="s">
        <v>434</v>
      </c>
      <c r="AD76" s="264">
        <v>11</v>
      </c>
      <c r="AE76" s="265">
        <v>35</v>
      </c>
      <c r="AF76" s="265">
        <v>385</v>
      </c>
      <c r="AG76" s="266">
        <f t="shared" si="1"/>
        <v>2.4376345447638345E-3</v>
      </c>
      <c r="AH76" s="267" t="s">
        <v>50</v>
      </c>
    </row>
    <row r="77" spans="1:34" x14ac:dyDescent="0.25">
      <c r="A77" s="262">
        <v>75</v>
      </c>
      <c r="B77" s="263" t="s">
        <v>408</v>
      </c>
      <c r="C77" s="263" t="s">
        <v>484</v>
      </c>
      <c r="D77" s="264">
        <v>6</v>
      </c>
      <c r="E77" s="182">
        <v>37</v>
      </c>
      <c r="F77" s="182">
        <v>222</v>
      </c>
      <c r="G77" s="183">
        <v>1.9561022459930744E-3</v>
      </c>
      <c r="H77" s="184" t="s">
        <v>50</v>
      </c>
      <c r="J77" s="262">
        <v>75</v>
      </c>
      <c r="K77" s="263" t="s">
        <v>433</v>
      </c>
      <c r="L77" s="263" t="s">
        <v>497</v>
      </c>
      <c r="M77" s="264">
        <v>6</v>
      </c>
      <c r="N77" s="265">
        <v>39</v>
      </c>
      <c r="O77" s="265">
        <v>234</v>
      </c>
      <c r="P77" s="266">
        <v>1.7561370987714546E-3</v>
      </c>
      <c r="Q77" s="267" t="s">
        <v>50</v>
      </c>
      <c r="S77" s="262">
        <v>75</v>
      </c>
      <c r="T77" s="263"/>
      <c r="U77" s="263" t="s">
        <v>526</v>
      </c>
      <c r="V77" s="264">
        <v>6</v>
      </c>
      <c r="W77" s="265">
        <v>52</v>
      </c>
      <c r="X77" s="265">
        <v>312</v>
      </c>
      <c r="Y77" s="266">
        <v>2.3999999999999998E-3</v>
      </c>
      <c r="Z77" s="267" t="s">
        <v>50</v>
      </c>
      <c r="AB77" s="262">
        <v>75</v>
      </c>
      <c r="AC77" s="263" t="s">
        <v>446</v>
      </c>
      <c r="AD77" s="264">
        <v>9</v>
      </c>
      <c r="AE77" s="265">
        <v>42</v>
      </c>
      <c r="AF77" s="265">
        <v>378</v>
      </c>
      <c r="AG77" s="266">
        <f t="shared" si="1"/>
        <v>2.3933139166772192E-3</v>
      </c>
      <c r="AH77" s="267" t="s">
        <v>50</v>
      </c>
    </row>
    <row r="78" spans="1:34" x14ac:dyDescent="0.25">
      <c r="A78" s="268">
        <v>76</v>
      </c>
      <c r="B78" s="263" t="s">
        <v>433</v>
      </c>
      <c r="C78" s="263" t="s">
        <v>494</v>
      </c>
      <c r="D78" s="264">
        <v>6</v>
      </c>
      <c r="E78" s="182">
        <v>37</v>
      </c>
      <c r="F78" s="182">
        <v>222</v>
      </c>
      <c r="G78" s="183">
        <v>1.9561022459930744E-3</v>
      </c>
      <c r="H78" s="184" t="s">
        <v>50</v>
      </c>
      <c r="J78" s="268">
        <v>76</v>
      </c>
      <c r="K78" s="263" t="s">
        <v>425</v>
      </c>
      <c r="L78" s="263" t="s">
        <v>549</v>
      </c>
      <c r="M78" s="264">
        <v>3</v>
      </c>
      <c r="N78" s="265">
        <v>75</v>
      </c>
      <c r="O78" s="265">
        <v>225</v>
      </c>
      <c r="P78" s="266">
        <v>1.6885933642033217E-3</v>
      </c>
      <c r="Q78" s="267" t="s">
        <v>50</v>
      </c>
      <c r="S78" s="268">
        <v>76</v>
      </c>
      <c r="T78" s="263"/>
      <c r="U78" s="263" t="s">
        <v>416</v>
      </c>
      <c r="V78" s="264">
        <v>8</v>
      </c>
      <c r="W78" s="265">
        <v>39</v>
      </c>
      <c r="X78" s="265">
        <v>312</v>
      </c>
      <c r="Y78" s="266">
        <v>2.3999999999999998E-3</v>
      </c>
      <c r="Z78" s="267" t="s">
        <v>50</v>
      </c>
      <c r="AB78" s="268">
        <v>76</v>
      </c>
      <c r="AC78" s="263" t="s">
        <v>491</v>
      </c>
      <c r="AD78" s="264">
        <v>9</v>
      </c>
      <c r="AE78" s="265">
        <v>42</v>
      </c>
      <c r="AF78" s="265">
        <v>378</v>
      </c>
      <c r="AG78" s="266">
        <f t="shared" si="1"/>
        <v>2.3933139166772192E-3</v>
      </c>
      <c r="AH78" s="267" t="s">
        <v>50</v>
      </c>
    </row>
    <row r="79" spans="1:34" x14ac:dyDescent="0.25">
      <c r="A79" s="262">
        <v>77</v>
      </c>
      <c r="B79" s="263" t="s">
        <v>421</v>
      </c>
      <c r="C79" s="263" t="s">
        <v>471</v>
      </c>
      <c r="D79" s="264">
        <v>5</v>
      </c>
      <c r="E79" s="182">
        <v>42</v>
      </c>
      <c r="F79" s="182">
        <v>210</v>
      </c>
      <c r="G79" s="183">
        <v>1.8503669894529083E-3</v>
      </c>
      <c r="H79" s="184" t="s">
        <v>50</v>
      </c>
      <c r="J79" s="262">
        <v>77</v>
      </c>
      <c r="K79" s="263" t="s">
        <v>419</v>
      </c>
      <c r="L79" s="263" t="s">
        <v>480</v>
      </c>
      <c r="M79" s="264">
        <v>7</v>
      </c>
      <c r="N79" s="265">
        <v>32</v>
      </c>
      <c r="O79" s="265">
        <v>224</v>
      </c>
      <c r="P79" s="266">
        <v>1.6810885048068624E-3</v>
      </c>
      <c r="Q79" s="267" t="s">
        <v>50</v>
      </c>
      <c r="S79" s="262">
        <v>77</v>
      </c>
      <c r="T79" s="263"/>
      <c r="U79" s="263" t="s">
        <v>487</v>
      </c>
      <c r="V79" s="264">
        <v>8</v>
      </c>
      <c r="W79" s="265">
        <v>37</v>
      </c>
      <c r="X79" s="265">
        <v>296</v>
      </c>
      <c r="Y79" s="266">
        <v>2.3E-3</v>
      </c>
      <c r="Z79" s="267" t="s">
        <v>50</v>
      </c>
      <c r="AB79" s="262">
        <v>77</v>
      </c>
      <c r="AC79" s="263" t="s">
        <v>489</v>
      </c>
      <c r="AD79" s="264">
        <v>9</v>
      </c>
      <c r="AE79" s="265">
        <v>42</v>
      </c>
      <c r="AF79" s="265">
        <v>378</v>
      </c>
      <c r="AG79" s="266">
        <f t="shared" si="1"/>
        <v>2.3933139166772192E-3</v>
      </c>
      <c r="AH79" s="267" t="s">
        <v>50</v>
      </c>
    </row>
    <row r="80" spans="1:34" x14ac:dyDescent="0.25">
      <c r="A80" s="268">
        <v>78</v>
      </c>
      <c r="B80" s="263" t="s">
        <v>433</v>
      </c>
      <c r="C80" s="263" t="s">
        <v>456</v>
      </c>
      <c r="D80" s="264">
        <v>6</v>
      </c>
      <c r="E80" s="182">
        <v>35</v>
      </c>
      <c r="F80" s="182">
        <v>210</v>
      </c>
      <c r="G80" s="183">
        <v>1.8503669894529083E-3</v>
      </c>
      <c r="H80" s="184" t="s">
        <v>50</v>
      </c>
      <c r="J80" s="268">
        <v>78</v>
      </c>
      <c r="K80" s="263" t="s">
        <v>411</v>
      </c>
      <c r="L80" s="263" t="s">
        <v>509</v>
      </c>
      <c r="M80" s="264">
        <v>6</v>
      </c>
      <c r="N80" s="265">
        <v>37</v>
      </c>
      <c r="O80" s="265">
        <v>222</v>
      </c>
      <c r="P80" s="266">
        <v>1.6660787860139441E-3</v>
      </c>
      <c r="Q80" s="267" t="s">
        <v>50</v>
      </c>
      <c r="S80" s="268">
        <v>78</v>
      </c>
      <c r="T80" s="263"/>
      <c r="U80" s="263" t="s">
        <v>492</v>
      </c>
      <c r="V80" s="264">
        <v>8</v>
      </c>
      <c r="W80" s="265">
        <v>35</v>
      </c>
      <c r="X80" s="265">
        <v>280</v>
      </c>
      <c r="Y80" s="266">
        <v>2.0999999999999999E-3</v>
      </c>
      <c r="Z80" s="267" t="s">
        <v>50</v>
      </c>
      <c r="AB80" s="268">
        <v>78</v>
      </c>
      <c r="AC80" s="263" t="s">
        <v>473</v>
      </c>
      <c r="AD80" s="264">
        <v>8</v>
      </c>
      <c r="AE80" s="265">
        <v>44</v>
      </c>
      <c r="AF80" s="265">
        <v>352</v>
      </c>
      <c r="AG80" s="266">
        <f t="shared" si="1"/>
        <v>2.2286944409269341E-3</v>
      </c>
      <c r="AH80" s="267" t="s">
        <v>50</v>
      </c>
    </row>
    <row r="81" spans="1:34" x14ac:dyDescent="0.25">
      <c r="A81" s="262">
        <v>79</v>
      </c>
      <c r="B81" s="263" t="s">
        <v>435</v>
      </c>
      <c r="C81" s="263" t="s">
        <v>496</v>
      </c>
      <c r="D81" s="264">
        <v>4</v>
      </c>
      <c r="E81" s="182">
        <v>49</v>
      </c>
      <c r="F81" s="182">
        <v>196</v>
      </c>
      <c r="G81" s="183">
        <v>1.7270091901560476E-3</v>
      </c>
      <c r="H81" s="184" t="s">
        <v>50</v>
      </c>
      <c r="J81" s="262">
        <v>79</v>
      </c>
      <c r="K81" s="263" t="s">
        <v>408</v>
      </c>
      <c r="L81" s="263" t="s">
        <v>482</v>
      </c>
      <c r="M81" s="264">
        <v>6</v>
      </c>
      <c r="N81" s="265">
        <v>37</v>
      </c>
      <c r="O81" s="265">
        <v>222</v>
      </c>
      <c r="P81" s="266">
        <v>1.6660787860139441E-3</v>
      </c>
      <c r="Q81" s="267" t="s">
        <v>50</v>
      </c>
      <c r="S81" s="262">
        <v>79</v>
      </c>
      <c r="T81" s="263"/>
      <c r="U81" s="263" t="s">
        <v>461</v>
      </c>
      <c r="V81" s="264">
        <v>4</v>
      </c>
      <c r="W81" s="265">
        <v>67</v>
      </c>
      <c r="X81" s="265">
        <v>268</v>
      </c>
      <c r="Y81" s="266">
        <v>2E-3</v>
      </c>
      <c r="Z81" s="267" t="s">
        <v>50</v>
      </c>
      <c r="AB81" s="262">
        <v>79</v>
      </c>
      <c r="AC81" s="263" t="s">
        <v>477</v>
      </c>
      <c r="AD81" s="264">
        <v>9</v>
      </c>
      <c r="AE81" s="265">
        <v>37</v>
      </c>
      <c r="AF81" s="265">
        <v>333</v>
      </c>
      <c r="AG81" s="266">
        <f t="shared" si="1"/>
        <v>2.1083955932632644E-3</v>
      </c>
      <c r="AH81" s="267" t="s">
        <v>50</v>
      </c>
    </row>
    <row r="82" spans="1:34" x14ac:dyDescent="0.25">
      <c r="A82" s="268">
        <v>80</v>
      </c>
      <c r="B82" s="263" t="s">
        <v>408</v>
      </c>
      <c r="C82" s="263" t="s">
        <v>498</v>
      </c>
      <c r="D82" s="264">
        <v>5</v>
      </c>
      <c r="E82" s="182">
        <v>39</v>
      </c>
      <c r="F82" s="182">
        <v>195</v>
      </c>
      <c r="G82" s="183">
        <v>1.7181979187777005E-3</v>
      </c>
      <c r="H82" s="184" t="s">
        <v>50</v>
      </c>
      <c r="J82" s="268">
        <v>80</v>
      </c>
      <c r="K82" s="263" t="s">
        <v>403</v>
      </c>
      <c r="L82" s="263" t="s">
        <v>525</v>
      </c>
      <c r="M82" s="264">
        <v>6</v>
      </c>
      <c r="N82" s="265">
        <v>37</v>
      </c>
      <c r="O82" s="265">
        <v>222</v>
      </c>
      <c r="P82" s="266">
        <v>1.6660787860139441E-3</v>
      </c>
      <c r="Q82" s="267" t="s">
        <v>50</v>
      </c>
      <c r="S82" s="268">
        <v>80</v>
      </c>
      <c r="T82" s="263"/>
      <c r="U82" s="263" t="s">
        <v>506</v>
      </c>
      <c r="V82" s="264">
        <v>7</v>
      </c>
      <c r="W82" s="265">
        <v>37</v>
      </c>
      <c r="X82" s="265">
        <v>259</v>
      </c>
      <c r="Y82" s="266">
        <v>2E-3</v>
      </c>
      <c r="Z82" s="267" t="s">
        <v>50</v>
      </c>
      <c r="AB82" s="268">
        <v>80</v>
      </c>
      <c r="AC82" s="263" t="s">
        <v>429</v>
      </c>
      <c r="AD82" s="264">
        <v>9</v>
      </c>
      <c r="AE82" s="265">
        <v>37</v>
      </c>
      <c r="AF82" s="265">
        <v>333</v>
      </c>
      <c r="AG82" s="266">
        <f t="shared" si="1"/>
        <v>2.1083955932632644E-3</v>
      </c>
      <c r="AH82" s="267" t="s">
        <v>50</v>
      </c>
    </row>
    <row r="83" spans="1:34" x14ac:dyDescent="0.25">
      <c r="A83" s="262">
        <v>81</v>
      </c>
      <c r="B83" s="263" t="s">
        <v>417</v>
      </c>
      <c r="C83" s="263" t="s">
        <v>499</v>
      </c>
      <c r="D83" s="264">
        <v>5</v>
      </c>
      <c r="E83" s="182">
        <v>37</v>
      </c>
      <c r="F83" s="182">
        <v>185</v>
      </c>
      <c r="G83" s="183">
        <v>1.6300852049942287E-3</v>
      </c>
      <c r="H83" s="184" t="s">
        <v>50</v>
      </c>
      <c r="J83" s="262">
        <v>81</v>
      </c>
      <c r="K83" s="263" t="s">
        <v>433</v>
      </c>
      <c r="L83" s="263" t="s">
        <v>519</v>
      </c>
      <c r="M83" s="264">
        <v>6</v>
      </c>
      <c r="N83" s="265">
        <v>37</v>
      </c>
      <c r="O83" s="265">
        <v>222</v>
      </c>
      <c r="P83" s="266">
        <v>1.6660787860139441E-3</v>
      </c>
      <c r="Q83" s="267" t="s">
        <v>50</v>
      </c>
      <c r="S83" s="262">
        <v>81</v>
      </c>
      <c r="T83" s="263"/>
      <c r="U83" s="263" t="s">
        <v>501</v>
      </c>
      <c r="V83" s="264">
        <v>7</v>
      </c>
      <c r="W83" s="265">
        <v>37</v>
      </c>
      <c r="X83" s="265">
        <v>259</v>
      </c>
      <c r="Y83" s="266">
        <v>2E-3</v>
      </c>
      <c r="Z83" s="267" t="s">
        <v>50</v>
      </c>
      <c r="AB83" s="262">
        <v>81</v>
      </c>
      <c r="AC83" s="263" t="s">
        <v>448</v>
      </c>
      <c r="AD83" s="264">
        <v>7</v>
      </c>
      <c r="AE83" s="265">
        <v>47</v>
      </c>
      <c r="AF83" s="265">
        <v>329</v>
      </c>
      <c r="AG83" s="266">
        <f t="shared" si="1"/>
        <v>2.0830695200709129E-3</v>
      </c>
      <c r="AH83" s="267" t="s">
        <v>50</v>
      </c>
    </row>
    <row r="84" spans="1:34" x14ac:dyDescent="0.25">
      <c r="A84" s="268">
        <v>82</v>
      </c>
      <c r="B84" s="263" t="s">
        <v>500</v>
      </c>
      <c r="C84" s="263" t="s">
        <v>501</v>
      </c>
      <c r="D84" s="264">
        <v>5</v>
      </c>
      <c r="E84" s="182">
        <v>37</v>
      </c>
      <c r="F84" s="182">
        <v>185</v>
      </c>
      <c r="G84" s="183">
        <v>1.6300852049942287E-3</v>
      </c>
      <c r="H84" s="184" t="s">
        <v>50</v>
      </c>
      <c r="J84" s="268">
        <v>82</v>
      </c>
      <c r="K84" s="263" t="s">
        <v>411</v>
      </c>
      <c r="L84" s="263" t="s">
        <v>506</v>
      </c>
      <c r="M84" s="264">
        <v>6</v>
      </c>
      <c r="N84" s="265">
        <v>37</v>
      </c>
      <c r="O84" s="265">
        <v>222</v>
      </c>
      <c r="P84" s="266">
        <v>1.6660787860139441E-3</v>
      </c>
      <c r="Q84" s="267" t="s">
        <v>50</v>
      </c>
      <c r="S84" s="268">
        <v>82</v>
      </c>
      <c r="T84" s="263"/>
      <c r="U84" s="263" t="s">
        <v>474</v>
      </c>
      <c r="V84" s="264">
        <v>7</v>
      </c>
      <c r="W84" s="265">
        <v>37</v>
      </c>
      <c r="X84" s="265">
        <v>259</v>
      </c>
      <c r="Y84" s="266">
        <v>2E-3</v>
      </c>
      <c r="Z84" s="267" t="s">
        <v>50</v>
      </c>
      <c r="AB84" s="268">
        <v>82</v>
      </c>
      <c r="AC84" s="263" t="s">
        <v>480</v>
      </c>
      <c r="AD84" s="264">
        <v>9</v>
      </c>
      <c r="AE84" s="265">
        <v>35</v>
      </c>
      <c r="AF84" s="265">
        <v>315</v>
      </c>
      <c r="AG84" s="266">
        <f t="shared" si="1"/>
        <v>1.9944282638976827E-3</v>
      </c>
      <c r="AH84" s="267" t="s">
        <v>50</v>
      </c>
    </row>
    <row r="85" spans="1:34" x14ac:dyDescent="0.25">
      <c r="A85" s="262">
        <v>83</v>
      </c>
      <c r="B85" s="263" t="s">
        <v>417</v>
      </c>
      <c r="C85" s="263" t="s">
        <v>502</v>
      </c>
      <c r="D85" s="264">
        <v>5</v>
      </c>
      <c r="E85" s="182">
        <v>37</v>
      </c>
      <c r="F85" s="182">
        <v>185</v>
      </c>
      <c r="G85" s="183">
        <v>1.6300852049942287E-3</v>
      </c>
      <c r="H85" s="184" t="s">
        <v>50</v>
      </c>
      <c r="J85" s="262">
        <v>83</v>
      </c>
      <c r="K85" s="263" t="s">
        <v>425</v>
      </c>
      <c r="L85" s="263" t="s">
        <v>536</v>
      </c>
      <c r="M85" s="264">
        <v>6</v>
      </c>
      <c r="N85" s="265">
        <v>37</v>
      </c>
      <c r="O85" s="265">
        <v>222</v>
      </c>
      <c r="P85" s="266">
        <v>1.6660787860139441E-3</v>
      </c>
      <c r="Q85" s="267" t="s">
        <v>50</v>
      </c>
      <c r="S85" s="262">
        <v>83</v>
      </c>
      <c r="T85" s="263"/>
      <c r="U85" s="263" t="s">
        <v>497</v>
      </c>
      <c r="V85" s="264">
        <v>6</v>
      </c>
      <c r="W85" s="265">
        <v>39</v>
      </c>
      <c r="X85" s="265">
        <v>234</v>
      </c>
      <c r="Y85" s="266">
        <v>1.8E-3</v>
      </c>
      <c r="Z85" s="267" t="s">
        <v>50</v>
      </c>
      <c r="AB85" s="262">
        <v>83</v>
      </c>
      <c r="AC85" s="263" t="s">
        <v>482</v>
      </c>
      <c r="AD85" s="264">
        <v>8</v>
      </c>
      <c r="AE85" s="265">
        <v>39</v>
      </c>
      <c r="AF85" s="265">
        <v>312</v>
      </c>
      <c r="AG85" s="266">
        <f t="shared" si="1"/>
        <v>1.9754337090034189E-3</v>
      </c>
      <c r="AH85" s="267" t="s">
        <v>50</v>
      </c>
    </row>
    <row r="86" spans="1:34" x14ac:dyDescent="0.25">
      <c r="A86" s="268">
        <v>84</v>
      </c>
      <c r="B86" s="263" t="s">
        <v>425</v>
      </c>
      <c r="C86" s="263" t="s">
        <v>503</v>
      </c>
      <c r="D86" s="264">
        <v>4</v>
      </c>
      <c r="E86" s="182">
        <v>42</v>
      </c>
      <c r="F86" s="182">
        <v>168</v>
      </c>
      <c r="G86" s="183">
        <v>1.4802935915623266E-3</v>
      </c>
      <c r="H86" s="184" t="s">
        <v>50</v>
      </c>
      <c r="J86" s="268">
        <v>84</v>
      </c>
      <c r="K86" s="263" t="s">
        <v>433</v>
      </c>
      <c r="L86" s="263" t="s">
        <v>538</v>
      </c>
      <c r="M86" s="264">
        <v>6</v>
      </c>
      <c r="N86" s="265">
        <v>37</v>
      </c>
      <c r="O86" s="265">
        <v>222</v>
      </c>
      <c r="P86" s="266">
        <v>1.6660787860139441E-3</v>
      </c>
      <c r="Q86" s="267" t="s">
        <v>50</v>
      </c>
      <c r="S86" s="268">
        <v>84</v>
      </c>
      <c r="T86" s="263"/>
      <c r="U86" s="263" t="s">
        <v>581</v>
      </c>
      <c r="V86" s="264">
        <v>6</v>
      </c>
      <c r="W86" s="265">
        <v>37</v>
      </c>
      <c r="X86" s="265">
        <v>222</v>
      </c>
      <c r="Y86" s="266">
        <v>1.6999999999999999E-3</v>
      </c>
      <c r="Z86" s="267" t="s">
        <v>50</v>
      </c>
      <c r="AB86" s="268">
        <v>84</v>
      </c>
      <c r="AC86" s="263" t="s">
        <v>498</v>
      </c>
      <c r="AD86" s="264">
        <v>8</v>
      </c>
      <c r="AE86" s="265">
        <v>39</v>
      </c>
      <c r="AF86" s="265">
        <v>312</v>
      </c>
      <c r="AG86" s="266">
        <f t="shared" si="1"/>
        <v>1.9754337090034189E-3</v>
      </c>
      <c r="AH86" s="267" t="s">
        <v>50</v>
      </c>
    </row>
    <row r="87" spans="1:34" x14ac:dyDescent="0.25">
      <c r="A87" s="262">
        <v>85</v>
      </c>
      <c r="B87" s="263" t="s">
        <v>399</v>
      </c>
      <c r="C87" s="263" t="s">
        <v>504</v>
      </c>
      <c r="D87" s="264">
        <v>4</v>
      </c>
      <c r="E87" s="182">
        <v>42</v>
      </c>
      <c r="F87" s="182">
        <v>168</v>
      </c>
      <c r="G87" s="183">
        <v>1.4802935915623266E-3</v>
      </c>
      <c r="H87" s="184" t="s">
        <v>50</v>
      </c>
      <c r="J87" s="262">
        <v>85</v>
      </c>
      <c r="K87" s="263" t="s">
        <v>425</v>
      </c>
      <c r="L87" s="263" t="s">
        <v>493</v>
      </c>
      <c r="M87" s="264">
        <v>5</v>
      </c>
      <c r="N87" s="265">
        <v>42</v>
      </c>
      <c r="O87" s="265">
        <v>210</v>
      </c>
      <c r="P87" s="266">
        <v>1.5760204732564336E-3</v>
      </c>
      <c r="Q87" s="267" t="s">
        <v>50</v>
      </c>
      <c r="S87" s="262">
        <v>85</v>
      </c>
      <c r="T87" s="263"/>
      <c r="U87" s="263" t="s">
        <v>509</v>
      </c>
      <c r="V87" s="264">
        <v>6</v>
      </c>
      <c r="W87" s="265">
        <v>37</v>
      </c>
      <c r="X87" s="265">
        <v>222</v>
      </c>
      <c r="Y87" s="266">
        <v>1.6999999999999999E-3</v>
      </c>
      <c r="Z87" s="267" t="s">
        <v>50</v>
      </c>
      <c r="AB87" s="262">
        <v>85</v>
      </c>
      <c r="AC87" s="263" t="s">
        <v>519</v>
      </c>
      <c r="AD87" s="264">
        <v>8</v>
      </c>
      <c r="AE87" s="265">
        <v>37</v>
      </c>
      <c r="AF87" s="265">
        <v>296</v>
      </c>
      <c r="AG87" s="266">
        <f t="shared" si="1"/>
        <v>1.874129416234013E-3</v>
      </c>
      <c r="AH87" s="267" t="s">
        <v>50</v>
      </c>
    </row>
    <row r="88" spans="1:34" x14ac:dyDescent="0.25">
      <c r="A88" s="268">
        <v>86</v>
      </c>
      <c r="B88" s="263" t="s">
        <v>435</v>
      </c>
      <c r="C88" s="263" t="s">
        <v>505</v>
      </c>
      <c r="D88" s="264">
        <v>4</v>
      </c>
      <c r="E88" s="182">
        <v>37</v>
      </c>
      <c r="F88" s="182">
        <v>148</v>
      </c>
      <c r="G88" s="183">
        <v>1.3040681639953828E-3</v>
      </c>
      <c r="H88" s="184" t="s">
        <v>50</v>
      </c>
      <c r="J88" s="268">
        <v>86</v>
      </c>
      <c r="K88" s="263" t="s">
        <v>403</v>
      </c>
      <c r="L88" s="263" t="s">
        <v>513</v>
      </c>
      <c r="M88" s="264">
        <v>5</v>
      </c>
      <c r="N88" s="265">
        <v>39</v>
      </c>
      <c r="O88" s="265">
        <v>195</v>
      </c>
      <c r="P88" s="266">
        <v>1.4634475823095455E-3</v>
      </c>
      <c r="Q88" s="267" t="s">
        <v>50</v>
      </c>
      <c r="S88" s="268">
        <v>86</v>
      </c>
      <c r="T88" s="263"/>
      <c r="U88" s="263" t="s">
        <v>482</v>
      </c>
      <c r="V88" s="264">
        <v>6</v>
      </c>
      <c r="W88" s="265">
        <v>37</v>
      </c>
      <c r="X88" s="265">
        <v>222</v>
      </c>
      <c r="Y88" s="266">
        <v>1.6999999999999999E-3</v>
      </c>
      <c r="Z88" s="267" t="s">
        <v>50</v>
      </c>
      <c r="AB88" s="268">
        <v>86</v>
      </c>
      <c r="AC88" s="263" t="s">
        <v>415</v>
      </c>
      <c r="AD88" s="264">
        <v>7</v>
      </c>
      <c r="AE88" s="265">
        <v>42</v>
      </c>
      <c r="AF88" s="265">
        <v>294</v>
      </c>
      <c r="AG88" s="266">
        <f t="shared" si="1"/>
        <v>1.8614663796378372E-3</v>
      </c>
      <c r="AH88" s="267" t="s">
        <v>50</v>
      </c>
    </row>
    <row r="89" spans="1:34" x14ac:dyDescent="0.25">
      <c r="A89" s="262">
        <v>87</v>
      </c>
      <c r="B89" s="263" t="s">
        <v>408</v>
      </c>
      <c r="C89" s="263" t="s">
        <v>506</v>
      </c>
      <c r="D89" s="264">
        <v>4</v>
      </c>
      <c r="E89" s="182">
        <v>37</v>
      </c>
      <c r="F89" s="182">
        <v>148</v>
      </c>
      <c r="G89" s="183">
        <v>1.3040681639953828E-3</v>
      </c>
      <c r="H89" s="184" t="s">
        <v>50</v>
      </c>
      <c r="J89" s="262">
        <v>87</v>
      </c>
      <c r="K89" s="263" t="s">
        <v>411</v>
      </c>
      <c r="L89" s="263" t="s">
        <v>502</v>
      </c>
      <c r="M89" s="264">
        <v>5</v>
      </c>
      <c r="N89" s="265">
        <v>37</v>
      </c>
      <c r="O89" s="265">
        <v>185</v>
      </c>
      <c r="P89" s="266">
        <v>1.3883989883449533E-3</v>
      </c>
      <c r="Q89" s="267" t="s">
        <v>50</v>
      </c>
      <c r="S89" s="262">
        <v>87</v>
      </c>
      <c r="T89" s="263"/>
      <c r="U89" s="263" t="s">
        <v>495</v>
      </c>
      <c r="V89" s="264">
        <v>6</v>
      </c>
      <c r="W89" s="265">
        <v>32</v>
      </c>
      <c r="X89" s="265">
        <v>192</v>
      </c>
      <c r="Y89" s="266">
        <v>1.5E-3</v>
      </c>
      <c r="Z89" s="267" t="s">
        <v>50</v>
      </c>
      <c r="AB89" s="262">
        <v>87</v>
      </c>
      <c r="AC89" s="263" t="s">
        <v>472</v>
      </c>
      <c r="AD89" s="264">
        <v>9</v>
      </c>
      <c r="AE89" s="265">
        <v>32</v>
      </c>
      <c r="AF89" s="265">
        <v>288</v>
      </c>
      <c r="AG89" s="266">
        <f t="shared" si="1"/>
        <v>1.8234772698493098E-3</v>
      </c>
      <c r="AH89" s="267" t="s">
        <v>50</v>
      </c>
    </row>
    <row r="90" spans="1:34" x14ac:dyDescent="0.25">
      <c r="A90" s="268">
        <v>88</v>
      </c>
      <c r="B90" s="263" t="s">
        <v>411</v>
      </c>
      <c r="C90" s="263" t="s">
        <v>507</v>
      </c>
      <c r="D90" s="264">
        <v>4</v>
      </c>
      <c r="E90" s="182">
        <v>37</v>
      </c>
      <c r="F90" s="182">
        <v>148</v>
      </c>
      <c r="G90" s="183">
        <v>1.3040681639953828E-3</v>
      </c>
      <c r="H90" s="184" t="s">
        <v>50</v>
      </c>
      <c r="J90" s="268">
        <v>88</v>
      </c>
      <c r="K90" s="263" t="s">
        <v>411</v>
      </c>
      <c r="L90" s="263" t="s">
        <v>477</v>
      </c>
      <c r="M90" s="264">
        <v>5</v>
      </c>
      <c r="N90" s="265">
        <v>36</v>
      </c>
      <c r="O90" s="265">
        <v>180</v>
      </c>
      <c r="P90" s="266">
        <v>1.3508746913626574E-3</v>
      </c>
      <c r="Q90" s="267" t="s">
        <v>50</v>
      </c>
      <c r="S90" s="268">
        <v>88</v>
      </c>
      <c r="T90" s="263"/>
      <c r="U90" s="263" t="s">
        <v>517</v>
      </c>
      <c r="V90" s="264">
        <v>10</v>
      </c>
      <c r="W90" s="265">
        <v>18</v>
      </c>
      <c r="X90" s="265">
        <v>180</v>
      </c>
      <c r="Y90" s="266">
        <v>1.4E-3</v>
      </c>
      <c r="Z90" s="267" t="s">
        <v>50</v>
      </c>
      <c r="AB90" s="268">
        <v>88</v>
      </c>
      <c r="AC90" s="263" t="s">
        <v>515</v>
      </c>
      <c r="AD90" s="264">
        <v>7</v>
      </c>
      <c r="AE90" s="265">
        <v>39</v>
      </c>
      <c r="AF90" s="265">
        <v>273</v>
      </c>
      <c r="AG90" s="266">
        <f t="shared" si="1"/>
        <v>1.7285044953779917E-3</v>
      </c>
      <c r="AH90" s="267" t="s">
        <v>50</v>
      </c>
    </row>
    <row r="91" spans="1:34" x14ac:dyDescent="0.25">
      <c r="A91" s="262">
        <v>89</v>
      </c>
      <c r="B91" s="263" t="s">
        <v>411</v>
      </c>
      <c r="C91" s="263" t="s">
        <v>508</v>
      </c>
      <c r="D91" s="264">
        <v>4</v>
      </c>
      <c r="E91" s="182">
        <v>37</v>
      </c>
      <c r="F91" s="182">
        <v>148</v>
      </c>
      <c r="G91" s="183">
        <v>1.3040681639953828E-3</v>
      </c>
      <c r="H91" s="184" t="s">
        <v>50</v>
      </c>
      <c r="J91" s="262">
        <v>89</v>
      </c>
      <c r="K91" s="263" t="s">
        <v>408</v>
      </c>
      <c r="L91" s="263" t="s">
        <v>517</v>
      </c>
      <c r="M91" s="264">
        <v>10</v>
      </c>
      <c r="N91" s="265">
        <v>18</v>
      </c>
      <c r="O91" s="265">
        <v>180</v>
      </c>
      <c r="P91" s="266">
        <v>1.3508746913626574E-3</v>
      </c>
      <c r="Q91" s="267" t="s">
        <v>50</v>
      </c>
      <c r="S91" s="262">
        <v>89</v>
      </c>
      <c r="T91" s="263"/>
      <c r="U91" s="263" t="s">
        <v>507</v>
      </c>
      <c r="V91" s="264">
        <v>5</v>
      </c>
      <c r="W91" s="265">
        <v>37</v>
      </c>
      <c r="X91" s="265">
        <v>185</v>
      </c>
      <c r="Y91" s="266">
        <v>1.4E-3</v>
      </c>
      <c r="Z91" s="267" t="s">
        <v>50</v>
      </c>
      <c r="AB91" s="262">
        <v>89</v>
      </c>
      <c r="AC91" s="263" t="s">
        <v>503</v>
      </c>
      <c r="AD91" s="264">
        <v>6</v>
      </c>
      <c r="AE91" s="265">
        <v>45</v>
      </c>
      <c r="AF91" s="265">
        <v>270</v>
      </c>
      <c r="AG91" s="266">
        <f t="shared" si="1"/>
        <v>1.7095099404837279E-3</v>
      </c>
      <c r="AH91" s="267" t="s">
        <v>50</v>
      </c>
    </row>
    <row r="92" spans="1:34" x14ac:dyDescent="0.25">
      <c r="A92" s="268">
        <v>90</v>
      </c>
      <c r="B92" s="263" t="s">
        <v>408</v>
      </c>
      <c r="C92" s="263" t="s">
        <v>474</v>
      </c>
      <c r="D92" s="264">
        <v>4</v>
      </c>
      <c r="E92" s="182">
        <v>37</v>
      </c>
      <c r="F92" s="182">
        <v>148</v>
      </c>
      <c r="G92" s="183">
        <v>1.3040681639953828E-3</v>
      </c>
      <c r="H92" s="184" t="s">
        <v>50</v>
      </c>
      <c r="J92" s="268">
        <v>90</v>
      </c>
      <c r="K92" s="263" t="s">
        <v>421</v>
      </c>
      <c r="L92" s="263" t="s">
        <v>479</v>
      </c>
      <c r="M92" s="264">
        <v>5</v>
      </c>
      <c r="N92" s="265">
        <v>32</v>
      </c>
      <c r="O92" s="265">
        <v>160</v>
      </c>
      <c r="P92" s="266">
        <v>1.2007775034334732E-3</v>
      </c>
      <c r="Q92" s="267" t="s">
        <v>50</v>
      </c>
      <c r="S92" s="268">
        <v>90</v>
      </c>
      <c r="T92" s="263"/>
      <c r="U92" s="263" t="s">
        <v>484</v>
      </c>
      <c r="V92" s="264">
        <v>5</v>
      </c>
      <c r="W92" s="265">
        <v>37</v>
      </c>
      <c r="X92" s="265">
        <v>185</v>
      </c>
      <c r="Y92" s="266">
        <v>1.4E-3</v>
      </c>
      <c r="Z92" s="267" t="s">
        <v>50</v>
      </c>
      <c r="AB92" s="268">
        <v>90</v>
      </c>
      <c r="AC92" s="263" t="s">
        <v>461</v>
      </c>
      <c r="AD92" s="264">
        <v>4</v>
      </c>
      <c r="AE92" s="265">
        <v>65</v>
      </c>
      <c r="AF92" s="265">
        <v>260</v>
      </c>
      <c r="AG92" s="266">
        <f t="shared" si="1"/>
        <v>1.6461947575028492E-3</v>
      </c>
      <c r="AH92" s="267" t="s">
        <v>50</v>
      </c>
    </row>
    <row r="93" spans="1:34" x14ac:dyDescent="0.25">
      <c r="A93" s="262">
        <v>91</v>
      </c>
      <c r="B93" s="263" t="s">
        <v>399</v>
      </c>
      <c r="C93" s="263" t="s">
        <v>510</v>
      </c>
      <c r="D93" s="264">
        <v>3</v>
      </c>
      <c r="E93" s="265">
        <v>49</v>
      </c>
      <c r="F93" s="265">
        <v>147</v>
      </c>
      <c r="G93" s="266">
        <v>1.2952568926170357E-3</v>
      </c>
      <c r="H93" s="273" t="s">
        <v>50</v>
      </c>
      <c r="J93" s="262">
        <v>91</v>
      </c>
      <c r="K93" s="263" t="s">
        <v>403</v>
      </c>
      <c r="L93" s="263" t="s">
        <v>498</v>
      </c>
      <c r="M93" s="264">
        <v>4</v>
      </c>
      <c r="N93" s="265">
        <v>39</v>
      </c>
      <c r="O93" s="265">
        <v>156</v>
      </c>
      <c r="P93" s="266">
        <v>1.1707580658476364E-3</v>
      </c>
      <c r="Q93" s="267" t="s">
        <v>50</v>
      </c>
      <c r="S93" s="262">
        <v>91</v>
      </c>
      <c r="T93" s="263"/>
      <c r="U93" s="263" t="s">
        <v>494</v>
      </c>
      <c r="V93" s="264">
        <v>5</v>
      </c>
      <c r="W93" s="265">
        <v>37</v>
      </c>
      <c r="X93" s="265">
        <v>185</v>
      </c>
      <c r="Y93" s="266">
        <v>1.4E-3</v>
      </c>
      <c r="Z93" s="267" t="s">
        <v>50</v>
      </c>
      <c r="AB93" s="262">
        <v>91</v>
      </c>
      <c r="AC93" s="263" t="s">
        <v>458</v>
      </c>
      <c r="AD93" s="264">
        <v>7</v>
      </c>
      <c r="AE93" s="265">
        <v>37</v>
      </c>
      <c r="AF93" s="265">
        <v>259</v>
      </c>
      <c r="AG93" s="266">
        <f t="shared" si="1"/>
        <v>1.6398632392047613E-3</v>
      </c>
      <c r="AH93" s="267" t="s">
        <v>50</v>
      </c>
    </row>
    <row r="94" spans="1:34" x14ac:dyDescent="0.25">
      <c r="A94" s="268">
        <v>92</v>
      </c>
      <c r="B94" s="263" t="s">
        <v>419</v>
      </c>
      <c r="C94" s="263" t="s">
        <v>511</v>
      </c>
      <c r="D94" s="264">
        <v>3</v>
      </c>
      <c r="E94" s="265">
        <v>49</v>
      </c>
      <c r="F94" s="265">
        <v>147</v>
      </c>
      <c r="G94" s="266">
        <v>1.2952568926170357E-3</v>
      </c>
      <c r="H94" s="273" t="s">
        <v>50</v>
      </c>
      <c r="J94" s="268">
        <v>92</v>
      </c>
      <c r="K94" s="263" t="s">
        <v>411</v>
      </c>
      <c r="L94" s="263" t="s">
        <v>533</v>
      </c>
      <c r="M94" s="264">
        <v>4</v>
      </c>
      <c r="N94" s="265">
        <v>39</v>
      </c>
      <c r="O94" s="265">
        <v>156</v>
      </c>
      <c r="P94" s="266">
        <v>1.1707580658476364E-3</v>
      </c>
      <c r="Q94" s="267" t="s">
        <v>50</v>
      </c>
      <c r="S94" s="268">
        <v>92</v>
      </c>
      <c r="T94" s="263"/>
      <c r="U94" s="263" t="s">
        <v>523</v>
      </c>
      <c r="V94" s="264">
        <v>4</v>
      </c>
      <c r="W94" s="265">
        <v>42</v>
      </c>
      <c r="X94" s="265">
        <v>168</v>
      </c>
      <c r="Y94" s="266">
        <v>1.2999999999999999E-3</v>
      </c>
      <c r="Z94" s="267" t="s">
        <v>50</v>
      </c>
      <c r="AB94" s="268">
        <v>92</v>
      </c>
      <c r="AC94" s="263" t="s">
        <v>504</v>
      </c>
      <c r="AD94" s="264">
        <v>6</v>
      </c>
      <c r="AE94" s="265">
        <v>42</v>
      </c>
      <c r="AF94" s="265">
        <v>252</v>
      </c>
      <c r="AG94" s="266">
        <f t="shared" si="1"/>
        <v>1.595542611118146E-3</v>
      </c>
      <c r="AH94" s="267" t="s">
        <v>50</v>
      </c>
    </row>
    <row r="95" spans="1:34" x14ac:dyDescent="0.25">
      <c r="A95" s="262">
        <v>93</v>
      </c>
      <c r="B95" s="263" t="s">
        <v>425</v>
      </c>
      <c r="C95" s="263" t="s">
        <v>512</v>
      </c>
      <c r="D95" s="264">
        <v>19</v>
      </c>
      <c r="E95" s="265">
        <v>7</v>
      </c>
      <c r="F95" s="265">
        <v>133</v>
      </c>
      <c r="G95" s="266">
        <v>1.1718990933201753E-3</v>
      </c>
      <c r="H95" s="273" t="s">
        <v>50</v>
      </c>
      <c r="J95" s="262">
        <v>93</v>
      </c>
      <c r="K95" s="263" t="s">
        <v>403</v>
      </c>
      <c r="L95" s="263" t="s">
        <v>508</v>
      </c>
      <c r="M95" s="264">
        <v>4</v>
      </c>
      <c r="N95" s="265">
        <v>37</v>
      </c>
      <c r="O95" s="265">
        <v>148</v>
      </c>
      <c r="P95" s="266">
        <v>1.1107191906759627E-3</v>
      </c>
      <c r="Q95" s="267" t="s">
        <v>50</v>
      </c>
      <c r="S95" s="262">
        <v>93</v>
      </c>
      <c r="T95" s="263"/>
      <c r="U95" s="263" t="s">
        <v>504</v>
      </c>
      <c r="V95" s="264">
        <v>4</v>
      </c>
      <c r="W95" s="265">
        <v>42</v>
      </c>
      <c r="X95" s="265">
        <v>168</v>
      </c>
      <c r="Y95" s="266">
        <v>1.2999999999999999E-3</v>
      </c>
      <c r="Z95" s="267" t="s">
        <v>50</v>
      </c>
      <c r="AB95" s="262">
        <v>93</v>
      </c>
      <c r="AC95" s="263" t="s">
        <v>579</v>
      </c>
      <c r="AD95" s="264">
        <v>4</v>
      </c>
      <c r="AE95" s="265">
        <v>59</v>
      </c>
      <c r="AF95" s="265">
        <v>236</v>
      </c>
      <c r="AG95" s="266">
        <f t="shared" si="1"/>
        <v>1.4942383183487401E-3</v>
      </c>
      <c r="AH95" s="267" t="s">
        <v>50</v>
      </c>
    </row>
    <row r="96" spans="1:34" x14ac:dyDescent="0.25">
      <c r="A96" s="268">
        <v>94</v>
      </c>
      <c r="B96" s="263" t="s">
        <v>417</v>
      </c>
      <c r="C96" s="263" t="s">
        <v>495</v>
      </c>
      <c r="D96" s="264">
        <v>4</v>
      </c>
      <c r="E96" s="265">
        <v>32</v>
      </c>
      <c r="F96" s="265">
        <v>128</v>
      </c>
      <c r="G96" s="266">
        <v>1.1278427364284393E-3</v>
      </c>
      <c r="H96" s="273" t="s">
        <v>50</v>
      </c>
      <c r="J96" s="268">
        <v>94</v>
      </c>
      <c r="K96" s="263" t="s">
        <v>435</v>
      </c>
      <c r="L96" s="263" t="s">
        <v>461</v>
      </c>
      <c r="M96" s="264">
        <v>4</v>
      </c>
      <c r="N96" s="265">
        <v>37</v>
      </c>
      <c r="O96" s="265">
        <v>148</v>
      </c>
      <c r="P96" s="266">
        <v>1.1107191906759627E-3</v>
      </c>
      <c r="Q96" s="267" t="s">
        <v>50</v>
      </c>
      <c r="S96" s="268">
        <v>94</v>
      </c>
      <c r="T96" s="263"/>
      <c r="U96" s="263" t="s">
        <v>550</v>
      </c>
      <c r="V96" s="264">
        <v>2</v>
      </c>
      <c r="W96" s="265">
        <v>79</v>
      </c>
      <c r="X96" s="265">
        <v>158</v>
      </c>
      <c r="Y96" s="266">
        <v>1.1999999999999999E-3</v>
      </c>
      <c r="Z96" s="267" t="s">
        <v>50</v>
      </c>
      <c r="AB96" s="268">
        <v>94</v>
      </c>
      <c r="AC96" s="263" t="s">
        <v>525</v>
      </c>
      <c r="AD96" s="264">
        <v>6</v>
      </c>
      <c r="AE96" s="265">
        <v>37</v>
      </c>
      <c r="AF96" s="265">
        <v>222</v>
      </c>
      <c r="AG96" s="266">
        <f t="shared" si="1"/>
        <v>1.4055970621755097E-3</v>
      </c>
      <c r="AH96" s="267" t="s">
        <v>50</v>
      </c>
    </row>
    <row r="97" spans="1:34" x14ac:dyDescent="0.25">
      <c r="A97" s="262">
        <v>95</v>
      </c>
      <c r="B97" s="263" t="s">
        <v>421</v>
      </c>
      <c r="C97" s="263" t="s">
        <v>461</v>
      </c>
      <c r="D97" s="264">
        <v>3</v>
      </c>
      <c r="E97" s="265">
        <v>42</v>
      </c>
      <c r="F97" s="265">
        <v>126</v>
      </c>
      <c r="G97" s="266">
        <v>1.110220193671745E-3</v>
      </c>
      <c r="H97" s="273" t="s">
        <v>50</v>
      </c>
      <c r="J97" s="262">
        <v>95</v>
      </c>
      <c r="K97" s="263" t="s">
        <v>399</v>
      </c>
      <c r="L97" s="263" t="s">
        <v>484</v>
      </c>
      <c r="M97" s="264">
        <v>4</v>
      </c>
      <c r="N97" s="265">
        <v>37</v>
      </c>
      <c r="O97" s="265">
        <v>148</v>
      </c>
      <c r="P97" s="266">
        <v>1.1107191906759627E-3</v>
      </c>
      <c r="Q97" s="267" t="s">
        <v>50</v>
      </c>
      <c r="S97" s="262">
        <v>95</v>
      </c>
      <c r="T97" s="263"/>
      <c r="U97" s="263" t="s">
        <v>533</v>
      </c>
      <c r="V97" s="264">
        <v>4</v>
      </c>
      <c r="W97" s="265">
        <v>39</v>
      </c>
      <c r="X97" s="265">
        <v>156</v>
      </c>
      <c r="Y97" s="266">
        <v>1.1999999999999999E-3</v>
      </c>
      <c r="Z97" s="267" t="s">
        <v>50</v>
      </c>
      <c r="AB97" s="262">
        <v>95</v>
      </c>
      <c r="AC97" s="263" t="s">
        <v>507</v>
      </c>
      <c r="AD97" s="264">
        <v>6</v>
      </c>
      <c r="AE97" s="265">
        <v>37</v>
      </c>
      <c r="AF97" s="265">
        <v>222</v>
      </c>
      <c r="AG97" s="266">
        <f t="shared" si="1"/>
        <v>1.4055970621755097E-3</v>
      </c>
      <c r="AH97" s="267" t="s">
        <v>50</v>
      </c>
    </row>
    <row r="98" spans="1:34" x14ac:dyDescent="0.25">
      <c r="A98" s="268">
        <v>96</v>
      </c>
      <c r="B98" s="263" t="s">
        <v>425</v>
      </c>
      <c r="C98" s="263" t="s">
        <v>514</v>
      </c>
      <c r="D98" s="264">
        <v>3</v>
      </c>
      <c r="E98" s="265">
        <v>42</v>
      </c>
      <c r="F98" s="265">
        <v>126</v>
      </c>
      <c r="G98" s="266">
        <v>1.110220193671745E-3</v>
      </c>
      <c r="H98" s="273" t="s">
        <v>50</v>
      </c>
      <c r="J98" s="268">
        <v>96</v>
      </c>
      <c r="K98" s="263" t="s">
        <v>421</v>
      </c>
      <c r="L98" s="263" t="s">
        <v>505</v>
      </c>
      <c r="M98" s="264">
        <v>4</v>
      </c>
      <c r="N98" s="265">
        <v>37</v>
      </c>
      <c r="O98" s="265">
        <v>148</v>
      </c>
      <c r="P98" s="266">
        <v>1.1107191906759627E-3</v>
      </c>
      <c r="Q98" s="267" t="s">
        <v>50</v>
      </c>
      <c r="S98" s="268">
        <v>96</v>
      </c>
      <c r="T98" s="263"/>
      <c r="U98" s="263" t="s">
        <v>548</v>
      </c>
      <c r="V98" s="264">
        <v>4</v>
      </c>
      <c r="W98" s="265">
        <v>37</v>
      </c>
      <c r="X98" s="265">
        <v>148</v>
      </c>
      <c r="Y98" s="266">
        <v>1.1000000000000001E-3</v>
      </c>
      <c r="Z98" s="267" t="s">
        <v>50</v>
      </c>
      <c r="AB98" s="268">
        <v>96</v>
      </c>
      <c r="AC98" s="263" t="s">
        <v>598</v>
      </c>
      <c r="AD98" s="264">
        <v>6</v>
      </c>
      <c r="AE98" s="265">
        <v>37</v>
      </c>
      <c r="AF98" s="265">
        <v>222</v>
      </c>
      <c r="AG98" s="266">
        <f t="shared" si="1"/>
        <v>1.4055970621755097E-3</v>
      </c>
      <c r="AH98" s="267" t="s">
        <v>50</v>
      </c>
    </row>
    <row r="99" spans="1:34" x14ac:dyDescent="0.25">
      <c r="A99" s="262">
        <v>97</v>
      </c>
      <c r="B99" s="263" t="s">
        <v>433</v>
      </c>
      <c r="C99" s="263" t="s">
        <v>461</v>
      </c>
      <c r="D99" s="264">
        <v>1</v>
      </c>
      <c r="E99" s="265">
        <v>120</v>
      </c>
      <c r="F99" s="265">
        <v>120</v>
      </c>
      <c r="G99" s="266">
        <v>1.0573525654016618E-3</v>
      </c>
      <c r="H99" s="273" t="s">
        <v>50</v>
      </c>
      <c r="J99" s="262">
        <v>97</v>
      </c>
      <c r="K99" s="263" t="s">
        <v>399</v>
      </c>
      <c r="L99" s="263" t="s">
        <v>537</v>
      </c>
      <c r="M99" s="264">
        <v>4</v>
      </c>
      <c r="N99" s="265">
        <v>37</v>
      </c>
      <c r="O99" s="265">
        <v>148</v>
      </c>
      <c r="P99" s="266">
        <v>1.1107191906759627E-3</v>
      </c>
      <c r="Q99" s="267" t="s">
        <v>50</v>
      </c>
      <c r="S99" s="262">
        <v>97</v>
      </c>
      <c r="T99" s="263"/>
      <c r="U99" s="263" t="s">
        <v>582</v>
      </c>
      <c r="V99" s="264">
        <v>2</v>
      </c>
      <c r="W99" s="265">
        <v>75</v>
      </c>
      <c r="X99" s="265">
        <v>150</v>
      </c>
      <c r="Y99" s="266">
        <v>1.1000000000000001E-3</v>
      </c>
      <c r="Z99" s="267" t="s">
        <v>50</v>
      </c>
      <c r="AB99" s="262">
        <v>97</v>
      </c>
      <c r="AC99" s="263" t="s">
        <v>556</v>
      </c>
      <c r="AD99" s="264">
        <v>6</v>
      </c>
      <c r="AE99" s="265">
        <v>37</v>
      </c>
      <c r="AF99" s="265">
        <v>222</v>
      </c>
      <c r="AG99" s="266">
        <f t="shared" si="1"/>
        <v>1.4055970621755097E-3</v>
      </c>
      <c r="AH99" s="267" t="s">
        <v>50</v>
      </c>
    </row>
    <row r="100" spans="1:34" x14ac:dyDescent="0.25">
      <c r="A100" s="268">
        <v>98</v>
      </c>
      <c r="B100" s="263" t="s">
        <v>411</v>
      </c>
      <c r="C100" s="263" t="s">
        <v>515</v>
      </c>
      <c r="D100" s="264">
        <v>3</v>
      </c>
      <c r="E100" s="265">
        <v>39</v>
      </c>
      <c r="F100" s="265">
        <v>117</v>
      </c>
      <c r="G100" s="266">
        <v>1.0309187512666203E-3</v>
      </c>
      <c r="H100" s="273" t="s">
        <v>50</v>
      </c>
      <c r="J100" s="268">
        <v>98</v>
      </c>
      <c r="K100" s="263" t="s">
        <v>435</v>
      </c>
      <c r="L100" s="263" t="s">
        <v>501</v>
      </c>
      <c r="M100" s="264">
        <v>4</v>
      </c>
      <c r="N100" s="265">
        <v>37</v>
      </c>
      <c r="O100" s="265">
        <v>148</v>
      </c>
      <c r="P100" s="266">
        <v>1.1107191906759627E-3</v>
      </c>
      <c r="Q100" s="267" t="s">
        <v>50</v>
      </c>
      <c r="S100" s="268">
        <v>98</v>
      </c>
      <c r="T100" s="263"/>
      <c r="U100" s="263" t="s">
        <v>583</v>
      </c>
      <c r="V100" s="264">
        <v>3</v>
      </c>
      <c r="W100" s="265">
        <v>47</v>
      </c>
      <c r="X100" s="265">
        <v>141</v>
      </c>
      <c r="Y100" s="266">
        <v>1.1000000000000001E-3</v>
      </c>
      <c r="Z100" s="267" t="s">
        <v>50</v>
      </c>
      <c r="AB100" s="268">
        <v>98</v>
      </c>
      <c r="AC100" s="263" t="s">
        <v>491</v>
      </c>
      <c r="AD100" s="264">
        <v>6</v>
      </c>
      <c r="AE100" s="265">
        <v>35</v>
      </c>
      <c r="AF100" s="265">
        <v>210</v>
      </c>
      <c r="AG100" s="266">
        <f t="shared" si="1"/>
        <v>1.3296188425984551E-3</v>
      </c>
      <c r="AH100" s="267" t="s">
        <v>50</v>
      </c>
    </row>
    <row r="101" spans="1:34" x14ac:dyDescent="0.25">
      <c r="A101" s="262">
        <v>99</v>
      </c>
      <c r="B101" s="263" t="s">
        <v>421</v>
      </c>
      <c r="C101" s="263" t="s">
        <v>415</v>
      </c>
      <c r="D101" s="264">
        <v>3</v>
      </c>
      <c r="E101" s="265">
        <v>39</v>
      </c>
      <c r="F101" s="265">
        <v>117</v>
      </c>
      <c r="G101" s="266">
        <v>1.0309187512666203E-3</v>
      </c>
      <c r="H101" s="273" t="s">
        <v>50</v>
      </c>
      <c r="J101" s="262">
        <v>99</v>
      </c>
      <c r="K101" s="263" t="s">
        <v>399</v>
      </c>
      <c r="L101" s="263" t="s">
        <v>550</v>
      </c>
      <c r="M101" s="264">
        <v>3</v>
      </c>
      <c r="N101" s="265">
        <v>49</v>
      </c>
      <c r="O101" s="265">
        <v>147</v>
      </c>
      <c r="P101" s="266">
        <v>1.1032143312795035E-3</v>
      </c>
      <c r="Q101" s="267" t="s">
        <v>50</v>
      </c>
      <c r="S101" s="262">
        <v>99</v>
      </c>
      <c r="T101" s="263"/>
      <c r="U101" s="263" t="s">
        <v>502</v>
      </c>
      <c r="V101" s="264">
        <v>4</v>
      </c>
      <c r="W101" s="265">
        <v>37</v>
      </c>
      <c r="X101" s="265">
        <v>148</v>
      </c>
      <c r="Y101" s="266">
        <v>1.1000000000000001E-3</v>
      </c>
      <c r="Z101" s="267" t="s">
        <v>50</v>
      </c>
      <c r="AB101" s="262">
        <v>99</v>
      </c>
      <c r="AC101" s="263" t="s">
        <v>526</v>
      </c>
      <c r="AD101" s="264">
        <v>4</v>
      </c>
      <c r="AE101" s="265">
        <v>52</v>
      </c>
      <c r="AF101" s="265">
        <v>208</v>
      </c>
      <c r="AG101" s="266">
        <f t="shared" si="1"/>
        <v>1.3169558060022793E-3</v>
      </c>
      <c r="AH101" s="267" t="s">
        <v>50</v>
      </c>
    </row>
    <row r="102" spans="1:34" x14ac:dyDescent="0.25">
      <c r="A102" s="268">
        <v>100</v>
      </c>
      <c r="B102" s="263" t="s">
        <v>440</v>
      </c>
      <c r="C102" s="263" t="s">
        <v>518</v>
      </c>
      <c r="D102" s="264">
        <v>3</v>
      </c>
      <c r="E102" s="265">
        <v>39</v>
      </c>
      <c r="F102" s="265">
        <v>117</v>
      </c>
      <c r="G102" s="266">
        <v>1.0309187512666203E-3</v>
      </c>
      <c r="H102" s="273" t="s">
        <v>50</v>
      </c>
      <c r="J102" s="268">
        <v>100</v>
      </c>
      <c r="K102" s="263" t="s">
        <v>411</v>
      </c>
      <c r="L102" s="263" t="s">
        <v>492</v>
      </c>
      <c r="M102" s="264">
        <v>4</v>
      </c>
      <c r="N102" s="265">
        <v>35</v>
      </c>
      <c r="O102" s="265">
        <v>140</v>
      </c>
      <c r="P102" s="266">
        <v>1.0506803155042889E-3</v>
      </c>
      <c r="Q102" s="267" t="s">
        <v>50</v>
      </c>
      <c r="S102" s="268">
        <v>100</v>
      </c>
      <c r="T102" s="263"/>
      <c r="U102" s="263" t="s">
        <v>481</v>
      </c>
      <c r="V102" s="264">
        <v>3</v>
      </c>
      <c r="W102" s="265">
        <v>42</v>
      </c>
      <c r="X102" s="265">
        <v>126</v>
      </c>
      <c r="Y102" s="266">
        <v>1E-3</v>
      </c>
      <c r="Z102" s="267" t="s">
        <v>50</v>
      </c>
      <c r="AB102" s="268">
        <v>100</v>
      </c>
      <c r="AC102" s="263" t="s">
        <v>470</v>
      </c>
      <c r="AD102" s="264">
        <v>4</v>
      </c>
      <c r="AE102" s="265">
        <v>49</v>
      </c>
      <c r="AF102" s="265">
        <v>196</v>
      </c>
      <c r="AG102" s="266">
        <f t="shared" si="1"/>
        <v>1.2409775864252247E-3</v>
      </c>
      <c r="AH102" s="267" t="s">
        <v>50</v>
      </c>
    </row>
    <row r="103" spans="1:34" x14ac:dyDescent="0.25">
      <c r="A103" s="262">
        <v>101</v>
      </c>
      <c r="B103" s="263" t="s">
        <v>421</v>
      </c>
      <c r="C103" s="263" t="s">
        <v>485</v>
      </c>
      <c r="D103" s="264">
        <v>3</v>
      </c>
      <c r="E103" s="265">
        <v>37</v>
      </c>
      <c r="F103" s="265">
        <v>111</v>
      </c>
      <c r="G103" s="266">
        <v>9.7805112299653718E-4</v>
      </c>
      <c r="H103" s="273" t="s">
        <v>50</v>
      </c>
      <c r="J103" s="262">
        <v>101</v>
      </c>
      <c r="K103" s="263" t="s">
        <v>403</v>
      </c>
      <c r="L103" s="263" t="s">
        <v>489</v>
      </c>
      <c r="M103" s="264">
        <v>3</v>
      </c>
      <c r="N103" s="265">
        <v>42</v>
      </c>
      <c r="O103" s="265">
        <v>126</v>
      </c>
      <c r="P103" s="266">
        <v>9.4561228395386007E-4</v>
      </c>
      <c r="Q103" s="267" t="s">
        <v>50</v>
      </c>
      <c r="S103" s="262">
        <v>101</v>
      </c>
      <c r="T103" s="263"/>
      <c r="U103" s="263" t="s">
        <v>584</v>
      </c>
      <c r="V103" s="264">
        <v>3</v>
      </c>
      <c r="W103" s="265">
        <v>42</v>
      </c>
      <c r="X103" s="265">
        <v>126</v>
      </c>
      <c r="Y103" s="266">
        <v>1E-3</v>
      </c>
      <c r="Z103" s="267" t="s">
        <v>50</v>
      </c>
      <c r="AB103" s="262">
        <v>101</v>
      </c>
      <c r="AC103" s="263" t="s">
        <v>447</v>
      </c>
      <c r="AD103" s="264">
        <v>5</v>
      </c>
      <c r="AE103" s="265">
        <v>37</v>
      </c>
      <c r="AF103" s="265">
        <v>185</v>
      </c>
      <c r="AG103" s="266">
        <f t="shared" si="1"/>
        <v>1.1713308851462581E-3</v>
      </c>
      <c r="AH103" s="267" t="s">
        <v>50</v>
      </c>
    </row>
    <row r="104" spans="1:34" x14ac:dyDescent="0.25">
      <c r="A104" s="268">
        <v>102</v>
      </c>
      <c r="B104" s="263" t="s">
        <v>399</v>
      </c>
      <c r="C104" s="263" t="s">
        <v>519</v>
      </c>
      <c r="D104" s="264">
        <v>3</v>
      </c>
      <c r="E104" s="265">
        <v>37</v>
      </c>
      <c r="F104" s="265">
        <v>111</v>
      </c>
      <c r="G104" s="266">
        <v>9.7805112299653718E-4</v>
      </c>
      <c r="H104" s="273" t="s">
        <v>50</v>
      </c>
      <c r="J104" s="268">
        <v>102</v>
      </c>
      <c r="K104" s="263" t="s">
        <v>411</v>
      </c>
      <c r="L104" s="263" t="s">
        <v>547</v>
      </c>
      <c r="M104" s="264">
        <v>3</v>
      </c>
      <c r="N104" s="265">
        <v>42</v>
      </c>
      <c r="O104" s="265">
        <v>126</v>
      </c>
      <c r="P104" s="266">
        <v>9.4561228395386007E-4</v>
      </c>
      <c r="Q104" s="267" t="s">
        <v>50</v>
      </c>
      <c r="S104" s="268">
        <v>102</v>
      </c>
      <c r="T104" s="263"/>
      <c r="U104" s="263" t="s">
        <v>585</v>
      </c>
      <c r="V104" s="264">
        <v>3</v>
      </c>
      <c r="W104" s="265">
        <v>42</v>
      </c>
      <c r="X104" s="265">
        <v>126</v>
      </c>
      <c r="Y104" s="266">
        <v>1E-3</v>
      </c>
      <c r="Z104" s="267" t="s">
        <v>50</v>
      </c>
      <c r="AB104" s="268">
        <v>102</v>
      </c>
      <c r="AC104" s="263" t="s">
        <v>505</v>
      </c>
      <c r="AD104" s="264">
        <v>5</v>
      </c>
      <c r="AE104" s="265">
        <v>37</v>
      </c>
      <c r="AF104" s="265">
        <v>185</v>
      </c>
      <c r="AG104" s="266">
        <f t="shared" si="1"/>
        <v>1.1713308851462581E-3</v>
      </c>
      <c r="AH104" s="267" t="s">
        <v>50</v>
      </c>
    </row>
    <row r="105" spans="1:34" x14ac:dyDescent="0.25">
      <c r="A105" s="262">
        <v>103</v>
      </c>
      <c r="B105" s="263" t="s">
        <v>399</v>
      </c>
      <c r="C105" s="263" t="s">
        <v>516</v>
      </c>
      <c r="D105" s="264">
        <v>3</v>
      </c>
      <c r="E105" s="265">
        <v>37</v>
      </c>
      <c r="F105" s="265">
        <v>111</v>
      </c>
      <c r="G105" s="266">
        <v>9.7805112299653718E-4</v>
      </c>
      <c r="H105" s="273" t="s">
        <v>50</v>
      </c>
      <c r="J105" s="262">
        <v>103</v>
      </c>
      <c r="K105" s="263" t="s">
        <v>421</v>
      </c>
      <c r="L105" s="263" t="s">
        <v>461</v>
      </c>
      <c r="M105" s="264">
        <v>1</v>
      </c>
      <c r="N105" s="265">
        <v>120</v>
      </c>
      <c r="O105" s="265">
        <v>120</v>
      </c>
      <c r="P105" s="266">
        <v>9.0058312757510493E-4</v>
      </c>
      <c r="Q105" s="267" t="s">
        <v>50</v>
      </c>
      <c r="S105" s="262">
        <v>103</v>
      </c>
      <c r="T105" s="263"/>
      <c r="U105" s="263" t="s">
        <v>513</v>
      </c>
      <c r="V105" s="264">
        <v>3</v>
      </c>
      <c r="W105" s="265">
        <v>39</v>
      </c>
      <c r="X105" s="265">
        <v>117</v>
      </c>
      <c r="Y105" s="266">
        <v>8.9999999999999998E-4</v>
      </c>
      <c r="Z105" s="267" t="s">
        <v>50</v>
      </c>
      <c r="AB105" s="262">
        <v>103</v>
      </c>
      <c r="AC105" s="263" t="s">
        <v>430</v>
      </c>
      <c r="AD105" s="264">
        <v>5</v>
      </c>
      <c r="AE105" s="265">
        <v>37</v>
      </c>
      <c r="AF105" s="265">
        <v>185</v>
      </c>
      <c r="AG105" s="266">
        <f t="shared" si="1"/>
        <v>1.1713308851462581E-3</v>
      </c>
      <c r="AH105" s="267" t="s">
        <v>50</v>
      </c>
    </row>
    <row r="106" spans="1:34" x14ac:dyDescent="0.25">
      <c r="A106" s="268">
        <v>104</v>
      </c>
      <c r="B106" s="263" t="s">
        <v>425</v>
      </c>
      <c r="C106" s="263" t="s">
        <v>517</v>
      </c>
      <c r="D106" s="264">
        <v>6</v>
      </c>
      <c r="E106" s="265">
        <v>18</v>
      </c>
      <c r="F106" s="265">
        <v>108</v>
      </c>
      <c r="G106" s="266">
        <v>9.516173088614956E-4</v>
      </c>
      <c r="H106" s="273" t="s">
        <v>50</v>
      </c>
      <c r="J106" s="268">
        <v>104</v>
      </c>
      <c r="K106" s="263" t="s">
        <v>440</v>
      </c>
      <c r="L106" s="263" t="s">
        <v>535</v>
      </c>
      <c r="M106" s="264">
        <v>3</v>
      </c>
      <c r="N106" s="265">
        <v>39</v>
      </c>
      <c r="O106" s="265">
        <v>117</v>
      </c>
      <c r="P106" s="266">
        <v>8.7806854938572731E-4</v>
      </c>
      <c r="Q106" s="267" t="s">
        <v>50</v>
      </c>
      <c r="S106" s="268">
        <v>104</v>
      </c>
      <c r="T106" s="263"/>
      <c r="U106" s="263" t="s">
        <v>540</v>
      </c>
      <c r="V106" s="264">
        <v>5</v>
      </c>
      <c r="W106" s="265">
        <v>23</v>
      </c>
      <c r="X106" s="265">
        <v>115</v>
      </c>
      <c r="Y106" s="266">
        <v>8.9999999999999998E-4</v>
      </c>
      <c r="Z106" s="267" t="s">
        <v>50</v>
      </c>
      <c r="AB106" s="268">
        <v>104</v>
      </c>
      <c r="AC106" s="263" t="s">
        <v>432</v>
      </c>
      <c r="AD106" s="264">
        <v>5</v>
      </c>
      <c r="AE106" s="265">
        <v>37</v>
      </c>
      <c r="AF106" s="265">
        <v>185</v>
      </c>
      <c r="AG106" s="266">
        <f t="shared" si="1"/>
        <v>1.1713308851462581E-3</v>
      </c>
      <c r="AH106" s="267" t="s">
        <v>50</v>
      </c>
    </row>
    <row r="107" spans="1:34" x14ac:dyDescent="0.25">
      <c r="A107" s="262">
        <v>105</v>
      </c>
      <c r="B107" s="263" t="s">
        <v>433</v>
      </c>
      <c r="C107" s="263" t="s">
        <v>520</v>
      </c>
      <c r="D107" s="264">
        <v>1</v>
      </c>
      <c r="E107" s="265">
        <v>105</v>
      </c>
      <c r="F107" s="265">
        <v>105</v>
      </c>
      <c r="G107" s="266">
        <v>9.2518349472645413E-4</v>
      </c>
      <c r="H107" s="273" t="s">
        <v>50</v>
      </c>
      <c r="J107" s="262">
        <v>105</v>
      </c>
      <c r="K107" s="263" t="s">
        <v>500</v>
      </c>
      <c r="L107" s="263" t="s">
        <v>551</v>
      </c>
      <c r="M107" s="264">
        <v>2</v>
      </c>
      <c r="N107" s="265">
        <v>57</v>
      </c>
      <c r="O107" s="265">
        <v>114</v>
      </c>
      <c r="P107" s="266">
        <v>8.5555397119634969E-4</v>
      </c>
      <c r="Q107" s="267" t="s">
        <v>50</v>
      </c>
      <c r="S107" s="262">
        <v>105</v>
      </c>
      <c r="T107" s="263"/>
      <c r="U107" s="263" t="s">
        <v>415</v>
      </c>
      <c r="V107" s="264">
        <v>3</v>
      </c>
      <c r="W107" s="265">
        <v>39</v>
      </c>
      <c r="X107" s="265">
        <v>117</v>
      </c>
      <c r="Y107" s="266">
        <v>8.9999999999999998E-4</v>
      </c>
      <c r="Z107" s="267" t="s">
        <v>50</v>
      </c>
      <c r="AB107" s="262">
        <v>105</v>
      </c>
      <c r="AC107" s="263" t="s">
        <v>476</v>
      </c>
      <c r="AD107" s="264">
        <v>5</v>
      </c>
      <c r="AE107" s="265">
        <v>37</v>
      </c>
      <c r="AF107" s="265">
        <v>185</v>
      </c>
      <c r="AG107" s="266">
        <f t="shared" si="1"/>
        <v>1.1713308851462581E-3</v>
      </c>
      <c r="AH107" s="267" t="s">
        <v>50</v>
      </c>
    </row>
    <row r="108" spans="1:34" x14ac:dyDescent="0.25">
      <c r="A108" s="268">
        <v>106</v>
      </c>
      <c r="B108" s="263" t="s">
        <v>435</v>
      </c>
      <c r="C108" s="263" t="s">
        <v>491</v>
      </c>
      <c r="D108" s="264">
        <v>3</v>
      </c>
      <c r="E108" s="265">
        <v>35</v>
      </c>
      <c r="F108" s="265">
        <v>105</v>
      </c>
      <c r="G108" s="266">
        <v>9.2518349472645413E-4</v>
      </c>
      <c r="H108" s="273" t="s">
        <v>50</v>
      </c>
      <c r="J108" s="268">
        <v>106</v>
      </c>
      <c r="K108" s="263" t="s">
        <v>408</v>
      </c>
      <c r="L108" s="263" t="s">
        <v>528</v>
      </c>
      <c r="M108" s="264">
        <v>3</v>
      </c>
      <c r="N108" s="265">
        <v>37</v>
      </c>
      <c r="O108" s="265">
        <v>111</v>
      </c>
      <c r="P108" s="266">
        <v>8.3303939300697206E-4</v>
      </c>
      <c r="Q108" s="267" t="s">
        <v>50</v>
      </c>
      <c r="S108" s="268">
        <v>106</v>
      </c>
      <c r="T108" s="263"/>
      <c r="U108" s="263" t="s">
        <v>483</v>
      </c>
      <c r="V108" s="264">
        <v>3</v>
      </c>
      <c r="W108" s="265">
        <v>39</v>
      </c>
      <c r="X108" s="265">
        <v>117</v>
      </c>
      <c r="Y108" s="266">
        <v>8.9999999999999998E-4</v>
      </c>
      <c r="Z108" s="267" t="s">
        <v>50</v>
      </c>
      <c r="AB108" s="268">
        <v>106</v>
      </c>
      <c r="AC108" s="263" t="s">
        <v>538</v>
      </c>
      <c r="AD108" s="264">
        <v>4</v>
      </c>
      <c r="AE108" s="265">
        <v>44</v>
      </c>
      <c r="AF108" s="265">
        <v>176</v>
      </c>
      <c r="AG108" s="266">
        <f t="shared" si="1"/>
        <v>1.1143472204634671E-3</v>
      </c>
      <c r="AH108" s="267" t="s">
        <v>50</v>
      </c>
    </row>
    <row r="109" spans="1:34" x14ac:dyDescent="0.25">
      <c r="A109" s="262">
        <v>107</v>
      </c>
      <c r="B109" s="263" t="s">
        <v>399</v>
      </c>
      <c r="C109" s="263" t="s">
        <v>522</v>
      </c>
      <c r="D109" s="264">
        <v>2</v>
      </c>
      <c r="E109" s="265">
        <v>44</v>
      </c>
      <c r="F109" s="265">
        <v>88</v>
      </c>
      <c r="G109" s="266">
        <v>7.7539188129455204E-4</v>
      </c>
      <c r="H109" s="273" t="s">
        <v>50</v>
      </c>
      <c r="J109" s="262">
        <v>107</v>
      </c>
      <c r="K109" s="263" t="s">
        <v>419</v>
      </c>
      <c r="L109" s="263" t="s">
        <v>507</v>
      </c>
      <c r="M109" s="264">
        <v>3</v>
      </c>
      <c r="N109" s="265">
        <v>37</v>
      </c>
      <c r="O109" s="265">
        <v>111</v>
      </c>
      <c r="P109" s="266">
        <v>8.3303939300697206E-4</v>
      </c>
      <c r="Q109" s="267" t="s">
        <v>50</v>
      </c>
      <c r="S109" s="262">
        <v>107</v>
      </c>
      <c r="T109" s="263"/>
      <c r="U109" s="263" t="s">
        <v>583</v>
      </c>
      <c r="V109" s="264">
        <v>2</v>
      </c>
      <c r="W109" s="265">
        <v>51</v>
      </c>
      <c r="X109" s="265">
        <v>102</v>
      </c>
      <c r="Y109" s="266">
        <v>8.0000000000000004E-4</v>
      </c>
      <c r="Z109" s="267" t="s">
        <v>50</v>
      </c>
      <c r="AB109" s="262">
        <v>107</v>
      </c>
      <c r="AC109" s="263" t="s">
        <v>416</v>
      </c>
      <c r="AD109" s="264">
        <v>4</v>
      </c>
      <c r="AE109" s="265">
        <v>44</v>
      </c>
      <c r="AF109" s="265">
        <v>176</v>
      </c>
      <c r="AG109" s="266">
        <f t="shared" si="1"/>
        <v>1.1143472204634671E-3</v>
      </c>
      <c r="AH109" s="267" t="s">
        <v>50</v>
      </c>
    </row>
    <row r="110" spans="1:34" x14ac:dyDescent="0.25">
      <c r="A110" s="268">
        <v>108</v>
      </c>
      <c r="B110" s="263" t="s">
        <v>417</v>
      </c>
      <c r="C110" s="263" t="s">
        <v>523</v>
      </c>
      <c r="D110" s="264">
        <v>2</v>
      </c>
      <c r="E110" s="265">
        <v>42</v>
      </c>
      <c r="F110" s="265">
        <v>84</v>
      </c>
      <c r="G110" s="266">
        <v>7.4014679578116331E-4</v>
      </c>
      <c r="H110" s="273" t="s">
        <v>50</v>
      </c>
      <c r="J110" s="268">
        <v>108</v>
      </c>
      <c r="K110" s="263" t="s">
        <v>425</v>
      </c>
      <c r="L110" s="263" t="s">
        <v>552</v>
      </c>
      <c r="M110" s="264">
        <v>3</v>
      </c>
      <c r="N110" s="265">
        <v>35</v>
      </c>
      <c r="O110" s="265">
        <v>105</v>
      </c>
      <c r="P110" s="266">
        <v>7.8801023662821682E-4</v>
      </c>
      <c r="Q110" s="267" t="s">
        <v>50</v>
      </c>
      <c r="S110" s="268">
        <v>108</v>
      </c>
      <c r="T110" s="263"/>
      <c r="U110" s="263" t="s">
        <v>461</v>
      </c>
      <c r="V110" s="264">
        <v>2</v>
      </c>
      <c r="W110" s="265">
        <v>50</v>
      </c>
      <c r="X110" s="265">
        <v>100</v>
      </c>
      <c r="Y110" s="266">
        <v>8.0000000000000004E-4</v>
      </c>
      <c r="Z110" s="267" t="s">
        <v>50</v>
      </c>
      <c r="AB110" s="268">
        <v>108</v>
      </c>
      <c r="AC110" s="263" t="s">
        <v>493</v>
      </c>
      <c r="AD110" s="264">
        <v>4</v>
      </c>
      <c r="AE110" s="265">
        <v>44</v>
      </c>
      <c r="AF110" s="265">
        <v>176</v>
      </c>
      <c r="AG110" s="266">
        <f t="shared" si="1"/>
        <v>1.1143472204634671E-3</v>
      </c>
      <c r="AH110" s="267" t="s">
        <v>50</v>
      </c>
    </row>
    <row r="111" spans="1:34" x14ac:dyDescent="0.25">
      <c r="A111" s="262">
        <v>109</v>
      </c>
      <c r="B111" s="263" t="s">
        <v>408</v>
      </c>
      <c r="C111" s="263" t="s">
        <v>524</v>
      </c>
      <c r="D111" s="264">
        <v>2</v>
      </c>
      <c r="E111" s="265">
        <v>42</v>
      </c>
      <c r="F111" s="265">
        <v>84</v>
      </c>
      <c r="G111" s="266">
        <v>7.4014679578116331E-4</v>
      </c>
      <c r="H111" s="273" t="s">
        <v>50</v>
      </c>
      <c r="J111" s="262">
        <v>109</v>
      </c>
      <c r="K111" s="263" t="s">
        <v>425</v>
      </c>
      <c r="L111" s="263" t="s">
        <v>496</v>
      </c>
      <c r="M111" s="264">
        <v>2</v>
      </c>
      <c r="N111" s="265">
        <v>49</v>
      </c>
      <c r="O111" s="265">
        <v>98</v>
      </c>
      <c r="P111" s="266">
        <v>7.3547622085300233E-4</v>
      </c>
      <c r="Q111" s="267" t="s">
        <v>50</v>
      </c>
      <c r="S111" s="262">
        <v>109</v>
      </c>
      <c r="T111" s="263"/>
      <c r="U111" s="263" t="s">
        <v>529</v>
      </c>
      <c r="V111" s="264">
        <v>3</v>
      </c>
      <c r="W111" s="265">
        <v>32</v>
      </c>
      <c r="X111" s="265">
        <v>96</v>
      </c>
      <c r="Y111" s="266">
        <v>6.9999999999999999E-4</v>
      </c>
      <c r="Z111" s="267" t="s">
        <v>50</v>
      </c>
      <c r="AB111" s="262">
        <v>109</v>
      </c>
      <c r="AC111" s="263" t="s">
        <v>503</v>
      </c>
      <c r="AD111" s="264">
        <v>4</v>
      </c>
      <c r="AE111" s="265">
        <v>42</v>
      </c>
      <c r="AF111" s="265">
        <v>168</v>
      </c>
      <c r="AG111" s="266">
        <f t="shared" si="1"/>
        <v>1.0636950740787641E-3</v>
      </c>
      <c r="AH111" s="267" t="s">
        <v>50</v>
      </c>
    </row>
    <row r="112" spans="1:34" x14ac:dyDescent="0.25">
      <c r="A112" s="268">
        <v>110</v>
      </c>
      <c r="B112" s="263" t="s">
        <v>425</v>
      </c>
      <c r="C112" s="263" t="s">
        <v>416</v>
      </c>
      <c r="D112" s="264">
        <v>2</v>
      </c>
      <c r="E112" s="265">
        <v>39</v>
      </c>
      <c r="F112" s="265">
        <v>78</v>
      </c>
      <c r="G112" s="266">
        <v>6.8727916751108015E-4</v>
      </c>
      <c r="H112" s="273" t="s">
        <v>50</v>
      </c>
      <c r="J112" s="268">
        <v>110</v>
      </c>
      <c r="K112" s="263" t="s">
        <v>399</v>
      </c>
      <c r="L112" s="263" t="s">
        <v>495</v>
      </c>
      <c r="M112" s="264">
        <v>3</v>
      </c>
      <c r="N112" s="265">
        <v>32</v>
      </c>
      <c r="O112" s="265">
        <v>96</v>
      </c>
      <c r="P112" s="266">
        <v>7.2046650206008395E-4</v>
      </c>
      <c r="Q112" s="267" t="s">
        <v>50</v>
      </c>
      <c r="S112" s="268">
        <v>110</v>
      </c>
      <c r="T112" s="263"/>
      <c r="U112" s="263" t="s">
        <v>413</v>
      </c>
      <c r="V112" s="264">
        <v>2</v>
      </c>
      <c r="W112" s="265">
        <v>44</v>
      </c>
      <c r="X112" s="265">
        <v>88</v>
      </c>
      <c r="Y112" s="266">
        <v>6.9999999999999999E-4</v>
      </c>
      <c r="Z112" s="267" t="s">
        <v>50</v>
      </c>
      <c r="AB112" s="268">
        <v>110</v>
      </c>
      <c r="AC112" s="263" t="s">
        <v>415</v>
      </c>
      <c r="AD112" s="264">
        <v>4</v>
      </c>
      <c r="AE112" s="265">
        <v>39</v>
      </c>
      <c r="AF112" s="265">
        <v>156</v>
      </c>
      <c r="AG112" s="266">
        <f t="shared" si="1"/>
        <v>9.8771685450170944E-4</v>
      </c>
      <c r="AH112" s="267" t="s">
        <v>50</v>
      </c>
    </row>
    <row r="113" spans="1:34" x14ac:dyDescent="0.25">
      <c r="A113" s="262">
        <v>111</v>
      </c>
      <c r="B113" s="263" t="s">
        <v>433</v>
      </c>
      <c r="C113" s="263" t="s">
        <v>461</v>
      </c>
      <c r="D113" s="264">
        <v>2</v>
      </c>
      <c r="E113" s="265">
        <v>39</v>
      </c>
      <c r="F113" s="265">
        <v>78</v>
      </c>
      <c r="G113" s="266">
        <v>6.8727916751108015E-4</v>
      </c>
      <c r="H113" s="273" t="s">
        <v>50</v>
      </c>
      <c r="J113" s="262">
        <v>111</v>
      </c>
      <c r="K113" s="263" t="s">
        <v>399</v>
      </c>
      <c r="L113" s="263" t="s">
        <v>553</v>
      </c>
      <c r="M113" s="264">
        <v>2</v>
      </c>
      <c r="N113" s="265">
        <v>47</v>
      </c>
      <c r="O113" s="265">
        <v>94</v>
      </c>
      <c r="P113" s="266">
        <v>7.0545678326716546E-4</v>
      </c>
      <c r="Q113" s="267" t="s">
        <v>50</v>
      </c>
      <c r="S113" s="262">
        <v>111</v>
      </c>
      <c r="T113" s="263"/>
      <c r="U113" s="263" t="s">
        <v>480</v>
      </c>
      <c r="V113" s="264">
        <v>3</v>
      </c>
      <c r="W113" s="265">
        <v>32</v>
      </c>
      <c r="X113" s="265">
        <v>96</v>
      </c>
      <c r="Y113" s="266">
        <v>6.9999999999999999E-4</v>
      </c>
      <c r="Z113" s="267" t="s">
        <v>50</v>
      </c>
      <c r="AB113" s="262">
        <v>111</v>
      </c>
      <c r="AC113" s="263" t="s">
        <v>466</v>
      </c>
      <c r="AD113" s="264">
        <v>4</v>
      </c>
      <c r="AE113" s="265">
        <v>39</v>
      </c>
      <c r="AF113" s="265">
        <v>156</v>
      </c>
      <c r="AG113" s="266">
        <f t="shared" si="1"/>
        <v>9.8771685450170944E-4</v>
      </c>
      <c r="AH113" s="267" t="s">
        <v>50</v>
      </c>
    </row>
    <row r="114" spans="1:34" x14ac:dyDescent="0.25">
      <c r="A114" s="268">
        <v>112</v>
      </c>
      <c r="B114" s="263" t="s">
        <v>419</v>
      </c>
      <c r="C114" s="263" t="s">
        <v>526</v>
      </c>
      <c r="D114" s="264">
        <v>2</v>
      </c>
      <c r="E114" s="265">
        <v>39</v>
      </c>
      <c r="F114" s="265">
        <v>78</v>
      </c>
      <c r="G114" s="266">
        <v>6.8727916751108015E-4</v>
      </c>
      <c r="H114" s="273" t="s">
        <v>50</v>
      </c>
      <c r="J114" s="268">
        <v>112</v>
      </c>
      <c r="K114" s="263" t="s">
        <v>425</v>
      </c>
      <c r="L114" s="263" t="s">
        <v>522</v>
      </c>
      <c r="M114" s="264">
        <v>2</v>
      </c>
      <c r="N114" s="265">
        <v>44</v>
      </c>
      <c r="O114" s="265">
        <v>88</v>
      </c>
      <c r="P114" s="266">
        <v>6.6042762688841021E-4</v>
      </c>
      <c r="Q114" s="267" t="s">
        <v>50</v>
      </c>
      <c r="S114" s="268">
        <v>112</v>
      </c>
      <c r="T114" s="263"/>
      <c r="U114" s="263" t="s">
        <v>493</v>
      </c>
      <c r="V114" s="264">
        <v>2</v>
      </c>
      <c r="W114" s="265">
        <v>42</v>
      </c>
      <c r="X114" s="265">
        <v>84</v>
      </c>
      <c r="Y114" s="266">
        <v>5.9999999999999995E-4</v>
      </c>
      <c r="Z114" s="267" t="s">
        <v>50</v>
      </c>
      <c r="AB114" s="268">
        <v>112</v>
      </c>
      <c r="AC114" s="263" t="s">
        <v>494</v>
      </c>
      <c r="AD114" s="264">
        <v>4</v>
      </c>
      <c r="AE114" s="265">
        <v>39</v>
      </c>
      <c r="AF114" s="265">
        <v>156</v>
      </c>
      <c r="AG114" s="266">
        <f t="shared" si="1"/>
        <v>9.8771685450170944E-4</v>
      </c>
      <c r="AH114" s="267" t="s">
        <v>50</v>
      </c>
    </row>
    <row r="115" spans="1:34" x14ac:dyDescent="0.25">
      <c r="A115" s="262">
        <v>113</v>
      </c>
      <c r="B115" s="263" t="s">
        <v>403</v>
      </c>
      <c r="C115" s="263" t="s">
        <v>527</v>
      </c>
      <c r="D115" s="264">
        <v>1</v>
      </c>
      <c r="E115" s="265">
        <v>75</v>
      </c>
      <c r="F115" s="265">
        <v>75</v>
      </c>
      <c r="G115" s="266">
        <v>6.6084535337603868E-4</v>
      </c>
      <c r="H115" s="273" t="s">
        <v>50</v>
      </c>
      <c r="J115" s="262">
        <v>113</v>
      </c>
      <c r="K115" s="263" t="s">
        <v>403</v>
      </c>
      <c r="L115" s="263" t="s">
        <v>524</v>
      </c>
      <c r="M115" s="264">
        <v>2</v>
      </c>
      <c r="N115" s="265">
        <v>42</v>
      </c>
      <c r="O115" s="265">
        <v>84</v>
      </c>
      <c r="P115" s="266">
        <v>6.3040818930257345E-4</v>
      </c>
      <c r="Q115" s="267" t="s">
        <v>50</v>
      </c>
      <c r="S115" s="262">
        <v>113</v>
      </c>
      <c r="T115" s="263"/>
      <c r="U115" s="263" t="s">
        <v>515</v>
      </c>
      <c r="V115" s="264">
        <v>2</v>
      </c>
      <c r="W115" s="265">
        <v>39</v>
      </c>
      <c r="X115" s="265">
        <v>78</v>
      </c>
      <c r="Y115" s="266">
        <v>5.9999999999999995E-4</v>
      </c>
      <c r="Z115" s="267" t="s">
        <v>50</v>
      </c>
      <c r="AB115" s="262">
        <v>113</v>
      </c>
      <c r="AC115" s="263" t="s">
        <v>516</v>
      </c>
      <c r="AD115" s="264">
        <v>4</v>
      </c>
      <c r="AE115" s="265">
        <v>37</v>
      </c>
      <c r="AF115" s="265">
        <v>148</v>
      </c>
      <c r="AG115" s="266">
        <f t="shared" si="1"/>
        <v>9.3706470811700648E-4</v>
      </c>
      <c r="AH115" s="267" t="s">
        <v>50</v>
      </c>
    </row>
    <row r="116" spans="1:34" x14ac:dyDescent="0.25">
      <c r="A116" s="268">
        <v>114</v>
      </c>
      <c r="B116" s="263" t="s">
        <v>408</v>
      </c>
      <c r="C116" s="263" t="s">
        <v>525</v>
      </c>
      <c r="D116" s="264">
        <v>2</v>
      </c>
      <c r="E116" s="265">
        <v>37</v>
      </c>
      <c r="F116" s="265">
        <v>74</v>
      </c>
      <c r="G116" s="266">
        <v>6.5203408199769142E-4</v>
      </c>
      <c r="H116" s="273" t="s">
        <v>50</v>
      </c>
      <c r="J116" s="268">
        <v>114</v>
      </c>
      <c r="K116" s="263" t="s">
        <v>419</v>
      </c>
      <c r="L116" s="263" t="s">
        <v>504</v>
      </c>
      <c r="M116" s="264">
        <v>2</v>
      </c>
      <c r="N116" s="265">
        <v>42</v>
      </c>
      <c r="O116" s="265">
        <v>84</v>
      </c>
      <c r="P116" s="266">
        <v>6.3040818930257345E-4</v>
      </c>
      <c r="Q116" s="267" t="s">
        <v>50</v>
      </c>
      <c r="S116" s="268">
        <v>114</v>
      </c>
      <c r="T116" s="263"/>
      <c r="U116" s="263" t="s">
        <v>505</v>
      </c>
      <c r="V116" s="264">
        <v>2</v>
      </c>
      <c r="W116" s="265">
        <v>37</v>
      </c>
      <c r="X116" s="265">
        <v>74</v>
      </c>
      <c r="Y116" s="266">
        <v>5.9999999999999995E-4</v>
      </c>
      <c r="Z116" s="267" t="s">
        <v>50</v>
      </c>
      <c r="AB116" s="268">
        <v>114</v>
      </c>
      <c r="AC116" s="263" t="s">
        <v>528</v>
      </c>
      <c r="AD116" s="264">
        <v>4</v>
      </c>
      <c r="AE116" s="265">
        <v>37</v>
      </c>
      <c r="AF116" s="265">
        <v>148</v>
      </c>
      <c r="AG116" s="266">
        <f t="shared" si="1"/>
        <v>9.3706470811700648E-4</v>
      </c>
      <c r="AH116" s="267" t="s">
        <v>50</v>
      </c>
    </row>
    <row r="117" spans="1:34" x14ac:dyDescent="0.25">
      <c r="A117" s="262">
        <v>115</v>
      </c>
      <c r="B117" s="263" t="s">
        <v>421</v>
      </c>
      <c r="C117" s="263" t="s">
        <v>528</v>
      </c>
      <c r="D117" s="264">
        <v>2</v>
      </c>
      <c r="E117" s="265">
        <v>37</v>
      </c>
      <c r="F117" s="265">
        <v>74</v>
      </c>
      <c r="G117" s="266">
        <v>6.5203408199769142E-4</v>
      </c>
      <c r="H117" s="273" t="s">
        <v>50</v>
      </c>
      <c r="J117" s="262">
        <v>115</v>
      </c>
      <c r="K117" s="263" t="s">
        <v>419</v>
      </c>
      <c r="L117" s="263" t="s">
        <v>473</v>
      </c>
      <c r="M117" s="264">
        <v>2</v>
      </c>
      <c r="N117" s="265">
        <v>42</v>
      </c>
      <c r="O117" s="265">
        <v>84</v>
      </c>
      <c r="P117" s="266">
        <v>6.3040818930257345E-4</v>
      </c>
      <c r="Q117" s="267" t="s">
        <v>50</v>
      </c>
      <c r="S117" s="262">
        <v>115</v>
      </c>
      <c r="T117" s="263"/>
      <c r="U117" s="263" t="s">
        <v>466</v>
      </c>
      <c r="V117" s="264">
        <v>2</v>
      </c>
      <c r="W117" s="265">
        <v>37</v>
      </c>
      <c r="X117" s="265">
        <v>74</v>
      </c>
      <c r="Y117" s="266">
        <v>5.9999999999999995E-4</v>
      </c>
      <c r="Z117" s="267" t="s">
        <v>50</v>
      </c>
      <c r="AB117" s="262">
        <v>115</v>
      </c>
      <c r="AC117" s="263" t="s">
        <v>451</v>
      </c>
      <c r="AD117" s="264">
        <v>4</v>
      </c>
      <c r="AE117" s="265">
        <v>37</v>
      </c>
      <c r="AF117" s="265">
        <v>148</v>
      </c>
      <c r="AG117" s="266">
        <f t="shared" si="1"/>
        <v>9.3706470811700648E-4</v>
      </c>
      <c r="AH117" s="267" t="s">
        <v>50</v>
      </c>
    </row>
    <row r="118" spans="1:34" x14ac:dyDescent="0.25">
      <c r="A118" s="268">
        <v>116</v>
      </c>
      <c r="B118" s="263" t="s">
        <v>425</v>
      </c>
      <c r="C118" s="263" t="s">
        <v>509</v>
      </c>
      <c r="D118" s="264">
        <v>2</v>
      </c>
      <c r="E118" s="265">
        <v>37</v>
      </c>
      <c r="F118" s="265">
        <v>74</v>
      </c>
      <c r="G118" s="266">
        <v>6.5203408199769142E-4</v>
      </c>
      <c r="H118" s="273" t="s">
        <v>50</v>
      </c>
      <c r="J118" s="268">
        <v>116</v>
      </c>
      <c r="K118" s="263" t="s">
        <v>408</v>
      </c>
      <c r="L118" s="263" t="s">
        <v>554</v>
      </c>
      <c r="M118" s="264">
        <v>1</v>
      </c>
      <c r="N118" s="265">
        <v>79</v>
      </c>
      <c r="O118" s="265">
        <v>79</v>
      </c>
      <c r="P118" s="266">
        <v>5.9288389232027734E-4</v>
      </c>
      <c r="Q118" s="267" t="s">
        <v>50</v>
      </c>
      <c r="S118" s="268">
        <v>116</v>
      </c>
      <c r="T118" s="263"/>
      <c r="U118" s="263" t="s">
        <v>586</v>
      </c>
      <c r="V118" s="264">
        <v>2</v>
      </c>
      <c r="W118" s="265">
        <v>37</v>
      </c>
      <c r="X118" s="265">
        <v>74</v>
      </c>
      <c r="Y118" s="266">
        <v>5.9999999999999995E-4</v>
      </c>
      <c r="Z118" s="267" t="s">
        <v>50</v>
      </c>
      <c r="AB118" s="268">
        <v>116</v>
      </c>
      <c r="AC118" s="263" t="s">
        <v>443</v>
      </c>
      <c r="AD118" s="264">
        <v>4</v>
      </c>
      <c r="AE118" s="265">
        <v>37</v>
      </c>
      <c r="AF118" s="265">
        <v>148</v>
      </c>
      <c r="AG118" s="266">
        <f t="shared" si="1"/>
        <v>9.3706470811700648E-4</v>
      </c>
      <c r="AH118" s="267" t="s">
        <v>50</v>
      </c>
    </row>
    <row r="119" spans="1:34" x14ac:dyDescent="0.25">
      <c r="A119" s="262">
        <v>117</v>
      </c>
      <c r="B119" s="263" t="s">
        <v>433</v>
      </c>
      <c r="C119" s="263" t="s">
        <v>529</v>
      </c>
      <c r="D119" s="264">
        <v>2</v>
      </c>
      <c r="E119" s="265">
        <v>32</v>
      </c>
      <c r="F119" s="265">
        <v>64</v>
      </c>
      <c r="G119" s="266">
        <v>5.6392136821421964E-4</v>
      </c>
      <c r="H119" s="273" t="s">
        <v>50</v>
      </c>
      <c r="J119" s="262">
        <v>117</v>
      </c>
      <c r="K119" s="263" t="s">
        <v>433</v>
      </c>
      <c r="L119" s="263" t="s">
        <v>555</v>
      </c>
      <c r="M119" s="264">
        <v>2</v>
      </c>
      <c r="N119" s="265">
        <v>37</v>
      </c>
      <c r="O119" s="265">
        <v>74</v>
      </c>
      <c r="P119" s="266">
        <v>5.5535959533798134E-4</v>
      </c>
      <c r="Q119" s="267" t="s">
        <v>50</v>
      </c>
      <c r="S119" s="262">
        <v>117</v>
      </c>
      <c r="T119" s="263"/>
      <c r="U119" s="263" t="s">
        <v>519</v>
      </c>
      <c r="V119" s="264">
        <v>2</v>
      </c>
      <c r="W119" s="265">
        <v>37</v>
      </c>
      <c r="X119" s="265">
        <v>74</v>
      </c>
      <c r="Y119" s="266">
        <v>5.9999999999999995E-4</v>
      </c>
      <c r="Z119" s="267" t="s">
        <v>50</v>
      </c>
      <c r="AB119" s="262">
        <v>117</v>
      </c>
      <c r="AC119" s="263" t="s">
        <v>529</v>
      </c>
      <c r="AD119" s="264">
        <v>4</v>
      </c>
      <c r="AE119" s="265">
        <v>35</v>
      </c>
      <c r="AF119" s="265">
        <v>140</v>
      </c>
      <c r="AG119" s="266">
        <f t="shared" si="1"/>
        <v>8.8641256173230341E-4</v>
      </c>
      <c r="AH119" s="267" t="s">
        <v>50</v>
      </c>
    </row>
    <row r="120" spans="1:34" x14ac:dyDescent="0.25">
      <c r="A120" s="268">
        <v>118</v>
      </c>
      <c r="B120" s="263" t="s">
        <v>399</v>
      </c>
      <c r="C120" s="263" t="s">
        <v>461</v>
      </c>
      <c r="D120" s="264">
        <v>1</v>
      </c>
      <c r="E120" s="265">
        <v>62</v>
      </c>
      <c r="F120" s="265">
        <v>62</v>
      </c>
      <c r="G120" s="266">
        <v>5.4629882545752522E-4</v>
      </c>
      <c r="H120" s="273" t="s">
        <v>50</v>
      </c>
      <c r="J120" s="268">
        <v>118</v>
      </c>
      <c r="K120" s="263" t="s">
        <v>399</v>
      </c>
      <c r="L120" s="263" t="s">
        <v>556</v>
      </c>
      <c r="M120" s="264">
        <v>2</v>
      </c>
      <c r="N120" s="265">
        <v>37</v>
      </c>
      <c r="O120" s="265">
        <v>74</v>
      </c>
      <c r="P120" s="266">
        <v>5.5535959533798134E-4</v>
      </c>
      <c r="Q120" s="267" t="s">
        <v>50</v>
      </c>
      <c r="S120" s="268">
        <v>118</v>
      </c>
      <c r="T120" s="263"/>
      <c r="U120" s="263" t="s">
        <v>516</v>
      </c>
      <c r="V120" s="264">
        <v>2</v>
      </c>
      <c r="W120" s="265">
        <v>37</v>
      </c>
      <c r="X120" s="265">
        <v>74</v>
      </c>
      <c r="Y120" s="266">
        <v>5.9999999999999995E-4</v>
      </c>
      <c r="Z120" s="267" t="s">
        <v>50</v>
      </c>
      <c r="AB120" s="268">
        <v>118</v>
      </c>
      <c r="AC120" s="263" t="s">
        <v>495</v>
      </c>
      <c r="AD120" s="264">
        <v>4</v>
      </c>
      <c r="AE120" s="265">
        <v>35</v>
      </c>
      <c r="AF120" s="265">
        <v>140</v>
      </c>
      <c r="AG120" s="266">
        <f t="shared" si="1"/>
        <v>8.8641256173230341E-4</v>
      </c>
      <c r="AH120" s="267" t="s">
        <v>50</v>
      </c>
    </row>
    <row r="121" spans="1:34" x14ac:dyDescent="0.25">
      <c r="A121" s="262">
        <v>119</v>
      </c>
      <c r="B121" s="263" t="s">
        <v>419</v>
      </c>
      <c r="C121" s="263" t="s">
        <v>478</v>
      </c>
      <c r="D121" s="264">
        <v>1</v>
      </c>
      <c r="E121" s="265">
        <v>59</v>
      </c>
      <c r="F121" s="265">
        <v>59</v>
      </c>
      <c r="G121" s="266">
        <v>5.1986501132248375E-4</v>
      </c>
      <c r="H121" s="273" t="s">
        <v>50</v>
      </c>
      <c r="J121" s="262">
        <v>119</v>
      </c>
      <c r="K121" s="263" t="s">
        <v>425</v>
      </c>
      <c r="L121" s="263" t="s">
        <v>461</v>
      </c>
      <c r="M121" s="264">
        <v>1</v>
      </c>
      <c r="N121" s="265">
        <v>50</v>
      </c>
      <c r="O121" s="265">
        <v>50</v>
      </c>
      <c r="P121" s="266">
        <v>3.7524296982296035E-4</v>
      </c>
      <c r="Q121" s="267" t="s">
        <v>50</v>
      </c>
      <c r="S121" s="262">
        <v>119</v>
      </c>
      <c r="T121" s="263"/>
      <c r="U121" s="263" t="s">
        <v>514</v>
      </c>
      <c r="V121" s="264">
        <v>2</v>
      </c>
      <c r="W121" s="265">
        <v>42</v>
      </c>
      <c r="X121" s="265">
        <v>84</v>
      </c>
      <c r="Y121" s="266">
        <v>5.9999999999999995E-4</v>
      </c>
      <c r="Z121" s="267" t="s">
        <v>50</v>
      </c>
      <c r="AB121" s="262">
        <v>119</v>
      </c>
      <c r="AC121" s="263" t="s">
        <v>490</v>
      </c>
      <c r="AD121" s="264">
        <v>8</v>
      </c>
      <c r="AE121" s="265">
        <v>17</v>
      </c>
      <c r="AF121" s="265">
        <v>136</v>
      </c>
      <c r="AG121" s="266">
        <f t="shared" si="1"/>
        <v>8.6108648853995193E-4</v>
      </c>
      <c r="AH121" s="267" t="s">
        <v>50</v>
      </c>
    </row>
    <row r="122" spans="1:34" x14ac:dyDescent="0.25">
      <c r="A122" s="268">
        <v>120</v>
      </c>
      <c r="B122" s="263" t="s">
        <v>500</v>
      </c>
      <c r="C122" s="263" t="s">
        <v>461</v>
      </c>
      <c r="D122" s="264">
        <v>2</v>
      </c>
      <c r="E122" s="265">
        <v>28</v>
      </c>
      <c r="F122" s="265">
        <v>56</v>
      </c>
      <c r="G122" s="266">
        <v>4.9343119718744217E-4</v>
      </c>
      <c r="H122" s="273" t="s">
        <v>50</v>
      </c>
      <c r="J122" s="268">
        <v>120</v>
      </c>
      <c r="K122" s="263" t="s">
        <v>399</v>
      </c>
      <c r="L122" s="263" t="s">
        <v>557</v>
      </c>
      <c r="M122" s="264">
        <v>1</v>
      </c>
      <c r="N122" s="265">
        <v>49</v>
      </c>
      <c r="O122" s="265">
        <v>49</v>
      </c>
      <c r="P122" s="266">
        <v>3.6773811042650116E-4</v>
      </c>
      <c r="Q122" s="267" t="s">
        <v>50</v>
      </c>
      <c r="S122" s="268">
        <v>120</v>
      </c>
      <c r="T122" s="263"/>
      <c r="U122" s="263" t="s">
        <v>538</v>
      </c>
      <c r="V122" s="264">
        <v>2</v>
      </c>
      <c r="W122" s="265">
        <v>37</v>
      </c>
      <c r="X122" s="265">
        <v>74</v>
      </c>
      <c r="Y122" s="266">
        <v>5.9999999999999995E-4</v>
      </c>
      <c r="Z122" s="267" t="s">
        <v>50</v>
      </c>
      <c r="AB122" s="268">
        <v>120</v>
      </c>
      <c r="AC122" s="263" t="s">
        <v>487</v>
      </c>
      <c r="AD122" s="264">
        <v>3</v>
      </c>
      <c r="AE122" s="265">
        <v>44</v>
      </c>
      <c r="AF122" s="265">
        <v>132</v>
      </c>
      <c r="AG122" s="266">
        <f t="shared" si="1"/>
        <v>8.3576041534760034E-4</v>
      </c>
      <c r="AH122" s="267" t="s">
        <v>50</v>
      </c>
    </row>
    <row r="123" spans="1:34" x14ac:dyDescent="0.25">
      <c r="A123" s="262">
        <v>121</v>
      </c>
      <c r="B123" s="263" t="s">
        <v>421</v>
      </c>
      <c r="C123" s="263" t="s">
        <v>526</v>
      </c>
      <c r="D123" s="264">
        <v>1</v>
      </c>
      <c r="E123" s="265">
        <v>52</v>
      </c>
      <c r="F123" s="265">
        <v>52</v>
      </c>
      <c r="G123" s="266">
        <v>4.5818611167405343E-4</v>
      </c>
      <c r="H123" s="273" t="s">
        <v>50</v>
      </c>
      <c r="J123" s="262">
        <v>121</v>
      </c>
      <c r="K123" s="263" t="s">
        <v>425</v>
      </c>
      <c r="L123" s="263" t="s">
        <v>511</v>
      </c>
      <c r="M123" s="264">
        <v>1</v>
      </c>
      <c r="N123" s="265">
        <v>49</v>
      </c>
      <c r="O123" s="265">
        <v>49</v>
      </c>
      <c r="P123" s="266">
        <v>3.6773811042650116E-4</v>
      </c>
      <c r="Q123" s="267" t="s">
        <v>50</v>
      </c>
      <c r="S123" s="262">
        <v>121</v>
      </c>
      <c r="T123" s="263"/>
      <c r="U123" s="263" t="s">
        <v>524</v>
      </c>
      <c r="V123" s="264">
        <v>2</v>
      </c>
      <c r="W123" s="265">
        <v>42</v>
      </c>
      <c r="X123" s="265">
        <v>84</v>
      </c>
      <c r="Y123" s="266">
        <v>5.9999999999999995E-4</v>
      </c>
      <c r="Z123" s="267" t="s">
        <v>50</v>
      </c>
      <c r="AB123" s="262">
        <v>121</v>
      </c>
      <c r="AC123" s="263" t="s">
        <v>467</v>
      </c>
      <c r="AD123" s="264">
        <v>3</v>
      </c>
      <c r="AE123" s="265">
        <v>42</v>
      </c>
      <c r="AF123" s="265">
        <v>126</v>
      </c>
      <c r="AG123" s="266">
        <f t="shared" si="1"/>
        <v>7.9777130555907301E-4</v>
      </c>
      <c r="AH123" s="267" t="s">
        <v>50</v>
      </c>
    </row>
    <row r="124" spans="1:34" x14ac:dyDescent="0.25">
      <c r="A124" s="268">
        <v>122</v>
      </c>
      <c r="B124" s="263" t="s">
        <v>500</v>
      </c>
      <c r="C124" s="263" t="s">
        <v>530</v>
      </c>
      <c r="D124" s="264">
        <v>1</v>
      </c>
      <c r="E124" s="265">
        <v>45</v>
      </c>
      <c r="F124" s="265">
        <v>45</v>
      </c>
      <c r="G124" s="266">
        <v>3.9650721202562318E-4</v>
      </c>
      <c r="H124" s="273" t="s">
        <v>50</v>
      </c>
      <c r="J124" s="268">
        <v>122</v>
      </c>
      <c r="K124" s="263" t="s">
        <v>403</v>
      </c>
      <c r="L124" s="263" t="s">
        <v>461</v>
      </c>
      <c r="M124" s="264">
        <v>1</v>
      </c>
      <c r="N124" s="265">
        <v>47</v>
      </c>
      <c r="O124" s="265">
        <v>47</v>
      </c>
      <c r="P124" s="266">
        <v>3.5272839163358273E-4</v>
      </c>
      <c r="Q124" s="267" t="s">
        <v>50</v>
      </c>
      <c r="S124" s="268">
        <v>122</v>
      </c>
      <c r="T124" s="263"/>
      <c r="U124" s="263" t="s">
        <v>587</v>
      </c>
      <c r="V124" s="264">
        <v>2</v>
      </c>
      <c r="W124" s="265">
        <v>39</v>
      </c>
      <c r="X124" s="265">
        <v>78</v>
      </c>
      <c r="Y124" s="266">
        <v>5.9999999999999995E-4</v>
      </c>
      <c r="Z124" s="267" t="s">
        <v>50</v>
      </c>
      <c r="AB124" s="268">
        <v>122</v>
      </c>
      <c r="AC124" s="263" t="s">
        <v>517</v>
      </c>
      <c r="AD124" s="264">
        <v>7</v>
      </c>
      <c r="AE124" s="265">
        <v>18</v>
      </c>
      <c r="AF124" s="265">
        <v>126</v>
      </c>
      <c r="AG124" s="266">
        <f t="shared" si="1"/>
        <v>7.9777130555907301E-4</v>
      </c>
      <c r="AH124" s="267" t="s">
        <v>50</v>
      </c>
    </row>
    <row r="125" spans="1:34" x14ac:dyDescent="0.25">
      <c r="A125" s="262">
        <v>123</v>
      </c>
      <c r="B125" s="263" t="s">
        <v>399</v>
      </c>
      <c r="C125" s="263" t="s">
        <v>531</v>
      </c>
      <c r="D125" s="264">
        <v>1</v>
      </c>
      <c r="E125" s="265">
        <v>42</v>
      </c>
      <c r="F125" s="265">
        <v>42</v>
      </c>
      <c r="G125" s="266">
        <v>3.7007339789058165E-4</v>
      </c>
      <c r="H125" s="273" t="s">
        <v>50</v>
      </c>
      <c r="J125" s="262">
        <v>123</v>
      </c>
      <c r="K125" s="263" t="s">
        <v>433</v>
      </c>
      <c r="L125" s="263" t="s">
        <v>545</v>
      </c>
      <c r="M125" s="264">
        <v>9</v>
      </c>
      <c r="N125" s="265">
        <v>5</v>
      </c>
      <c r="O125" s="265">
        <v>45</v>
      </c>
      <c r="P125" s="266">
        <v>3.3771867284066435E-4</v>
      </c>
      <c r="Q125" s="267" t="s">
        <v>50</v>
      </c>
      <c r="S125" s="262">
        <v>123</v>
      </c>
      <c r="T125" s="263"/>
      <c r="U125" s="263" t="s">
        <v>552</v>
      </c>
      <c r="V125" s="264">
        <v>2</v>
      </c>
      <c r="W125" s="265">
        <v>35</v>
      </c>
      <c r="X125" s="265">
        <v>70</v>
      </c>
      <c r="Y125" s="266">
        <v>5.0000000000000001E-4</v>
      </c>
      <c r="Z125" s="267" t="s">
        <v>50</v>
      </c>
      <c r="AB125" s="262">
        <v>123</v>
      </c>
      <c r="AC125" s="263" t="s">
        <v>523</v>
      </c>
      <c r="AD125" s="264">
        <v>3</v>
      </c>
      <c r="AE125" s="265">
        <v>42</v>
      </c>
      <c r="AF125" s="265">
        <v>126</v>
      </c>
      <c r="AG125" s="266">
        <f t="shared" si="1"/>
        <v>7.9777130555907301E-4</v>
      </c>
      <c r="AH125" s="267" t="s">
        <v>50</v>
      </c>
    </row>
    <row r="126" spans="1:34" x14ac:dyDescent="0.25">
      <c r="A126" s="268">
        <v>124</v>
      </c>
      <c r="B126" s="263" t="s">
        <v>399</v>
      </c>
      <c r="C126" s="263" t="s">
        <v>532</v>
      </c>
      <c r="D126" s="264">
        <v>1</v>
      </c>
      <c r="E126" s="265">
        <v>39</v>
      </c>
      <c r="F126" s="265">
        <v>39</v>
      </c>
      <c r="G126" s="266">
        <v>3.4363958375554008E-4</v>
      </c>
      <c r="H126" s="273" t="s">
        <v>50</v>
      </c>
      <c r="J126" s="268">
        <v>124</v>
      </c>
      <c r="K126" s="263" t="s">
        <v>411</v>
      </c>
      <c r="L126" s="263" t="s">
        <v>461</v>
      </c>
      <c r="M126" s="264">
        <v>1</v>
      </c>
      <c r="N126" s="265">
        <v>42</v>
      </c>
      <c r="O126" s="265">
        <v>42</v>
      </c>
      <c r="P126" s="266">
        <v>3.1520409465128673E-4</v>
      </c>
      <c r="Q126" s="267" t="s">
        <v>50</v>
      </c>
      <c r="S126" s="268">
        <v>124</v>
      </c>
      <c r="T126" s="263"/>
      <c r="U126" s="263" t="s">
        <v>542</v>
      </c>
      <c r="V126" s="264">
        <v>10</v>
      </c>
      <c r="W126" s="265">
        <v>7</v>
      </c>
      <c r="X126" s="265">
        <v>70</v>
      </c>
      <c r="Y126" s="266">
        <v>5.0000000000000001E-4</v>
      </c>
      <c r="Z126" s="267" t="s">
        <v>50</v>
      </c>
      <c r="AB126" s="268">
        <v>124</v>
      </c>
      <c r="AC126" s="263" t="s">
        <v>452</v>
      </c>
      <c r="AD126" s="264">
        <v>3</v>
      </c>
      <c r="AE126" s="265">
        <v>42</v>
      </c>
      <c r="AF126" s="265">
        <v>126</v>
      </c>
      <c r="AG126" s="266">
        <f t="shared" si="1"/>
        <v>7.9777130555907301E-4</v>
      </c>
      <c r="AH126" s="267" t="s">
        <v>50</v>
      </c>
    </row>
    <row r="127" spans="1:34" x14ac:dyDescent="0.25">
      <c r="A127" s="262">
        <v>125</v>
      </c>
      <c r="B127" s="263" t="s">
        <v>408</v>
      </c>
      <c r="C127" s="263" t="s">
        <v>533</v>
      </c>
      <c r="D127" s="264">
        <v>1</v>
      </c>
      <c r="E127" s="265">
        <v>39</v>
      </c>
      <c r="F127" s="265">
        <v>39</v>
      </c>
      <c r="G127" s="266">
        <v>3.4363958375554008E-4</v>
      </c>
      <c r="H127" s="273" t="s">
        <v>50</v>
      </c>
      <c r="J127" s="262">
        <v>125</v>
      </c>
      <c r="K127" s="263" t="s">
        <v>411</v>
      </c>
      <c r="L127" s="263" t="s">
        <v>523</v>
      </c>
      <c r="M127" s="264">
        <v>1</v>
      </c>
      <c r="N127" s="265">
        <v>42</v>
      </c>
      <c r="O127" s="265">
        <v>42</v>
      </c>
      <c r="P127" s="266">
        <v>3.1520409465128673E-4</v>
      </c>
      <c r="Q127" s="267" t="s">
        <v>50</v>
      </c>
      <c r="S127" s="262">
        <v>125</v>
      </c>
      <c r="T127" s="263"/>
      <c r="U127" s="263" t="s">
        <v>461</v>
      </c>
      <c r="V127" s="264">
        <v>2</v>
      </c>
      <c r="W127" s="265">
        <v>35</v>
      </c>
      <c r="X127" s="265">
        <v>70</v>
      </c>
      <c r="Y127" s="266">
        <v>5.0000000000000001E-4</v>
      </c>
      <c r="Z127" s="267" t="s">
        <v>50</v>
      </c>
      <c r="AB127" s="262">
        <v>125</v>
      </c>
      <c r="AC127" s="263" t="s">
        <v>448</v>
      </c>
      <c r="AD127" s="264">
        <v>3</v>
      </c>
      <c r="AE127" s="265">
        <v>42</v>
      </c>
      <c r="AF127" s="265">
        <v>126</v>
      </c>
      <c r="AG127" s="266">
        <f t="shared" si="1"/>
        <v>7.9777130555907301E-4</v>
      </c>
      <c r="AH127" s="267" t="s">
        <v>50</v>
      </c>
    </row>
    <row r="128" spans="1:34" x14ac:dyDescent="0.25">
      <c r="A128" s="268">
        <v>126</v>
      </c>
      <c r="B128" s="263" t="s">
        <v>433</v>
      </c>
      <c r="C128" s="263" t="s">
        <v>534</v>
      </c>
      <c r="D128" s="264">
        <v>1</v>
      </c>
      <c r="E128" s="265">
        <v>39</v>
      </c>
      <c r="F128" s="265">
        <v>39</v>
      </c>
      <c r="G128" s="266">
        <v>3.4363958375554008E-4</v>
      </c>
      <c r="H128" s="273" t="s">
        <v>50</v>
      </c>
      <c r="J128" s="268">
        <v>126</v>
      </c>
      <c r="K128" s="263" t="s">
        <v>408</v>
      </c>
      <c r="L128" s="263" t="s">
        <v>514</v>
      </c>
      <c r="M128" s="264">
        <v>1</v>
      </c>
      <c r="N128" s="265">
        <v>42</v>
      </c>
      <c r="O128" s="265">
        <v>42</v>
      </c>
      <c r="P128" s="266">
        <v>3.1520409465128673E-4</v>
      </c>
      <c r="Q128" s="267" t="s">
        <v>50</v>
      </c>
      <c r="S128" s="268">
        <v>126</v>
      </c>
      <c r="T128" s="263"/>
      <c r="U128" s="263" t="s">
        <v>588</v>
      </c>
      <c r="V128" s="264">
        <v>1</v>
      </c>
      <c r="W128" s="265">
        <v>57</v>
      </c>
      <c r="X128" s="265">
        <v>57</v>
      </c>
      <c r="Y128" s="266">
        <v>4.0000000000000002E-4</v>
      </c>
      <c r="Z128" s="267" t="s">
        <v>50</v>
      </c>
      <c r="AB128" s="268">
        <v>126</v>
      </c>
      <c r="AC128" s="263" t="s">
        <v>481</v>
      </c>
      <c r="AD128" s="264">
        <v>3</v>
      </c>
      <c r="AE128" s="265">
        <v>42</v>
      </c>
      <c r="AF128" s="265">
        <v>126</v>
      </c>
      <c r="AG128" s="266">
        <f t="shared" si="1"/>
        <v>7.9777130555907301E-4</v>
      </c>
      <c r="AH128" s="267" t="s">
        <v>50</v>
      </c>
    </row>
    <row r="129" spans="1:34" x14ac:dyDescent="0.25">
      <c r="A129" s="262">
        <v>127</v>
      </c>
      <c r="B129" s="263" t="s">
        <v>408</v>
      </c>
      <c r="C129" s="263" t="s">
        <v>513</v>
      </c>
      <c r="D129" s="264">
        <v>1</v>
      </c>
      <c r="E129" s="265">
        <v>39</v>
      </c>
      <c r="F129" s="265">
        <v>39</v>
      </c>
      <c r="G129" s="266">
        <v>3.4363958375554008E-4</v>
      </c>
      <c r="H129" s="273" t="s">
        <v>50</v>
      </c>
      <c r="J129" s="262">
        <v>127</v>
      </c>
      <c r="K129" s="263" t="s">
        <v>421</v>
      </c>
      <c r="L129" s="263" t="s">
        <v>558</v>
      </c>
      <c r="M129" s="264">
        <v>1</v>
      </c>
      <c r="N129" s="265">
        <v>42</v>
      </c>
      <c r="O129" s="265">
        <v>42</v>
      </c>
      <c r="P129" s="266">
        <v>3.1520409465128673E-4</v>
      </c>
      <c r="Q129" s="267" t="s">
        <v>50</v>
      </c>
      <c r="S129" s="262">
        <v>127</v>
      </c>
      <c r="T129" s="263"/>
      <c r="U129" s="263" t="s">
        <v>461</v>
      </c>
      <c r="V129" s="264">
        <v>1</v>
      </c>
      <c r="W129" s="265">
        <v>55</v>
      </c>
      <c r="X129" s="265">
        <v>55</v>
      </c>
      <c r="Y129" s="266">
        <v>4.0000000000000002E-4</v>
      </c>
      <c r="Z129" s="267" t="s">
        <v>50</v>
      </c>
      <c r="AB129" s="262">
        <v>127</v>
      </c>
      <c r="AC129" s="263" t="s">
        <v>584</v>
      </c>
      <c r="AD129" s="264">
        <v>3</v>
      </c>
      <c r="AE129" s="265">
        <v>42</v>
      </c>
      <c r="AF129" s="265">
        <v>126</v>
      </c>
      <c r="AG129" s="266">
        <f t="shared" si="1"/>
        <v>7.9777130555907301E-4</v>
      </c>
      <c r="AH129" s="267" t="s">
        <v>50</v>
      </c>
    </row>
    <row r="130" spans="1:34" x14ac:dyDescent="0.25">
      <c r="A130" s="268">
        <v>128</v>
      </c>
      <c r="B130" s="263" t="s">
        <v>399</v>
      </c>
      <c r="C130" s="263" t="s">
        <v>535</v>
      </c>
      <c r="D130" s="264">
        <v>1</v>
      </c>
      <c r="E130" s="265">
        <v>39</v>
      </c>
      <c r="F130" s="265">
        <v>39</v>
      </c>
      <c r="G130" s="266">
        <v>3.4363958375554008E-4</v>
      </c>
      <c r="H130" s="273" t="s">
        <v>50</v>
      </c>
      <c r="J130" s="268">
        <v>128</v>
      </c>
      <c r="K130" s="263" t="s">
        <v>425</v>
      </c>
      <c r="L130" s="263" t="s">
        <v>559</v>
      </c>
      <c r="M130" s="264">
        <v>1</v>
      </c>
      <c r="N130" s="265">
        <v>42</v>
      </c>
      <c r="O130" s="265">
        <v>42</v>
      </c>
      <c r="P130" s="266">
        <v>3.1520409465128673E-4</v>
      </c>
      <c r="Q130" s="267" t="s">
        <v>50</v>
      </c>
      <c r="S130" s="268">
        <v>128</v>
      </c>
      <c r="T130" s="263"/>
      <c r="U130" s="263" t="s">
        <v>589</v>
      </c>
      <c r="V130" s="264">
        <v>1</v>
      </c>
      <c r="W130" s="265">
        <v>49</v>
      </c>
      <c r="X130" s="265">
        <v>49</v>
      </c>
      <c r="Y130" s="266">
        <v>4.0000000000000002E-4</v>
      </c>
      <c r="Z130" s="267" t="s">
        <v>50</v>
      </c>
      <c r="AB130" s="268">
        <v>128</v>
      </c>
      <c r="AC130" s="263" t="s">
        <v>483</v>
      </c>
      <c r="AD130" s="264">
        <v>3</v>
      </c>
      <c r="AE130" s="265">
        <v>39</v>
      </c>
      <c r="AF130" s="265">
        <v>117</v>
      </c>
      <c r="AG130" s="266">
        <f t="shared" si="1"/>
        <v>7.4078764087628219E-4</v>
      </c>
      <c r="AH130" s="267" t="s">
        <v>50</v>
      </c>
    </row>
    <row r="131" spans="1:34" x14ac:dyDescent="0.25">
      <c r="A131" s="262">
        <v>129</v>
      </c>
      <c r="B131" s="263" t="s">
        <v>419</v>
      </c>
      <c r="C131" s="263" t="s">
        <v>536</v>
      </c>
      <c r="D131" s="264">
        <v>1</v>
      </c>
      <c r="E131" s="265">
        <v>37</v>
      </c>
      <c r="F131" s="265">
        <v>37</v>
      </c>
      <c r="G131" s="266">
        <v>3.2601704099884571E-4</v>
      </c>
      <c r="H131" s="273" t="s">
        <v>50</v>
      </c>
      <c r="J131" s="262">
        <v>129</v>
      </c>
      <c r="K131" s="263" t="s">
        <v>419</v>
      </c>
      <c r="L131" s="263" t="s">
        <v>543</v>
      </c>
      <c r="M131" s="264">
        <v>6</v>
      </c>
      <c r="N131" s="265">
        <v>7</v>
      </c>
      <c r="O131" s="265">
        <v>42</v>
      </c>
      <c r="P131" s="266">
        <v>3.1520409465128673E-4</v>
      </c>
      <c r="Q131" s="267" t="s">
        <v>50</v>
      </c>
      <c r="S131" s="262">
        <v>129</v>
      </c>
      <c r="T131" s="263"/>
      <c r="U131" s="263" t="s">
        <v>590</v>
      </c>
      <c r="V131" s="264">
        <v>1</v>
      </c>
      <c r="W131" s="265">
        <v>50</v>
      </c>
      <c r="X131" s="265">
        <v>50</v>
      </c>
      <c r="Y131" s="266">
        <v>4.0000000000000002E-4</v>
      </c>
      <c r="Z131" s="267" t="s">
        <v>50</v>
      </c>
      <c r="AB131" s="262">
        <v>129</v>
      </c>
      <c r="AC131" s="263" t="s">
        <v>464</v>
      </c>
      <c r="AD131" s="264">
        <v>3</v>
      </c>
      <c r="AE131" s="265">
        <v>39</v>
      </c>
      <c r="AF131" s="265">
        <v>117</v>
      </c>
      <c r="AG131" s="266">
        <f t="shared" si="1"/>
        <v>7.4078764087628219E-4</v>
      </c>
      <c r="AH131" s="267" t="s">
        <v>50</v>
      </c>
    </row>
    <row r="132" spans="1:34" x14ac:dyDescent="0.25">
      <c r="A132" s="268">
        <v>130</v>
      </c>
      <c r="B132" s="263" t="s">
        <v>411</v>
      </c>
      <c r="C132" s="263" t="s">
        <v>537</v>
      </c>
      <c r="D132" s="264">
        <v>1</v>
      </c>
      <c r="E132" s="265">
        <v>37</v>
      </c>
      <c r="F132" s="265">
        <v>37</v>
      </c>
      <c r="G132" s="266">
        <v>3.2601704099884571E-4</v>
      </c>
      <c r="H132" s="273" t="s">
        <v>50</v>
      </c>
      <c r="J132" s="268">
        <v>130</v>
      </c>
      <c r="K132" s="263" t="s">
        <v>403</v>
      </c>
      <c r="L132" s="263" t="s">
        <v>416</v>
      </c>
      <c r="M132" s="264">
        <v>1</v>
      </c>
      <c r="N132" s="265">
        <v>39</v>
      </c>
      <c r="O132" s="265">
        <v>39</v>
      </c>
      <c r="P132" s="266">
        <v>2.926895164619091E-4</v>
      </c>
      <c r="Q132" s="267" t="s">
        <v>50</v>
      </c>
      <c r="S132" s="268">
        <v>130</v>
      </c>
      <c r="T132" s="263"/>
      <c r="U132" s="263" t="s">
        <v>531</v>
      </c>
      <c r="V132" s="264">
        <v>1</v>
      </c>
      <c r="W132" s="265">
        <v>42</v>
      </c>
      <c r="X132" s="265">
        <v>42</v>
      </c>
      <c r="Y132" s="266">
        <v>2.9999999999999997E-4</v>
      </c>
      <c r="Z132" s="267" t="s">
        <v>50</v>
      </c>
      <c r="AB132" s="268">
        <v>130</v>
      </c>
      <c r="AC132" s="263" t="s">
        <v>501</v>
      </c>
      <c r="AD132" s="264">
        <v>3</v>
      </c>
      <c r="AE132" s="265">
        <v>39</v>
      </c>
      <c r="AF132" s="265">
        <v>117</v>
      </c>
      <c r="AG132" s="266">
        <f t="shared" ref="AG132:AG195" si="2">AF132/$AF$199</f>
        <v>7.4078764087628219E-4</v>
      </c>
      <c r="AH132" s="267" t="s">
        <v>50</v>
      </c>
    </row>
    <row r="133" spans="1:34" x14ac:dyDescent="0.25">
      <c r="A133" s="262">
        <v>131</v>
      </c>
      <c r="B133" s="263" t="s">
        <v>411</v>
      </c>
      <c r="C133" s="263" t="s">
        <v>538</v>
      </c>
      <c r="D133" s="264">
        <v>1</v>
      </c>
      <c r="E133" s="265">
        <v>37</v>
      </c>
      <c r="F133" s="265">
        <v>37</v>
      </c>
      <c r="G133" s="266">
        <v>3.2601704099884571E-4</v>
      </c>
      <c r="H133" s="273" t="s">
        <v>50</v>
      </c>
      <c r="J133" s="262">
        <v>131</v>
      </c>
      <c r="K133" s="263" t="s">
        <v>425</v>
      </c>
      <c r="L133" s="263" t="s">
        <v>415</v>
      </c>
      <c r="M133" s="264">
        <v>1</v>
      </c>
      <c r="N133" s="265">
        <v>39</v>
      </c>
      <c r="O133" s="265">
        <v>39</v>
      </c>
      <c r="P133" s="266">
        <v>2.926895164619091E-4</v>
      </c>
      <c r="Q133" s="267" t="s">
        <v>50</v>
      </c>
      <c r="S133" s="262">
        <v>131</v>
      </c>
      <c r="T133" s="263"/>
      <c r="U133" s="263" t="s">
        <v>555</v>
      </c>
      <c r="V133" s="264">
        <v>1</v>
      </c>
      <c r="W133" s="265">
        <v>37</v>
      </c>
      <c r="X133" s="265">
        <v>37</v>
      </c>
      <c r="Y133" s="266">
        <v>2.9999999999999997E-4</v>
      </c>
      <c r="Z133" s="267" t="s">
        <v>50</v>
      </c>
      <c r="AB133" s="262">
        <v>131</v>
      </c>
      <c r="AC133" s="263" t="s">
        <v>446</v>
      </c>
      <c r="AD133" s="264">
        <v>3</v>
      </c>
      <c r="AE133" s="265">
        <v>39</v>
      </c>
      <c r="AF133" s="265">
        <v>117</v>
      </c>
      <c r="AG133" s="266">
        <f t="shared" si="2"/>
        <v>7.4078764087628219E-4</v>
      </c>
      <c r="AH133" s="267" t="s">
        <v>50</v>
      </c>
    </row>
    <row r="134" spans="1:34" x14ac:dyDescent="0.25">
      <c r="A134" s="268">
        <v>132</v>
      </c>
      <c r="B134" s="263" t="s">
        <v>425</v>
      </c>
      <c r="C134" s="263" t="s">
        <v>539</v>
      </c>
      <c r="D134" s="264">
        <v>1</v>
      </c>
      <c r="E134" s="265">
        <v>35</v>
      </c>
      <c r="F134" s="265">
        <v>35</v>
      </c>
      <c r="G134" s="266">
        <v>3.0839449824215134E-4</v>
      </c>
      <c r="H134" s="273" t="s">
        <v>50</v>
      </c>
      <c r="J134" s="268">
        <v>132</v>
      </c>
      <c r="K134" s="263" t="s">
        <v>435</v>
      </c>
      <c r="L134" s="263" t="s">
        <v>560</v>
      </c>
      <c r="M134" s="264">
        <v>1</v>
      </c>
      <c r="N134" s="265">
        <v>39</v>
      </c>
      <c r="O134" s="265">
        <v>39</v>
      </c>
      <c r="P134" s="266">
        <v>2.926895164619091E-4</v>
      </c>
      <c r="Q134" s="267" t="s">
        <v>50</v>
      </c>
      <c r="S134" s="268">
        <v>132</v>
      </c>
      <c r="T134" s="263"/>
      <c r="U134" s="263" t="s">
        <v>543</v>
      </c>
      <c r="V134" s="264">
        <v>6</v>
      </c>
      <c r="W134" s="265">
        <v>7</v>
      </c>
      <c r="X134" s="265">
        <v>42</v>
      </c>
      <c r="Y134" s="266">
        <v>2.9999999999999997E-4</v>
      </c>
      <c r="Z134" s="267" t="s">
        <v>50</v>
      </c>
      <c r="AB134" s="268">
        <v>132</v>
      </c>
      <c r="AC134" s="263" t="s">
        <v>506</v>
      </c>
      <c r="AD134" s="264">
        <v>3</v>
      </c>
      <c r="AE134" s="265">
        <v>37</v>
      </c>
      <c r="AF134" s="265">
        <v>111</v>
      </c>
      <c r="AG134" s="266">
        <f t="shared" si="2"/>
        <v>7.0279853108775486E-4</v>
      </c>
      <c r="AH134" s="267" t="s">
        <v>50</v>
      </c>
    </row>
    <row r="135" spans="1:34" x14ac:dyDescent="0.25">
      <c r="A135" s="262">
        <v>133</v>
      </c>
      <c r="B135" s="263" t="s">
        <v>419</v>
      </c>
      <c r="C135" s="263">
        <v>0</v>
      </c>
      <c r="D135" s="264">
        <v>5</v>
      </c>
      <c r="E135" s="265">
        <v>7</v>
      </c>
      <c r="F135" s="265">
        <v>35</v>
      </c>
      <c r="G135" s="266">
        <v>3.0839449824215134E-4</v>
      </c>
      <c r="H135" s="273" t="s">
        <v>50</v>
      </c>
      <c r="J135" s="262">
        <v>133</v>
      </c>
      <c r="K135" s="263" t="s">
        <v>440</v>
      </c>
      <c r="L135" s="263" t="s">
        <v>483</v>
      </c>
      <c r="M135" s="264">
        <v>1</v>
      </c>
      <c r="N135" s="265">
        <v>39</v>
      </c>
      <c r="O135" s="265">
        <v>39</v>
      </c>
      <c r="P135" s="266">
        <v>2.926895164619091E-4</v>
      </c>
      <c r="Q135" s="267" t="s">
        <v>50</v>
      </c>
      <c r="S135" s="262">
        <v>133</v>
      </c>
      <c r="T135" s="263"/>
      <c r="U135" s="263" t="s">
        <v>541</v>
      </c>
      <c r="V135" s="264">
        <v>6</v>
      </c>
      <c r="W135" s="265">
        <v>7</v>
      </c>
      <c r="X135" s="265">
        <v>42</v>
      </c>
      <c r="Y135" s="266">
        <v>2.9999999999999997E-4</v>
      </c>
      <c r="Z135" s="267" t="s">
        <v>50</v>
      </c>
      <c r="AB135" s="262">
        <v>133</v>
      </c>
      <c r="AC135" s="263" t="s">
        <v>445</v>
      </c>
      <c r="AD135" s="264">
        <v>3</v>
      </c>
      <c r="AE135" s="265">
        <v>37</v>
      </c>
      <c r="AF135" s="265">
        <v>111</v>
      </c>
      <c r="AG135" s="266">
        <f t="shared" si="2"/>
        <v>7.0279853108775486E-4</v>
      </c>
      <c r="AH135" s="267" t="s">
        <v>50</v>
      </c>
    </row>
    <row r="136" spans="1:34" x14ac:dyDescent="0.25">
      <c r="A136" s="268">
        <v>134</v>
      </c>
      <c r="B136" s="263" t="s">
        <v>425</v>
      </c>
      <c r="C136" s="263" t="s">
        <v>461</v>
      </c>
      <c r="D136" s="264">
        <v>1</v>
      </c>
      <c r="E136" s="265">
        <v>32</v>
      </c>
      <c r="F136" s="265">
        <v>32</v>
      </c>
      <c r="G136" s="266">
        <v>2.8196068410710982E-4</v>
      </c>
      <c r="H136" s="273" t="s">
        <v>50</v>
      </c>
      <c r="J136" s="268">
        <v>134</v>
      </c>
      <c r="K136" s="263" t="s">
        <v>399</v>
      </c>
      <c r="L136" s="263" t="s">
        <v>546</v>
      </c>
      <c r="M136" s="264">
        <v>1</v>
      </c>
      <c r="N136" s="265">
        <v>39</v>
      </c>
      <c r="O136" s="265">
        <v>39</v>
      </c>
      <c r="P136" s="266">
        <v>2.926895164619091E-4</v>
      </c>
      <c r="Q136" s="267" t="s">
        <v>50</v>
      </c>
      <c r="S136" s="268">
        <v>134</v>
      </c>
      <c r="T136" s="263"/>
      <c r="U136" s="263" t="s">
        <v>522</v>
      </c>
      <c r="V136" s="264">
        <v>1</v>
      </c>
      <c r="W136" s="265">
        <v>44</v>
      </c>
      <c r="X136" s="265">
        <v>44</v>
      </c>
      <c r="Y136" s="266">
        <v>2.9999999999999997E-4</v>
      </c>
      <c r="Z136" s="267" t="s">
        <v>50</v>
      </c>
      <c r="AB136" s="268">
        <v>134</v>
      </c>
      <c r="AC136" s="263" t="s">
        <v>586</v>
      </c>
      <c r="AD136" s="264">
        <v>3</v>
      </c>
      <c r="AE136" s="265">
        <v>37</v>
      </c>
      <c r="AF136" s="265">
        <v>111</v>
      </c>
      <c r="AG136" s="266">
        <f t="shared" si="2"/>
        <v>7.0279853108775486E-4</v>
      </c>
      <c r="AH136" s="267" t="s">
        <v>50</v>
      </c>
    </row>
    <row r="137" spans="1:34" x14ac:dyDescent="0.25">
      <c r="A137" s="262">
        <v>135</v>
      </c>
      <c r="B137" s="263" t="s">
        <v>440</v>
      </c>
      <c r="C137" s="263" t="s">
        <v>541</v>
      </c>
      <c r="D137" s="264">
        <v>4</v>
      </c>
      <c r="E137" s="265">
        <v>7</v>
      </c>
      <c r="F137" s="265">
        <v>28</v>
      </c>
      <c r="G137" s="266">
        <v>2.4671559859372108E-4</v>
      </c>
      <c r="H137" s="273" t="s">
        <v>50</v>
      </c>
      <c r="J137" s="262">
        <v>135</v>
      </c>
      <c r="K137" s="263" t="s">
        <v>440</v>
      </c>
      <c r="L137" s="263" t="s">
        <v>515</v>
      </c>
      <c r="M137" s="264">
        <v>1</v>
      </c>
      <c r="N137" s="265">
        <v>39</v>
      </c>
      <c r="O137" s="265">
        <v>39</v>
      </c>
      <c r="P137" s="266">
        <v>2.926895164619091E-4</v>
      </c>
      <c r="Q137" s="267" t="s">
        <v>50</v>
      </c>
      <c r="S137" s="262">
        <v>135</v>
      </c>
      <c r="T137" s="263"/>
      <c r="U137" s="263" t="s">
        <v>547</v>
      </c>
      <c r="V137" s="264">
        <v>1</v>
      </c>
      <c r="W137" s="265">
        <v>42</v>
      </c>
      <c r="X137" s="265">
        <v>42</v>
      </c>
      <c r="Y137" s="266">
        <v>2.9999999999999997E-4</v>
      </c>
      <c r="Z137" s="267" t="s">
        <v>50</v>
      </c>
      <c r="AB137" s="262">
        <v>135</v>
      </c>
      <c r="AC137" s="263" t="s">
        <v>492</v>
      </c>
      <c r="AD137" s="264">
        <v>3</v>
      </c>
      <c r="AE137" s="265">
        <v>35</v>
      </c>
      <c r="AF137" s="265">
        <v>105</v>
      </c>
      <c r="AG137" s="266">
        <f t="shared" si="2"/>
        <v>6.6480942129922753E-4</v>
      </c>
      <c r="AH137" s="267" t="s">
        <v>50</v>
      </c>
    </row>
    <row r="138" spans="1:34" x14ac:dyDescent="0.25">
      <c r="A138" s="268">
        <v>136</v>
      </c>
      <c r="B138" s="263" t="s">
        <v>435</v>
      </c>
      <c r="C138" s="263" t="s">
        <v>461</v>
      </c>
      <c r="D138" s="264">
        <v>1</v>
      </c>
      <c r="E138" s="265">
        <v>25</v>
      </c>
      <c r="F138" s="265">
        <v>25</v>
      </c>
      <c r="G138" s="266">
        <v>2.2028178445867953E-4</v>
      </c>
      <c r="H138" s="273" t="s">
        <v>50</v>
      </c>
      <c r="J138" s="268">
        <v>136</v>
      </c>
      <c r="K138" s="263" t="s">
        <v>399</v>
      </c>
      <c r="L138" s="263" t="s">
        <v>561</v>
      </c>
      <c r="M138" s="264">
        <v>1</v>
      </c>
      <c r="N138" s="265">
        <v>37</v>
      </c>
      <c r="O138" s="265">
        <v>37</v>
      </c>
      <c r="P138" s="266">
        <v>2.7767979766899067E-4</v>
      </c>
      <c r="Q138" s="267" t="s">
        <v>50</v>
      </c>
      <c r="S138" s="268">
        <v>136</v>
      </c>
      <c r="T138" s="263"/>
      <c r="U138" s="263" t="s">
        <v>591</v>
      </c>
      <c r="V138" s="264">
        <v>1</v>
      </c>
      <c r="W138" s="265">
        <v>37</v>
      </c>
      <c r="X138" s="265">
        <v>37</v>
      </c>
      <c r="Y138" s="266">
        <v>2.9999999999999997E-4</v>
      </c>
      <c r="Z138" s="267" t="s">
        <v>50</v>
      </c>
      <c r="AB138" s="268">
        <v>136</v>
      </c>
      <c r="AC138" s="263" t="s">
        <v>540</v>
      </c>
      <c r="AD138" s="264">
        <v>4</v>
      </c>
      <c r="AE138" s="265">
        <v>23</v>
      </c>
      <c r="AF138" s="265">
        <v>92</v>
      </c>
      <c r="AG138" s="266">
        <f t="shared" si="2"/>
        <v>5.8249968342408511E-4</v>
      </c>
      <c r="AH138" s="267" t="s">
        <v>50</v>
      </c>
    </row>
    <row r="139" spans="1:34" x14ac:dyDescent="0.25">
      <c r="A139" s="262">
        <v>137</v>
      </c>
      <c r="B139" s="263" t="s">
        <v>435</v>
      </c>
      <c r="C139" s="263" t="s">
        <v>540</v>
      </c>
      <c r="D139" s="264">
        <v>1</v>
      </c>
      <c r="E139" s="265">
        <v>23</v>
      </c>
      <c r="F139" s="265">
        <v>23</v>
      </c>
      <c r="G139" s="266">
        <v>2.0265924170198517E-4</v>
      </c>
      <c r="H139" s="273" t="s">
        <v>50</v>
      </c>
      <c r="J139" s="262">
        <v>137</v>
      </c>
      <c r="K139" s="263" t="s">
        <v>440</v>
      </c>
      <c r="L139" s="263" t="s">
        <v>516</v>
      </c>
      <c r="M139" s="264">
        <v>1</v>
      </c>
      <c r="N139" s="265">
        <v>37</v>
      </c>
      <c r="O139" s="265">
        <v>37</v>
      </c>
      <c r="P139" s="266">
        <v>2.7767979766899067E-4</v>
      </c>
      <c r="Q139" s="267" t="s">
        <v>50</v>
      </c>
      <c r="S139" s="262">
        <v>137</v>
      </c>
      <c r="T139" s="263"/>
      <c r="U139" s="263" t="s">
        <v>592</v>
      </c>
      <c r="V139" s="264">
        <v>1</v>
      </c>
      <c r="W139" s="265">
        <v>42</v>
      </c>
      <c r="X139" s="265">
        <v>42</v>
      </c>
      <c r="Y139" s="266">
        <v>2.9999999999999997E-4</v>
      </c>
      <c r="Z139" s="267" t="s">
        <v>50</v>
      </c>
      <c r="AB139" s="262">
        <v>137</v>
      </c>
      <c r="AC139" s="263" t="s">
        <v>481</v>
      </c>
      <c r="AD139" s="264">
        <v>2</v>
      </c>
      <c r="AE139" s="265">
        <v>44</v>
      </c>
      <c r="AF139" s="265">
        <v>88</v>
      </c>
      <c r="AG139" s="266">
        <f t="shared" si="2"/>
        <v>5.5717361023173353E-4</v>
      </c>
      <c r="AH139" s="267" t="s">
        <v>50</v>
      </c>
    </row>
    <row r="140" spans="1:34" x14ac:dyDescent="0.25">
      <c r="A140" s="268">
        <v>138</v>
      </c>
      <c r="B140" s="263" t="s">
        <v>411</v>
      </c>
      <c r="C140" s="263" t="s">
        <v>542</v>
      </c>
      <c r="D140" s="264">
        <v>3</v>
      </c>
      <c r="E140" s="265">
        <v>7</v>
      </c>
      <c r="F140" s="265">
        <v>21</v>
      </c>
      <c r="G140" s="266">
        <v>1.8503669894529083E-4</v>
      </c>
      <c r="H140" s="273" t="s">
        <v>50</v>
      </c>
      <c r="J140" s="268">
        <v>138</v>
      </c>
      <c r="K140" s="263" t="s">
        <v>440</v>
      </c>
      <c r="L140" s="263" t="s">
        <v>461</v>
      </c>
      <c r="M140" s="264">
        <v>1</v>
      </c>
      <c r="N140" s="265">
        <v>35</v>
      </c>
      <c r="O140" s="265">
        <v>35</v>
      </c>
      <c r="P140" s="266">
        <v>2.6267007887607224E-4</v>
      </c>
      <c r="Q140" s="267" t="s">
        <v>50</v>
      </c>
      <c r="S140" s="268">
        <v>138</v>
      </c>
      <c r="T140" s="263"/>
      <c r="U140" s="263" t="s">
        <v>461</v>
      </c>
      <c r="V140" s="264">
        <v>1</v>
      </c>
      <c r="W140" s="265">
        <v>37</v>
      </c>
      <c r="X140" s="265">
        <v>37</v>
      </c>
      <c r="Y140" s="266">
        <v>2.9999999999999997E-4</v>
      </c>
      <c r="Z140" s="267" t="s">
        <v>50</v>
      </c>
      <c r="AB140" s="268">
        <v>138</v>
      </c>
      <c r="AC140" s="263" t="s">
        <v>581</v>
      </c>
      <c r="AD140" s="264">
        <v>2</v>
      </c>
      <c r="AE140" s="265">
        <v>42</v>
      </c>
      <c r="AF140" s="265">
        <v>84</v>
      </c>
      <c r="AG140" s="266">
        <f t="shared" si="2"/>
        <v>5.3184753703938205E-4</v>
      </c>
      <c r="AH140" s="267" t="s">
        <v>50</v>
      </c>
    </row>
    <row r="141" spans="1:34" x14ac:dyDescent="0.25">
      <c r="A141" s="262">
        <v>139</v>
      </c>
      <c r="B141" s="263" t="s">
        <v>399</v>
      </c>
      <c r="C141" s="263" t="s">
        <v>543</v>
      </c>
      <c r="D141" s="264">
        <v>3</v>
      </c>
      <c r="E141" s="265">
        <v>7</v>
      </c>
      <c r="F141" s="265">
        <v>21</v>
      </c>
      <c r="G141" s="266">
        <v>1.8503669894529083E-4</v>
      </c>
      <c r="H141" s="273" t="s">
        <v>50</v>
      </c>
      <c r="J141" s="262">
        <v>139</v>
      </c>
      <c r="K141" s="263" t="s">
        <v>440</v>
      </c>
      <c r="L141" s="263" t="s">
        <v>461</v>
      </c>
      <c r="M141" s="264">
        <v>1</v>
      </c>
      <c r="N141" s="265">
        <v>30</v>
      </c>
      <c r="O141" s="265">
        <v>30</v>
      </c>
      <c r="P141" s="266">
        <v>2.2514578189377623E-4</v>
      </c>
      <c r="Q141" s="267" t="s">
        <v>50</v>
      </c>
      <c r="S141" s="262">
        <v>139</v>
      </c>
      <c r="T141" s="263"/>
      <c r="U141" s="263" t="s">
        <v>536</v>
      </c>
      <c r="V141" s="264">
        <v>1</v>
      </c>
      <c r="W141" s="265">
        <v>37</v>
      </c>
      <c r="X141" s="265">
        <v>37</v>
      </c>
      <c r="Y141" s="266">
        <v>2.9999999999999997E-4</v>
      </c>
      <c r="Z141" s="267" t="s">
        <v>50</v>
      </c>
      <c r="AB141" s="262">
        <v>139</v>
      </c>
      <c r="AC141" s="263" t="s">
        <v>473</v>
      </c>
      <c r="AD141" s="264">
        <v>2</v>
      </c>
      <c r="AE141" s="265">
        <v>42</v>
      </c>
      <c r="AF141" s="265">
        <v>84</v>
      </c>
      <c r="AG141" s="266">
        <f t="shared" si="2"/>
        <v>5.3184753703938205E-4</v>
      </c>
      <c r="AH141" s="267" t="s">
        <v>50</v>
      </c>
    </row>
    <row r="142" spans="1:34" x14ac:dyDescent="0.25">
      <c r="A142" s="268">
        <v>140</v>
      </c>
      <c r="B142" s="263" t="s">
        <v>399</v>
      </c>
      <c r="C142" s="263" t="s">
        <v>544</v>
      </c>
      <c r="D142" s="264">
        <v>1</v>
      </c>
      <c r="E142" s="265">
        <v>9</v>
      </c>
      <c r="F142" s="265">
        <v>9</v>
      </c>
      <c r="G142" s="266">
        <v>7.9301442405124638E-5</v>
      </c>
      <c r="H142" s="273" t="s">
        <v>50</v>
      </c>
      <c r="J142" s="268">
        <v>140</v>
      </c>
      <c r="K142" s="263" t="s">
        <v>440</v>
      </c>
      <c r="L142" s="263" t="s">
        <v>562</v>
      </c>
      <c r="M142" s="264">
        <v>1</v>
      </c>
      <c r="N142" s="265">
        <v>29</v>
      </c>
      <c r="O142" s="265">
        <v>29</v>
      </c>
      <c r="P142" s="266">
        <v>2.1764092249731702E-4</v>
      </c>
      <c r="Q142" s="267" t="s">
        <v>50</v>
      </c>
      <c r="S142" s="268">
        <v>140</v>
      </c>
      <c r="T142" s="263"/>
      <c r="U142" s="263" t="s">
        <v>593</v>
      </c>
      <c r="V142" s="264">
        <v>1</v>
      </c>
      <c r="W142" s="265">
        <v>39</v>
      </c>
      <c r="X142" s="265">
        <v>39</v>
      </c>
      <c r="Y142" s="266">
        <v>2.9999999999999997E-4</v>
      </c>
      <c r="Z142" s="267" t="s">
        <v>50</v>
      </c>
      <c r="AB142" s="268">
        <v>140</v>
      </c>
      <c r="AC142" s="263" t="s">
        <v>599</v>
      </c>
      <c r="AD142" s="264">
        <v>2</v>
      </c>
      <c r="AE142" s="265">
        <v>42</v>
      </c>
      <c r="AF142" s="265">
        <v>84</v>
      </c>
      <c r="AG142" s="266">
        <f t="shared" si="2"/>
        <v>5.3184753703938205E-4</v>
      </c>
      <c r="AH142" s="267" t="s">
        <v>50</v>
      </c>
    </row>
    <row r="143" spans="1:34" x14ac:dyDescent="0.25">
      <c r="A143" s="262">
        <v>141</v>
      </c>
      <c r="B143" s="263" t="s">
        <v>425</v>
      </c>
      <c r="C143" s="263">
        <v>0</v>
      </c>
      <c r="D143" s="264">
        <v>1</v>
      </c>
      <c r="E143" s="265">
        <v>7</v>
      </c>
      <c r="F143" s="265">
        <v>7</v>
      </c>
      <c r="G143" s="266">
        <v>6.1678899648430271E-5</v>
      </c>
      <c r="H143" s="273" t="s">
        <v>50</v>
      </c>
      <c r="J143" s="262">
        <v>141</v>
      </c>
      <c r="K143" s="263" t="s">
        <v>440</v>
      </c>
      <c r="L143" s="263" t="s">
        <v>541</v>
      </c>
      <c r="M143" s="264">
        <v>4</v>
      </c>
      <c r="N143" s="265">
        <v>7</v>
      </c>
      <c r="O143" s="265">
        <v>28</v>
      </c>
      <c r="P143" s="266">
        <v>2.101360631008578E-4</v>
      </c>
      <c r="Q143" s="267" t="s">
        <v>50</v>
      </c>
      <c r="S143" s="262">
        <v>141</v>
      </c>
      <c r="T143" s="263"/>
      <c r="U143" s="263" t="s">
        <v>508</v>
      </c>
      <c r="V143" s="264">
        <v>1</v>
      </c>
      <c r="W143" s="265">
        <v>37</v>
      </c>
      <c r="X143" s="265">
        <v>37</v>
      </c>
      <c r="Y143" s="266">
        <v>2.9999999999999997E-4</v>
      </c>
      <c r="Z143" s="267" t="s">
        <v>50</v>
      </c>
      <c r="AB143" s="262">
        <v>141</v>
      </c>
      <c r="AC143" s="263" t="s">
        <v>471</v>
      </c>
      <c r="AD143" s="264">
        <v>2</v>
      </c>
      <c r="AE143" s="265">
        <v>42</v>
      </c>
      <c r="AF143" s="265">
        <v>84</v>
      </c>
      <c r="AG143" s="266">
        <f t="shared" si="2"/>
        <v>5.3184753703938205E-4</v>
      </c>
      <c r="AH143" s="267" t="s">
        <v>50</v>
      </c>
    </row>
    <row r="144" spans="1:34" x14ac:dyDescent="0.25">
      <c r="A144" s="268">
        <v>142</v>
      </c>
      <c r="B144" s="263" t="s">
        <v>399</v>
      </c>
      <c r="C144" s="263" t="s">
        <v>545</v>
      </c>
      <c r="D144" s="264">
        <v>1</v>
      </c>
      <c r="E144" s="265">
        <v>5</v>
      </c>
      <c r="F144" s="265">
        <v>5</v>
      </c>
      <c r="G144" s="266">
        <v>4.4056356891735911E-5</v>
      </c>
      <c r="H144" s="273" t="s">
        <v>50</v>
      </c>
      <c r="J144" s="268">
        <v>142</v>
      </c>
      <c r="K144" s="263" t="s">
        <v>403</v>
      </c>
      <c r="L144" s="263" t="s">
        <v>540</v>
      </c>
      <c r="M144" s="264">
        <v>1</v>
      </c>
      <c r="N144" s="265">
        <v>23</v>
      </c>
      <c r="O144" s="265">
        <v>23</v>
      </c>
      <c r="P144" s="266">
        <v>1.7261176611856177E-4</v>
      </c>
      <c r="Q144" s="267" t="s">
        <v>50</v>
      </c>
      <c r="S144" s="268">
        <v>142</v>
      </c>
      <c r="T144" s="263"/>
      <c r="U144" s="263" t="s">
        <v>594</v>
      </c>
      <c r="V144" s="264">
        <v>1</v>
      </c>
      <c r="W144" s="265">
        <v>42</v>
      </c>
      <c r="X144" s="265">
        <v>42</v>
      </c>
      <c r="Y144" s="266">
        <v>2.9999999999999997E-4</v>
      </c>
      <c r="Z144" s="267" t="s">
        <v>50</v>
      </c>
      <c r="AB144" s="268">
        <v>142</v>
      </c>
      <c r="AC144" s="263" t="s">
        <v>499</v>
      </c>
      <c r="AD144" s="264">
        <v>2</v>
      </c>
      <c r="AE144" s="265">
        <v>39</v>
      </c>
      <c r="AF144" s="265">
        <v>78</v>
      </c>
      <c r="AG144" s="266">
        <f t="shared" si="2"/>
        <v>4.9385842725085472E-4</v>
      </c>
      <c r="AH144" s="267" t="s">
        <v>50</v>
      </c>
    </row>
    <row r="145" spans="1:34" x14ac:dyDescent="0.25">
      <c r="A145" s="262">
        <v>143</v>
      </c>
      <c r="B145" s="263" t="s">
        <v>399</v>
      </c>
      <c r="C145" s="263"/>
      <c r="D145" s="264"/>
      <c r="E145" s="265"/>
      <c r="F145" s="265"/>
      <c r="G145" s="266"/>
      <c r="H145" s="273"/>
      <c r="J145" s="262">
        <v>143</v>
      </c>
      <c r="K145" s="263"/>
      <c r="L145" s="263" t="s">
        <v>461</v>
      </c>
      <c r="M145" s="264">
        <v>1</v>
      </c>
      <c r="N145" s="265">
        <v>20</v>
      </c>
      <c r="O145" s="265">
        <v>20</v>
      </c>
      <c r="P145" s="266">
        <v>1.5009718792918415E-4</v>
      </c>
      <c r="Q145" s="273" t="s">
        <v>50</v>
      </c>
      <c r="S145" s="262">
        <v>143</v>
      </c>
      <c r="T145" s="263"/>
      <c r="U145" s="263" t="s">
        <v>535</v>
      </c>
      <c r="V145" s="264">
        <v>1</v>
      </c>
      <c r="W145" s="265">
        <v>39</v>
      </c>
      <c r="X145" s="265">
        <v>39</v>
      </c>
      <c r="Y145" s="266">
        <v>2.9999999999999997E-4</v>
      </c>
      <c r="Z145" s="267" t="s">
        <v>50</v>
      </c>
      <c r="AB145" s="262">
        <v>143</v>
      </c>
      <c r="AC145" s="263" t="s">
        <v>416</v>
      </c>
      <c r="AD145" s="264">
        <v>2</v>
      </c>
      <c r="AE145" s="265">
        <v>39</v>
      </c>
      <c r="AF145" s="265">
        <v>78</v>
      </c>
      <c r="AG145" s="266">
        <f t="shared" si="2"/>
        <v>4.9385842725085472E-4</v>
      </c>
      <c r="AH145" s="267" t="s">
        <v>50</v>
      </c>
    </row>
    <row r="146" spans="1:34" x14ac:dyDescent="0.25">
      <c r="A146" s="268">
        <v>144</v>
      </c>
      <c r="B146" s="263" t="s">
        <v>399</v>
      </c>
      <c r="C146" s="263"/>
      <c r="D146" s="264"/>
      <c r="E146" s="265"/>
      <c r="F146" s="265"/>
      <c r="G146" s="266"/>
      <c r="H146" s="273"/>
      <c r="J146" s="268">
        <v>144</v>
      </c>
      <c r="K146" s="263"/>
      <c r="L146" s="263" t="s">
        <v>542</v>
      </c>
      <c r="M146" s="264">
        <v>2</v>
      </c>
      <c r="N146" s="265">
        <v>7</v>
      </c>
      <c r="O146" s="265">
        <v>14</v>
      </c>
      <c r="P146" s="266">
        <v>1.050680315504289E-4</v>
      </c>
      <c r="Q146" s="273" t="s">
        <v>50</v>
      </c>
      <c r="S146" s="268">
        <v>144</v>
      </c>
      <c r="T146" s="263"/>
      <c r="U146" s="263" t="s">
        <v>461</v>
      </c>
      <c r="V146" s="264">
        <v>1</v>
      </c>
      <c r="W146" s="265">
        <v>29</v>
      </c>
      <c r="X146" s="265">
        <v>29</v>
      </c>
      <c r="Y146" s="266">
        <v>2.0000000000000001E-4</v>
      </c>
      <c r="Z146" s="267" t="s">
        <v>50</v>
      </c>
      <c r="AB146" s="268">
        <v>144</v>
      </c>
      <c r="AC146" s="263" t="s">
        <v>600</v>
      </c>
      <c r="AD146" s="264">
        <v>2</v>
      </c>
      <c r="AE146" s="265">
        <v>39</v>
      </c>
      <c r="AF146" s="265">
        <v>78</v>
      </c>
      <c r="AG146" s="266">
        <f t="shared" si="2"/>
        <v>4.9385842725085472E-4</v>
      </c>
      <c r="AH146" s="267" t="s">
        <v>50</v>
      </c>
    </row>
    <row r="147" spans="1:34" x14ac:dyDescent="0.25">
      <c r="A147" s="262">
        <v>145</v>
      </c>
      <c r="B147" s="263" t="s">
        <v>403</v>
      </c>
      <c r="C147" s="263"/>
      <c r="D147" s="264"/>
      <c r="E147" s="265"/>
      <c r="F147" s="265"/>
      <c r="G147" s="266"/>
      <c r="H147" s="273"/>
      <c r="J147" s="262">
        <v>145</v>
      </c>
      <c r="K147" s="263"/>
      <c r="L147" s="263"/>
      <c r="M147" s="264"/>
      <c r="N147" s="265"/>
      <c r="O147" s="265"/>
      <c r="P147" s="266"/>
      <c r="Q147" s="273"/>
      <c r="S147" s="262">
        <v>145</v>
      </c>
      <c r="T147" s="263"/>
      <c r="U147" s="263" t="s">
        <v>461</v>
      </c>
      <c r="V147" s="264">
        <v>1</v>
      </c>
      <c r="W147" s="265">
        <v>32</v>
      </c>
      <c r="X147" s="265">
        <v>32</v>
      </c>
      <c r="Y147" s="266">
        <v>2.0000000000000001E-4</v>
      </c>
      <c r="Z147" s="267" t="s">
        <v>50</v>
      </c>
      <c r="AB147" s="262">
        <v>145</v>
      </c>
      <c r="AC147" s="263" t="s">
        <v>542</v>
      </c>
      <c r="AD147" s="264">
        <v>11</v>
      </c>
      <c r="AE147" s="265">
        <v>7</v>
      </c>
      <c r="AF147" s="265">
        <v>77</v>
      </c>
      <c r="AG147" s="266">
        <f t="shared" si="2"/>
        <v>4.8752690895276685E-4</v>
      </c>
      <c r="AH147" s="267" t="s">
        <v>50</v>
      </c>
    </row>
    <row r="148" spans="1:34" x14ac:dyDescent="0.25">
      <c r="A148" s="268">
        <v>146</v>
      </c>
      <c r="B148" s="263" t="s">
        <v>419</v>
      </c>
      <c r="C148" s="263"/>
      <c r="D148" s="264"/>
      <c r="E148" s="265"/>
      <c r="F148" s="265"/>
      <c r="G148" s="266"/>
      <c r="H148" s="273"/>
      <c r="J148" s="268">
        <v>146</v>
      </c>
      <c r="K148" s="263"/>
      <c r="L148" s="263"/>
      <c r="M148" s="264"/>
      <c r="N148" s="265"/>
      <c r="O148" s="265"/>
      <c r="P148" s="266"/>
      <c r="Q148" s="273"/>
      <c r="S148" s="268">
        <v>146</v>
      </c>
      <c r="T148" s="263"/>
      <c r="U148" s="263" t="s">
        <v>521</v>
      </c>
      <c r="V148" s="264">
        <v>1</v>
      </c>
      <c r="W148" s="265">
        <v>30</v>
      </c>
      <c r="X148" s="265">
        <v>30</v>
      </c>
      <c r="Y148" s="266">
        <v>2.0000000000000001E-4</v>
      </c>
      <c r="Z148" s="267" t="s">
        <v>50</v>
      </c>
      <c r="AB148" s="268">
        <v>146</v>
      </c>
      <c r="AC148" s="263" t="s">
        <v>474</v>
      </c>
      <c r="AD148" s="264">
        <v>2</v>
      </c>
      <c r="AE148" s="265">
        <v>37</v>
      </c>
      <c r="AF148" s="265">
        <v>74</v>
      </c>
      <c r="AG148" s="266">
        <f t="shared" si="2"/>
        <v>4.6853235405850324E-4</v>
      </c>
      <c r="AH148" s="267" t="s">
        <v>50</v>
      </c>
    </row>
    <row r="149" spans="1:34" x14ac:dyDescent="0.25">
      <c r="A149" s="262">
        <v>147</v>
      </c>
      <c r="B149" s="263" t="s">
        <v>403</v>
      </c>
      <c r="C149" s="263"/>
      <c r="D149" s="264"/>
      <c r="E149" s="265"/>
      <c r="F149" s="265"/>
      <c r="G149" s="266"/>
      <c r="H149" s="273"/>
      <c r="J149" s="262">
        <v>147</v>
      </c>
      <c r="K149" s="263"/>
      <c r="L149" s="263"/>
      <c r="M149" s="264"/>
      <c r="N149" s="265"/>
      <c r="O149" s="265"/>
      <c r="P149" s="266"/>
      <c r="Q149" s="273"/>
      <c r="S149" s="262">
        <v>147</v>
      </c>
      <c r="T149" s="263"/>
      <c r="U149" s="263" t="s">
        <v>545</v>
      </c>
      <c r="V149" s="264">
        <v>3</v>
      </c>
      <c r="W149" s="265">
        <v>5</v>
      </c>
      <c r="X149" s="265">
        <v>15</v>
      </c>
      <c r="Y149" s="266">
        <v>1E-4</v>
      </c>
      <c r="Z149" s="267" t="s">
        <v>50</v>
      </c>
      <c r="AB149" s="262">
        <v>147</v>
      </c>
      <c r="AC149" s="263" t="s">
        <v>453</v>
      </c>
      <c r="AD149" s="264">
        <v>2</v>
      </c>
      <c r="AE149" s="265">
        <v>37</v>
      </c>
      <c r="AF149" s="265">
        <v>74</v>
      </c>
      <c r="AG149" s="266">
        <f t="shared" si="2"/>
        <v>4.6853235405850324E-4</v>
      </c>
      <c r="AH149" s="267" t="s">
        <v>50</v>
      </c>
    </row>
    <row r="150" spans="1:34" x14ac:dyDescent="0.25">
      <c r="A150" s="268">
        <v>148</v>
      </c>
      <c r="B150" s="263" t="s">
        <v>408</v>
      </c>
      <c r="C150" s="263"/>
      <c r="D150" s="264"/>
      <c r="E150" s="265"/>
      <c r="F150" s="265"/>
      <c r="G150" s="266"/>
      <c r="H150" s="273"/>
      <c r="J150" s="268">
        <v>148</v>
      </c>
      <c r="K150" s="263"/>
      <c r="L150" s="263"/>
      <c r="M150" s="264"/>
      <c r="N150" s="265"/>
      <c r="O150" s="265"/>
      <c r="P150" s="266"/>
      <c r="Q150" s="273"/>
      <c r="S150" s="268">
        <v>148</v>
      </c>
      <c r="T150" s="263"/>
      <c r="U150" s="263"/>
      <c r="V150" s="264"/>
      <c r="W150" s="265"/>
      <c r="X150" s="265"/>
      <c r="Y150" s="266"/>
      <c r="Z150" s="273"/>
      <c r="AB150" s="268">
        <v>148</v>
      </c>
      <c r="AC150" s="263" t="s">
        <v>555</v>
      </c>
      <c r="AD150" s="264">
        <v>2</v>
      </c>
      <c r="AE150" s="265">
        <v>37</v>
      </c>
      <c r="AF150" s="265">
        <v>74</v>
      </c>
      <c r="AG150" s="266">
        <f t="shared" si="2"/>
        <v>4.6853235405850324E-4</v>
      </c>
      <c r="AH150" s="267" t="s">
        <v>50</v>
      </c>
    </row>
    <row r="151" spans="1:34" x14ac:dyDescent="0.25">
      <c r="A151" s="262">
        <v>149</v>
      </c>
      <c r="B151" s="263" t="s">
        <v>419</v>
      </c>
      <c r="C151" s="263"/>
      <c r="D151" s="264"/>
      <c r="E151" s="265"/>
      <c r="F151" s="265"/>
      <c r="G151" s="266"/>
      <c r="H151" s="273"/>
      <c r="J151" s="262">
        <v>149</v>
      </c>
      <c r="K151" s="263"/>
      <c r="L151" s="263"/>
      <c r="M151" s="264"/>
      <c r="N151" s="265"/>
      <c r="O151" s="265"/>
      <c r="P151" s="266"/>
      <c r="Q151" s="273"/>
      <c r="S151" s="262">
        <v>149</v>
      </c>
      <c r="T151" s="263"/>
      <c r="U151" s="263"/>
      <c r="V151" s="264"/>
      <c r="W151" s="265"/>
      <c r="X151" s="265"/>
      <c r="Y151" s="266"/>
      <c r="Z151" s="273"/>
      <c r="AB151" s="262">
        <v>149</v>
      </c>
      <c r="AC151" s="263" t="s">
        <v>487</v>
      </c>
      <c r="AD151" s="264">
        <v>2</v>
      </c>
      <c r="AE151" s="265">
        <v>37</v>
      </c>
      <c r="AF151" s="265">
        <v>74</v>
      </c>
      <c r="AG151" s="266">
        <f t="shared" si="2"/>
        <v>4.6853235405850324E-4</v>
      </c>
      <c r="AH151" s="267" t="s">
        <v>50</v>
      </c>
    </row>
    <row r="152" spans="1:34" x14ac:dyDescent="0.25">
      <c r="A152" s="268">
        <v>150</v>
      </c>
      <c r="B152" s="263" t="s">
        <v>403</v>
      </c>
      <c r="C152" s="263"/>
      <c r="D152" s="264"/>
      <c r="E152" s="265"/>
      <c r="F152" s="265"/>
      <c r="G152" s="266"/>
      <c r="H152" s="273"/>
      <c r="J152" s="268">
        <v>150</v>
      </c>
      <c r="K152" s="263"/>
      <c r="L152" s="263"/>
      <c r="M152" s="264"/>
      <c r="N152" s="265"/>
      <c r="O152" s="265"/>
      <c r="P152" s="266"/>
      <c r="Q152" s="273"/>
      <c r="S152" s="268">
        <v>150</v>
      </c>
      <c r="T152" s="263"/>
      <c r="U152" s="263"/>
      <c r="V152" s="264"/>
      <c r="W152" s="265"/>
      <c r="X152" s="265"/>
      <c r="Y152" s="266"/>
      <c r="Z152" s="273"/>
      <c r="AB152" s="268">
        <v>150</v>
      </c>
      <c r="AC152" s="263" t="s">
        <v>472</v>
      </c>
      <c r="AD152" s="264">
        <v>2</v>
      </c>
      <c r="AE152" s="265">
        <v>37</v>
      </c>
      <c r="AF152" s="265">
        <v>74</v>
      </c>
      <c r="AG152" s="266">
        <f t="shared" si="2"/>
        <v>4.6853235405850324E-4</v>
      </c>
      <c r="AH152" s="267" t="s">
        <v>50</v>
      </c>
    </row>
    <row r="153" spans="1:34" x14ac:dyDescent="0.25">
      <c r="A153" s="262">
        <v>151</v>
      </c>
      <c r="B153" s="263" t="s">
        <v>403</v>
      </c>
      <c r="C153" s="263"/>
      <c r="D153" s="264"/>
      <c r="E153" s="265"/>
      <c r="F153" s="265"/>
      <c r="G153" s="266"/>
      <c r="H153" s="273"/>
      <c r="J153" s="262">
        <v>151</v>
      </c>
      <c r="K153" s="263"/>
      <c r="L153" s="263"/>
      <c r="M153" s="264"/>
      <c r="N153" s="265"/>
      <c r="O153" s="265"/>
      <c r="P153" s="266"/>
      <c r="Q153" s="273"/>
      <c r="S153" s="262">
        <v>151</v>
      </c>
      <c r="T153" s="263"/>
      <c r="U153" s="263"/>
      <c r="V153" s="264"/>
      <c r="W153" s="265"/>
      <c r="X153" s="265"/>
      <c r="Y153" s="266"/>
      <c r="Z153" s="273"/>
      <c r="AB153" s="262">
        <v>151</v>
      </c>
      <c r="AC153" s="263" t="s">
        <v>552</v>
      </c>
      <c r="AD153" s="264">
        <v>2</v>
      </c>
      <c r="AE153" s="265">
        <v>35</v>
      </c>
      <c r="AF153" s="265">
        <v>70</v>
      </c>
      <c r="AG153" s="266">
        <f t="shared" si="2"/>
        <v>4.432062808661517E-4</v>
      </c>
      <c r="AH153" s="267" t="s">
        <v>50</v>
      </c>
    </row>
    <row r="154" spans="1:34" x14ac:dyDescent="0.25">
      <c r="A154" s="268">
        <v>152</v>
      </c>
      <c r="B154" s="263" t="s">
        <v>403</v>
      </c>
      <c r="C154" s="263"/>
      <c r="D154" s="264"/>
      <c r="E154" s="265"/>
      <c r="F154" s="265"/>
      <c r="G154" s="266"/>
      <c r="H154" s="273"/>
      <c r="J154" s="268">
        <v>152</v>
      </c>
      <c r="K154" s="263"/>
      <c r="L154" s="263"/>
      <c r="M154" s="264"/>
      <c r="N154" s="265"/>
      <c r="O154" s="265"/>
      <c r="P154" s="266"/>
      <c r="Q154" s="273"/>
      <c r="S154" s="268">
        <v>152</v>
      </c>
      <c r="T154" s="263"/>
      <c r="U154" s="263"/>
      <c r="V154" s="264"/>
      <c r="W154" s="265"/>
      <c r="X154" s="265"/>
      <c r="Y154" s="266"/>
      <c r="Z154" s="273"/>
      <c r="AB154" s="268">
        <v>152</v>
      </c>
      <c r="AC154" s="263" t="s">
        <v>456</v>
      </c>
      <c r="AD154" s="264">
        <v>2</v>
      </c>
      <c r="AE154" s="265">
        <v>35</v>
      </c>
      <c r="AF154" s="265">
        <v>70</v>
      </c>
      <c r="AG154" s="266">
        <f t="shared" si="2"/>
        <v>4.432062808661517E-4</v>
      </c>
      <c r="AH154" s="267" t="s">
        <v>50</v>
      </c>
    </row>
    <row r="155" spans="1:34" x14ac:dyDescent="0.25">
      <c r="A155" s="262">
        <v>153</v>
      </c>
      <c r="B155" s="263" t="s">
        <v>411</v>
      </c>
      <c r="C155" s="263"/>
      <c r="D155" s="264"/>
      <c r="E155" s="265"/>
      <c r="F155" s="265"/>
      <c r="G155" s="266"/>
      <c r="H155" s="273"/>
      <c r="J155" s="262">
        <v>153</v>
      </c>
      <c r="K155" s="263"/>
      <c r="L155" s="263"/>
      <c r="M155" s="264"/>
      <c r="N155" s="265"/>
      <c r="O155" s="265"/>
      <c r="P155" s="266"/>
      <c r="Q155" s="273"/>
      <c r="S155" s="262">
        <v>153</v>
      </c>
      <c r="T155" s="263"/>
      <c r="U155" s="263"/>
      <c r="V155" s="264"/>
      <c r="W155" s="265"/>
      <c r="X155" s="265"/>
      <c r="Y155" s="266"/>
      <c r="Z155" s="273"/>
      <c r="AB155" s="262">
        <v>153</v>
      </c>
      <c r="AC155" s="263" t="s">
        <v>601</v>
      </c>
      <c r="AD155" s="264">
        <v>2</v>
      </c>
      <c r="AE155" s="265">
        <v>29</v>
      </c>
      <c r="AF155" s="265">
        <v>58</v>
      </c>
      <c r="AG155" s="266">
        <f t="shared" si="2"/>
        <v>3.672280612890971E-4</v>
      </c>
      <c r="AH155" s="267" t="s">
        <v>50</v>
      </c>
    </row>
    <row r="156" spans="1:34" x14ac:dyDescent="0.25">
      <c r="A156" s="268">
        <v>154</v>
      </c>
      <c r="B156" s="263" t="s">
        <v>411</v>
      </c>
      <c r="C156" s="263"/>
      <c r="D156" s="264"/>
      <c r="E156" s="265"/>
      <c r="F156" s="265"/>
      <c r="G156" s="266"/>
      <c r="H156" s="273"/>
      <c r="J156" s="268">
        <v>154</v>
      </c>
      <c r="K156" s="263"/>
      <c r="L156" s="263"/>
      <c r="M156" s="264"/>
      <c r="N156" s="265"/>
      <c r="O156" s="265"/>
      <c r="P156" s="266"/>
      <c r="Q156" s="273"/>
      <c r="S156" s="268">
        <v>154</v>
      </c>
      <c r="T156" s="263"/>
      <c r="U156" s="263"/>
      <c r="V156" s="264"/>
      <c r="W156" s="265"/>
      <c r="X156" s="265"/>
      <c r="Y156" s="266"/>
      <c r="Z156" s="273"/>
      <c r="AB156" s="268">
        <v>154</v>
      </c>
      <c r="AC156" s="263" t="s">
        <v>588</v>
      </c>
      <c r="AD156" s="264">
        <v>1</v>
      </c>
      <c r="AE156" s="265">
        <v>57</v>
      </c>
      <c r="AF156" s="265">
        <v>57</v>
      </c>
      <c r="AG156" s="266">
        <f t="shared" si="2"/>
        <v>3.6089654299100923E-4</v>
      </c>
      <c r="AH156" s="267" t="s">
        <v>50</v>
      </c>
    </row>
    <row r="157" spans="1:34" x14ac:dyDescent="0.25">
      <c r="A157" s="262">
        <v>155</v>
      </c>
      <c r="B157" s="263" t="s">
        <v>425</v>
      </c>
      <c r="C157" s="263"/>
      <c r="D157" s="264"/>
      <c r="E157" s="265"/>
      <c r="F157" s="265"/>
      <c r="G157" s="266"/>
      <c r="H157" s="273"/>
      <c r="J157" s="262">
        <v>155</v>
      </c>
      <c r="K157" s="263"/>
      <c r="L157" s="263"/>
      <c r="M157" s="264"/>
      <c r="N157" s="265"/>
      <c r="O157" s="265"/>
      <c r="P157" s="266"/>
      <c r="Q157" s="273"/>
      <c r="S157" s="262">
        <v>155</v>
      </c>
      <c r="T157" s="263"/>
      <c r="U157" s="263"/>
      <c r="V157" s="264"/>
      <c r="W157" s="265"/>
      <c r="X157" s="265"/>
      <c r="Y157" s="266"/>
      <c r="Z157" s="273"/>
      <c r="AB157" s="262">
        <v>155</v>
      </c>
      <c r="AC157" s="263" t="s">
        <v>510</v>
      </c>
      <c r="AD157" s="264">
        <v>1</v>
      </c>
      <c r="AE157" s="265">
        <v>57</v>
      </c>
      <c r="AF157" s="265">
        <v>57</v>
      </c>
      <c r="AG157" s="266">
        <f t="shared" si="2"/>
        <v>3.6089654299100923E-4</v>
      </c>
      <c r="AH157" s="267" t="s">
        <v>50</v>
      </c>
    </row>
    <row r="158" spans="1:34" x14ac:dyDescent="0.25">
      <c r="A158" s="268">
        <v>156</v>
      </c>
      <c r="B158" s="263" t="s">
        <v>425</v>
      </c>
      <c r="C158" s="263"/>
      <c r="D158" s="264"/>
      <c r="E158" s="265"/>
      <c r="F158" s="265"/>
      <c r="G158" s="266"/>
      <c r="H158" s="273"/>
      <c r="J158" s="268">
        <v>156</v>
      </c>
      <c r="K158" s="263"/>
      <c r="L158" s="263"/>
      <c r="M158" s="264"/>
      <c r="N158" s="265"/>
      <c r="O158" s="265"/>
      <c r="P158" s="266"/>
      <c r="Q158" s="273"/>
      <c r="S158" s="268">
        <v>156</v>
      </c>
      <c r="T158" s="263"/>
      <c r="U158" s="263"/>
      <c r="V158" s="264"/>
      <c r="W158" s="265"/>
      <c r="X158" s="265"/>
      <c r="Y158" s="266"/>
      <c r="Z158" s="273"/>
      <c r="AB158" s="268">
        <v>156</v>
      </c>
      <c r="AC158" s="263" t="s">
        <v>461</v>
      </c>
      <c r="AD158" s="264">
        <v>1</v>
      </c>
      <c r="AE158" s="265">
        <v>54</v>
      </c>
      <c r="AF158" s="265">
        <v>54</v>
      </c>
      <c r="AG158" s="266">
        <f t="shared" si="2"/>
        <v>3.4190198809674562E-4</v>
      </c>
      <c r="AH158" s="267" t="s">
        <v>50</v>
      </c>
    </row>
    <row r="159" spans="1:34" x14ac:dyDescent="0.25">
      <c r="A159" s="262">
        <v>157</v>
      </c>
      <c r="B159" s="263" t="s">
        <v>433</v>
      </c>
      <c r="C159" s="263"/>
      <c r="D159" s="264"/>
      <c r="E159" s="265"/>
      <c r="F159" s="265"/>
      <c r="G159" s="266"/>
      <c r="H159" s="273"/>
      <c r="J159" s="262">
        <v>157</v>
      </c>
      <c r="K159" s="263"/>
      <c r="L159" s="263"/>
      <c r="M159" s="264"/>
      <c r="N159" s="265"/>
      <c r="O159" s="265"/>
      <c r="P159" s="266"/>
      <c r="Q159" s="273"/>
      <c r="S159" s="262">
        <v>157</v>
      </c>
      <c r="T159" s="263"/>
      <c r="U159" s="263"/>
      <c r="V159" s="264"/>
      <c r="W159" s="265"/>
      <c r="X159" s="265"/>
      <c r="Y159" s="266"/>
      <c r="Z159" s="273"/>
      <c r="AB159" s="262">
        <v>157</v>
      </c>
      <c r="AC159" s="263" t="s">
        <v>461</v>
      </c>
      <c r="AD159" s="264">
        <v>1</v>
      </c>
      <c r="AE159" s="265">
        <v>52</v>
      </c>
      <c r="AF159" s="265">
        <v>52</v>
      </c>
      <c r="AG159" s="266">
        <f t="shared" si="2"/>
        <v>3.2923895150056983E-4</v>
      </c>
      <c r="AH159" s="267" t="s">
        <v>50</v>
      </c>
    </row>
    <row r="160" spans="1:34" x14ac:dyDescent="0.25">
      <c r="A160" s="268">
        <v>158</v>
      </c>
      <c r="B160" s="263" t="s">
        <v>399</v>
      </c>
      <c r="C160" s="263"/>
      <c r="D160" s="264"/>
      <c r="E160" s="265"/>
      <c r="F160" s="265"/>
      <c r="G160" s="266"/>
      <c r="H160" s="273"/>
      <c r="J160" s="268">
        <v>158</v>
      </c>
      <c r="K160" s="263"/>
      <c r="L160" s="263"/>
      <c r="M160" s="264"/>
      <c r="N160" s="265"/>
      <c r="O160" s="265"/>
      <c r="P160" s="266"/>
      <c r="Q160" s="273"/>
      <c r="S160" s="268">
        <v>158</v>
      </c>
      <c r="T160" s="263"/>
      <c r="U160" s="263"/>
      <c r="V160" s="264"/>
      <c r="W160" s="265"/>
      <c r="X160" s="265"/>
      <c r="Y160" s="266"/>
      <c r="Z160" s="273"/>
      <c r="AB160" s="268">
        <v>158</v>
      </c>
      <c r="AC160" s="263" t="s">
        <v>512</v>
      </c>
      <c r="AD160" s="264">
        <v>7</v>
      </c>
      <c r="AE160" s="265">
        <v>7</v>
      </c>
      <c r="AF160" s="265">
        <v>49</v>
      </c>
      <c r="AG160" s="266">
        <f t="shared" si="2"/>
        <v>3.1024439660630617E-4</v>
      </c>
      <c r="AH160" s="267" t="s">
        <v>50</v>
      </c>
    </row>
    <row r="161" spans="1:34" x14ac:dyDescent="0.25">
      <c r="A161" s="262">
        <v>159</v>
      </c>
      <c r="B161" s="263" t="s">
        <v>419</v>
      </c>
      <c r="C161" s="263"/>
      <c r="D161" s="264"/>
      <c r="E161" s="265"/>
      <c r="F161" s="265"/>
      <c r="G161" s="266"/>
      <c r="H161" s="273"/>
      <c r="J161" s="262">
        <v>159</v>
      </c>
      <c r="K161" s="263"/>
      <c r="L161" s="263"/>
      <c r="M161" s="264"/>
      <c r="N161" s="265"/>
      <c r="O161" s="265"/>
      <c r="P161" s="266"/>
      <c r="Q161" s="273"/>
      <c r="S161" s="262">
        <v>159</v>
      </c>
      <c r="T161" s="263"/>
      <c r="U161" s="263"/>
      <c r="V161" s="264"/>
      <c r="W161" s="265"/>
      <c r="X161" s="265"/>
      <c r="Y161" s="266"/>
      <c r="Z161" s="273"/>
      <c r="AB161" s="262">
        <v>159</v>
      </c>
      <c r="AC161" s="263" t="s">
        <v>543</v>
      </c>
      <c r="AD161" s="264">
        <v>7</v>
      </c>
      <c r="AE161" s="265">
        <v>7</v>
      </c>
      <c r="AF161" s="265">
        <v>49</v>
      </c>
      <c r="AG161" s="266">
        <f t="shared" si="2"/>
        <v>3.1024439660630617E-4</v>
      </c>
      <c r="AH161" s="267" t="s">
        <v>50</v>
      </c>
    </row>
    <row r="162" spans="1:34" x14ac:dyDescent="0.25">
      <c r="A162" s="268">
        <v>160</v>
      </c>
      <c r="B162" s="263" t="s">
        <v>419</v>
      </c>
      <c r="C162" s="263"/>
      <c r="D162" s="264"/>
      <c r="E162" s="265"/>
      <c r="F162" s="265"/>
      <c r="G162" s="266"/>
      <c r="H162" s="273"/>
      <c r="J162" s="268">
        <v>160</v>
      </c>
      <c r="K162" s="263"/>
      <c r="L162" s="263"/>
      <c r="M162" s="264"/>
      <c r="N162" s="265"/>
      <c r="O162" s="265"/>
      <c r="P162" s="266"/>
      <c r="Q162" s="273"/>
      <c r="S162" s="268">
        <v>160</v>
      </c>
      <c r="T162" s="263"/>
      <c r="U162" s="263"/>
      <c r="V162" s="264"/>
      <c r="W162" s="265"/>
      <c r="X162" s="265"/>
      <c r="Y162" s="266"/>
      <c r="Z162" s="273"/>
      <c r="AB162" s="268">
        <v>160</v>
      </c>
      <c r="AC162" s="263" t="s">
        <v>496</v>
      </c>
      <c r="AD162" s="264">
        <v>1</v>
      </c>
      <c r="AE162" s="265">
        <v>49</v>
      </c>
      <c r="AF162" s="265">
        <v>49</v>
      </c>
      <c r="AG162" s="266">
        <f t="shared" si="2"/>
        <v>3.1024439660630617E-4</v>
      </c>
      <c r="AH162" s="267" t="s">
        <v>50</v>
      </c>
    </row>
    <row r="163" spans="1:34" x14ac:dyDescent="0.25">
      <c r="A163" s="262">
        <v>161</v>
      </c>
      <c r="B163" s="263" t="s">
        <v>403</v>
      </c>
      <c r="C163" s="263"/>
      <c r="D163" s="264"/>
      <c r="E163" s="265"/>
      <c r="F163" s="265"/>
      <c r="G163" s="266"/>
      <c r="H163" s="273"/>
      <c r="J163" s="262">
        <v>161</v>
      </c>
      <c r="K163" s="263"/>
      <c r="L163" s="263"/>
      <c r="M163" s="264"/>
      <c r="N163" s="265"/>
      <c r="O163" s="265"/>
      <c r="P163" s="266"/>
      <c r="Q163" s="273"/>
      <c r="S163" s="262">
        <v>161</v>
      </c>
      <c r="T163" s="263"/>
      <c r="U163" s="263"/>
      <c r="V163" s="264"/>
      <c r="W163" s="265"/>
      <c r="X163" s="265"/>
      <c r="Y163" s="266"/>
      <c r="Z163" s="273"/>
      <c r="AB163" s="262">
        <v>161</v>
      </c>
      <c r="AC163" s="263" t="s">
        <v>461</v>
      </c>
      <c r="AD163" s="264">
        <v>1</v>
      </c>
      <c r="AE163" s="265">
        <v>45</v>
      </c>
      <c r="AF163" s="265">
        <v>45</v>
      </c>
      <c r="AG163" s="266">
        <f t="shared" si="2"/>
        <v>2.8491832341395469E-4</v>
      </c>
      <c r="AH163" s="267" t="s">
        <v>50</v>
      </c>
    </row>
    <row r="164" spans="1:34" x14ac:dyDescent="0.25">
      <c r="A164" s="268">
        <v>162</v>
      </c>
      <c r="B164" s="263" t="s">
        <v>411</v>
      </c>
      <c r="C164" s="263"/>
      <c r="D164" s="264"/>
      <c r="E164" s="265"/>
      <c r="F164" s="265"/>
      <c r="G164" s="266"/>
      <c r="H164" s="273"/>
      <c r="J164" s="268">
        <v>162</v>
      </c>
      <c r="K164" s="263"/>
      <c r="L164" s="263"/>
      <c r="M164" s="264"/>
      <c r="N164" s="265"/>
      <c r="O164" s="265"/>
      <c r="P164" s="266"/>
      <c r="Q164" s="273"/>
      <c r="S164" s="268">
        <v>162</v>
      </c>
      <c r="T164" s="263"/>
      <c r="U164" s="263"/>
      <c r="V164" s="264"/>
      <c r="W164" s="265"/>
      <c r="X164" s="265"/>
      <c r="Y164" s="266"/>
      <c r="Z164" s="273"/>
      <c r="AB164" s="268">
        <v>162</v>
      </c>
      <c r="AC164" s="263" t="s">
        <v>531</v>
      </c>
      <c r="AD164" s="264">
        <v>1</v>
      </c>
      <c r="AE164" s="265">
        <v>44</v>
      </c>
      <c r="AF164" s="265">
        <v>44</v>
      </c>
      <c r="AG164" s="266">
        <f t="shared" si="2"/>
        <v>2.7858680511586676E-4</v>
      </c>
      <c r="AH164" s="267" t="s">
        <v>50</v>
      </c>
    </row>
    <row r="165" spans="1:34" x14ac:dyDescent="0.25">
      <c r="A165" s="262">
        <v>163</v>
      </c>
      <c r="B165" s="263" t="s">
        <v>421</v>
      </c>
      <c r="C165" s="263"/>
      <c r="D165" s="264"/>
      <c r="E165" s="265"/>
      <c r="F165" s="265"/>
      <c r="G165" s="266"/>
      <c r="H165" s="273"/>
      <c r="J165" s="262">
        <v>163</v>
      </c>
      <c r="K165" s="263"/>
      <c r="L165" s="263"/>
      <c r="M165" s="264"/>
      <c r="N165" s="265"/>
      <c r="O165" s="265"/>
      <c r="P165" s="266"/>
      <c r="Q165" s="273"/>
      <c r="S165" s="262">
        <v>163</v>
      </c>
      <c r="T165" s="263"/>
      <c r="U165" s="263"/>
      <c r="V165" s="264"/>
      <c r="W165" s="265"/>
      <c r="X165" s="265"/>
      <c r="Y165" s="266"/>
      <c r="Z165" s="273"/>
      <c r="AB165" s="262">
        <v>163</v>
      </c>
      <c r="AC165" s="263" t="s">
        <v>602</v>
      </c>
      <c r="AD165" s="264">
        <v>1</v>
      </c>
      <c r="AE165" s="265">
        <v>42</v>
      </c>
      <c r="AF165" s="265">
        <v>42</v>
      </c>
      <c r="AG165" s="266">
        <f t="shared" si="2"/>
        <v>2.6592376851969102E-4</v>
      </c>
      <c r="AH165" s="267" t="s">
        <v>50</v>
      </c>
    </row>
    <row r="166" spans="1:34" x14ac:dyDescent="0.25">
      <c r="A166" s="268">
        <v>164</v>
      </c>
      <c r="B166" s="263" t="s">
        <v>425</v>
      </c>
      <c r="C166" s="263"/>
      <c r="D166" s="264"/>
      <c r="E166" s="265"/>
      <c r="F166" s="265"/>
      <c r="G166" s="266"/>
      <c r="H166" s="273"/>
      <c r="J166" s="268">
        <v>164</v>
      </c>
      <c r="K166" s="263"/>
      <c r="L166" s="263"/>
      <c r="M166" s="264"/>
      <c r="N166" s="265"/>
      <c r="O166" s="265"/>
      <c r="P166" s="266"/>
      <c r="Q166" s="273"/>
      <c r="S166" s="268">
        <v>164</v>
      </c>
      <c r="T166" s="263"/>
      <c r="U166" s="263"/>
      <c r="V166" s="264"/>
      <c r="W166" s="265"/>
      <c r="X166" s="265"/>
      <c r="Y166" s="266"/>
      <c r="Z166" s="273"/>
      <c r="AB166" s="268">
        <v>164</v>
      </c>
      <c r="AC166" s="263" t="s">
        <v>585</v>
      </c>
      <c r="AD166" s="264">
        <v>1</v>
      </c>
      <c r="AE166" s="265">
        <v>42</v>
      </c>
      <c r="AF166" s="265">
        <v>42</v>
      </c>
      <c r="AG166" s="266">
        <f t="shared" si="2"/>
        <v>2.6592376851969102E-4</v>
      </c>
      <c r="AH166" s="267" t="s">
        <v>50</v>
      </c>
    </row>
    <row r="167" spans="1:34" x14ac:dyDescent="0.25">
      <c r="A167" s="262">
        <v>165</v>
      </c>
      <c r="B167" s="263" t="s">
        <v>411</v>
      </c>
      <c r="C167" s="263"/>
      <c r="D167" s="264"/>
      <c r="E167" s="265"/>
      <c r="F167" s="265"/>
      <c r="G167" s="266"/>
      <c r="H167" s="273"/>
      <c r="J167" s="262">
        <v>165</v>
      </c>
      <c r="K167" s="263"/>
      <c r="L167" s="263"/>
      <c r="M167" s="264"/>
      <c r="N167" s="265"/>
      <c r="O167" s="265"/>
      <c r="P167" s="266"/>
      <c r="Q167" s="273"/>
      <c r="S167" s="262">
        <v>165</v>
      </c>
      <c r="T167" s="263"/>
      <c r="U167" s="263"/>
      <c r="V167" s="264"/>
      <c r="W167" s="265"/>
      <c r="X167" s="265"/>
      <c r="Y167" s="266"/>
      <c r="Z167" s="273"/>
      <c r="AB167" s="262">
        <v>165</v>
      </c>
      <c r="AC167" s="263" t="s">
        <v>603</v>
      </c>
      <c r="AD167" s="264">
        <v>1</v>
      </c>
      <c r="AE167" s="265">
        <v>42</v>
      </c>
      <c r="AF167" s="265">
        <v>42</v>
      </c>
      <c r="AG167" s="266">
        <f t="shared" si="2"/>
        <v>2.6592376851969102E-4</v>
      </c>
      <c r="AH167" s="267" t="s">
        <v>50</v>
      </c>
    </row>
    <row r="168" spans="1:34" x14ac:dyDescent="0.25">
      <c r="A168" s="268">
        <v>166</v>
      </c>
      <c r="B168" s="263" t="s">
        <v>440</v>
      </c>
      <c r="C168" s="263"/>
      <c r="D168" s="264"/>
      <c r="E168" s="265"/>
      <c r="F168" s="265"/>
      <c r="G168" s="266"/>
      <c r="H168" s="273"/>
      <c r="J168" s="268">
        <v>166</v>
      </c>
      <c r="K168" s="263"/>
      <c r="L168" s="263"/>
      <c r="M168" s="264"/>
      <c r="N168" s="265"/>
      <c r="O168" s="265"/>
      <c r="P168" s="266"/>
      <c r="Q168" s="273"/>
      <c r="S168" s="268">
        <v>166</v>
      </c>
      <c r="T168" s="263"/>
      <c r="U168" s="263"/>
      <c r="V168" s="264"/>
      <c r="W168" s="265"/>
      <c r="X168" s="265"/>
      <c r="Y168" s="266"/>
      <c r="Z168" s="273"/>
      <c r="AB168" s="268">
        <v>166</v>
      </c>
      <c r="AC168" s="263" t="s">
        <v>604</v>
      </c>
      <c r="AD168" s="264">
        <v>1</v>
      </c>
      <c r="AE168" s="265">
        <v>42</v>
      </c>
      <c r="AF168" s="265">
        <v>42</v>
      </c>
      <c r="AG168" s="266">
        <f t="shared" si="2"/>
        <v>2.6592376851969102E-4</v>
      </c>
      <c r="AH168" s="267" t="s">
        <v>50</v>
      </c>
    </row>
    <row r="169" spans="1:34" x14ac:dyDescent="0.25">
      <c r="A169" s="262">
        <v>167</v>
      </c>
      <c r="B169" s="263" t="s">
        <v>417</v>
      </c>
      <c r="C169" s="263"/>
      <c r="D169" s="264"/>
      <c r="E169" s="265"/>
      <c r="F169" s="265"/>
      <c r="G169" s="266"/>
      <c r="H169" s="273"/>
      <c r="J169" s="262">
        <v>167</v>
      </c>
      <c r="K169" s="263"/>
      <c r="L169" s="263"/>
      <c r="M169" s="264"/>
      <c r="N169" s="265"/>
      <c r="O169" s="265"/>
      <c r="P169" s="266"/>
      <c r="Q169" s="273"/>
      <c r="S169" s="262">
        <v>167</v>
      </c>
      <c r="T169" s="263"/>
      <c r="U169" s="263"/>
      <c r="V169" s="264"/>
      <c r="W169" s="265"/>
      <c r="X169" s="265"/>
      <c r="Y169" s="266"/>
      <c r="Z169" s="273"/>
      <c r="AB169" s="262">
        <v>167</v>
      </c>
      <c r="AC169" s="263" t="s">
        <v>518</v>
      </c>
      <c r="AD169" s="264">
        <v>1</v>
      </c>
      <c r="AE169" s="265">
        <v>42</v>
      </c>
      <c r="AF169" s="265">
        <v>42</v>
      </c>
      <c r="AG169" s="266">
        <f t="shared" si="2"/>
        <v>2.6592376851969102E-4</v>
      </c>
      <c r="AH169" s="267" t="s">
        <v>50</v>
      </c>
    </row>
    <row r="170" spans="1:34" x14ac:dyDescent="0.25">
      <c r="A170" s="268">
        <v>168</v>
      </c>
      <c r="B170" s="263" t="s">
        <v>433</v>
      </c>
      <c r="C170" s="263"/>
      <c r="D170" s="264"/>
      <c r="E170" s="265"/>
      <c r="F170" s="265"/>
      <c r="G170" s="266"/>
      <c r="H170" s="273"/>
      <c r="J170" s="268">
        <v>168</v>
      </c>
      <c r="K170" s="263"/>
      <c r="L170" s="263"/>
      <c r="M170" s="264"/>
      <c r="N170" s="265"/>
      <c r="O170" s="265"/>
      <c r="P170" s="266"/>
      <c r="Q170" s="273"/>
      <c r="S170" s="268">
        <v>168</v>
      </c>
      <c r="T170" s="263"/>
      <c r="U170" s="263"/>
      <c r="V170" s="264"/>
      <c r="W170" s="265"/>
      <c r="X170" s="265"/>
      <c r="Y170" s="266"/>
      <c r="Z170" s="273"/>
      <c r="AB170" s="268">
        <v>168</v>
      </c>
      <c r="AC170" s="263" t="s">
        <v>493</v>
      </c>
      <c r="AD170" s="264">
        <v>1</v>
      </c>
      <c r="AE170" s="265">
        <v>42</v>
      </c>
      <c r="AF170" s="265">
        <v>42</v>
      </c>
      <c r="AG170" s="266">
        <f t="shared" si="2"/>
        <v>2.6592376851969102E-4</v>
      </c>
      <c r="AH170" s="267" t="s">
        <v>50</v>
      </c>
    </row>
    <row r="171" spans="1:34" x14ac:dyDescent="0.25">
      <c r="A171" s="262">
        <v>169</v>
      </c>
      <c r="B171" s="263" t="s">
        <v>435</v>
      </c>
      <c r="C171" s="263"/>
      <c r="D171" s="264"/>
      <c r="E171" s="265"/>
      <c r="F171" s="265"/>
      <c r="G171" s="266"/>
      <c r="H171" s="273"/>
      <c r="J171" s="262">
        <v>169</v>
      </c>
      <c r="K171" s="263"/>
      <c r="L171" s="263"/>
      <c r="M171" s="264"/>
      <c r="N171" s="265"/>
      <c r="O171" s="265"/>
      <c r="P171" s="266"/>
      <c r="Q171" s="273"/>
      <c r="S171" s="262">
        <v>169</v>
      </c>
      <c r="T171" s="263"/>
      <c r="U171" s="263"/>
      <c r="V171" s="264"/>
      <c r="W171" s="265"/>
      <c r="X171" s="265"/>
      <c r="Y171" s="266"/>
      <c r="Z171" s="273"/>
      <c r="AB171" s="262">
        <v>169</v>
      </c>
      <c r="AC171" s="263" t="s">
        <v>547</v>
      </c>
      <c r="AD171" s="264">
        <v>1</v>
      </c>
      <c r="AE171" s="265">
        <v>42</v>
      </c>
      <c r="AF171" s="265">
        <v>42</v>
      </c>
      <c r="AG171" s="266">
        <f t="shared" si="2"/>
        <v>2.6592376851969102E-4</v>
      </c>
      <c r="AH171" s="267" t="s">
        <v>50</v>
      </c>
    </row>
    <row r="172" spans="1:34" x14ac:dyDescent="0.25">
      <c r="A172" s="268">
        <v>170</v>
      </c>
      <c r="B172" s="263" t="s">
        <v>419</v>
      </c>
      <c r="C172" s="263"/>
      <c r="D172" s="264"/>
      <c r="E172" s="265"/>
      <c r="F172" s="265"/>
      <c r="G172" s="266"/>
      <c r="H172" s="273"/>
      <c r="J172" s="268">
        <v>170</v>
      </c>
      <c r="K172" s="263"/>
      <c r="L172" s="263"/>
      <c r="M172" s="264"/>
      <c r="N172" s="265"/>
      <c r="O172" s="265"/>
      <c r="P172" s="266"/>
      <c r="Q172" s="273"/>
      <c r="S172" s="268">
        <v>170</v>
      </c>
      <c r="T172" s="263"/>
      <c r="U172" s="263"/>
      <c r="V172" s="264"/>
      <c r="W172" s="265"/>
      <c r="X172" s="265"/>
      <c r="Y172" s="266"/>
      <c r="Z172" s="273"/>
      <c r="AB172" s="268">
        <v>170</v>
      </c>
      <c r="AC172" s="263" t="s">
        <v>457</v>
      </c>
      <c r="AD172" s="264">
        <v>1</v>
      </c>
      <c r="AE172" s="265">
        <v>42</v>
      </c>
      <c r="AF172" s="265">
        <v>42</v>
      </c>
      <c r="AG172" s="266">
        <f t="shared" si="2"/>
        <v>2.6592376851969102E-4</v>
      </c>
      <c r="AH172" s="267" t="s">
        <v>50</v>
      </c>
    </row>
    <row r="173" spans="1:34" x14ac:dyDescent="0.25">
      <c r="A173" s="262">
        <v>171</v>
      </c>
      <c r="B173" s="263" t="s">
        <v>440</v>
      </c>
      <c r="C173" s="263"/>
      <c r="D173" s="264"/>
      <c r="E173" s="265"/>
      <c r="F173" s="265"/>
      <c r="G173" s="266"/>
      <c r="H173" s="273"/>
      <c r="J173" s="262">
        <v>171</v>
      </c>
      <c r="K173" s="263"/>
      <c r="L173" s="263"/>
      <c r="M173" s="264"/>
      <c r="N173" s="265"/>
      <c r="O173" s="265"/>
      <c r="P173" s="266"/>
      <c r="Q173" s="273"/>
      <c r="S173" s="262">
        <v>171</v>
      </c>
      <c r="T173" s="263"/>
      <c r="U173" s="263"/>
      <c r="V173" s="264"/>
      <c r="W173" s="265"/>
      <c r="X173" s="265"/>
      <c r="Y173" s="266"/>
      <c r="Z173" s="273"/>
      <c r="AB173" s="262">
        <v>171</v>
      </c>
      <c r="AC173" s="263" t="s">
        <v>502</v>
      </c>
      <c r="AD173" s="264">
        <v>1</v>
      </c>
      <c r="AE173" s="265">
        <v>42</v>
      </c>
      <c r="AF173" s="265">
        <v>42</v>
      </c>
      <c r="AG173" s="266">
        <f t="shared" si="2"/>
        <v>2.6592376851969102E-4</v>
      </c>
      <c r="AH173" s="267" t="s">
        <v>50</v>
      </c>
    </row>
    <row r="174" spans="1:34" x14ac:dyDescent="0.25">
      <c r="A174" s="268">
        <v>172</v>
      </c>
      <c r="B174" s="263" t="s">
        <v>405</v>
      </c>
      <c r="C174" s="263"/>
      <c r="D174" s="264"/>
      <c r="E174" s="265"/>
      <c r="F174" s="265"/>
      <c r="G174" s="266"/>
      <c r="H174" s="273"/>
      <c r="J174" s="268">
        <v>172</v>
      </c>
      <c r="K174" s="263"/>
      <c r="L174" s="263"/>
      <c r="M174" s="264"/>
      <c r="N174" s="265"/>
      <c r="O174" s="265"/>
      <c r="P174" s="266"/>
      <c r="Q174" s="273"/>
      <c r="S174" s="268">
        <v>172</v>
      </c>
      <c r="T174" s="263"/>
      <c r="U174" s="263"/>
      <c r="V174" s="264"/>
      <c r="W174" s="265"/>
      <c r="X174" s="265"/>
      <c r="Y174" s="266"/>
      <c r="Z174" s="273"/>
      <c r="AB174" s="268">
        <v>172</v>
      </c>
      <c r="AC174" s="263" t="s">
        <v>513</v>
      </c>
      <c r="AD174" s="264">
        <v>1</v>
      </c>
      <c r="AE174" s="265">
        <v>39</v>
      </c>
      <c r="AF174" s="265">
        <v>39</v>
      </c>
      <c r="AG174" s="266">
        <f t="shared" si="2"/>
        <v>2.4692921362542736E-4</v>
      </c>
      <c r="AH174" s="267" t="s">
        <v>50</v>
      </c>
    </row>
    <row r="175" spans="1:34" x14ac:dyDescent="0.25">
      <c r="A175" s="262">
        <v>173</v>
      </c>
      <c r="B175" s="263" t="s">
        <v>440</v>
      </c>
      <c r="C175" s="263"/>
      <c r="D175" s="264"/>
      <c r="E175" s="265"/>
      <c r="F175" s="265"/>
      <c r="G175" s="266"/>
      <c r="H175" s="273"/>
      <c r="J175" s="262">
        <v>173</v>
      </c>
      <c r="K175" s="263"/>
      <c r="L175" s="263"/>
      <c r="M175" s="264"/>
      <c r="N175" s="265"/>
      <c r="O175" s="265"/>
      <c r="P175" s="266"/>
      <c r="Q175" s="273"/>
      <c r="S175" s="262">
        <v>173</v>
      </c>
      <c r="T175" s="263"/>
      <c r="U175" s="263"/>
      <c r="V175" s="264"/>
      <c r="W175" s="265"/>
      <c r="X175" s="265"/>
      <c r="Y175" s="266"/>
      <c r="Z175" s="273"/>
      <c r="AB175" s="262">
        <v>173</v>
      </c>
      <c r="AC175" s="263" t="s">
        <v>546</v>
      </c>
      <c r="AD175" s="264">
        <v>1</v>
      </c>
      <c r="AE175" s="265">
        <v>39</v>
      </c>
      <c r="AF175" s="265">
        <v>39</v>
      </c>
      <c r="AG175" s="266">
        <f t="shared" si="2"/>
        <v>2.4692921362542736E-4</v>
      </c>
      <c r="AH175" s="267" t="s">
        <v>50</v>
      </c>
    </row>
    <row r="176" spans="1:34" x14ac:dyDescent="0.25">
      <c r="A176" s="268">
        <v>174</v>
      </c>
      <c r="B176" s="263"/>
      <c r="C176" s="263"/>
      <c r="D176" s="264"/>
      <c r="E176" s="265"/>
      <c r="F176" s="265"/>
      <c r="G176" s="266"/>
      <c r="H176" s="273"/>
      <c r="J176" s="268">
        <v>174</v>
      </c>
      <c r="K176" s="263"/>
      <c r="L176" s="263"/>
      <c r="M176" s="264"/>
      <c r="N176" s="265"/>
      <c r="O176" s="265"/>
      <c r="P176" s="266"/>
      <c r="Q176" s="273"/>
      <c r="S176" s="268">
        <v>174</v>
      </c>
      <c r="T176" s="263"/>
      <c r="U176" s="263"/>
      <c r="V176" s="264"/>
      <c r="W176" s="265"/>
      <c r="X176" s="265"/>
      <c r="Y176" s="266"/>
      <c r="Z176" s="273"/>
      <c r="AB176" s="268">
        <v>174</v>
      </c>
      <c r="AC176" s="263" t="s">
        <v>605</v>
      </c>
      <c r="AD176" s="264">
        <v>1</v>
      </c>
      <c r="AE176" s="265">
        <v>39</v>
      </c>
      <c r="AF176" s="265">
        <v>39</v>
      </c>
      <c r="AG176" s="266">
        <f t="shared" si="2"/>
        <v>2.4692921362542736E-4</v>
      </c>
      <c r="AH176" s="267" t="s">
        <v>50</v>
      </c>
    </row>
    <row r="177" spans="1:34" x14ac:dyDescent="0.25">
      <c r="A177" s="262">
        <v>175</v>
      </c>
      <c r="B177" s="263"/>
      <c r="C177" s="263"/>
      <c r="D177" s="264"/>
      <c r="E177" s="265"/>
      <c r="F177" s="265"/>
      <c r="G177" s="266"/>
      <c r="H177" s="273"/>
      <c r="J177" s="262">
        <v>175</v>
      </c>
      <c r="K177" s="263"/>
      <c r="L177" s="263"/>
      <c r="M177" s="264"/>
      <c r="N177" s="265"/>
      <c r="O177" s="265"/>
      <c r="P177" s="266"/>
      <c r="Q177" s="273"/>
      <c r="S177" s="262">
        <v>175</v>
      </c>
      <c r="T177" s="263"/>
      <c r="U177" s="263"/>
      <c r="V177" s="264"/>
      <c r="W177" s="265"/>
      <c r="X177" s="265"/>
      <c r="Y177" s="266"/>
      <c r="Z177" s="273"/>
      <c r="AB177" s="262">
        <v>175</v>
      </c>
      <c r="AC177" s="263" t="s">
        <v>533</v>
      </c>
      <c r="AD177" s="264">
        <v>1</v>
      </c>
      <c r="AE177" s="265">
        <v>39</v>
      </c>
      <c r="AF177" s="265">
        <v>39</v>
      </c>
      <c r="AG177" s="266">
        <f t="shared" si="2"/>
        <v>2.4692921362542736E-4</v>
      </c>
      <c r="AH177" s="267" t="s">
        <v>50</v>
      </c>
    </row>
    <row r="178" spans="1:34" x14ac:dyDescent="0.25">
      <c r="A178" s="268">
        <v>176</v>
      </c>
      <c r="B178" s="263"/>
      <c r="C178" s="263"/>
      <c r="D178" s="264"/>
      <c r="E178" s="265"/>
      <c r="F178" s="265"/>
      <c r="G178" s="266"/>
      <c r="H178" s="273"/>
      <c r="J178" s="268">
        <v>176</v>
      </c>
      <c r="K178" s="263"/>
      <c r="L178" s="263"/>
      <c r="M178" s="264"/>
      <c r="N178" s="265"/>
      <c r="O178" s="265"/>
      <c r="P178" s="266"/>
      <c r="Q178" s="273"/>
      <c r="S178" s="268">
        <v>176</v>
      </c>
      <c r="T178" s="263"/>
      <c r="U178" s="263"/>
      <c r="V178" s="264"/>
      <c r="W178" s="265"/>
      <c r="X178" s="265"/>
      <c r="Y178" s="266"/>
      <c r="Z178" s="273"/>
      <c r="AB178" s="268">
        <v>176</v>
      </c>
      <c r="AC178" s="263" t="s">
        <v>538</v>
      </c>
      <c r="AD178" s="264">
        <v>1</v>
      </c>
      <c r="AE178" s="265">
        <v>37</v>
      </c>
      <c r="AF178" s="265">
        <v>37</v>
      </c>
      <c r="AG178" s="266">
        <f t="shared" si="2"/>
        <v>2.3426617702925162E-4</v>
      </c>
      <c r="AH178" s="267" t="s">
        <v>50</v>
      </c>
    </row>
    <row r="179" spans="1:34" x14ac:dyDescent="0.25">
      <c r="A179" s="262">
        <v>177</v>
      </c>
      <c r="B179" s="263"/>
      <c r="C179" s="263"/>
      <c r="D179" s="264"/>
      <c r="E179" s="265"/>
      <c r="F179" s="265"/>
      <c r="G179" s="266"/>
      <c r="H179" s="273"/>
      <c r="J179" s="262">
        <v>177</v>
      </c>
      <c r="K179" s="263"/>
      <c r="L179" s="263"/>
      <c r="M179" s="264"/>
      <c r="N179" s="265"/>
      <c r="O179" s="265"/>
      <c r="P179" s="266"/>
      <c r="Q179" s="273"/>
      <c r="S179" s="262">
        <v>177</v>
      </c>
      <c r="T179" s="263"/>
      <c r="U179" s="263"/>
      <c r="V179" s="264"/>
      <c r="W179" s="265"/>
      <c r="X179" s="265"/>
      <c r="Y179" s="266"/>
      <c r="Z179" s="273"/>
      <c r="AB179" s="262">
        <v>177</v>
      </c>
      <c r="AC179" s="263" t="s">
        <v>484</v>
      </c>
      <c r="AD179" s="264">
        <v>1</v>
      </c>
      <c r="AE179" s="265">
        <v>37</v>
      </c>
      <c r="AF179" s="265">
        <v>37</v>
      </c>
      <c r="AG179" s="266">
        <f t="shared" si="2"/>
        <v>2.3426617702925162E-4</v>
      </c>
      <c r="AH179" s="267" t="s">
        <v>50</v>
      </c>
    </row>
    <row r="180" spans="1:34" x14ac:dyDescent="0.25">
      <c r="A180" s="268">
        <v>178</v>
      </c>
      <c r="B180" s="263"/>
      <c r="C180" s="263"/>
      <c r="D180" s="264"/>
      <c r="E180" s="265"/>
      <c r="F180" s="265"/>
      <c r="G180" s="266"/>
      <c r="H180" s="273"/>
      <c r="J180" s="268">
        <v>178</v>
      </c>
      <c r="K180" s="263"/>
      <c r="L180" s="263"/>
      <c r="M180" s="264"/>
      <c r="N180" s="265"/>
      <c r="O180" s="265"/>
      <c r="P180" s="266"/>
      <c r="Q180" s="273"/>
      <c r="S180" s="268">
        <v>178</v>
      </c>
      <c r="T180" s="263"/>
      <c r="U180" s="263"/>
      <c r="V180" s="264"/>
      <c r="W180" s="265"/>
      <c r="X180" s="265"/>
      <c r="Y180" s="266"/>
      <c r="Z180" s="273"/>
      <c r="AB180" s="268">
        <v>178</v>
      </c>
      <c r="AC180" s="263" t="s">
        <v>606</v>
      </c>
      <c r="AD180" s="264">
        <v>1</v>
      </c>
      <c r="AE180" s="265">
        <v>37</v>
      </c>
      <c r="AF180" s="265">
        <v>37</v>
      </c>
      <c r="AG180" s="266">
        <f t="shared" si="2"/>
        <v>2.3426617702925162E-4</v>
      </c>
      <c r="AH180" s="267" t="s">
        <v>50</v>
      </c>
    </row>
    <row r="181" spans="1:34" x14ac:dyDescent="0.25">
      <c r="A181" s="262">
        <v>179</v>
      </c>
      <c r="B181" s="263"/>
      <c r="C181" s="263"/>
      <c r="D181" s="264"/>
      <c r="E181" s="265"/>
      <c r="F181" s="265"/>
      <c r="G181" s="266"/>
      <c r="H181" s="273"/>
      <c r="J181" s="262">
        <v>179</v>
      </c>
      <c r="K181" s="263"/>
      <c r="L181" s="263"/>
      <c r="M181" s="264"/>
      <c r="N181" s="265"/>
      <c r="O181" s="265"/>
      <c r="P181" s="266"/>
      <c r="Q181" s="273"/>
      <c r="S181" s="262">
        <v>179</v>
      </c>
      <c r="T181" s="263"/>
      <c r="U181" s="263"/>
      <c r="V181" s="264"/>
      <c r="W181" s="265"/>
      <c r="X181" s="265"/>
      <c r="Y181" s="266"/>
      <c r="Z181" s="273"/>
      <c r="AB181" s="262">
        <v>179</v>
      </c>
      <c r="AC181" s="263" t="s">
        <v>494</v>
      </c>
      <c r="AD181" s="264">
        <v>1</v>
      </c>
      <c r="AE181" s="265">
        <v>37</v>
      </c>
      <c r="AF181" s="265">
        <v>37</v>
      </c>
      <c r="AG181" s="266">
        <f t="shared" si="2"/>
        <v>2.3426617702925162E-4</v>
      </c>
      <c r="AH181" s="267" t="s">
        <v>50</v>
      </c>
    </row>
    <row r="182" spans="1:34" x14ac:dyDescent="0.25">
      <c r="A182" s="268">
        <v>180</v>
      </c>
      <c r="B182" s="263"/>
      <c r="C182" s="263"/>
      <c r="D182" s="264"/>
      <c r="E182" s="265"/>
      <c r="F182" s="265"/>
      <c r="G182" s="266"/>
      <c r="H182" s="273"/>
      <c r="J182" s="268">
        <v>180</v>
      </c>
      <c r="K182" s="263"/>
      <c r="L182" s="263"/>
      <c r="M182" s="264"/>
      <c r="N182" s="265"/>
      <c r="O182" s="265"/>
      <c r="P182" s="266"/>
      <c r="Q182" s="273"/>
      <c r="S182" s="268">
        <v>180</v>
      </c>
      <c r="T182" s="263"/>
      <c r="U182" s="263"/>
      <c r="V182" s="264"/>
      <c r="W182" s="265"/>
      <c r="X182" s="265"/>
      <c r="Y182" s="266"/>
      <c r="Z182" s="273"/>
      <c r="AB182" s="268">
        <v>180</v>
      </c>
      <c r="AC182" s="263" t="s">
        <v>466</v>
      </c>
      <c r="AD182" s="264">
        <v>1</v>
      </c>
      <c r="AE182" s="265">
        <v>37</v>
      </c>
      <c r="AF182" s="265">
        <v>37</v>
      </c>
      <c r="AG182" s="266">
        <f t="shared" si="2"/>
        <v>2.3426617702925162E-4</v>
      </c>
      <c r="AH182" s="267" t="s">
        <v>50</v>
      </c>
    </row>
    <row r="183" spans="1:34" x14ac:dyDescent="0.25">
      <c r="A183" s="262">
        <v>181</v>
      </c>
      <c r="B183" s="263"/>
      <c r="C183" s="263"/>
      <c r="D183" s="264"/>
      <c r="E183" s="265"/>
      <c r="F183" s="265"/>
      <c r="G183" s="266"/>
      <c r="H183" s="273"/>
      <c r="J183" s="262">
        <v>181</v>
      </c>
      <c r="K183" s="263"/>
      <c r="L183" s="263"/>
      <c r="M183" s="264"/>
      <c r="N183" s="265"/>
      <c r="O183" s="265"/>
      <c r="P183" s="266"/>
      <c r="Q183" s="273"/>
      <c r="S183" s="262">
        <v>181</v>
      </c>
      <c r="T183" s="263"/>
      <c r="U183" s="263"/>
      <c r="V183" s="264"/>
      <c r="W183" s="265"/>
      <c r="X183" s="265"/>
      <c r="Y183" s="266"/>
      <c r="Z183" s="273"/>
      <c r="AB183" s="262">
        <v>181</v>
      </c>
      <c r="AC183" s="263" t="s">
        <v>499</v>
      </c>
      <c r="AD183" s="264">
        <v>1</v>
      </c>
      <c r="AE183" s="265">
        <v>37</v>
      </c>
      <c r="AF183" s="265">
        <v>37</v>
      </c>
      <c r="AG183" s="266">
        <f t="shared" si="2"/>
        <v>2.3426617702925162E-4</v>
      </c>
      <c r="AH183" s="267" t="s">
        <v>50</v>
      </c>
    </row>
    <row r="184" spans="1:34" x14ac:dyDescent="0.25">
      <c r="A184" s="268">
        <v>182</v>
      </c>
      <c r="B184" s="263"/>
      <c r="C184" s="263"/>
      <c r="D184" s="264"/>
      <c r="E184" s="265"/>
      <c r="F184" s="265"/>
      <c r="G184" s="266"/>
      <c r="H184" s="273"/>
      <c r="J184" s="268">
        <v>182</v>
      </c>
      <c r="K184" s="263"/>
      <c r="L184" s="263"/>
      <c r="M184" s="264"/>
      <c r="N184" s="265"/>
      <c r="O184" s="265"/>
      <c r="P184" s="266"/>
      <c r="Q184" s="273"/>
      <c r="S184" s="268">
        <v>182</v>
      </c>
      <c r="T184" s="263"/>
      <c r="U184" s="263"/>
      <c r="V184" s="264"/>
      <c r="W184" s="265"/>
      <c r="X184" s="265"/>
      <c r="Y184" s="266"/>
      <c r="Z184" s="273"/>
      <c r="AB184" s="268">
        <v>182</v>
      </c>
      <c r="AC184" s="263" t="s">
        <v>536</v>
      </c>
      <c r="AD184" s="264">
        <v>1</v>
      </c>
      <c r="AE184" s="265">
        <v>37</v>
      </c>
      <c r="AF184" s="265">
        <v>37</v>
      </c>
      <c r="AG184" s="266">
        <f t="shared" si="2"/>
        <v>2.3426617702925162E-4</v>
      </c>
      <c r="AH184" s="267" t="s">
        <v>50</v>
      </c>
    </row>
    <row r="185" spans="1:34" x14ac:dyDescent="0.25">
      <c r="A185" s="262">
        <v>183</v>
      </c>
      <c r="B185" s="263"/>
      <c r="C185" s="263"/>
      <c r="D185" s="264"/>
      <c r="E185" s="265"/>
      <c r="F185" s="265"/>
      <c r="G185" s="266"/>
      <c r="H185" s="273"/>
      <c r="J185" s="262">
        <v>183</v>
      </c>
      <c r="K185" s="263"/>
      <c r="L185" s="263"/>
      <c r="M185" s="264"/>
      <c r="N185" s="265"/>
      <c r="O185" s="265"/>
      <c r="P185" s="266"/>
      <c r="Q185" s="273"/>
      <c r="S185" s="262">
        <v>183</v>
      </c>
      <c r="T185" s="263"/>
      <c r="U185" s="263"/>
      <c r="V185" s="264"/>
      <c r="W185" s="265"/>
      <c r="X185" s="265"/>
      <c r="Y185" s="266"/>
      <c r="Z185" s="273"/>
      <c r="AB185" s="262">
        <v>183</v>
      </c>
      <c r="AC185" s="263" t="s">
        <v>482</v>
      </c>
      <c r="AD185" s="264">
        <v>1</v>
      </c>
      <c r="AE185" s="265">
        <v>37</v>
      </c>
      <c r="AF185" s="265">
        <v>37</v>
      </c>
      <c r="AG185" s="266">
        <f t="shared" si="2"/>
        <v>2.3426617702925162E-4</v>
      </c>
      <c r="AH185" s="267" t="s">
        <v>50</v>
      </c>
    </row>
    <row r="186" spans="1:34" x14ac:dyDescent="0.25">
      <c r="A186" s="268">
        <v>184</v>
      </c>
      <c r="B186" s="263"/>
      <c r="C186" s="263"/>
      <c r="D186" s="264"/>
      <c r="E186" s="265"/>
      <c r="F186" s="265"/>
      <c r="G186" s="266"/>
      <c r="H186" s="273"/>
      <c r="J186" s="268">
        <v>184</v>
      </c>
      <c r="K186" s="263"/>
      <c r="L186" s="263"/>
      <c r="M186" s="264"/>
      <c r="N186" s="265"/>
      <c r="O186" s="265"/>
      <c r="P186" s="266"/>
      <c r="Q186" s="273"/>
      <c r="S186" s="268">
        <v>184</v>
      </c>
      <c r="T186" s="263"/>
      <c r="U186" s="263"/>
      <c r="V186" s="264"/>
      <c r="W186" s="265"/>
      <c r="X186" s="265"/>
      <c r="Y186" s="266"/>
      <c r="Z186" s="273"/>
      <c r="AB186" s="268">
        <v>184</v>
      </c>
      <c r="AC186" s="263" t="s">
        <v>477</v>
      </c>
      <c r="AD186" s="264">
        <v>1</v>
      </c>
      <c r="AE186" s="265">
        <v>36</v>
      </c>
      <c r="AF186" s="265">
        <v>36</v>
      </c>
      <c r="AG186" s="266">
        <f t="shared" si="2"/>
        <v>2.2793465873116372E-4</v>
      </c>
      <c r="AH186" s="267" t="s">
        <v>50</v>
      </c>
    </row>
    <row r="187" spans="1:34" x14ac:dyDescent="0.25">
      <c r="A187" s="262">
        <v>185</v>
      </c>
      <c r="B187" s="263"/>
      <c r="C187" s="263"/>
      <c r="D187" s="264"/>
      <c r="E187" s="265"/>
      <c r="F187" s="265"/>
      <c r="G187" s="266"/>
      <c r="H187" s="273"/>
      <c r="J187" s="262">
        <v>185</v>
      </c>
      <c r="K187" s="263"/>
      <c r="L187" s="263"/>
      <c r="M187" s="264"/>
      <c r="N187" s="265"/>
      <c r="O187" s="265"/>
      <c r="P187" s="266"/>
      <c r="Q187" s="273"/>
      <c r="S187" s="262">
        <v>185</v>
      </c>
      <c r="T187" s="263"/>
      <c r="U187" s="263"/>
      <c r="V187" s="264"/>
      <c r="W187" s="265"/>
      <c r="X187" s="265"/>
      <c r="Y187" s="266"/>
      <c r="Z187" s="273"/>
      <c r="AB187" s="262">
        <v>185</v>
      </c>
      <c r="AC187" s="263" t="s">
        <v>607</v>
      </c>
      <c r="AD187" s="264">
        <v>1</v>
      </c>
      <c r="AE187" s="265">
        <v>32</v>
      </c>
      <c r="AF187" s="265">
        <v>32</v>
      </c>
      <c r="AG187" s="266">
        <f t="shared" si="2"/>
        <v>2.0260858553881222E-4</v>
      </c>
      <c r="AH187" s="267" t="s">
        <v>50</v>
      </c>
    </row>
    <row r="188" spans="1:34" x14ac:dyDescent="0.25">
      <c r="A188" s="268">
        <v>186</v>
      </c>
      <c r="B188" s="263"/>
      <c r="C188" s="263"/>
      <c r="D188" s="264"/>
      <c r="E188" s="265"/>
      <c r="F188" s="265"/>
      <c r="G188" s="266"/>
      <c r="H188" s="273"/>
      <c r="J188" s="268">
        <v>186</v>
      </c>
      <c r="K188" s="263"/>
      <c r="L188" s="263"/>
      <c r="M188" s="264"/>
      <c r="N188" s="265"/>
      <c r="O188" s="265"/>
      <c r="P188" s="266"/>
      <c r="Q188" s="273"/>
      <c r="S188" s="268">
        <v>186</v>
      </c>
      <c r="T188" s="263"/>
      <c r="U188" s="263"/>
      <c r="V188" s="264"/>
      <c r="W188" s="265"/>
      <c r="X188" s="265"/>
      <c r="Y188" s="266"/>
      <c r="Z188" s="273"/>
      <c r="AB188" s="268">
        <v>186</v>
      </c>
      <c r="AC188" s="263" t="s">
        <v>459</v>
      </c>
      <c r="AD188" s="264">
        <v>1</v>
      </c>
      <c r="AE188" s="265">
        <v>32</v>
      </c>
      <c r="AF188" s="265">
        <v>32</v>
      </c>
      <c r="AG188" s="266">
        <f t="shared" si="2"/>
        <v>2.0260858553881222E-4</v>
      </c>
      <c r="AH188" s="267" t="s">
        <v>50</v>
      </c>
    </row>
    <row r="189" spans="1:34" x14ac:dyDescent="0.25">
      <c r="A189" s="262">
        <v>187</v>
      </c>
      <c r="B189" s="263"/>
      <c r="C189" s="263"/>
      <c r="D189" s="264"/>
      <c r="E189" s="265"/>
      <c r="F189" s="265"/>
      <c r="G189" s="266"/>
      <c r="H189" s="273"/>
      <c r="J189" s="262">
        <v>187</v>
      </c>
      <c r="K189" s="263"/>
      <c r="L189" s="263"/>
      <c r="M189" s="264"/>
      <c r="N189" s="265"/>
      <c r="O189" s="265"/>
      <c r="P189" s="266"/>
      <c r="Q189" s="273"/>
      <c r="S189" s="262">
        <v>187</v>
      </c>
      <c r="T189" s="263"/>
      <c r="U189" s="263"/>
      <c r="V189" s="264"/>
      <c r="W189" s="265"/>
      <c r="X189" s="265"/>
      <c r="Y189" s="266"/>
      <c r="Z189" s="273"/>
      <c r="AB189" s="262">
        <v>187</v>
      </c>
      <c r="AC189" s="263" t="s">
        <v>495</v>
      </c>
      <c r="AD189" s="264">
        <v>1</v>
      </c>
      <c r="AE189" s="265">
        <v>32</v>
      </c>
      <c r="AF189" s="265">
        <v>32</v>
      </c>
      <c r="AG189" s="266">
        <f t="shared" si="2"/>
        <v>2.0260858553881222E-4</v>
      </c>
      <c r="AH189" s="267" t="s">
        <v>50</v>
      </c>
    </row>
    <row r="190" spans="1:34" x14ac:dyDescent="0.25">
      <c r="A190" s="268">
        <v>188</v>
      </c>
      <c r="B190" s="263"/>
      <c r="C190" s="263"/>
      <c r="D190" s="264"/>
      <c r="E190" s="265"/>
      <c r="F190" s="265"/>
      <c r="G190" s="266"/>
      <c r="H190" s="273"/>
      <c r="J190" s="268">
        <v>188</v>
      </c>
      <c r="K190" s="263"/>
      <c r="L190" s="263"/>
      <c r="M190" s="264"/>
      <c r="N190" s="265"/>
      <c r="O190" s="265"/>
      <c r="P190" s="266"/>
      <c r="Q190" s="273"/>
      <c r="S190" s="268">
        <v>188</v>
      </c>
      <c r="T190" s="263"/>
      <c r="U190" s="263"/>
      <c r="V190" s="264"/>
      <c r="W190" s="265"/>
      <c r="X190" s="265"/>
      <c r="Y190" s="266"/>
      <c r="Z190" s="273"/>
      <c r="AB190" s="268">
        <v>188</v>
      </c>
      <c r="AC190" s="263" t="s">
        <v>480</v>
      </c>
      <c r="AD190" s="264">
        <v>1</v>
      </c>
      <c r="AE190" s="265">
        <v>32</v>
      </c>
      <c r="AF190" s="265">
        <v>32</v>
      </c>
      <c r="AG190" s="266">
        <f t="shared" si="2"/>
        <v>2.0260858553881222E-4</v>
      </c>
      <c r="AH190" s="267" t="s">
        <v>50</v>
      </c>
    </row>
    <row r="191" spans="1:34" x14ac:dyDescent="0.25">
      <c r="A191" s="262">
        <v>189</v>
      </c>
      <c r="B191" s="263"/>
      <c r="C191" s="263"/>
      <c r="D191" s="264"/>
      <c r="E191" s="265"/>
      <c r="F191" s="265"/>
      <c r="G191" s="266"/>
      <c r="H191" s="273"/>
      <c r="J191" s="262">
        <v>189</v>
      </c>
      <c r="K191" s="263"/>
      <c r="L191" s="263"/>
      <c r="M191" s="264"/>
      <c r="N191" s="265"/>
      <c r="O191" s="265"/>
      <c r="P191" s="266"/>
      <c r="Q191" s="273"/>
      <c r="S191" s="262">
        <v>189</v>
      </c>
      <c r="T191" s="263"/>
      <c r="U191" s="263"/>
      <c r="V191" s="264"/>
      <c r="W191" s="265"/>
      <c r="X191" s="265"/>
      <c r="Y191" s="266"/>
      <c r="Z191" s="273"/>
      <c r="AB191" s="262">
        <v>189</v>
      </c>
      <c r="AC191" s="263" t="s">
        <v>529</v>
      </c>
      <c r="AD191" s="264">
        <v>1</v>
      </c>
      <c r="AE191" s="265">
        <v>32</v>
      </c>
      <c r="AF191" s="265">
        <v>32</v>
      </c>
      <c r="AG191" s="266">
        <f t="shared" si="2"/>
        <v>2.0260858553881222E-4</v>
      </c>
      <c r="AH191" s="267" t="s">
        <v>50</v>
      </c>
    </row>
    <row r="192" spans="1:34" x14ac:dyDescent="0.25">
      <c r="A192" s="268">
        <v>190</v>
      </c>
      <c r="B192" s="263"/>
      <c r="C192" s="263"/>
      <c r="D192" s="264"/>
      <c r="E192" s="265"/>
      <c r="F192" s="265"/>
      <c r="G192" s="266"/>
      <c r="H192" s="273"/>
      <c r="J192" s="268">
        <v>190</v>
      </c>
      <c r="K192" s="263"/>
      <c r="L192" s="263"/>
      <c r="M192" s="264"/>
      <c r="N192" s="265"/>
      <c r="O192" s="265"/>
      <c r="P192" s="266"/>
      <c r="Q192" s="273"/>
      <c r="S192" s="268">
        <v>190</v>
      </c>
      <c r="T192" s="263"/>
      <c r="U192" s="263"/>
      <c r="V192" s="264"/>
      <c r="W192" s="265"/>
      <c r="X192" s="265"/>
      <c r="Y192" s="266"/>
      <c r="Z192" s="273"/>
      <c r="AB192" s="268">
        <v>190</v>
      </c>
      <c r="AC192" s="263" t="s">
        <v>461</v>
      </c>
      <c r="AD192" s="264">
        <v>1</v>
      </c>
      <c r="AE192" s="265">
        <v>32</v>
      </c>
      <c r="AF192" s="265">
        <v>32</v>
      </c>
      <c r="AG192" s="266">
        <f t="shared" si="2"/>
        <v>2.0260858553881222E-4</v>
      </c>
      <c r="AH192" s="267" t="s">
        <v>50</v>
      </c>
    </row>
    <row r="193" spans="1:34" x14ac:dyDescent="0.25">
      <c r="A193" s="262">
        <v>191</v>
      </c>
      <c r="B193" s="263"/>
      <c r="C193" s="263"/>
      <c r="D193" s="264"/>
      <c r="E193" s="265"/>
      <c r="F193" s="265"/>
      <c r="G193" s="266"/>
      <c r="H193" s="273"/>
      <c r="J193" s="262">
        <v>191</v>
      </c>
      <c r="K193" s="263"/>
      <c r="L193" s="263"/>
      <c r="M193" s="264"/>
      <c r="N193" s="265"/>
      <c r="O193" s="265"/>
      <c r="P193" s="266"/>
      <c r="Q193" s="273"/>
      <c r="S193" s="262">
        <v>191</v>
      </c>
      <c r="T193" s="263"/>
      <c r="U193" s="263"/>
      <c r="V193" s="264"/>
      <c r="W193" s="265"/>
      <c r="X193" s="265"/>
      <c r="Y193" s="266"/>
      <c r="Z193" s="273"/>
      <c r="AB193" s="262">
        <v>191</v>
      </c>
      <c r="AC193" s="263" t="s">
        <v>461</v>
      </c>
      <c r="AD193" s="264">
        <v>1</v>
      </c>
      <c r="AE193" s="265">
        <v>30</v>
      </c>
      <c r="AF193" s="265">
        <v>30</v>
      </c>
      <c r="AG193" s="266">
        <f t="shared" si="2"/>
        <v>1.8994554894263645E-4</v>
      </c>
      <c r="AH193" s="267" t="s">
        <v>50</v>
      </c>
    </row>
    <row r="194" spans="1:34" x14ac:dyDescent="0.25">
      <c r="A194" s="268">
        <v>192</v>
      </c>
      <c r="B194" s="263"/>
      <c r="C194" s="263"/>
      <c r="D194" s="264"/>
      <c r="E194" s="265"/>
      <c r="F194" s="265"/>
      <c r="G194" s="266"/>
      <c r="H194" s="273"/>
      <c r="J194" s="268">
        <v>192</v>
      </c>
      <c r="K194" s="263"/>
      <c r="L194" s="263"/>
      <c r="M194" s="264"/>
      <c r="N194" s="265"/>
      <c r="O194" s="265"/>
      <c r="P194" s="266"/>
      <c r="Q194" s="273"/>
      <c r="S194" s="268">
        <v>192</v>
      </c>
      <c r="T194" s="263"/>
      <c r="U194" s="263"/>
      <c r="V194" s="264"/>
      <c r="W194" s="265"/>
      <c r="X194" s="265"/>
      <c r="Y194" s="266"/>
      <c r="Z194" s="273"/>
      <c r="AB194" s="268">
        <v>192</v>
      </c>
      <c r="AC194" s="263" t="s">
        <v>608</v>
      </c>
      <c r="AD194" s="264">
        <v>1</v>
      </c>
      <c r="AE194" s="265">
        <v>21</v>
      </c>
      <c r="AF194" s="265">
        <v>21</v>
      </c>
      <c r="AG194" s="266">
        <f t="shared" si="2"/>
        <v>1.3296188425984551E-4</v>
      </c>
      <c r="AH194" s="267" t="s">
        <v>50</v>
      </c>
    </row>
    <row r="195" spans="1:34" x14ac:dyDescent="0.25">
      <c r="A195" s="262">
        <v>193</v>
      </c>
      <c r="B195" s="263"/>
      <c r="C195" s="263"/>
      <c r="D195" s="264"/>
      <c r="E195" s="265"/>
      <c r="F195" s="265"/>
      <c r="G195" s="266"/>
      <c r="H195" s="273"/>
      <c r="J195" s="262">
        <v>193</v>
      </c>
      <c r="K195" s="263"/>
      <c r="L195" s="263"/>
      <c r="M195" s="264"/>
      <c r="N195" s="265"/>
      <c r="O195" s="265"/>
      <c r="P195" s="266"/>
      <c r="Q195" s="273"/>
      <c r="S195" s="262">
        <v>193</v>
      </c>
      <c r="T195" s="263"/>
      <c r="U195" s="263"/>
      <c r="V195" s="264"/>
      <c r="W195" s="265"/>
      <c r="X195" s="265"/>
      <c r="Y195" s="266"/>
      <c r="Z195" s="273"/>
      <c r="AB195" s="262">
        <v>193</v>
      </c>
      <c r="AC195" s="263" t="s">
        <v>609</v>
      </c>
      <c r="AD195" s="264">
        <v>3</v>
      </c>
      <c r="AE195" s="265">
        <v>7</v>
      </c>
      <c r="AF195" s="265">
        <v>21</v>
      </c>
      <c r="AG195" s="266">
        <f t="shared" si="2"/>
        <v>1.3296188425984551E-4</v>
      </c>
      <c r="AH195" s="267" t="s">
        <v>50</v>
      </c>
    </row>
    <row r="196" spans="1:34" x14ac:dyDescent="0.25">
      <c r="A196" s="268">
        <v>194</v>
      </c>
      <c r="B196" s="263"/>
      <c r="C196" s="263"/>
      <c r="D196" s="264"/>
      <c r="E196" s="265"/>
      <c r="F196" s="265"/>
      <c r="G196" s="266"/>
      <c r="H196" s="273"/>
      <c r="J196" s="268">
        <v>194</v>
      </c>
      <c r="K196" s="263"/>
      <c r="L196" s="263"/>
      <c r="M196" s="264"/>
      <c r="N196" s="265"/>
      <c r="O196" s="265"/>
      <c r="P196" s="266"/>
      <c r="Q196" s="273"/>
      <c r="S196" s="268">
        <v>194</v>
      </c>
      <c r="T196" s="263"/>
      <c r="U196" s="263"/>
      <c r="V196" s="264"/>
      <c r="W196" s="265"/>
      <c r="X196" s="265"/>
      <c r="Y196" s="266"/>
      <c r="Z196" s="273"/>
      <c r="AB196" s="268">
        <v>194</v>
      </c>
      <c r="AC196" s="263" t="s">
        <v>541</v>
      </c>
      <c r="AD196" s="264">
        <v>2</v>
      </c>
      <c r="AE196" s="265">
        <v>7</v>
      </c>
      <c r="AF196" s="265">
        <v>14</v>
      </c>
      <c r="AG196" s="266">
        <f t="shared" ref="AG196:AG197" si="3">AF196/$AF$199</f>
        <v>8.8641256173230341E-5</v>
      </c>
      <c r="AH196" s="267" t="s">
        <v>50</v>
      </c>
    </row>
    <row r="197" spans="1:34" x14ac:dyDescent="0.25">
      <c r="A197" s="262">
        <v>195</v>
      </c>
      <c r="B197" s="263"/>
      <c r="C197" s="263"/>
      <c r="D197" s="264"/>
      <c r="E197" s="265"/>
      <c r="F197" s="265"/>
      <c r="G197" s="266"/>
      <c r="H197" s="273"/>
      <c r="J197" s="262">
        <v>195</v>
      </c>
      <c r="K197" s="263"/>
      <c r="L197" s="263"/>
      <c r="M197" s="264"/>
      <c r="N197" s="265"/>
      <c r="O197" s="265"/>
      <c r="P197" s="266"/>
      <c r="Q197" s="273"/>
      <c r="S197" s="262">
        <v>195</v>
      </c>
      <c r="T197" s="263"/>
      <c r="U197" s="263"/>
      <c r="V197" s="264"/>
      <c r="W197" s="265"/>
      <c r="X197" s="265"/>
      <c r="Y197" s="266"/>
      <c r="Z197" s="273"/>
      <c r="AB197" s="262">
        <v>195</v>
      </c>
      <c r="AC197" s="263" t="s">
        <v>545</v>
      </c>
      <c r="AD197" s="264">
        <v>1</v>
      </c>
      <c r="AE197" s="265">
        <v>5</v>
      </c>
      <c r="AF197" s="265">
        <v>5</v>
      </c>
      <c r="AG197" s="266">
        <f t="shared" si="3"/>
        <v>3.165759149043941E-5</v>
      </c>
      <c r="AH197" s="267" t="s">
        <v>50</v>
      </c>
    </row>
    <row r="198" spans="1:34" x14ac:dyDescent="0.25">
      <c r="A198" s="268">
        <v>196</v>
      </c>
      <c r="B198" s="263"/>
      <c r="C198" s="263"/>
      <c r="D198" s="264"/>
      <c r="E198" s="265"/>
      <c r="F198" s="265"/>
      <c r="G198" s="266"/>
      <c r="H198" s="273"/>
      <c r="J198" s="268">
        <v>196</v>
      </c>
      <c r="K198" s="263"/>
      <c r="L198" s="263"/>
      <c r="M198" s="264"/>
      <c r="N198" s="265"/>
      <c r="O198" s="265"/>
      <c r="P198" s="266"/>
      <c r="Q198" s="273"/>
      <c r="S198" s="268">
        <v>196</v>
      </c>
      <c r="T198" s="263"/>
      <c r="U198" s="263"/>
      <c r="V198" s="264"/>
      <c r="W198" s="265"/>
      <c r="X198" s="265"/>
      <c r="Y198" s="266"/>
      <c r="Z198" s="273"/>
      <c r="AB198" s="268">
        <v>196</v>
      </c>
      <c r="AC198" s="263"/>
      <c r="AD198" s="264"/>
      <c r="AE198" s="265"/>
      <c r="AF198" s="265"/>
      <c r="AG198" s="266"/>
      <c r="AH198" s="273"/>
    </row>
    <row r="199" spans="1:34" x14ac:dyDescent="0.25">
      <c r="A199" s="262">
        <v>197</v>
      </c>
      <c r="B199" s="263"/>
      <c r="C199" s="263"/>
      <c r="D199" s="264"/>
      <c r="E199" s="265"/>
      <c r="F199" s="265"/>
      <c r="G199" s="266"/>
      <c r="H199" s="273"/>
      <c r="J199" s="262">
        <v>197</v>
      </c>
      <c r="K199" s="263"/>
      <c r="L199" s="263"/>
      <c r="M199" s="264"/>
      <c r="N199" s="265"/>
      <c r="O199" s="265"/>
      <c r="P199" s="266"/>
      <c r="Q199" s="273"/>
      <c r="S199" s="262">
        <v>197</v>
      </c>
      <c r="T199" s="263"/>
      <c r="U199" s="263"/>
      <c r="V199" s="264"/>
      <c r="W199" s="265"/>
      <c r="X199" s="265"/>
      <c r="Y199" s="266"/>
      <c r="Z199" s="273"/>
      <c r="AB199" s="262">
        <v>197</v>
      </c>
      <c r="AC199" s="263"/>
      <c r="AD199" s="264"/>
      <c r="AE199" s="265"/>
      <c r="AF199" s="308">
        <f>SUM(AF3:AF197)</f>
        <v>157940</v>
      </c>
      <c r="AG199" s="266"/>
      <c r="AH199" s="273"/>
    </row>
    <row r="200" spans="1:34" x14ac:dyDescent="0.25">
      <c r="A200" s="268">
        <v>198</v>
      </c>
      <c r="B200" s="263"/>
      <c r="C200" s="263"/>
      <c r="D200" s="264"/>
      <c r="E200" s="265"/>
      <c r="F200" s="265"/>
      <c r="G200" s="266"/>
      <c r="H200" s="273"/>
      <c r="J200" s="268">
        <v>198</v>
      </c>
      <c r="K200" s="263"/>
      <c r="L200" s="263"/>
      <c r="M200" s="264"/>
      <c r="N200" s="265"/>
      <c r="O200" s="265"/>
      <c r="P200" s="266"/>
      <c r="Q200" s="273"/>
      <c r="S200" s="268">
        <v>198</v>
      </c>
      <c r="T200" s="263"/>
      <c r="U200" s="263"/>
      <c r="V200" s="264"/>
      <c r="W200" s="265"/>
      <c r="X200" s="265"/>
      <c r="Y200" s="266"/>
      <c r="Z200" s="273"/>
      <c r="AB200" s="268">
        <v>198</v>
      </c>
      <c r="AC200" s="263"/>
      <c r="AD200" s="264"/>
      <c r="AE200" s="265"/>
      <c r="AF200" s="265"/>
      <c r="AG200" s="266"/>
      <c r="AH200" s="273"/>
    </row>
    <row r="201" spans="1:34" x14ac:dyDescent="0.25">
      <c r="A201" s="262">
        <v>199</v>
      </c>
      <c r="B201" s="263"/>
      <c r="C201" s="263"/>
      <c r="D201" s="264"/>
      <c r="E201" s="265"/>
      <c r="F201" s="265"/>
      <c r="G201" s="266"/>
      <c r="H201" s="273"/>
      <c r="J201" s="262">
        <v>199</v>
      </c>
      <c r="K201" s="263"/>
      <c r="L201" s="263"/>
      <c r="M201" s="264"/>
      <c r="N201" s="265"/>
      <c r="O201" s="265"/>
      <c r="P201" s="266"/>
      <c r="Q201" s="273"/>
      <c r="S201" s="262">
        <v>199</v>
      </c>
      <c r="T201" s="263"/>
      <c r="U201" s="263"/>
      <c r="V201" s="264"/>
      <c r="W201" s="265"/>
      <c r="X201" s="265"/>
      <c r="Y201" s="266"/>
      <c r="Z201" s="273"/>
      <c r="AB201" s="262">
        <v>199</v>
      </c>
      <c r="AC201" s="263"/>
      <c r="AD201" s="264"/>
      <c r="AE201" s="265"/>
      <c r="AF201" s="265"/>
      <c r="AG201" s="266"/>
      <c r="AH201" s="273"/>
    </row>
    <row r="202" spans="1:34" x14ac:dyDescent="0.25">
      <c r="A202" s="268">
        <v>200</v>
      </c>
      <c r="B202" s="263"/>
      <c r="C202" s="263"/>
      <c r="D202" s="264"/>
      <c r="E202" s="265"/>
      <c r="F202" s="265"/>
      <c r="G202" s="266"/>
      <c r="H202" s="273"/>
      <c r="J202" s="268">
        <v>200</v>
      </c>
      <c r="K202" s="263"/>
      <c r="L202" s="263"/>
      <c r="M202" s="264"/>
      <c r="N202" s="265"/>
      <c r="O202" s="265"/>
      <c r="P202" s="266"/>
      <c r="Q202" s="273"/>
      <c r="S202" s="268">
        <v>200</v>
      </c>
      <c r="T202" s="263"/>
      <c r="U202" s="263"/>
      <c r="V202" s="264"/>
      <c r="W202" s="265"/>
      <c r="X202" s="265"/>
      <c r="Y202" s="266"/>
      <c r="Z202" s="273"/>
      <c r="AB202" s="268">
        <v>200</v>
      </c>
      <c r="AC202" s="263"/>
      <c r="AD202" s="264"/>
      <c r="AE202" s="265"/>
      <c r="AF202" s="265"/>
      <c r="AG202" s="266"/>
      <c r="AH202" s="273"/>
    </row>
    <row r="203" spans="1:34" x14ac:dyDescent="0.25">
      <c r="A203" s="262">
        <v>201</v>
      </c>
      <c r="B203" s="263"/>
      <c r="C203" s="263"/>
      <c r="D203" s="264"/>
      <c r="E203" s="265"/>
      <c r="F203" s="265"/>
      <c r="G203" s="266"/>
      <c r="H203" s="273"/>
      <c r="J203" s="262">
        <v>201</v>
      </c>
      <c r="K203" s="263"/>
      <c r="L203" s="263"/>
      <c r="M203" s="264"/>
      <c r="N203" s="265"/>
      <c r="O203" s="265"/>
      <c r="P203" s="266"/>
      <c r="Q203" s="273"/>
      <c r="S203" s="262">
        <v>201</v>
      </c>
      <c r="T203" s="263"/>
      <c r="U203" s="263"/>
      <c r="V203" s="264"/>
      <c r="W203" s="265"/>
      <c r="X203" s="265"/>
      <c r="Y203" s="266"/>
      <c r="Z203" s="273"/>
      <c r="AB203" s="262">
        <v>201</v>
      </c>
      <c r="AC203" s="263"/>
      <c r="AD203" s="264"/>
      <c r="AE203" s="265"/>
      <c r="AF203" s="265"/>
      <c r="AG203" s="266"/>
      <c r="AH203" s="273"/>
    </row>
    <row r="204" spans="1:34" x14ac:dyDescent="0.25">
      <c r="A204" s="268">
        <v>202</v>
      </c>
      <c r="B204" s="263"/>
      <c r="C204" s="263"/>
      <c r="D204" s="264"/>
      <c r="E204" s="265"/>
      <c r="F204" s="265"/>
      <c r="G204" s="266"/>
      <c r="H204" s="273"/>
      <c r="J204" s="268">
        <v>202</v>
      </c>
      <c r="K204" s="263"/>
      <c r="L204" s="263"/>
      <c r="M204" s="264"/>
      <c r="N204" s="265"/>
      <c r="O204" s="265"/>
      <c r="P204" s="266"/>
      <c r="Q204" s="273"/>
      <c r="S204" s="268">
        <v>202</v>
      </c>
      <c r="T204" s="263"/>
      <c r="U204" s="263"/>
      <c r="V204" s="264"/>
      <c r="W204" s="265"/>
      <c r="X204" s="265"/>
      <c r="Y204" s="266"/>
      <c r="Z204" s="273"/>
      <c r="AB204" s="268">
        <v>202</v>
      </c>
      <c r="AC204" s="263"/>
      <c r="AD204" s="264"/>
      <c r="AE204" s="265"/>
      <c r="AF204" s="265"/>
      <c r="AG204" s="266"/>
      <c r="AH204" s="273"/>
    </row>
    <row r="205" spans="1:34" x14ac:dyDescent="0.25">
      <c r="A205" s="262">
        <v>203</v>
      </c>
      <c r="B205" s="263"/>
      <c r="C205" s="263"/>
      <c r="D205" s="264"/>
      <c r="E205" s="265"/>
      <c r="F205" s="265"/>
      <c r="G205" s="266"/>
      <c r="H205" s="273"/>
      <c r="J205" s="262">
        <v>203</v>
      </c>
      <c r="K205" s="263"/>
      <c r="L205" s="263"/>
      <c r="M205" s="264"/>
      <c r="N205" s="265"/>
      <c r="O205" s="265"/>
      <c r="P205" s="266"/>
      <c r="Q205" s="273"/>
      <c r="S205" s="262">
        <v>203</v>
      </c>
      <c r="T205" s="263"/>
      <c r="U205" s="263"/>
      <c r="V205" s="264"/>
      <c r="W205" s="265"/>
      <c r="X205" s="265"/>
      <c r="Y205" s="266"/>
      <c r="Z205" s="273"/>
      <c r="AB205" s="262">
        <v>203</v>
      </c>
      <c r="AC205" s="263"/>
      <c r="AD205" s="264"/>
      <c r="AE205" s="265"/>
      <c r="AF205" s="265"/>
      <c r="AG205" s="266"/>
      <c r="AH205" s="273"/>
    </row>
    <row r="206" spans="1:34" x14ac:dyDescent="0.25">
      <c r="A206" s="268">
        <v>204</v>
      </c>
      <c r="B206" s="263"/>
      <c r="C206" s="263"/>
      <c r="D206" s="264"/>
      <c r="E206" s="265"/>
      <c r="F206" s="265"/>
      <c r="G206" s="266"/>
      <c r="H206" s="273"/>
      <c r="J206" s="268">
        <v>204</v>
      </c>
      <c r="K206" s="263"/>
      <c r="L206" s="263"/>
      <c r="M206" s="264"/>
      <c r="N206" s="265"/>
      <c r="O206" s="265"/>
      <c r="P206" s="266"/>
      <c r="Q206" s="273"/>
      <c r="S206" s="268">
        <v>204</v>
      </c>
      <c r="T206" s="263"/>
      <c r="U206" s="263"/>
      <c r="V206" s="264"/>
      <c r="W206" s="265"/>
      <c r="X206" s="265"/>
      <c r="Y206" s="266"/>
      <c r="Z206" s="273"/>
      <c r="AB206" s="268">
        <v>204</v>
      </c>
      <c r="AC206" s="263"/>
      <c r="AD206" s="264"/>
      <c r="AE206" s="265"/>
      <c r="AF206" s="265"/>
      <c r="AG206" s="266"/>
      <c r="AH206" s="273"/>
    </row>
    <row r="207" spans="1:34" x14ac:dyDescent="0.25">
      <c r="A207" s="262">
        <v>205</v>
      </c>
      <c r="B207" s="263"/>
      <c r="C207" s="263"/>
      <c r="D207" s="264"/>
      <c r="E207" s="265"/>
      <c r="F207" s="265"/>
      <c r="G207" s="266"/>
      <c r="H207" s="273"/>
      <c r="J207" s="262">
        <v>205</v>
      </c>
      <c r="K207" s="263"/>
      <c r="L207" s="263"/>
      <c r="M207" s="264"/>
      <c r="N207" s="265"/>
      <c r="O207" s="265"/>
      <c r="P207" s="266"/>
      <c r="Q207" s="273"/>
      <c r="S207" s="262">
        <v>205</v>
      </c>
      <c r="T207" s="263"/>
      <c r="U207" s="263"/>
      <c r="V207" s="264"/>
      <c r="W207" s="265"/>
      <c r="X207" s="265"/>
      <c r="Y207" s="266"/>
      <c r="Z207" s="273"/>
      <c r="AB207" s="262">
        <v>205</v>
      </c>
      <c r="AC207" s="263"/>
      <c r="AD207" s="264"/>
      <c r="AE207" s="265"/>
      <c r="AF207" s="265"/>
      <c r="AG207" s="266"/>
      <c r="AH207" s="273"/>
    </row>
    <row r="208" spans="1:34" x14ac:dyDescent="0.25">
      <c r="A208" s="268">
        <v>206</v>
      </c>
      <c r="B208" s="263"/>
      <c r="C208" s="263"/>
      <c r="D208" s="264"/>
      <c r="E208" s="265"/>
      <c r="F208" s="265"/>
      <c r="G208" s="266"/>
      <c r="H208" s="273"/>
      <c r="J208" s="268">
        <v>206</v>
      </c>
      <c r="K208" s="263"/>
      <c r="L208" s="263"/>
      <c r="M208" s="264"/>
      <c r="N208" s="265"/>
      <c r="O208" s="265"/>
      <c r="P208" s="266"/>
      <c r="Q208" s="273"/>
      <c r="S208" s="268">
        <v>206</v>
      </c>
      <c r="T208" s="263"/>
      <c r="U208" s="263"/>
      <c r="V208" s="264"/>
      <c r="W208" s="265"/>
      <c r="X208" s="265"/>
      <c r="Y208" s="266"/>
      <c r="Z208" s="273"/>
      <c r="AB208" s="268">
        <v>206</v>
      </c>
      <c r="AC208" s="263"/>
      <c r="AD208" s="264"/>
      <c r="AE208" s="265"/>
      <c r="AF208" s="265"/>
      <c r="AG208" s="266"/>
      <c r="AH208" s="273"/>
    </row>
    <row r="209" spans="1:34" x14ac:dyDescent="0.25">
      <c r="A209" s="262">
        <v>207</v>
      </c>
      <c r="B209" s="263"/>
      <c r="C209" s="263"/>
      <c r="D209" s="264"/>
      <c r="E209" s="265"/>
      <c r="F209" s="265"/>
      <c r="G209" s="266"/>
      <c r="H209" s="273"/>
      <c r="J209" s="262">
        <v>207</v>
      </c>
      <c r="K209" s="263"/>
      <c r="L209" s="263"/>
      <c r="M209" s="264"/>
      <c r="N209" s="265"/>
      <c r="O209" s="265"/>
      <c r="P209" s="266"/>
      <c r="Q209" s="273"/>
      <c r="S209" s="262">
        <v>207</v>
      </c>
      <c r="T209" s="263"/>
      <c r="U209" s="263"/>
      <c r="V209" s="264"/>
      <c r="W209" s="265"/>
      <c r="X209" s="265"/>
      <c r="Y209" s="266"/>
      <c r="Z209" s="273"/>
      <c r="AB209" s="262">
        <v>207</v>
      </c>
      <c r="AC209" s="263"/>
      <c r="AD209" s="264"/>
      <c r="AE209" s="265"/>
      <c r="AF209" s="265"/>
      <c r="AG209" s="266"/>
      <c r="AH209" s="273"/>
    </row>
    <row r="210" spans="1:34" x14ac:dyDescent="0.25">
      <c r="A210" s="268">
        <v>208</v>
      </c>
      <c r="B210" s="263"/>
      <c r="C210" s="263"/>
      <c r="D210" s="264"/>
      <c r="E210" s="265"/>
      <c r="F210" s="265"/>
      <c r="G210" s="266"/>
      <c r="H210" s="273"/>
      <c r="J210" s="268">
        <v>208</v>
      </c>
      <c r="K210" s="263"/>
      <c r="L210" s="263"/>
      <c r="M210" s="264"/>
      <c r="N210" s="265"/>
      <c r="O210" s="265"/>
      <c r="P210" s="266"/>
      <c r="Q210" s="273"/>
      <c r="S210" s="268">
        <v>208</v>
      </c>
      <c r="T210" s="263"/>
      <c r="U210" s="263"/>
      <c r="V210" s="264"/>
      <c r="W210" s="265"/>
      <c r="X210" s="265"/>
      <c r="Y210" s="266"/>
      <c r="Z210" s="273"/>
      <c r="AB210" s="268">
        <v>208</v>
      </c>
      <c r="AC210" s="263"/>
      <c r="AD210" s="264"/>
      <c r="AE210" s="265"/>
      <c r="AF210" s="265"/>
      <c r="AG210" s="266"/>
      <c r="AH210" s="273"/>
    </row>
    <row r="211" spans="1:34" x14ac:dyDescent="0.25">
      <c r="A211" s="262">
        <v>209</v>
      </c>
      <c r="B211" s="263"/>
      <c r="C211" s="263"/>
      <c r="D211" s="264"/>
      <c r="E211" s="265"/>
      <c r="F211" s="265"/>
      <c r="G211" s="266"/>
      <c r="H211" s="273"/>
      <c r="J211" s="262">
        <v>209</v>
      </c>
      <c r="K211" s="263"/>
      <c r="L211" s="263"/>
      <c r="M211" s="264"/>
      <c r="N211" s="265"/>
      <c r="O211" s="265"/>
      <c r="P211" s="266"/>
      <c r="Q211" s="273"/>
      <c r="S211" s="262">
        <v>209</v>
      </c>
      <c r="T211" s="263"/>
      <c r="U211" s="263"/>
      <c r="V211" s="264"/>
      <c r="W211" s="265"/>
      <c r="X211" s="265"/>
      <c r="Y211" s="266"/>
      <c r="Z211" s="273"/>
      <c r="AB211" s="262">
        <v>209</v>
      </c>
      <c r="AC211" s="263"/>
      <c r="AD211" s="264"/>
      <c r="AE211" s="265"/>
      <c r="AF211" s="265"/>
      <c r="AG211" s="266"/>
      <c r="AH211" s="273"/>
    </row>
    <row r="212" spans="1:34" x14ac:dyDescent="0.25">
      <c r="A212" s="268">
        <v>210</v>
      </c>
      <c r="B212" s="263"/>
      <c r="C212" s="263"/>
      <c r="D212" s="264"/>
      <c r="E212" s="265"/>
      <c r="F212" s="265"/>
      <c r="G212" s="266"/>
      <c r="H212" s="273"/>
      <c r="J212" s="268">
        <v>210</v>
      </c>
      <c r="K212" s="263"/>
      <c r="L212" s="263"/>
      <c r="M212" s="264"/>
      <c r="N212" s="265"/>
      <c r="O212" s="265"/>
      <c r="P212" s="266"/>
      <c r="Q212" s="273"/>
      <c r="S212" s="268">
        <v>210</v>
      </c>
      <c r="T212" s="263"/>
      <c r="U212" s="263"/>
      <c r="V212" s="264"/>
      <c r="W212" s="265"/>
      <c r="X212" s="265"/>
      <c r="Y212" s="266"/>
      <c r="Z212" s="273"/>
      <c r="AB212" s="268">
        <v>210</v>
      </c>
      <c r="AC212" s="263"/>
      <c r="AD212" s="264"/>
      <c r="AE212" s="265"/>
      <c r="AF212" s="265"/>
      <c r="AG212" s="266"/>
      <c r="AH212" s="273"/>
    </row>
    <row r="213" spans="1:34" x14ac:dyDescent="0.25">
      <c r="A213" s="262">
        <v>211</v>
      </c>
      <c r="B213" s="263"/>
      <c r="C213" s="263"/>
      <c r="D213" s="264"/>
      <c r="E213" s="265"/>
      <c r="F213" s="265"/>
      <c r="G213" s="266"/>
      <c r="H213" s="273"/>
      <c r="J213" s="262">
        <v>211</v>
      </c>
      <c r="K213" s="263"/>
      <c r="L213" s="263"/>
      <c r="M213" s="264"/>
      <c r="N213" s="265"/>
      <c r="O213" s="265"/>
      <c r="P213" s="266"/>
      <c r="Q213" s="273"/>
      <c r="S213" s="262">
        <v>211</v>
      </c>
      <c r="T213" s="263"/>
      <c r="U213" s="263"/>
      <c r="V213" s="264"/>
      <c r="W213" s="265"/>
      <c r="X213" s="265"/>
      <c r="Y213" s="266"/>
      <c r="Z213" s="273"/>
      <c r="AB213" s="262">
        <v>211</v>
      </c>
      <c r="AC213" s="263"/>
      <c r="AD213" s="264"/>
      <c r="AE213" s="265"/>
      <c r="AF213" s="265"/>
      <c r="AG213" s="266"/>
      <c r="AH213" s="273"/>
    </row>
    <row r="214" spans="1:34" x14ac:dyDescent="0.25">
      <c r="A214" s="268">
        <v>212</v>
      </c>
      <c r="B214" s="263"/>
      <c r="C214" s="263"/>
      <c r="D214" s="264"/>
      <c r="E214" s="265"/>
      <c r="F214" s="265"/>
      <c r="G214" s="266"/>
      <c r="H214" s="273"/>
      <c r="J214" s="268">
        <v>212</v>
      </c>
      <c r="K214" s="263"/>
      <c r="L214" s="263"/>
      <c r="M214" s="264"/>
      <c r="N214" s="265"/>
      <c r="O214" s="265"/>
      <c r="P214" s="266"/>
      <c r="Q214" s="273"/>
      <c r="S214" s="268">
        <v>212</v>
      </c>
      <c r="T214" s="263"/>
      <c r="U214" s="263"/>
      <c r="V214" s="264"/>
      <c r="W214" s="265"/>
      <c r="X214" s="265"/>
      <c r="Y214" s="266"/>
      <c r="Z214" s="273"/>
      <c r="AB214" s="268">
        <v>212</v>
      </c>
      <c r="AC214" s="263"/>
      <c r="AD214" s="264"/>
      <c r="AE214" s="265"/>
      <c r="AF214" s="265"/>
      <c r="AG214" s="266"/>
      <c r="AH214" s="273"/>
    </row>
    <row r="215" spans="1:34" x14ac:dyDescent="0.25">
      <c r="A215" s="262">
        <v>213</v>
      </c>
      <c r="B215" s="263"/>
      <c r="C215" s="263"/>
      <c r="D215" s="264"/>
      <c r="E215" s="265"/>
      <c r="F215" s="265"/>
      <c r="G215" s="266"/>
      <c r="H215" s="273"/>
      <c r="J215" s="262">
        <v>213</v>
      </c>
      <c r="K215" s="263"/>
      <c r="L215" s="263"/>
      <c r="M215" s="264"/>
      <c r="N215" s="265"/>
      <c r="O215" s="265"/>
      <c r="P215" s="266"/>
      <c r="Q215" s="273"/>
      <c r="S215" s="262">
        <v>213</v>
      </c>
      <c r="T215" s="263"/>
      <c r="U215" s="263"/>
      <c r="V215" s="264"/>
      <c r="W215" s="265"/>
      <c r="X215" s="265"/>
      <c r="Y215" s="266"/>
      <c r="Z215" s="273"/>
      <c r="AB215" s="262">
        <v>213</v>
      </c>
      <c r="AC215" s="263"/>
      <c r="AD215" s="264"/>
      <c r="AE215" s="265"/>
      <c r="AF215" s="265"/>
      <c r="AG215" s="266"/>
      <c r="AH215" s="273"/>
    </row>
    <row r="216" spans="1:34" x14ac:dyDescent="0.25">
      <c r="A216" s="268">
        <v>214</v>
      </c>
      <c r="B216" s="263"/>
      <c r="C216" s="263"/>
      <c r="D216" s="264"/>
      <c r="E216" s="265"/>
      <c r="F216" s="265"/>
      <c r="G216" s="266"/>
      <c r="H216" s="273"/>
      <c r="J216" s="268">
        <v>214</v>
      </c>
      <c r="K216" s="263"/>
      <c r="L216" s="263"/>
      <c r="M216" s="264"/>
      <c r="N216" s="265"/>
      <c r="O216" s="265"/>
      <c r="P216" s="266"/>
      <c r="Q216" s="273"/>
      <c r="S216" s="268">
        <v>214</v>
      </c>
      <c r="T216" s="263"/>
      <c r="U216" s="263"/>
      <c r="V216" s="264"/>
      <c r="W216" s="265"/>
      <c r="X216" s="265"/>
      <c r="Y216" s="266"/>
      <c r="Z216" s="273"/>
      <c r="AB216" s="268">
        <v>214</v>
      </c>
      <c r="AC216" s="263"/>
      <c r="AD216" s="264"/>
      <c r="AE216" s="265"/>
      <c r="AF216" s="265"/>
      <c r="AG216" s="266"/>
      <c r="AH216" s="273"/>
    </row>
    <row r="217" spans="1:34" x14ac:dyDescent="0.25">
      <c r="A217" s="262">
        <v>215</v>
      </c>
      <c r="B217" s="263"/>
      <c r="C217" s="263"/>
      <c r="D217" s="264"/>
      <c r="E217" s="265"/>
      <c r="F217" s="265"/>
      <c r="G217" s="266"/>
      <c r="H217" s="273"/>
      <c r="J217" s="262">
        <v>215</v>
      </c>
      <c r="K217" s="263"/>
      <c r="L217" s="263"/>
      <c r="M217" s="264"/>
      <c r="N217" s="265"/>
      <c r="O217" s="265"/>
      <c r="P217" s="266"/>
      <c r="Q217" s="273"/>
      <c r="S217" s="262">
        <v>215</v>
      </c>
      <c r="T217" s="263"/>
      <c r="U217" s="263"/>
      <c r="V217" s="264"/>
      <c r="W217" s="265"/>
      <c r="X217" s="265"/>
      <c r="Y217" s="266"/>
      <c r="Z217" s="273"/>
      <c r="AB217" s="262">
        <v>215</v>
      </c>
      <c r="AC217" s="263"/>
      <c r="AD217" s="264"/>
      <c r="AE217" s="265"/>
      <c r="AF217" s="265"/>
      <c r="AG217" s="266"/>
      <c r="AH217" s="273"/>
    </row>
    <row r="218" spans="1:34" x14ac:dyDescent="0.25">
      <c r="A218" s="268">
        <v>216</v>
      </c>
      <c r="B218" s="263"/>
      <c r="C218" s="263"/>
      <c r="D218" s="264"/>
      <c r="E218" s="265"/>
      <c r="F218" s="265"/>
      <c r="G218" s="266"/>
      <c r="H218" s="273"/>
      <c r="J218" s="268">
        <v>216</v>
      </c>
      <c r="K218" s="263"/>
      <c r="L218" s="263"/>
      <c r="M218" s="264"/>
      <c r="N218" s="265"/>
      <c r="O218" s="265"/>
      <c r="P218" s="266"/>
      <c r="Q218" s="273"/>
      <c r="S218" s="268">
        <v>216</v>
      </c>
      <c r="T218" s="263"/>
      <c r="U218" s="263"/>
      <c r="V218" s="264"/>
      <c r="W218" s="265"/>
      <c r="X218" s="265"/>
      <c r="Y218" s="266"/>
      <c r="Z218" s="273"/>
      <c r="AB218" s="268">
        <v>216</v>
      </c>
      <c r="AC218" s="263"/>
      <c r="AD218" s="264"/>
      <c r="AE218" s="265"/>
      <c r="AF218" s="265"/>
      <c r="AG218" s="266"/>
      <c r="AH218" s="273"/>
    </row>
    <row r="219" spans="1:34" x14ac:dyDescent="0.25">
      <c r="A219" s="262">
        <v>217</v>
      </c>
      <c r="B219" s="263"/>
      <c r="C219" s="263"/>
      <c r="D219" s="264"/>
      <c r="E219" s="265"/>
      <c r="F219" s="265"/>
      <c r="G219" s="266"/>
      <c r="H219" s="273"/>
      <c r="J219" s="262">
        <v>217</v>
      </c>
      <c r="K219" s="263"/>
      <c r="L219" s="263"/>
      <c r="M219" s="264"/>
      <c r="N219" s="265"/>
      <c r="O219" s="265"/>
      <c r="P219" s="266"/>
      <c r="Q219" s="273"/>
      <c r="S219" s="262">
        <v>217</v>
      </c>
      <c r="T219" s="263"/>
      <c r="U219" s="263"/>
      <c r="V219" s="264"/>
      <c r="W219" s="265"/>
      <c r="X219" s="265"/>
      <c r="Y219" s="266"/>
      <c r="Z219" s="273"/>
      <c r="AB219" s="262">
        <v>217</v>
      </c>
      <c r="AC219" s="263"/>
      <c r="AD219" s="264"/>
      <c r="AE219" s="265"/>
      <c r="AF219" s="265"/>
      <c r="AG219" s="266"/>
      <c r="AH219" s="273"/>
    </row>
    <row r="220" spans="1:34" x14ac:dyDescent="0.25">
      <c r="A220" s="268">
        <v>218</v>
      </c>
      <c r="B220" s="263"/>
      <c r="C220" s="263"/>
      <c r="D220" s="264"/>
      <c r="E220" s="265"/>
      <c r="F220" s="265"/>
      <c r="G220" s="266"/>
      <c r="H220" s="273"/>
      <c r="J220" s="268">
        <v>218</v>
      </c>
      <c r="K220" s="263"/>
      <c r="L220" s="263"/>
      <c r="M220" s="264"/>
      <c r="N220" s="265"/>
      <c r="O220" s="265"/>
      <c r="P220" s="266"/>
      <c r="Q220" s="273"/>
      <c r="S220" s="268">
        <v>218</v>
      </c>
      <c r="T220" s="263"/>
      <c r="U220" s="263"/>
      <c r="V220" s="264"/>
      <c r="W220" s="265"/>
      <c r="X220" s="265"/>
      <c r="Y220" s="266"/>
      <c r="Z220" s="273"/>
      <c r="AB220" s="268">
        <v>218</v>
      </c>
      <c r="AC220" s="263"/>
      <c r="AD220" s="264"/>
      <c r="AE220" s="265"/>
      <c r="AF220" s="265"/>
      <c r="AG220" s="266"/>
      <c r="AH220" s="273"/>
    </row>
    <row r="221" spans="1:34" x14ac:dyDescent="0.25">
      <c r="A221" s="262">
        <v>219</v>
      </c>
      <c r="B221" s="263"/>
      <c r="C221" s="263"/>
      <c r="D221" s="264"/>
      <c r="E221" s="265"/>
      <c r="F221" s="265"/>
      <c r="G221" s="266"/>
      <c r="H221" s="273"/>
      <c r="J221" s="262">
        <v>219</v>
      </c>
      <c r="K221" s="263"/>
      <c r="L221" s="263"/>
      <c r="M221" s="264"/>
      <c r="N221" s="265"/>
      <c r="O221" s="265"/>
      <c r="P221" s="266"/>
      <c r="Q221" s="273"/>
      <c r="S221" s="262">
        <v>219</v>
      </c>
      <c r="T221" s="263"/>
      <c r="U221" s="263"/>
      <c r="V221" s="264"/>
      <c r="W221" s="265"/>
      <c r="X221" s="265"/>
      <c r="Y221" s="266"/>
      <c r="Z221" s="273"/>
      <c r="AB221" s="262">
        <v>219</v>
      </c>
      <c r="AC221" s="263"/>
      <c r="AD221" s="264"/>
      <c r="AE221" s="265"/>
      <c r="AF221" s="265"/>
      <c r="AG221" s="266"/>
      <c r="AH221" s="273"/>
    </row>
    <row r="222" spans="1:34" x14ac:dyDescent="0.25">
      <c r="A222" s="268">
        <v>220</v>
      </c>
      <c r="B222" s="263"/>
      <c r="C222" s="263"/>
      <c r="D222" s="264"/>
      <c r="E222" s="265"/>
      <c r="F222" s="265"/>
      <c r="G222" s="266"/>
      <c r="H222" s="273"/>
      <c r="J222" s="268">
        <v>220</v>
      </c>
      <c r="K222" s="263"/>
      <c r="L222" s="263"/>
      <c r="M222" s="264"/>
      <c r="N222" s="265"/>
      <c r="O222" s="265"/>
      <c r="P222" s="266"/>
      <c r="Q222" s="273"/>
      <c r="S222" s="268">
        <v>220</v>
      </c>
      <c r="T222" s="263"/>
      <c r="U222" s="263"/>
      <c r="V222" s="264"/>
      <c r="W222" s="265"/>
      <c r="X222" s="265"/>
      <c r="Y222" s="266"/>
      <c r="Z222" s="273"/>
      <c r="AB222" s="268">
        <v>220</v>
      </c>
      <c r="AC222" s="263"/>
      <c r="AD222" s="264"/>
      <c r="AE222" s="265"/>
      <c r="AF222" s="265"/>
      <c r="AG222" s="266"/>
      <c r="AH222" s="273"/>
    </row>
    <row r="223" spans="1:34" x14ac:dyDescent="0.25">
      <c r="A223" s="262">
        <v>221</v>
      </c>
      <c r="B223" s="263"/>
      <c r="C223" s="263"/>
      <c r="D223" s="264"/>
      <c r="E223" s="265"/>
      <c r="F223" s="265"/>
      <c r="G223" s="266"/>
      <c r="H223" s="273"/>
      <c r="J223" s="262">
        <v>221</v>
      </c>
      <c r="K223" s="263"/>
      <c r="L223" s="263"/>
      <c r="M223" s="264"/>
      <c r="N223" s="265"/>
      <c r="O223" s="265"/>
      <c r="P223" s="266"/>
      <c r="Q223" s="273"/>
      <c r="S223" s="262">
        <v>221</v>
      </c>
      <c r="T223" s="263"/>
      <c r="U223" s="263"/>
      <c r="V223" s="264"/>
      <c r="W223" s="265"/>
      <c r="X223" s="265"/>
      <c r="Y223" s="266"/>
      <c r="Z223" s="273"/>
      <c r="AB223" s="262">
        <v>221</v>
      </c>
      <c r="AC223" s="263"/>
      <c r="AD223" s="264"/>
      <c r="AE223" s="265"/>
      <c r="AF223" s="265"/>
      <c r="AG223" s="266"/>
      <c r="AH223" s="273"/>
    </row>
    <row r="224" spans="1:34" x14ac:dyDescent="0.25">
      <c r="A224" s="268">
        <v>222</v>
      </c>
      <c r="B224" s="263"/>
      <c r="C224" s="263"/>
      <c r="D224" s="264"/>
      <c r="E224" s="265"/>
      <c r="F224" s="265"/>
      <c r="G224" s="266"/>
      <c r="H224" s="273"/>
      <c r="J224" s="268">
        <v>222</v>
      </c>
      <c r="K224" s="263"/>
      <c r="L224" s="263"/>
      <c r="M224" s="264"/>
      <c r="N224" s="265"/>
      <c r="O224" s="265"/>
      <c r="P224" s="266"/>
      <c r="Q224" s="273"/>
      <c r="S224" s="268">
        <v>222</v>
      </c>
      <c r="T224" s="263"/>
      <c r="U224" s="263"/>
      <c r="V224" s="264"/>
      <c r="W224" s="265"/>
      <c r="X224" s="265"/>
      <c r="Y224" s="266"/>
      <c r="Z224" s="273"/>
      <c r="AB224" s="268">
        <v>222</v>
      </c>
      <c r="AC224" s="263"/>
      <c r="AD224" s="264"/>
      <c r="AE224" s="265"/>
      <c r="AF224" s="265"/>
      <c r="AG224" s="266"/>
      <c r="AH224" s="273"/>
    </row>
    <row r="225" spans="1:34" x14ac:dyDescent="0.25">
      <c r="A225" s="262">
        <v>223</v>
      </c>
      <c r="B225" s="263"/>
      <c r="C225" s="263"/>
      <c r="D225" s="264"/>
      <c r="E225" s="265"/>
      <c r="F225" s="265"/>
      <c r="G225" s="266"/>
      <c r="H225" s="273"/>
      <c r="J225" s="262">
        <v>223</v>
      </c>
      <c r="K225" s="263"/>
      <c r="L225" s="263"/>
      <c r="M225" s="264"/>
      <c r="N225" s="265"/>
      <c r="O225" s="265"/>
      <c r="P225" s="266"/>
      <c r="Q225" s="273"/>
      <c r="S225" s="262">
        <v>223</v>
      </c>
      <c r="T225" s="263"/>
      <c r="U225" s="263"/>
      <c r="V225" s="264"/>
      <c r="W225" s="265"/>
      <c r="X225" s="265"/>
      <c r="Y225" s="266"/>
      <c r="Z225" s="273"/>
      <c r="AB225" s="262">
        <v>223</v>
      </c>
      <c r="AC225" s="263"/>
      <c r="AD225" s="264"/>
      <c r="AE225" s="265"/>
      <c r="AF225" s="265"/>
      <c r="AG225" s="266"/>
      <c r="AH225" s="273"/>
    </row>
    <row r="226" spans="1:34" x14ac:dyDescent="0.25">
      <c r="A226" s="268">
        <v>224</v>
      </c>
      <c r="B226" s="263"/>
      <c r="C226" s="263"/>
      <c r="D226" s="264"/>
      <c r="E226" s="265"/>
      <c r="F226" s="265"/>
      <c r="G226" s="266"/>
      <c r="H226" s="273"/>
      <c r="J226" s="268">
        <v>224</v>
      </c>
      <c r="K226" s="263"/>
      <c r="L226" s="263"/>
      <c r="M226" s="264"/>
      <c r="N226" s="265"/>
      <c r="O226" s="265"/>
      <c r="P226" s="266"/>
      <c r="Q226" s="273"/>
      <c r="S226" s="268">
        <v>224</v>
      </c>
      <c r="T226" s="263"/>
      <c r="U226" s="263"/>
      <c r="V226" s="264"/>
      <c r="W226" s="265"/>
      <c r="X226" s="265"/>
      <c r="Y226" s="266"/>
      <c r="Z226" s="273"/>
      <c r="AB226" s="268">
        <v>224</v>
      </c>
      <c r="AC226" s="263"/>
      <c r="AD226" s="264"/>
      <c r="AE226" s="265"/>
      <c r="AF226" s="265"/>
      <c r="AG226" s="266"/>
      <c r="AH226" s="273"/>
    </row>
    <row r="227" spans="1:34" x14ac:dyDescent="0.25">
      <c r="A227" s="262">
        <v>225</v>
      </c>
      <c r="B227" s="263"/>
      <c r="C227" s="263"/>
      <c r="D227" s="264"/>
      <c r="E227" s="265"/>
      <c r="F227" s="265"/>
      <c r="G227" s="266"/>
      <c r="H227" s="273"/>
      <c r="J227" s="262">
        <v>225</v>
      </c>
      <c r="K227" s="263"/>
      <c r="L227" s="263"/>
      <c r="M227" s="264"/>
      <c r="N227" s="265"/>
      <c r="O227" s="265"/>
      <c r="P227" s="266"/>
      <c r="Q227" s="273"/>
      <c r="S227" s="262">
        <v>225</v>
      </c>
      <c r="T227" s="263"/>
      <c r="U227" s="263"/>
      <c r="V227" s="264"/>
      <c r="W227" s="265"/>
      <c r="X227" s="265"/>
      <c r="Y227" s="266"/>
      <c r="Z227" s="273"/>
      <c r="AB227" s="262">
        <v>225</v>
      </c>
      <c r="AC227" s="263"/>
      <c r="AD227" s="264"/>
      <c r="AE227" s="265"/>
      <c r="AF227" s="265"/>
      <c r="AG227" s="266"/>
      <c r="AH227" s="273"/>
    </row>
    <row r="228" spans="1:34" x14ac:dyDescent="0.25">
      <c r="A228" s="268">
        <v>226</v>
      </c>
      <c r="B228" s="263"/>
      <c r="C228" s="263"/>
      <c r="D228" s="264"/>
      <c r="E228" s="265"/>
      <c r="F228" s="265"/>
      <c r="G228" s="266"/>
      <c r="H228" s="273"/>
      <c r="J228" s="268">
        <v>226</v>
      </c>
      <c r="K228" s="263"/>
      <c r="L228" s="263"/>
      <c r="M228" s="264"/>
      <c r="N228" s="265"/>
      <c r="O228" s="265"/>
      <c r="P228" s="266"/>
      <c r="Q228" s="273"/>
      <c r="S228" s="268">
        <v>226</v>
      </c>
      <c r="T228" s="263"/>
      <c r="U228" s="263"/>
      <c r="V228" s="264"/>
      <c r="W228" s="265"/>
      <c r="X228" s="265"/>
      <c r="Y228" s="266"/>
      <c r="Z228" s="273"/>
      <c r="AB228" s="268">
        <v>226</v>
      </c>
      <c r="AC228" s="263"/>
      <c r="AD228" s="264"/>
      <c r="AE228" s="265"/>
      <c r="AF228" s="265"/>
      <c r="AG228" s="266"/>
      <c r="AH228" s="273"/>
    </row>
    <row r="229" spans="1:34" x14ac:dyDescent="0.25">
      <c r="A229" s="262">
        <v>227</v>
      </c>
      <c r="B229" s="263"/>
      <c r="C229" s="263"/>
      <c r="D229" s="264"/>
      <c r="E229" s="265"/>
      <c r="F229" s="265"/>
      <c r="G229" s="266"/>
      <c r="H229" s="273"/>
      <c r="J229" s="262">
        <v>227</v>
      </c>
      <c r="K229" s="263"/>
      <c r="L229" s="263"/>
      <c r="M229" s="264"/>
      <c r="N229" s="265"/>
      <c r="O229" s="265"/>
      <c r="P229" s="266"/>
      <c r="Q229" s="273"/>
      <c r="S229" s="262">
        <v>227</v>
      </c>
      <c r="T229" s="263"/>
      <c r="U229" s="263"/>
      <c r="V229" s="264"/>
      <c r="W229" s="265"/>
      <c r="X229" s="265"/>
      <c r="Y229" s="266"/>
      <c r="Z229" s="273"/>
      <c r="AB229" s="262">
        <v>227</v>
      </c>
      <c r="AC229" s="263"/>
      <c r="AD229" s="264"/>
      <c r="AE229" s="265"/>
      <c r="AF229" s="265"/>
      <c r="AG229" s="266"/>
      <c r="AH229" s="273"/>
    </row>
    <row r="230" spans="1:34" x14ac:dyDescent="0.25">
      <c r="A230" s="268">
        <v>228</v>
      </c>
      <c r="B230" s="263"/>
      <c r="C230" s="263"/>
      <c r="D230" s="264"/>
      <c r="E230" s="265"/>
      <c r="F230" s="265"/>
      <c r="G230" s="266"/>
      <c r="H230" s="273"/>
      <c r="J230" s="268">
        <v>228</v>
      </c>
      <c r="K230" s="263"/>
      <c r="L230" s="263"/>
      <c r="M230" s="264"/>
      <c r="N230" s="265"/>
      <c r="O230" s="265"/>
      <c r="P230" s="266"/>
      <c r="Q230" s="273"/>
      <c r="S230" s="268">
        <v>228</v>
      </c>
      <c r="T230" s="263"/>
      <c r="U230" s="263"/>
      <c r="V230" s="264"/>
      <c r="W230" s="265"/>
      <c r="X230" s="265"/>
      <c r="Y230" s="266"/>
      <c r="Z230" s="273"/>
      <c r="AB230" s="268">
        <v>228</v>
      </c>
      <c r="AC230" s="263"/>
      <c r="AD230" s="264"/>
      <c r="AE230" s="265"/>
      <c r="AF230" s="265"/>
      <c r="AG230" s="266"/>
      <c r="AH230" s="273"/>
    </row>
    <row r="231" spans="1:34" x14ac:dyDescent="0.25">
      <c r="A231" s="262">
        <v>229</v>
      </c>
      <c r="B231" s="263"/>
      <c r="C231" s="263"/>
      <c r="D231" s="264"/>
      <c r="E231" s="265"/>
      <c r="F231" s="265"/>
      <c r="G231" s="266"/>
      <c r="H231" s="273"/>
      <c r="J231" s="262">
        <v>229</v>
      </c>
      <c r="K231" s="263"/>
      <c r="L231" s="263"/>
      <c r="M231" s="264"/>
      <c r="N231" s="265"/>
      <c r="O231" s="265"/>
      <c r="P231" s="266"/>
      <c r="Q231" s="273"/>
      <c r="S231" s="262">
        <v>229</v>
      </c>
      <c r="T231" s="263"/>
      <c r="U231" s="263"/>
      <c r="V231" s="264"/>
      <c r="W231" s="265"/>
      <c r="X231" s="265"/>
      <c r="Y231" s="266"/>
      <c r="Z231" s="273"/>
      <c r="AB231" s="262">
        <v>229</v>
      </c>
      <c r="AC231" s="263"/>
      <c r="AD231" s="264"/>
      <c r="AE231" s="265"/>
      <c r="AF231" s="265"/>
      <c r="AG231" s="266"/>
      <c r="AH231" s="273"/>
    </row>
    <row r="232" spans="1:34" x14ac:dyDescent="0.25">
      <c r="A232" s="268">
        <v>230</v>
      </c>
      <c r="B232" s="263"/>
      <c r="C232" s="263"/>
      <c r="D232" s="264"/>
      <c r="E232" s="265"/>
      <c r="F232" s="265"/>
      <c r="G232" s="266"/>
      <c r="H232" s="273"/>
      <c r="J232" s="268">
        <v>230</v>
      </c>
      <c r="K232" s="263"/>
      <c r="L232" s="263"/>
      <c r="M232" s="264"/>
      <c r="N232" s="265"/>
      <c r="O232" s="265"/>
      <c r="P232" s="266"/>
      <c r="Q232" s="273"/>
      <c r="S232" s="268">
        <v>230</v>
      </c>
      <c r="T232" s="263"/>
      <c r="U232" s="263"/>
      <c r="V232" s="264"/>
      <c r="W232" s="265"/>
      <c r="X232" s="265"/>
      <c r="Y232" s="266"/>
      <c r="Z232" s="273"/>
      <c r="AB232" s="268">
        <v>230</v>
      </c>
      <c r="AC232" s="263"/>
      <c r="AD232" s="264"/>
      <c r="AE232" s="265"/>
      <c r="AF232" s="265"/>
      <c r="AG232" s="266"/>
      <c r="AH232" s="273"/>
    </row>
    <row r="233" spans="1:34" x14ac:dyDescent="0.25">
      <c r="A233" s="262">
        <v>231</v>
      </c>
      <c r="B233" s="263"/>
      <c r="C233" s="263"/>
      <c r="D233" s="264"/>
      <c r="E233" s="265"/>
      <c r="F233" s="265"/>
      <c r="G233" s="266"/>
      <c r="H233" s="273"/>
      <c r="J233" s="262">
        <v>231</v>
      </c>
      <c r="K233" s="263"/>
      <c r="L233" s="263"/>
      <c r="M233" s="264"/>
      <c r="N233" s="265"/>
      <c r="O233" s="265"/>
      <c r="P233" s="266"/>
      <c r="Q233" s="273"/>
      <c r="S233" s="262">
        <v>231</v>
      </c>
      <c r="T233" s="263"/>
      <c r="U233" s="263"/>
      <c r="V233" s="264"/>
      <c r="W233" s="265"/>
      <c r="X233" s="265"/>
      <c r="Y233" s="266"/>
      <c r="Z233" s="273"/>
      <c r="AB233" s="262">
        <v>231</v>
      </c>
      <c r="AC233" s="263"/>
      <c r="AD233" s="264"/>
      <c r="AE233" s="265"/>
      <c r="AF233" s="265"/>
      <c r="AG233" s="266"/>
      <c r="AH233" s="273"/>
    </row>
    <row r="234" spans="1:34" x14ac:dyDescent="0.25">
      <c r="A234" s="268">
        <v>232</v>
      </c>
      <c r="B234" s="263"/>
      <c r="C234" s="263"/>
      <c r="D234" s="264"/>
      <c r="E234" s="265"/>
      <c r="F234" s="265"/>
      <c r="G234" s="266"/>
      <c r="H234" s="273"/>
      <c r="J234" s="268">
        <v>232</v>
      </c>
      <c r="K234" s="263"/>
      <c r="L234" s="263"/>
      <c r="M234" s="264"/>
      <c r="N234" s="265"/>
      <c r="O234" s="265"/>
      <c r="P234" s="266"/>
      <c r="Q234" s="273"/>
      <c r="S234" s="268">
        <v>232</v>
      </c>
      <c r="T234" s="263"/>
      <c r="U234" s="263"/>
      <c r="V234" s="264"/>
      <c r="W234" s="265"/>
      <c r="X234" s="265"/>
      <c r="Y234" s="266"/>
      <c r="Z234" s="273"/>
      <c r="AB234" s="268">
        <v>232</v>
      </c>
      <c r="AC234" s="263"/>
      <c r="AD234" s="264"/>
      <c r="AE234" s="265"/>
      <c r="AF234" s="265"/>
      <c r="AG234" s="266"/>
      <c r="AH234" s="273"/>
    </row>
    <row r="235" spans="1:34" x14ac:dyDescent="0.25">
      <c r="A235" s="262">
        <v>233</v>
      </c>
      <c r="B235" s="263"/>
      <c r="C235" s="263"/>
      <c r="D235" s="264"/>
      <c r="E235" s="265"/>
      <c r="F235" s="265"/>
      <c r="G235" s="266"/>
      <c r="H235" s="273"/>
      <c r="J235" s="262">
        <v>233</v>
      </c>
      <c r="K235" s="263"/>
      <c r="L235" s="263"/>
      <c r="M235" s="264"/>
      <c r="N235" s="265"/>
      <c r="O235" s="265"/>
      <c r="P235" s="266"/>
      <c r="Q235" s="273"/>
      <c r="S235" s="262">
        <v>233</v>
      </c>
      <c r="T235" s="263"/>
      <c r="U235" s="263"/>
      <c r="V235" s="264"/>
      <c r="W235" s="265"/>
      <c r="X235" s="265"/>
      <c r="Y235" s="266"/>
      <c r="Z235" s="273"/>
      <c r="AB235" s="262">
        <v>233</v>
      </c>
      <c r="AC235" s="263"/>
      <c r="AD235" s="264"/>
      <c r="AE235" s="265"/>
      <c r="AF235" s="265"/>
      <c r="AG235" s="266"/>
      <c r="AH235" s="273"/>
    </row>
    <row r="236" spans="1:34" x14ac:dyDescent="0.25">
      <c r="A236" s="268">
        <v>234</v>
      </c>
      <c r="B236" s="263"/>
      <c r="C236" s="263"/>
      <c r="D236" s="264"/>
      <c r="E236" s="265"/>
      <c r="F236" s="265"/>
      <c r="G236" s="266"/>
      <c r="H236" s="273"/>
      <c r="J236" s="268">
        <v>234</v>
      </c>
      <c r="K236" s="263"/>
      <c r="L236" s="263"/>
      <c r="M236" s="264"/>
      <c r="N236" s="265"/>
      <c r="O236" s="265"/>
      <c r="P236" s="266"/>
      <c r="Q236" s="273"/>
      <c r="S236" s="268">
        <v>234</v>
      </c>
      <c r="T236" s="263"/>
      <c r="U236" s="263"/>
      <c r="V236" s="264"/>
      <c r="W236" s="265"/>
      <c r="X236" s="265"/>
      <c r="Y236" s="266"/>
      <c r="Z236" s="273"/>
      <c r="AB236" s="268">
        <v>234</v>
      </c>
      <c r="AC236" s="263"/>
      <c r="AD236" s="264"/>
      <c r="AE236" s="265"/>
      <c r="AF236" s="265"/>
      <c r="AG236" s="266"/>
      <c r="AH236" s="273"/>
    </row>
    <row r="237" spans="1:34" x14ac:dyDescent="0.25">
      <c r="A237" s="262">
        <v>235</v>
      </c>
      <c r="B237" s="263"/>
      <c r="C237" s="263"/>
      <c r="D237" s="264"/>
      <c r="E237" s="265"/>
      <c r="F237" s="265"/>
      <c r="G237" s="266"/>
      <c r="H237" s="273"/>
      <c r="J237" s="262">
        <v>235</v>
      </c>
      <c r="K237" s="263"/>
      <c r="L237" s="263"/>
      <c r="M237" s="264"/>
      <c r="N237" s="265"/>
      <c r="O237" s="265"/>
      <c r="P237" s="266"/>
      <c r="Q237" s="273"/>
      <c r="S237" s="262">
        <v>235</v>
      </c>
      <c r="T237" s="263"/>
      <c r="U237" s="263"/>
      <c r="V237" s="264"/>
      <c r="W237" s="265"/>
      <c r="X237" s="265"/>
      <c r="Y237" s="266"/>
      <c r="Z237" s="273"/>
      <c r="AB237" s="262">
        <v>235</v>
      </c>
      <c r="AC237" s="263"/>
      <c r="AD237" s="264"/>
      <c r="AE237" s="265"/>
      <c r="AF237" s="265"/>
      <c r="AG237" s="266"/>
      <c r="AH237" s="273"/>
    </row>
    <row r="238" spans="1:34" x14ac:dyDescent="0.25">
      <c r="A238" s="268">
        <v>236</v>
      </c>
      <c r="B238" s="263"/>
      <c r="C238" s="263"/>
      <c r="D238" s="264"/>
      <c r="E238" s="265"/>
      <c r="F238" s="265"/>
      <c r="G238" s="266"/>
      <c r="H238" s="273"/>
      <c r="J238" s="268">
        <v>236</v>
      </c>
      <c r="K238" s="263"/>
      <c r="L238" s="263"/>
      <c r="M238" s="264"/>
      <c r="N238" s="265"/>
      <c r="O238" s="265"/>
      <c r="P238" s="266"/>
      <c r="Q238" s="273"/>
      <c r="S238" s="268">
        <v>236</v>
      </c>
      <c r="T238" s="263"/>
      <c r="U238" s="263"/>
      <c r="V238" s="264"/>
      <c r="W238" s="265"/>
      <c r="X238" s="265"/>
      <c r="Y238" s="266"/>
      <c r="Z238" s="273"/>
      <c r="AB238" s="268">
        <v>236</v>
      </c>
      <c r="AC238" s="263"/>
      <c r="AD238" s="264"/>
      <c r="AE238" s="265"/>
      <c r="AF238" s="265"/>
      <c r="AG238" s="266"/>
      <c r="AH238" s="273"/>
    </row>
    <row r="239" spans="1:34" x14ac:dyDescent="0.25">
      <c r="A239" s="262">
        <v>237</v>
      </c>
      <c r="B239" s="263"/>
      <c r="C239" s="263"/>
      <c r="D239" s="264"/>
      <c r="E239" s="265"/>
      <c r="F239" s="265"/>
      <c r="G239" s="266"/>
      <c r="H239" s="273"/>
      <c r="J239" s="262">
        <v>237</v>
      </c>
      <c r="K239" s="263"/>
      <c r="L239" s="263"/>
      <c r="M239" s="264"/>
      <c r="N239" s="265"/>
      <c r="O239" s="265"/>
      <c r="P239" s="266"/>
      <c r="Q239" s="273"/>
      <c r="S239" s="262">
        <v>237</v>
      </c>
      <c r="T239" s="263"/>
      <c r="U239" s="263"/>
      <c r="V239" s="264"/>
      <c r="W239" s="265"/>
      <c r="X239" s="265"/>
      <c r="Y239" s="266"/>
      <c r="Z239" s="273"/>
      <c r="AB239" s="262">
        <v>237</v>
      </c>
      <c r="AC239" s="263"/>
      <c r="AD239" s="264"/>
      <c r="AE239" s="265"/>
      <c r="AF239" s="265"/>
      <c r="AG239" s="266"/>
      <c r="AH239" s="273"/>
    </row>
    <row r="240" spans="1:34" x14ac:dyDescent="0.25">
      <c r="A240" s="268">
        <v>238</v>
      </c>
      <c r="B240" s="263"/>
      <c r="C240" s="263"/>
      <c r="D240" s="264"/>
      <c r="E240" s="265"/>
      <c r="F240" s="265"/>
      <c r="G240" s="266"/>
      <c r="H240" s="273"/>
      <c r="J240" s="268">
        <v>238</v>
      </c>
      <c r="K240" s="263"/>
      <c r="L240" s="263"/>
      <c r="M240" s="264"/>
      <c r="N240" s="265"/>
      <c r="O240" s="265"/>
      <c r="P240" s="266"/>
      <c r="Q240" s="273"/>
      <c r="S240" s="268">
        <v>238</v>
      </c>
      <c r="T240" s="263"/>
      <c r="U240" s="263"/>
      <c r="V240" s="264"/>
      <c r="W240" s="265"/>
      <c r="X240" s="265"/>
      <c r="Y240" s="266"/>
      <c r="Z240" s="273"/>
      <c r="AB240" s="268">
        <v>238</v>
      </c>
      <c r="AC240" s="263"/>
      <c r="AD240" s="264"/>
      <c r="AE240" s="265"/>
      <c r="AF240" s="265"/>
      <c r="AG240" s="266"/>
      <c r="AH240" s="273"/>
    </row>
    <row r="241" spans="1:34" x14ac:dyDescent="0.25">
      <c r="A241" s="262">
        <v>239</v>
      </c>
      <c r="B241" s="263"/>
      <c r="C241" s="263"/>
      <c r="D241" s="264"/>
      <c r="E241" s="265"/>
      <c r="F241" s="265"/>
      <c r="G241" s="266"/>
      <c r="H241" s="273"/>
      <c r="J241" s="262">
        <v>239</v>
      </c>
      <c r="K241" s="263"/>
      <c r="L241" s="263"/>
      <c r="M241" s="264"/>
      <c r="N241" s="265"/>
      <c r="O241" s="265"/>
      <c r="P241" s="266"/>
      <c r="Q241" s="273"/>
      <c r="S241" s="262">
        <v>239</v>
      </c>
      <c r="T241" s="263"/>
      <c r="U241" s="263"/>
      <c r="V241" s="264"/>
      <c r="W241" s="265"/>
      <c r="X241" s="265"/>
      <c r="Y241" s="266"/>
      <c r="Z241" s="273"/>
      <c r="AB241" s="262">
        <v>239</v>
      </c>
      <c r="AC241" s="263"/>
      <c r="AD241" s="264"/>
      <c r="AE241" s="265"/>
      <c r="AF241" s="265"/>
      <c r="AG241" s="266"/>
      <c r="AH241" s="273"/>
    </row>
    <row r="242" spans="1:34" x14ac:dyDescent="0.25">
      <c r="A242" s="268">
        <v>240</v>
      </c>
      <c r="B242" s="263"/>
      <c r="C242" s="263"/>
      <c r="D242" s="264"/>
      <c r="E242" s="265"/>
      <c r="F242" s="265"/>
      <c r="G242" s="266"/>
      <c r="H242" s="273"/>
      <c r="J242" s="268">
        <v>240</v>
      </c>
      <c r="K242" s="263"/>
      <c r="L242" s="263"/>
      <c r="M242" s="264"/>
      <c r="N242" s="265"/>
      <c r="O242" s="265"/>
      <c r="P242" s="266"/>
      <c r="Q242" s="273"/>
      <c r="S242" s="268">
        <v>240</v>
      </c>
      <c r="T242" s="263"/>
      <c r="U242" s="263"/>
      <c r="V242" s="264"/>
      <c r="W242" s="265"/>
      <c r="X242" s="265"/>
      <c r="Y242" s="266"/>
      <c r="Z242" s="273"/>
      <c r="AB242" s="268">
        <v>240</v>
      </c>
      <c r="AC242" s="263"/>
      <c r="AD242" s="264"/>
      <c r="AE242" s="265"/>
      <c r="AF242" s="265"/>
      <c r="AG242" s="266"/>
      <c r="AH242" s="273"/>
    </row>
    <row r="243" spans="1:34" x14ac:dyDescent="0.25">
      <c r="A243" s="262">
        <v>241</v>
      </c>
      <c r="B243" s="263"/>
      <c r="C243" s="263"/>
      <c r="D243" s="264"/>
      <c r="E243" s="265"/>
      <c r="F243" s="265"/>
      <c r="G243" s="266"/>
      <c r="H243" s="273"/>
      <c r="J243" s="262">
        <v>241</v>
      </c>
      <c r="K243" s="263"/>
      <c r="L243" s="263"/>
      <c r="M243" s="264"/>
      <c r="N243" s="265"/>
      <c r="O243" s="265"/>
      <c r="P243" s="266"/>
      <c r="Q243" s="273"/>
      <c r="S243" s="262">
        <v>241</v>
      </c>
      <c r="T243" s="263"/>
      <c r="U243" s="263"/>
      <c r="V243" s="264"/>
      <c r="W243" s="265"/>
      <c r="X243" s="265"/>
      <c r="Y243" s="266"/>
      <c r="Z243" s="273"/>
      <c r="AB243" s="262">
        <v>241</v>
      </c>
      <c r="AC243" s="263"/>
      <c r="AD243" s="264"/>
      <c r="AE243" s="265"/>
      <c r="AF243" s="265"/>
      <c r="AG243" s="266"/>
      <c r="AH243" s="273"/>
    </row>
    <row r="244" spans="1:34" x14ac:dyDescent="0.25">
      <c r="A244" s="268">
        <v>242</v>
      </c>
      <c r="B244" s="263"/>
      <c r="C244" s="263"/>
      <c r="D244" s="264"/>
      <c r="E244" s="265"/>
      <c r="F244" s="265"/>
      <c r="G244" s="266"/>
      <c r="H244" s="273"/>
      <c r="J244" s="268">
        <v>242</v>
      </c>
      <c r="K244" s="263"/>
      <c r="L244" s="263"/>
      <c r="M244" s="264"/>
      <c r="N244" s="265"/>
      <c r="O244" s="265"/>
      <c r="P244" s="266"/>
      <c r="Q244" s="273"/>
      <c r="S244" s="268">
        <v>242</v>
      </c>
      <c r="T244" s="263"/>
      <c r="U244" s="263"/>
      <c r="V244" s="264"/>
      <c r="W244" s="265"/>
      <c r="X244" s="265"/>
      <c r="Y244" s="266"/>
      <c r="Z244" s="273"/>
      <c r="AB244" s="268">
        <v>242</v>
      </c>
      <c r="AC244" s="263"/>
      <c r="AD244" s="264"/>
      <c r="AE244" s="265"/>
      <c r="AF244" s="265"/>
      <c r="AG244" s="266"/>
      <c r="AH244" s="273"/>
    </row>
    <row r="245" spans="1:34" x14ac:dyDescent="0.25">
      <c r="A245" s="262">
        <v>243</v>
      </c>
      <c r="B245" s="263"/>
      <c r="C245" s="263"/>
      <c r="D245" s="264"/>
      <c r="E245" s="265"/>
      <c r="F245" s="265"/>
      <c r="G245" s="266"/>
      <c r="H245" s="273"/>
      <c r="J245" s="262">
        <v>243</v>
      </c>
      <c r="K245" s="263"/>
      <c r="L245" s="263"/>
      <c r="M245" s="264"/>
      <c r="N245" s="265"/>
      <c r="O245" s="265"/>
      <c r="P245" s="266"/>
      <c r="Q245" s="273"/>
      <c r="S245" s="262">
        <v>243</v>
      </c>
      <c r="T245" s="263"/>
      <c r="U245" s="263"/>
      <c r="V245" s="264"/>
      <c r="W245" s="265"/>
      <c r="X245" s="265"/>
      <c r="Y245" s="266"/>
      <c r="Z245" s="273"/>
      <c r="AB245" s="262">
        <v>243</v>
      </c>
      <c r="AC245" s="263"/>
      <c r="AD245" s="264"/>
      <c r="AE245" s="265"/>
      <c r="AF245" s="265"/>
      <c r="AG245" s="266"/>
      <c r="AH245" s="273"/>
    </row>
    <row r="246" spans="1:34" x14ac:dyDescent="0.25">
      <c r="A246" s="268">
        <v>244</v>
      </c>
      <c r="B246" s="263"/>
      <c r="C246" s="263"/>
      <c r="D246" s="264"/>
      <c r="E246" s="265"/>
      <c r="F246" s="265"/>
      <c r="G246" s="266"/>
      <c r="H246" s="273"/>
      <c r="J246" s="268">
        <v>244</v>
      </c>
      <c r="K246" s="263"/>
      <c r="L246" s="263"/>
      <c r="M246" s="264"/>
      <c r="N246" s="265"/>
      <c r="O246" s="265"/>
      <c r="P246" s="266"/>
      <c r="Q246" s="273"/>
      <c r="S246" s="268">
        <v>244</v>
      </c>
      <c r="T246" s="263"/>
      <c r="U246" s="263"/>
      <c r="V246" s="264"/>
      <c r="W246" s="265"/>
      <c r="X246" s="265"/>
      <c r="Y246" s="266"/>
      <c r="Z246" s="273"/>
      <c r="AB246" s="268">
        <v>244</v>
      </c>
      <c r="AC246" s="263"/>
      <c r="AD246" s="264"/>
      <c r="AE246" s="265"/>
      <c r="AF246" s="265"/>
      <c r="AG246" s="266"/>
      <c r="AH246" s="273"/>
    </row>
    <row r="247" spans="1:34" x14ac:dyDescent="0.25">
      <c r="A247" s="268">
        <v>245</v>
      </c>
      <c r="B247" s="269"/>
      <c r="C247" s="269"/>
      <c r="D247" s="270"/>
      <c r="E247" s="271"/>
      <c r="F247" s="271"/>
      <c r="G247" s="272"/>
      <c r="H247" s="273"/>
      <c r="J247" s="268">
        <v>245</v>
      </c>
      <c r="K247" s="269"/>
      <c r="L247" s="269"/>
      <c r="M247" s="270"/>
      <c r="N247" s="271"/>
      <c r="O247" s="271"/>
      <c r="P247" s="272"/>
      <c r="Q247" s="273"/>
      <c r="S247" s="268">
        <v>245</v>
      </c>
      <c r="T247" s="269"/>
      <c r="U247" s="269"/>
      <c r="V247" s="270"/>
      <c r="W247" s="271"/>
      <c r="X247" s="271"/>
      <c r="Y247" s="272"/>
      <c r="Z247" s="273"/>
      <c r="AB247" s="268">
        <v>245</v>
      </c>
      <c r="AC247" s="269"/>
      <c r="AD247" s="270"/>
      <c r="AE247" s="271"/>
      <c r="AF247" s="271"/>
      <c r="AG247" s="272"/>
      <c r="AH247" s="273"/>
    </row>
    <row r="248" spans="1:34" x14ac:dyDescent="0.25">
      <c r="A248" s="268">
        <v>246</v>
      </c>
      <c r="B248" s="263"/>
      <c r="C248" s="263"/>
      <c r="D248" s="264"/>
      <c r="E248" s="265"/>
      <c r="F248" s="265"/>
      <c r="G248" s="266"/>
      <c r="H248" s="273"/>
      <c r="J248" s="268">
        <v>246</v>
      </c>
      <c r="K248" s="263"/>
      <c r="L248" s="263"/>
      <c r="M248" s="264"/>
      <c r="N248" s="265"/>
      <c r="O248" s="265"/>
      <c r="P248" s="266"/>
      <c r="Q248" s="273"/>
      <c r="S248" s="268">
        <v>246</v>
      </c>
      <c r="T248" s="263"/>
      <c r="U248" s="263"/>
      <c r="V248" s="264"/>
      <c r="W248" s="265"/>
      <c r="X248" s="265"/>
      <c r="Y248" s="266"/>
      <c r="Z248" s="273"/>
      <c r="AB248" s="268">
        <v>246</v>
      </c>
      <c r="AC248" s="263"/>
      <c r="AD248" s="264"/>
      <c r="AE248" s="265"/>
      <c r="AF248" s="265"/>
      <c r="AG248" s="266"/>
      <c r="AH248" s="273"/>
    </row>
    <row r="249" spans="1:34" x14ac:dyDescent="0.25">
      <c r="A249" s="268">
        <v>247</v>
      </c>
      <c r="B249" s="263"/>
      <c r="C249" s="263"/>
      <c r="D249" s="264"/>
      <c r="E249" s="265"/>
      <c r="F249" s="265"/>
      <c r="G249" s="266"/>
      <c r="H249" s="273"/>
      <c r="J249" s="268">
        <v>247</v>
      </c>
      <c r="K249" s="263"/>
      <c r="L249" s="263"/>
      <c r="M249" s="264"/>
      <c r="N249" s="265"/>
      <c r="O249" s="265"/>
      <c r="P249" s="266"/>
      <c r="Q249" s="273"/>
      <c r="S249" s="268">
        <v>247</v>
      </c>
      <c r="T249" s="263"/>
      <c r="U249" s="263"/>
      <c r="V249" s="264"/>
      <c r="W249" s="265"/>
      <c r="X249" s="265"/>
      <c r="Y249" s="266"/>
      <c r="Z249" s="273"/>
      <c r="AB249" s="268">
        <v>247</v>
      </c>
      <c r="AC249" s="263"/>
      <c r="AD249" s="264"/>
      <c r="AE249" s="265"/>
      <c r="AF249" s="265"/>
      <c r="AG249" s="266"/>
      <c r="AH249" s="273"/>
    </row>
    <row r="250" spans="1:34" x14ac:dyDescent="0.25">
      <c r="A250" s="268">
        <v>248</v>
      </c>
      <c r="B250" s="263"/>
      <c r="C250" s="263"/>
      <c r="D250" s="264"/>
      <c r="E250" s="265"/>
      <c r="F250" s="265"/>
      <c r="G250" s="266"/>
      <c r="H250" s="273"/>
      <c r="J250" s="268">
        <v>248</v>
      </c>
      <c r="K250" s="263"/>
      <c r="L250" s="263"/>
      <c r="M250" s="264"/>
      <c r="N250" s="265"/>
      <c r="O250" s="265"/>
      <c r="P250" s="266"/>
      <c r="Q250" s="273"/>
      <c r="S250" s="268">
        <v>248</v>
      </c>
      <c r="T250" s="263"/>
      <c r="U250" s="263"/>
      <c r="V250" s="264"/>
      <c r="W250" s="265"/>
      <c r="X250" s="265"/>
      <c r="Y250" s="266"/>
      <c r="Z250" s="273"/>
      <c r="AB250" s="268">
        <v>248</v>
      </c>
      <c r="AC250" s="263"/>
      <c r="AD250" s="264"/>
      <c r="AE250" s="265"/>
      <c r="AF250" s="265"/>
      <c r="AG250" s="266"/>
      <c r="AH250" s="273"/>
    </row>
    <row r="251" spans="1:34" x14ac:dyDescent="0.25">
      <c r="A251" s="268">
        <v>249</v>
      </c>
      <c r="B251" s="263"/>
      <c r="C251" s="263"/>
      <c r="D251" s="264"/>
      <c r="E251" s="265"/>
      <c r="F251" s="265"/>
      <c r="G251" s="266"/>
      <c r="H251" s="273"/>
      <c r="J251" s="268">
        <v>249</v>
      </c>
      <c r="K251" s="263"/>
      <c r="L251" s="263"/>
      <c r="M251" s="264"/>
      <c r="N251" s="265"/>
      <c r="O251" s="265"/>
      <c r="P251" s="266"/>
      <c r="Q251" s="273"/>
      <c r="S251" s="268">
        <v>249</v>
      </c>
      <c r="T251" s="263"/>
      <c r="U251" s="263"/>
      <c r="V251" s="264"/>
      <c r="W251" s="265"/>
      <c r="X251" s="265"/>
      <c r="Y251" s="266"/>
      <c r="Z251" s="273"/>
      <c r="AB251" s="268">
        <v>249</v>
      </c>
      <c r="AC251" s="263"/>
      <c r="AD251" s="264"/>
      <c r="AE251" s="265"/>
      <c r="AF251" s="265"/>
      <c r="AG251" s="266"/>
      <c r="AH251" s="273"/>
    </row>
    <row r="252" spans="1:34" x14ac:dyDescent="0.25">
      <c r="A252" s="268">
        <v>250</v>
      </c>
      <c r="B252" s="263"/>
      <c r="C252" s="263"/>
      <c r="D252" s="264"/>
      <c r="E252" s="265"/>
      <c r="F252" s="265"/>
      <c r="G252" s="266"/>
      <c r="H252" s="273"/>
      <c r="J252" s="268">
        <v>250</v>
      </c>
      <c r="K252" s="263"/>
      <c r="L252" s="263"/>
      <c r="M252" s="264"/>
      <c r="N252" s="265"/>
      <c r="O252" s="265"/>
      <c r="P252" s="266"/>
      <c r="Q252" s="273"/>
      <c r="S252" s="268">
        <v>250</v>
      </c>
      <c r="T252" s="263"/>
      <c r="U252" s="263"/>
      <c r="V252" s="264"/>
      <c r="W252" s="265"/>
      <c r="X252" s="265"/>
      <c r="Y252" s="266"/>
      <c r="Z252" s="273"/>
      <c r="AB252" s="268">
        <v>250</v>
      </c>
      <c r="AC252" s="263"/>
      <c r="AD252" s="264"/>
      <c r="AE252" s="265"/>
      <c r="AF252" s="265"/>
      <c r="AG252" s="266"/>
      <c r="AH252" s="273"/>
    </row>
    <row r="253" spans="1:34" x14ac:dyDescent="0.25">
      <c r="A253" s="268">
        <v>251</v>
      </c>
      <c r="B253" s="263"/>
      <c r="C253" s="263"/>
      <c r="D253" s="264"/>
      <c r="E253" s="265"/>
      <c r="F253" s="265"/>
      <c r="G253" s="266"/>
      <c r="H253" s="273"/>
      <c r="J253" s="268">
        <v>251</v>
      </c>
      <c r="K253" s="263"/>
      <c r="L253" s="263"/>
      <c r="M253" s="264"/>
      <c r="N253" s="265"/>
      <c r="O253" s="265"/>
      <c r="P253" s="266"/>
      <c r="Q253" s="273"/>
      <c r="S253" s="268">
        <v>251</v>
      </c>
      <c r="T253" s="263"/>
      <c r="U253" s="263"/>
      <c r="V253" s="264"/>
      <c r="W253" s="265"/>
      <c r="X253" s="265"/>
      <c r="Y253" s="266"/>
      <c r="Z253" s="273"/>
      <c r="AB253" s="268">
        <v>251</v>
      </c>
      <c r="AC253" s="263"/>
      <c r="AD253" s="264"/>
      <c r="AE253" s="265"/>
      <c r="AF253" s="265"/>
      <c r="AG253" s="266"/>
      <c r="AH253" s="273"/>
    </row>
    <row r="254" spans="1:34" x14ac:dyDescent="0.25">
      <c r="A254" s="268">
        <v>252</v>
      </c>
      <c r="B254" s="263"/>
      <c r="C254" s="263"/>
      <c r="D254" s="264"/>
      <c r="E254" s="265"/>
      <c r="F254" s="265"/>
      <c r="G254" s="266"/>
      <c r="H254" s="273"/>
      <c r="J254" s="268">
        <v>252</v>
      </c>
      <c r="K254" s="263"/>
      <c r="L254" s="263"/>
      <c r="M254" s="264"/>
      <c r="N254" s="265"/>
      <c r="O254" s="265"/>
      <c r="P254" s="266"/>
      <c r="Q254" s="273"/>
      <c r="S254" s="268">
        <v>252</v>
      </c>
      <c r="T254" s="263"/>
      <c r="U254" s="263"/>
      <c r="V254" s="264"/>
      <c r="W254" s="265"/>
      <c r="X254" s="265"/>
      <c r="Y254" s="266"/>
      <c r="Z254" s="273"/>
      <c r="AB254" s="268">
        <v>252</v>
      </c>
      <c r="AC254" s="263"/>
      <c r="AD254" s="264"/>
      <c r="AE254" s="265"/>
      <c r="AF254" s="265"/>
      <c r="AG254" s="266"/>
      <c r="AH254" s="273"/>
    </row>
    <row r="255" spans="1:34" x14ac:dyDescent="0.25">
      <c r="A255" s="268">
        <v>253</v>
      </c>
      <c r="B255" s="263"/>
      <c r="C255" s="263"/>
      <c r="D255" s="264"/>
      <c r="E255" s="265"/>
      <c r="F255" s="265"/>
      <c r="G255" s="266"/>
      <c r="H255" s="273"/>
      <c r="J255" s="268">
        <v>253</v>
      </c>
      <c r="K255" s="263"/>
      <c r="L255" s="263"/>
      <c r="M255" s="264"/>
      <c r="N255" s="265"/>
      <c r="O255" s="265"/>
      <c r="P255" s="266"/>
      <c r="Q255" s="273"/>
      <c r="S255" s="268">
        <v>253</v>
      </c>
      <c r="T255" s="263"/>
      <c r="U255" s="263"/>
      <c r="V255" s="264"/>
      <c r="W255" s="265"/>
      <c r="X255" s="265"/>
      <c r="Y255" s="266"/>
      <c r="Z255" s="273"/>
      <c r="AB255" s="268">
        <v>253</v>
      </c>
      <c r="AC255" s="263"/>
      <c r="AD255" s="264"/>
      <c r="AE255" s="265"/>
      <c r="AF255" s="265"/>
      <c r="AG255" s="266"/>
      <c r="AH255" s="273"/>
    </row>
    <row r="256" spans="1:34" x14ac:dyDescent="0.25">
      <c r="A256" s="268">
        <v>254</v>
      </c>
      <c r="B256" s="263"/>
      <c r="C256" s="263"/>
      <c r="D256" s="264"/>
      <c r="E256" s="265"/>
      <c r="F256" s="265"/>
      <c r="G256" s="266"/>
      <c r="H256" s="273"/>
      <c r="J256" s="268">
        <v>254</v>
      </c>
      <c r="K256" s="263"/>
      <c r="L256" s="263"/>
      <c r="M256" s="264"/>
      <c r="N256" s="265"/>
      <c r="O256" s="265"/>
      <c r="P256" s="266"/>
      <c r="Q256" s="273"/>
      <c r="S256" s="268">
        <v>254</v>
      </c>
      <c r="T256" s="263"/>
      <c r="U256" s="263"/>
      <c r="V256" s="264"/>
      <c r="W256" s="265"/>
      <c r="X256" s="265"/>
      <c r="Y256" s="266"/>
      <c r="Z256" s="273"/>
      <c r="AB256" s="268">
        <v>254</v>
      </c>
      <c r="AC256" s="263"/>
      <c r="AD256" s="264"/>
      <c r="AE256" s="265"/>
      <c r="AF256" s="265"/>
      <c r="AG256" s="266"/>
      <c r="AH256" s="273"/>
    </row>
    <row r="257" spans="1:34" x14ac:dyDescent="0.25">
      <c r="A257" s="268">
        <v>255</v>
      </c>
      <c r="B257" s="263"/>
      <c r="C257" s="263"/>
      <c r="D257" s="264"/>
      <c r="E257" s="265"/>
      <c r="F257" s="265"/>
      <c r="G257" s="266"/>
      <c r="H257" s="273"/>
      <c r="J257" s="268">
        <v>255</v>
      </c>
      <c r="K257" s="263"/>
      <c r="L257" s="263"/>
      <c r="M257" s="264"/>
      <c r="N257" s="265"/>
      <c r="O257" s="265"/>
      <c r="P257" s="266"/>
      <c r="Q257" s="273"/>
      <c r="S257" s="268">
        <v>255</v>
      </c>
      <c r="T257" s="263"/>
      <c r="U257" s="263"/>
      <c r="V257" s="264"/>
      <c r="W257" s="265"/>
      <c r="X257" s="265"/>
      <c r="Y257" s="266"/>
      <c r="Z257" s="273"/>
      <c r="AB257" s="268">
        <v>255</v>
      </c>
      <c r="AC257" s="263"/>
      <c r="AD257" s="264"/>
      <c r="AE257" s="265"/>
      <c r="AF257" s="265"/>
      <c r="AG257" s="266"/>
      <c r="AH257" s="273"/>
    </row>
    <row r="258" spans="1:34" x14ac:dyDescent="0.25">
      <c r="A258" s="268">
        <v>256</v>
      </c>
      <c r="B258" s="263"/>
      <c r="C258" s="263"/>
      <c r="D258" s="264"/>
      <c r="E258" s="265"/>
      <c r="F258" s="265"/>
      <c r="G258" s="266"/>
      <c r="H258" s="273"/>
      <c r="J258" s="268">
        <v>256</v>
      </c>
      <c r="K258" s="263"/>
      <c r="L258" s="263"/>
      <c r="M258" s="264"/>
      <c r="N258" s="265"/>
      <c r="O258" s="265"/>
      <c r="P258" s="266"/>
      <c r="Q258" s="273"/>
      <c r="S258" s="268">
        <v>256</v>
      </c>
      <c r="T258" s="263"/>
      <c r="U258" s="263"/>
      <c r="V258" s="264"/>
      <c r="W258" s="265"/>
      <c r="X258" s="265"/>
      <c r="Y258" s="266"/>
      <c r="Z258" s="273"/>
      <c r="AB258" s="268">
        <v>256</v>
      </c>
      <c r="AC258" s="263"/>
      <c r="AD258" s="264"/>
      <c r="AE258" s="265"/>
      <c r="AF258" s="265"/>
      <c r="AG258" s="266"/>
      <c r="AH258" s="273"/>
    </row>
    <row r="259" spans="1:34" x14ac:dyDescent="0.25">
      <c r="A259" s="268">
        <v>257</v>
      </c>
      <c r="B259" s="263"/>
      <c r="C259" s="263"/>
      <c r="D259" s="264"/>
      <c r="E259" s="265"/>
      <c r="F259" s="265"/>
      <c r="G259" s="266"/>
      <c r="H259" s="273"/>
      <c r="J259" s="268">
        <v>257</v>
      </c>
      <c r="K259" s="263"/>
      <c r="L259" s="263"/>
      <c r="M259" s="264"/>
      <c r="N259" s="265"/>
      <c r="O259" s="265"/>
      <c r="P259" s="266"/>
      <c r="Q259" s="273"/>
      <c r="S259" s="268">
        <v>257</v>
      </c>
      <c r="T259" s="263"/>
      <c r="U259" s="263"/>
      <c r="V259" s="264"/>
      <c r="W259" s="265"/>
      <c r="X259" s="265"/>
      <c r="Y259" s="266"/>
      <c r="Z259" s="273"/>
      <c r="AB259" s="268">
        <v>257</v>
      </c>
      <c r="AC259" s="263"/>
      <c r="AD259" s="264"/>
      <c r="AE259" s="265"/>
      <c r="AF259" s="265"/>
      <c r="AG259" s="266"/>
      <c r="AH259" s="273"/>
    </row>
    <row r="260" spans="1:34" x14ac:dyDescent="0.25">
      <c r="A260" s="268">
        <v>258</v>
      </c>
      <c r="B260" s="263"/>
      <c r="C260" s="263"/>
      <c r="D260" s="264"/>
      <c r="E260" s="265"/>
      <c r="F260" s="265"/>
      <c r="G260" s="266"/>
      <c r="H260" s="273"/>
      <c r="J260" s="268">
        <v>258</v>
      </c>
      <c r="K260" s="263"/>
      <c r="L260" s="263"/>
      <c r="M260" s="264"/>
      <c r="N260" s="265"/>
      <c r="O260" s="265"/>
      <c r="P260" s="266"/>
      <c r="Q260" s="273"/>
      <c r="S260" s="268">
        <v>258</v>
      </c>
      <c r="T260" s="263"/>
      <c r="U260" s="263"/>
      <c r="V260" s="264"/>
      <c r="W260" s="265"/>
      <c r="X260" s="265"/>
      <c r="Y260" s="266"/>
      <c r="Z260" s="273"/>
      <c r="AB260" s="268">
        <v>258</v>
      </c>
      <c r="AC260" s="263"/>
      <c r="AD260" s="264"/>
      <c r="AE260" s="265"/>
      <c r="AF260" s="265"/>
      <c r="AG260" s="266"/>
      <c r="AH260" s="273"/>
    </row>
    <row r="261" spans="1:34" x14ac:dyDescent="0.25">
      <c r="A261" s="268">
        <v>259</v>
      </c>
      <c r="B261" s="263"/>
      <c r="C261" s="263"/>
      <c r="D261" s="264"/>
      <c r="E261" s="265"/>
      <c r="F261" s="265"/>
      <c r="G261" s="266"/>
      <c r="H261" s="273"/>
      <c r="J261" s="268">
        <v>259</v>
      </c>
      <c r="K261" s="263"/>
      <c r="L261" s="263"/>
      <c r="M261" s="264"/>
      <c r="N261" s="265"/>
      <c r="O261" s="265"/>
      <c r="P261" s="266"/>
      <c r="Q261" s="273"/>
      <c r="S261" s="268">
        <v>259</v>
      </c>
      <c r="T261" s="263"/>
      <c r="U261" s="263"/>
      <c r="V261" s="264"/>
      <c r="W261" s="265"/>
      <c r="X261" s="265"/>
      <c r="Y261" s="266"/>
      <c r="Z261" s="273"/>
      <c r="AB261" s="268">
        <v>259</v>
      </c>
      <c r="AC261" s="263"/>
      <c r="AD261" s="264"/>
      <c r="AE261" s="265"/>
      <c r="AF261" s="265"/>
      <c r="AG261" s="266"/>
      <c r="AH261" s="273"/>
    </row>
    <row r="262" spans="1:34" x14ac:dyDescent="0.25">
      <c r="A262" s="268">
        <v>260</v>
      </c>
      <c r="B262" s="263"/>
      <c r="C262" s="263"/>
      <c r="D262" s="264"/>
      <c r="E262" s="265"/>
      <c r="F262" s="265"/>
      <c r="G262" s="266"/>
      <c r="H262" s="273"/>
      <c r="J262" s="268">
        <v>260</v>
      </c>
      <c r="K262" s="263"/>
      <c r="L262" s="263"/>
      <c r="M262" s="264"/>
      <c r="N262" s="265"/>
      <c r="O262" s="265"/>
      <c r="P262" s="266"/>
      <c r="Q262" s="273"/>
      <c r="S262" s="268">
        <v>260</v>
      </c>
      <c r="T262" s="263"/>
      <c r="U262" s="263"/>
      <c r="V262" s="264"/>
      <c r="W262" s="265"/>
      <c r="X262" s="265"/>
      <c r="Y262" s="266"/>
      <c r="Z262" s="273"/>
      <c r="AB262" s="268">
        <v>260</v>
      </c>
      <c r="AC262" s="263"/>
      <c r="AD262" s="264"/>
      <c r="AE262" s="265"/>
      <c r="AF262" s="265"/>
      <c r="AG262" s="266"/>
      <c r="AH262" s="273"/>
    </row>
    <row r="263" spans="1:34" x14ac:dyDescent="0.25">
      <c r="A263" s="268">
        <v>261</v>
      </c>
      <c r="B263" s="263"/>
      <c r="C263" s="263"/>
      <c r="D263" s="264"/>
      <c r="E263" s="265"/>
      <c r="F263" s="265"/>
      <c r="G263" s="266"/>
      <c r="H263" s="273"/>
      <c r="J263" s="268">
        <v>261</v>
      </c>
      <c r="K263" s="263"/>
      <c r="L263" s="263"/>
      <c r="M263" s="264"/>
      <c r="N263" s="265"/>
      <c r="O263" s="265"/>
      <c r="P263" s="266"/>
      <c r="Q263" s="273"/>
      <c r="S263" s="268">
        <v>261</v>
      </c>
      <c r="T263" s="263"/>
      <c r="U263" s="263"/>
      <c r="V263" s="264"/>
      <c r="W263" s="265"/>
      <c r="X263" s="265"/>
      <c r="Y263" s="266"/>
      <c r="Z263" s="273"/>
      <c r="AB263" s="268">
        <v>261</v>
      </c>
      <c r="AC263" s="263"/>
      <c r="AD263" s="264"/>
      <c r="AE263" s="265"/>
      <c r="AF263" s="265"/>
      <c r="AG263" s="266"/>
      <c r="AH263" s="273"/>
    </row>
    <row r="264" spans="1:34" x14ac:dyDescent="0.25">
      <c r="A264" s="268">
        <v>262</v>
      </c>
      <c r="B264" s="263"/>
      <c r="C264" s="263"/>
      <c r="D264" s="264"/>
      <c r="E264" s="265"/>
      <c r="F264" s="265"/>
      <c r="G264" s="266"/>
      <c r="H264" s="273"/>
      <c r="J264" s="268">
        <v>262</v>
      </c>
      <c r="K264" s="263"/>
      <c r="L264" s="263"/>
      <c r="M264" s="264"/>
      <c r="N264" s="265"/>
      <c r="O264" s="265"/>
      <c r="P264" s="266"/>
      <c r="Q264" s="273"/>
      <c r="S264" s="268">
        <v>262</v>
      </c>
      <c r="T264" s="263"/>
      <c r="U264" s="263"/>
      <c r="V264" s="264"/>
      <c r="W264" s="265"/>
      <c r="X264" s="265"/>
      <c r="Y264" s="266"/>
      <c r="Z264" s="273"/>
      <c r="AB264" s="268">
        <v>262</v>
      </c>
      <c r="AC264" s="263"/>
      <c r="AD264" s="264"/>
      <c r="AE264" s="265"/>
      <c r="AF264" s="265"/>
      <c r="AG264" s="266"/>
      <c r="AH264" s="273"/>
    </row>
    <row r="265" spans="1:34" x14ac:dyDescent="0.25">
      <c r="A265" s="268">
        <v>263</v>
      </c>
      <c r="B265" s="263"/>
      <c r="C265" s="263"/>
      <c r="D265" s="264"/>
      <c r="E265" s="265"/>
      <c r="F265" s="265"/>
      <c r="G265" s="266"/>
      <c r="H265" s="273"/>
      <c r="J265" s="268">
        <v>263</v>
      </c>
      <c r="K265" s="263"/>
      <c r="L265" s="263"/>
      <c r="M265" s="264"/>
      <c r="N265" s="265"/>
      <c r="O265" s="265"/>
      <c r="P265" s="266"/>
      <c r="Q265" s="273"/>
      <c r="S265" s="268">
        <v>263</v>
      </c>
      <c r="T265" s="263"/>
      <c r="U265" s="263"/>
      <c r="V265" s="264"/>
      <c r="W265" s="265"/>
      <c r="X265" s="265"/>
      <c r="Y265" s="266"/>
      <c r="Z265" s="273"/>
      <c r="AB265" s="268">
        <v>263</v>
      </c>
      <c r="AC265" s="263"/>
      <c r="AD265" s="264"/>
      <c r="AE265" s="265"/>
      <c r="AF265" s="265"/>
      <c r="AG265" s="266"/>
      <c r="AH265" s="273"/>
    </row>
    <row r="266" spans="1:34" x14ac:dyDescent="0.25">
      <c r="A266" s="268">
        <v>264</v>
      </c>
      <c r="B266" s="263"/>
      <c r="C266" s="263"/>
      <c r="D266" s="264"/>
      <c r="E266" s="265"/>
      <c r="F266" s="265"/>
      <c r="G266" s="266"/>
      <c r="H266" s="273"/>
      <c r="J266" s="268">
        <v>264</v>
      </c>
      <c r="K266" s="263"/>
      <c r="L266" s="263"/>
      <c r="M266" s="264"/>
      <c r="N266" s="265"/>
      <c r="O266" s="265"/>
      <c r="P266" s="266"/>
      <c r="Q266" s="273"/>
      <c r="S266" s="268">
        <v>264</v>
      </c>
      <c r="T266" s="263"/>
      <c r="U266" s="263"/>
      <c r="V266" s="264"/>
      <c r="W266" s="265"/>
      <c r="X266" s="265"/>
      <c r="Y266" s="266"/>
      <c r="Z266" s="273"/>
      <c r="AB266" s="268">
        <v>264</v>
      </c>
      <c r="AC266" s="263"/>
      <c r="AD266" s="264"/>
      <c r="AE266" s="265"/>
      <c r="AF266" s="265"/>
      <c r="AG266" s="266"/>
      <c r="AH266" s="273"/>
    </row>
    <row r="267" spans="1:34" x14ac:dyDescent="0.25">
      <c r="A267" s="268">
        <v>265</v>
      </c>
      <c r="B267" s="263"/>
      <c r="C267" s="263"/>
      <c r="D267" s="264"/>
      <c r="E267" s="265"/>
      <c r="F267" s="265"/>
      <c r="G267" s="266"/>
      <c r="H267" s="273"/>
      <c r="J267" s="268">
        <v>265</v>
      </c>
      <c r="K267" s="263"/>
      <c r="L267" s="263"/>
      <c r="M267" s="264"/>
      <c r="N267" s="265"/>
      <c r="O267" s="265"/>
      <c r="P267" s="266"/>
      <c r="Q267" s="273"/>
      <c r="S267" s="268">
        <v>265</v>
      </c>
      <c r="T267" s="263"/>
      <c r="U267" s="263"/>
      <c r="V267" s="264"/>
      <c r="W267" s="265"/>
      <c r="X267" s="265"/>
      <c r="Y267" s="266"/>
      <c r="Z267" s="273"/>
      <c r="AB267" s="268">
        <v>265</v>
      </c>
      <c r="AC267" s="263"/>
      <c r="AD267" s="264"/>
      <c r="AE267" s="265"/>
      <c r="AF267" s="265"/>
      <c r="AG267" s="266"/>
      <c r="AH267" s="273"/>
    </row>
    <row r="268" spans="1:34" x14ac:dyDescent="0.25">
      <c r="A268" s="268">
        <v>266</v>
      </c>
      <c r="B268" s="263"/>
      <c r="C268" s="263"/>
      <c r="D268" s="264"/>
      <c r="E268" s="265"/>
      <c r="F268" s="265"/>
      <c r="G268" s="266"/>
      <c r="H268" s="273"/>
      <c r="J268" s="268">
        <v>266</v>
      </c>
      <c r="K268" s="263"/>
      <c r="L268" s="263"/>
      <c r="M268" s="264"/>
      <c r="N268" s="265"/>
      <c r="O268" s="265"/>
      <c r="P268" s="266"/>
      <c r="Q268" s="273"/>
      <c r="S268" s="268">
        <v>266</v>
      </c>
      <c r="T268" s="263"/>
      <c r="U268" s="263"/>
      <c r="V268" s="264"/>
      <c r="W268" s="265"/>
      <c r="X268" s="265"/>
      <c r="Y268" s="266"/>
      <c r="Z268" s="273"/>
      <c r="AB268" s="268">
        <v>266</v>
      </c>
      <c r="AC268" s="263"/>
      <c r="AD268" s="264"/>
      <c r="AE268" s="265"/>
      <c r="AF268" s="265"/>
      <c r="AG268" s="266"/>
      <c r="AH268" s="273"/>
    </row>
    <row r="269" spans="1:34" x14ac:dyDescent="0.25">
      <c r="A269" s="268">
        <v>267</v>
      </c>
      <c r="B269" s="263"/>
      <c r="C269" s="263"/>
      <c r="D269" s="264"/>
      <c r="E269" s="265"/>
      <c r="F269" s="265"/>
      <c r="G269" s="266"/>
      <c r="H269" s="273"/>
      <c r="J269" s="268">
        <v>267</v>
      </c>
      <c r="K269" s="263"/>
      <c r="L269" s="263"/>
      <c r="M269" s="264"/>
      <c r="N269" s="265"/>
      <c r="O269" s="265"/>
      <c r="P269" s="266"/>
      <c r="Q269" s="273"/>
      <c r="S269" s="268">
        <v>267</v>
      </c>
      <c r="T269" s="263"/>
      <c r="U269" s="263"/>
      <c r="V269" s="264"/>
      <c r="W269" s="265"/>
      <c r="X269" s="265"/>
      <c r="Y269" s="266"/>
      <c r="Z269" s="273"/>
      <c r="AB269" s="268">
        <v>267</v>
      </c>
      <c r="AC269" s="263"/>
      <c r="AD269" s="264"/>
      <c r="AE269" s="265"/>
      <c r="AF269" s="265"/>
      <c r="AG269" s="266"/>
      <c r="AH269" s="273"/>
    </row>
    <row r="270" spans="1:34" x14ac:dyDescent="0.25">
      <c r="A270" s="268">
        <v>268</v>
      </c>
      <c r="B270" s="263"/>
      <c r="C270" s="263"/>
      <c r="D270" s="264"/>
      <c r="E270" s="265"/>
      <c r="F270" s="265"/>
      <c r="G270" s="266"/>
      <c r="H270" s="273"/>
      <c r="J270" s="268">
        <v>268</v>
      </c>
      <c r="K270" s="263"/>
      <c r="L270" s="263"/>
      <c r="M270" s="264"/>
      <c r="N270" s="265"/>
      <c r="O270" s="265"/>
      <c r="P270" s="266"/>
      <c r="Q270" s="273"/>
      <c r="S270" s="268">
        <v>268</v>
      </c>
      <c r="T270" s="263"/>
      <c r="U270" s="263"/>
      <c r="V270" s="264"/>
      <c r="W270" s="265"/>
      <c r="X270" s="265"/>
      <c r="Y270" s="266"/>
      <c r="Z270" s="273"/>
      <c r="AB270" s="268">
        <v>268</v>
      </c>
      <c r="AC270" s="263"/>
      <c r="AD270" s="264"/>
      <c r="AE270" s="265"/>
      <c r="AF270" s="265"/>
      <c r="AG270" s="266"/>
      <c r="AH270" s="273"/>
    </row>
    <row r="271" spans="1:34" x14ac:dyDescent="0.25">
      <c r="A271" s="268">
        <v>269</v>
      </c>
      <c r="B271" s="263"/>
      <c r="C271" s="263"/>
      <c r="D271" s="264"/>
      <c r="E271" s="265"/>
      <c r="F271" s="265"/>
      <c r="G271" s="266"/>
      <c r="H271" s="273"/>
      <c r="J271" s="268">
        <v>269</v>
      </c>
      <c r="K271" s="263"/>
      <c r="L271" s="263"/>
      <c r="M271" s="264"/>
      <c r="N271" s="265"/>
      <c r="O271" s="265"/>
      <c r="P271" s="266"/>
      <c r="Q271" s="273"/>
      <c r="S271" s="268">
        <v>269</v>
      </c>
      <c r="T271" s="263"/>
      <c r="U271" s="263"/>
      <c r="V271" s="264"/>
      <c r="W271" s="265"/>
      <c r="X271" s="265"/>
      <c r="Y271" s="266"/>
      <c r="Z271" s="273"/>
      <c r="AB271" s="268">
        <v>269</v>
      </c>
      <c r="AC271" s="263"/>
      <c r="AD271" s="264"/>
      <c r="AE271" s="265"/>
      <c r="AF271" s="265"/>
      <c r="AG271" s="266"/>
      <c r="AH271" s="273"/>
    </row>
    <row r="272" spans="1:34" x14ac:dyDescent="0.25">
      <c r="A272" s="268">
        <v>270</v>
      </c>
      <c r="B272" s="263"/>
      <c r="C272" s="263"/>
      <c r="D272" s="264"/>
      <c r="E272" s="265"/>
      <c r="F272" s="265"/>
      <c r="G272" s="266"/>
      <c r="H272" s="273"/>
      <c r="J272" s="268">
        <v>270</v>
      </c>
      <c r="K272" s="263"/>
      <c r="L272" s="263"/>
      <c r="M272" s="264"/>
      <c r="N272" s="265"/>
      <c r="O272" s="265"/>
      <c r="P272" s="266"/>
      <c r="Q272" s="273"/>
      <c r="S272" s="268">
        <v>270</v>
      </c>
      <c r="T272" s="263"/>
      <c r="U272" s="263"/>
      <c r="V272" s="264"/>
      <c r="W272" s="265"/>
      <c r="X272" s="265"/>
      <c r="Y272" s="266"/>
      <c r="Z272" s="273"/>
      <c r="AB272" s="268">
        <v>270</v>
      </c>
      <c r="AC272" s="263"/>
      <c r="AD272" s="264"/>
      <c r="AE272" s="265"/>
      <c r="AF272" s="265"/>
      <c r="AG272" s="266"/>
      <c r="AH272" s="273"/>
    </row>
    <row r="273" spans="1:34" x14ac:dyDescent="0.25">
      <c r="A273" s="268">
        <v>271</v>
      </c>
      <c r="B273" s="263"/>
      <c r="C273" s="263"/>
      <c r="D273" s="264"/>
      <c r="E273" s="265"/>
      <c r="F273" s="265"/>
      <c r="G273" s="266"/>
      <c r="H273" s="273"/>
      <c r="J273" s="268">
        <v>271</v>
      </c>
      <c r="K273" s="263"/>
      <c r="L273" s="263"/>
      <c r="M273" s="264"/>
      <c r="N273" s="265"/>
      <c r="O273" s="265"/>
      <c r="P273" s="266"/>
      <c r="Q273" s="273"/>
      <c r="S273" s="268">
        <v>271</v>
      </c>
      <c r="T273" s="263"/>
      <c r="U273" s="263"/>
      <c r="V273" s="264"/>
      <c r="W273" s="265"/>
      <c r="X273" s="265"/>
      <c r="Y273" s="266"/>
      <c r="Z273" s="273"/>
      <c r="AB273" s="268">
        <v>271</v>
      </c>
      <c r="AC273" s="263"/>
      <c r="AD273" s="264"/>
      <c r="AE273" s="265"/>
      <c r="AF273" s="265"/>
      <c r="AG273" s="266"/>
      <c r="AH273" s="273"/>
    </row>
    <row r="274" spans="1:34" x14ac:dyDescent="0.25">
      <c r="A274" s="268">
        <v>272</v>
      </c>
      <c r="B274" s="263"/>
      <c r="C274" s="263"/>
      <c r="D274" s="264"/>
      <c r="E274" s="265"/>
      <c r="F274" s="265"/>
      <c r="G274" s="266"/>
      <c r="H274" s="273"/>
      <c r="J274" s="268">
        <v>272</v>
      </c>
      <c r="K274" s="263"/>
      <c r="L274" s="263"/>
      <c r="M274" s="264"/>
      <c r="N274" s="265"/>
      <c r="O274" s="265"/>
      <c r="P274" s="266"/>
      <c r="Q274" s="273"/>
      <c r="S274" s="268">
        <v>272</v>
      </c>
      <c r="T274" s="263"/>
      <c r="U274" s="263"/>
      <c r="V274" s="264"/>
      <c r="W274" s="265"/>
      <c r="X274" s="265"/>
      <c r="Y274" s="266"/>
      <c r="Z274" s="273"/>
      <c r="AB274" s="268">
        <v>272</v>
      </c>
      <c r="AC274" s="263"/>
      <c r="AD274" s="264"/>
      <c r="AE274" s="265"/>
      <c r="AF274" s="265"/>
      <c r="AG274" s="266"/>
      <c r="AH274" s="273"/>
    </row>
    <row r="275" spans="1:34" x14ac:dyDescent="0.25">
      <c r="A275" s="268">
        <v>273</v>
      </c>
      <c r="B275" s="263"/>
      <c r="C275" s="263"/>
      <c r="D275" s="264"/>
      <c r="E275" s="265"/>
      <c r="F275" s="265"/>
      <c r="G275" s="266"/>
      <c r="H275" s="273"/>
      <c r="J275" s="268">
        <v>273</v>
      </c>
      <c r="K275" s="263"/>
      <c r="L275" s="263"/>
      <c r="M275" s="264"/>
      <c r="N275" s="265"/>
      <c r="O275" s="265"/>
      <c r="P275" s="266"/>
      <c r="Q275" s="273"/>
      <c r="S275" s="268">
        <v>273</v>
      </c>
      <c r="T275" s="263"/>
      <c r="U275" s="263"/>
      <c r="V275" s="264"/>
      <c r="W275" s="265"/>
      <c r="X275" s="265"/>
      <c r="Y275" s="266"/>
      <c r="Z275" s="273"/>
      <c r="AB275" s="268">
        <v>273</v>
      </c>
      <c r="AC275" s="263"/>
      <c r="AD275" s="264"/>
      <c r="AE275" s="265"/>
      <c r="AF275" s="265"/>
      <c r="AG275" s="266"/>
      <c r="AH275" s="273"/>
    </row>
    <row r="276" spans="1:34" x14ac:dyDescent="0.25">
      <c r="A276" s="268">
        <v>274</v>
      </c>
      <c r="B276" s="269"/>
      <c r="C276" s="269"/>
      <c r="D276" s="270"/>
      <c r="E276" s="271"/>
      <c r="F276" s="271"/>
      <c r="G276" s="272"/>
      <c r="H276" s="273"/>
      <c r="J276" s="268">
        <v>274</v>
      </c>
      <c r="K276" s="269"/>
      <c r="L276" s="269"/>
      <c r="M276" s="270"/>
      <c r="N276" s="271"/>
      <c r="O276" s="271"/>
      <c r="P276" s="272"/>
      <c r="Q276" s="273"/>
      <c r="S276" s="268">
        <v>274</v>
      </c>
      <c r="T276" s="269"/>
      <c r="U276" s="269"/>
      <c r="V276" s="270"/>
      <c r="W276" s="271"/>
      <c r="X276" s="271"/>
      <c r="Y276" s="272"/>
      <c r="Z276" s="273"/>
      <c r="AB276" s="268">
        <v>274</v>
      </c>
      <c r="AC276" s="269"/>
      <c r="AD276" s="270"/>
      <c r="AE276" s="271"/>
      <c r="AF276" s="271"/>
      <c r="AG276" s="272"/>
      <c r="AH276" s="273"/>
    </row>
    <row r="277" spans="1:34" x14ac:dyDescent="0.25">
      <c r="A277" s="268">
        <v>275</v>
      </c>
      <c r="B277" s="263"/>
      <c r="C277" s="263"/>
      <c r="D277" s="264"/>
      <c r="E277" s="265"/>
      <c r="F277" s="265"/>
      <c r="G277" s="266"/>
      <c r="H277" s="273"/>
      <c r="J277" s="268">
        <v>275</v>
      </c>
      <c r="K277" s="263"/>
      <c r="L277" s="263"/>
      <c r="M277" s="264"/>
      <c r="N277" s="265"/>
      <c r="O277" s="265"/>
      <c r="P277" s="266"/>
      <c r="Q277" s="273"/>
      <c r="S277" s="268">
        <v>275</v>
      </c>
      <c r="T277" s="263"/>
      <c r="U277" s="263"/>
      <c r="V277" s="264"/>
      <c r="W277" s="265"/>
      <c r="X277" s="265"/>
      <c r="Y277" s="266"/>
      <c r="Z277" s="273"/>
      <c r="AB277" s="268">
        <v>275</v>
      </c>
      <c r="AC277" s="263"/>
      <c r="AD277" s="264"/>
      <c r="AE277" s="265"/>
      <c r="AF277" s="265"/>
      <c r="AG277" s="266"/>
      <c r="AH277" s="273"/>
    </row>
    <row r="278" spans="1:34" x14ac:dyDescent="0.25">
      <c r="A278" s="268">
        <v>276</v>
      </c>
      <c r="B278" s="263"/>
      <c r="C278" s="263"/>
      <c r="D278" s="264"/>
      <c r="E278" s="265"/>
      <c r="F278" s="265"/>
      <c r="G278" s="266"/>
      <c r="H278" s="273"/>
      <c r="J278" s="268">
        <v>276</v>
      </c>
      <c r="K278" s="263"/>
      <c r="L278" s="263"/>
      <c r="M278" s="264"/>
      <c r="N278" s="265"/>
      <c r="O278" s="265"/>
      <c r="P278" s="266"/>
      <c r="Q278" s="273"/>
      <c r="S278" s="268">
        <v>276</v>
      </c>
      <c r="T278" s="263"/>
      <c r="U278" s="263"/>
      <c r="V278" s="264"/>
      <c r="W278" s="265"/>
      <c r="X278" s="265"/>
      <c r="Y278" s="266"/>
      <c r="Z278" s="273"/>
      <c r="AB278" s="268">
        <v>276</v>
      </c>
      <c r="AC278" s="263"/>
      <c r="AD278" s="264"/>
      <c r="AE278" s="265"/>
      <c r="AF278" s="265"/>
      <c r="AG278" s="266"/>
      <c r="AH278" s="273"/>
    </row>
    <row r="279" spans="1:34" x14ac:dyDescent="0.25">
      <c r="A279" s="268">
        <v>277</v>
      </c>
      <c r="B279" s="263"/>
      <c r="C279" s="263"/>
      <c r="D279" s="264"/>
      <c r="E279" s="265"/>
      <c r="F279" s="265"/>
      <c r="G279" s="266"/>
      <c r="H279" s="273"/>
      <c r="J279" s="268">
        <v>277</v>
      </c>
      <c r="K279" s="263"/>
      <c r="L279" s="263"/>
      <c r="M279" s="264"/>
      <c r="N279" s="265"/>
      <c r="O279" s="265"/>
      <c r="P279" s="266"/>
      <c r="Q279" s="273"/>
      <c r="S279" s="268">
        <v>277</v>
      </c>
      <c r="T279" s="263"/>
      <c r="U279" s="263"/>
      <c r="V279" s="264"/>
      <c r="W279" s="265"/>
      <c r="X279" s="265"/>
      <c r="Y279" s="266"/>
      <c r="Z279" s="273"/>
      <c r="AB279" s="268">
        <v>277</v>
      </c>
      <c r="AC279" s="263"/>
      <c r="AD279" s="264"/>
      <c r="AE279" s="265"/>
      <c r="AF279" s="265"/>
      <c r="AG279" s="266"/>
      <c r="AH279" s="273"/>
    </row>
    <row r="280" spans="1:34" x14ac:dyDescent="0.25">
      <c r="A280" s="268">
        <v>278</v>
      </c>
      <c r="B280" s="263"/>
      <c r="C280" s="263"/>
      <c r="D280" s="264"/>
      <c r="E280" s="265"/>
      <c r="F280" s="265"/>
      <c r="G280" s="266"/>
      <c r="H280" s="273"/>
      <c r="J280" s="268">
        <v>278</v>
      </c>
      <c r="K280" s="263"/>
      <c r="L280" s="263"/>
      <c r="M280" s="264"/>
      <c r="N280" s="265"/>
      <c r="O280" s="265"/>
      <c r="P280" s="266"/>
      <c r="Q280" s="273"/>
      <c r="S280" s="268">
        <v>278</v>
      </c>
      <c r="T280" s="263"/>
      <c r="U280" s="263"/>
      <c r="V280" s="264"/>
      <c r="W280" s="265"/>
      <c r="X280" s="265"/>
      <c r="Y280" s="266"/>
      <c r="Z280" s="273"/>
      <c r="AB280" s="268">
        <v>278</v>
      </c>
      <c r="AC280" s="263"/>
      <c r="AD280" s="264"/>
      <c r="AE280" s="265"/>
      <c r="AF280" s="265"/>
      <c r="AG280" s="266"/>
      <c r="AH280" s="273"/>
    </row>
    <row r="281" spans="1:34" x14ac:dyDescent="0.25">
      <c r="A281" s="268">
        <v>279</v>
      </c>
      <c r="B281" s="263"/>
      <c r="C281" s="263"/>
      <c r="D281" s="264"/>
      <c r="E281" s="265"/>
      <c r="F281" s="265"/>
      <c r="G281" s="266"/>
      <c r="H281" s="273"/>
      <c r="J281" s="268">
        <v>279</v>
      </c>
      <c r="K281" s="263"/>
      <c r="L281" s="263"/>
      <c r="M281" s="264"/>
      <c r="N281" s="265"/>
      <c r="O281" s="265"/>
      <c r="P281" s="266"/>
      <c r="Q281" s="273"/>
      <c r="S281" s="268">
        <v>279</v>
      </c>
      <c r="T281" s="263"/>
      <c r="U281" s="263"/>
      <c r="V281" s="264"/>
      <c r="W281" s="265"/>
      <c r="X281" s="265"/>
      <c r="Y281" s="266"/>
      <c r="Z281" s="273"/>
      <c r="AB281" s="268">
        <v>279</v>
      </c>
      <c r="AC281" s="263"/>
      <c r="AD281" s="264"/>
      <c r="AE281" s="265"/>
      <c r="AF281" s="265"/>
      <c r="AG281" s="266"/>
      <c r="AH281" s="273"/>
    </row>
    <row r="282" spans="1:34" x14ac:dyDescent="0.25">
      <c r="A282" s="268">
        <v>280</v>
      </c>
      <c r="B282" s="263"/>
      <c r="C282" s="263"/>
      <c r="D282" s="264"/>
      <c r="E282" s="265"/>
      <c r="F282" s="265"/>
      <c r="G282" s="266"/>
      <c r="H282" s="273"/>
      <c r="J282" s="268">
        <v>280</v>
      </c>
      <c r="K282" s="263"/>
      <c r="L282" s="263"/>
      <c r="M282" s="264"/>
      <c r="N282" s="265"/>
      <c r="O282" s="265"/>
      <c r="P282" s="266"/>
      <c r="Q282" s="273"/>
      <c r="S282" s="268">
        <v>280</v>
      </c>
      <c r="T282" s="263"/>
      <c r="U282" s="263"/>
      <c r="V282" s="264"/>
      <c r="W282" s="265"/>
      <c r="X282" s="265"/>
      <c r="Y282" s="266"/>
      <c r="Z282" s="273"/>
      <c r="AB282" s="268">
        <v>280</v>
      </c>
      <c r="AC282" s="263"/>
      <c r="AD282" s="264"/>
      <c r="AE282" s="265"/>
      <c r="AF282" s="265"/>
      <c r="AG282" s="266"/>
      <c r="AH282" s="273"/>
    </row>
    <row r="283" spans="1:34" x14ac:dyDescent="0.25">
      <c r="A283" s="268">
        <v>281</v>
      </c>
      <c r="B283" s="263"/>
      <c r="C283" s="263"/>
      <c r="D283" s="264"/>
      <c r="E283" s="265"/>
      <c r="F283" s="265"/>
      <c r="G283" s="266"/>
      <c r="H283" s="273"/>
      <c r="J283" s="268">
        <v>281</v>
      </c>
      <c r="K283" s="263"/>
      <c r="L283" s="263"/>
      <c r="M283" s="264"/>
      <c r="N283" s="265"/>
      <c r="O283" s="265"/>
      <c r="P283" s="266"/>
      <c r="Q283" s="273"/>
      <c r="S283" s="268">
        <v>281</v>
      </c>
      <c r="T283" s="263"/>
      <c r="U283" s="263"/>
      <c r="V283" s="264"/>
      <c r="W283" s="265"/>
      <c r="X283" s="265"/>
      <c r="Y283" s="266"/>
      <c r="Z283" s="273"/>
      <c r="AB283" s="268">
        <v>281</v>
      </c>
      <c r="AC283" s="263"/>
      <c r="AD283" s="264"/>
      <c r="AE283" s="265"/>
      <c r="AF283" s="265"/>
      <c r="AG283" s="266"/>
      <c r="AH283" s="273"/>
    </row>
    <row r="284" spans="1:34" x14ac:dyDescent="0.25">
      <c r="A284" s="268">
        <v>282</v>
      </c>
      <c r="B284" s="263"/>
      <c r="C284" s="263"/>
      <c r="D284" s="264"/>
      <c r="E284" s="265"/>
      <c r="F284" s="265"/>
      <c r="G284" s="266"/>
      <c r="H284" s="273"/>
      <c r="J284" s="268">
        <v>282</v>
      </c>
      <c r="K284" s="263"/>
      <c r="L284" s="263"/>
      <c r="M284" s="264"/>
      <c r="N284" s="265"/>
      <c r="O284" s="265"/>
      <c r="P284" s="266"/>
      <c r="Q284" s="273"/>
      <c r="S284" s="268">
        <v>282</v>
      </c>
      <c r="T284" s="263"/>
      <c r="U284" s="263"/>
      <c r="V284" s="264"/>
      <c r="W284" s="265"/>
      <c r="X284" s="265"/>
      <c r="Y284" s="266"/>
      <c r="Z284" s="273"/>
      <c r="AB284" s="268">
        <v>282</v>
      </c>
      <c r="AC284" s="263"/>
      <c r="AD284" s="264"/>
      <c r="AE284" s="265"/>
      <c r="AF284" s="265"/>
      <c r="AG284" s="266"/>
      <c r="AH284" s="273"/>
    </row>
    <row r="285" spans="1:34" x14ac:dyDescent="0.25">
      <c r="A285" s="268">
        <v>283</v>
      </c>
      <c r="B285" s="263"/>
      <c r="C285" s="263"/>
      <c r="D285" s="264"/>
      <c r="E285" s="265"/>
      <c r="F285" s="265"/>
      <c r="G285" s="266"/>
      <c r="H285" s="273"/>
      <c r="J285" s="268">
        <v>283</v>
      </c>
      <c r="K285" s="263"/>
      <c r="L285" s="263"/>
      <c r="M285" s="264"/>
      <c r="N285" s="265"/>
      <c r="O285" s="265"/>
      <c r="P285" s="266"/>
      <c r="Q285" s="273"/>
      <c r="S285" s="268">
        <v>283</v>
      </c>
      <c r="T285" s="263"/>
      <c r="U285" s="263"/>
      <c r="V285" s="264"/>
      <c r="W285" s="265"/>
      <c r="X285" s="265"/>
      <c r="Y285" s="266"/>
      <c r="Z285" s="273"/>
      <c r="AB285" s="268">
        <v>283</v>
      </c>
      <c r="AC285" s="263"/>
      <c r="AD285" s="264"/>
      <c r="AE285" s="265"/>
      <c r="AF285" s="265"/>
      <c r="AG285" s="266"/>
      <c r="AH285" s="273"/>
    </row>
    <row r="286" spans="1:34" x14ac:dyDescent="0.25">
      <c r="A286" s="268">
        <v>284</v>
      </c>
      <c r="B286" s="263"/>
      <c r="C286" s="263"/>
      <c r="D286" s="264"/>
      <c r="E286" s="265"/>
      <c r="F286" s="265"/>
      <c r="G286" s="266"/>
      <c r="H286" s="273"/>
      <c r="J286" s="268">
        <v>284</v>
      </c>
      <c r="K286" s="263"/>
      <c r="L286" s="263"/>
      <c r="M286" s="264"/>
      <c r="N286" s="265"/>
      <c r="O286" s="265"/>
      <c r="P286" s="266"/>
      <c r="Q286" s="273"/>
      <c r="S286" s="268">
        <v>284</v>
      </c>
      <c r="T286" s="263"/>
      <c r="U286" s="263"/>
      <c r="V286" s="264"/>
      <c r="W286" s="265"/>
      <c r="X286" s="265"/>
      <c r="Y286" s="266"/>
      <c r="Z286" s="273"/>
      <c r="AB286" s="268">
        <v>284</v>
      </c>
      <c r="AC286" s="263"/>
      <c r="AD286" s="264"/>
      <c r="AE286" s="265"/>
      <c r="AF286" s="265"/>
      <c r="AG286" s="266"/>
      <c r="AH286" s="273"/>
    </row>
    <row r="287" spans="1:34" x14ac:dyDescent="0.25">
      <c r="A287" s="268">
        <v>285</v>
      </c>
      <c r="B287" s="263"/>
      <c r="C287" s="263"/>
      <c r="D287" s="264"/>
      <c r="E287" s="265"/>
      <c r="F287" s="265"/>
      <c r="G287" s="266"/>
      <c r="H287" s="273"/>
      <c r="J287" s="268">
        <v>285</v>
      </c>
      <c r="K287" s="263"/>
      <c r="L287" s="263"/>
      <c r="M287" s="264"/>
      <c r="N287" s="265"/>
      <c r="O287" s="265"/>
      <c r="P287" s="266"/>
      <c r="Q287" s="273"/>
      <c r="S287" s="268">
        <v>285</v>
      </c>
      <c r="T287" s="263"/>
      <c r="U287" s="263"/>
      <c r="V287" s="264"/>
      <c r="W287" s="265"/>
      <c r="X287" s="265"/>
      <c r="Y287" s="266"/>
      <c r="Z287" s="273"/>
      <c r="AB287" s="268">
        <v>285</v>
      </c>
      <c r="AC287" s="263"/>
      <c r="AD287" s="264"/>
      <c r="AE287" s="265"/>
      <c r="AF287" s="265"/>
      <c r="AG287" s="266"/>
      <c r="AH287" s="273"/>
    </row>
    <row r="288" spans="1:34" ht="16.5" thickBot="1" x14ac:dyDescent="0.3">
      <c r="A288" s="274">
        <v>286</v>
      </c>
      <c r="B288" s="275"/>
      <c r="C288" s="275"/>
      <c r="D288" s="276"/>
      <c r="E288" s="277"/>
      <c r="F288" s="277"/>
      <c r="G288" s="278"/>
      <c r="H288" s="279"/>
      <c r="J288" s="274">
        <v>286</v>
      </c>
      <c r="K288" s="275"/>
      <c r="L288" s="275"/>
      <c r="M288" s="276"/>
      <c r="N288" s="277"/>
      <c r="O288" s="277"/>
      <c r="P288" s="278"/>
      <c r="Q288" s="279"/>
      <c r="S288" s="274">
        <v>286</v>
      </c>
      <c r="T288" s="275"/>
      <c r="U288" s="275"/>
      <c r="V288" s="276"/>
      <c r="W288" s="277"/>
      <c r="X288" s="277"/>
      <c r="Y288" s="278"/>
      <c r="Z288" s="279"/>
      <c r="AB288" s="274">
        <v>286</v>
      </c>
      <c r="AC288" s="275"/>
      <c r="AD288" s="276"/>
      <c r="AE288" s="277"/>
      <c r="AF288" s="277"/>
      <c r="AG288" s="278"/>
      <c r="AH288" s="279"/>
    </row>
  </sheetData>
  <sortState xmlns:xlrd2="http://schemas.microsoft.com/office/spreadsheetml/2017/richdata2" ref="B3:H288">
    <sortCondition descending="1" ref="F3:F288"/>
  </sortState>
  <mergeCells count="4">
    <mergeCell ref="A1:H1"/>
    <mergeCell ref="J1:Q1"/>
    <mergeCell ref="S1:Z1"/>
    <mergeCell ref="AB1:AH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C946"/>
  <sheetViews>
    <sheetView topLeftCell="A61" workbookViewId="0">
      <selection activeCell="B2" sqref="B2"/>
    </sheetView>
  </sheetViews>
  <sheetFormatPr defaultColWidth="8.875" defaultRowHeight="15.75" x14ac:dyDescent="0.25"/>
  <cols>
    <col min="2" max="2" width="53.5" customWidth="1"/>
    <col min="3" max="3" width="9.5" customWidth="1"/>
  </cols>
  <sheetData>
    <row r="1" spans="1:3" ht="17.25" thickTop="1" thickBot="1" x14ac:dyDescent="0.3">
      <c r="A1" t="s">
        <v>130</v>
      </c>
      <c r="B1" s="187" t="s">
        <v>43</v>
      </c>
      <c r="C1" s="188" t="s">
        <v>123</v>
      </c>
    </row>
    <row r="2" spans="1:3" ht="16.5" thickTop="1" x14ac:dyDescent="0.25">
      <c r="A2">
        <v>1001</v>
      </c>
      <c r="B2" s="189" t="s">
        <v>95</v>
      </c>
      <c r="C2" s="193">
        <v>1.34</v>
      </c>
    </row>
    <row r="3" spans="1:3" x14ac:dyDescent="0.25">
      <c r="A3">
        <v>1002</v>
      </c>
      <c r="B3" s="190" t="s">
        <v>80</v>
      </c>
      <c r="C3" s="194">
        <v>2.97</v>
      </c>
    </row>
    <row r="4" spans="1:3" x14ac:dyDescent="0.25">
      <c r="A4">
        <v>1003</v>
      </c>
      <c r="B4" s="190" t="s">
        <v>102</v>
      </c>
      <c r="C4" s="194">
        <v>0.94</v>
      </c>
    </row>
    <row r="5" spans="1:3" x14ac:dyDescent="0.25">
      <c r="A5">
        <v>1004</v>
      </c>
      <c r="B5" s="190" t="s">
        <v>72</v>
      </c>
      <c r="C5" s="194">
        <v>4.74</v>
      </c>
    </row>
    <row r="6" spans="1:3" x14ac:dyDescent="0.25">
      <c r="A6">
        <v>1005</v>
      </c>
      <c r="B6" s="190" t="s">
        <v>124</v>
      </c>
      <c r="C6" s="194">
        <v>4.74</v>
      </c>
    </row>
    <row r="7" spans="1:3" x14ac:dyDescent="0.25">
      <c r="A7">
        <v>1006</v>
      </c>
      <c r="B7" s="190" t="s">
        <v>125</v>
      </c>
      <c r="C7" s="194">
        <v>2.84</v>
      </c>
    </row>
    <row r="8" spans="1:3" x14ac:dyDescent="0.25">
      <c r="A8">
        <v>1007</v>
      </c>
      <c r="B8" s="190" t="s">
        <v>122</v>
      </c>
      <c r="C8" s="194">
        <v>1.8</v>
      </c>
    </row>
    <row r="9" spans="1:3" x14ac:dyDescent="0.25">
      <c r="A9">
        <v>1008</v>
      </c>
      <c r="B9" s="190" t="s">
        <v>101</v>
      </c>
      <c r="C9" s="194">
        <v>0.46</v>
      </c>
    </row>
    <row r="10" spans="1:3" x14ac:dyDescent="0.25">
      <c r="A10">
        <v>1009</v>
      </c>
      <c r="B10" s="190" t="s">
        <v>100</v>
      </c>
      <c r="C10" s="194">
        <v>0.82</v>
      </c>
    </row>
    <row r="11" spans="1:3" x14ac:dyDescent="0.25">
      <c r="A11">
        <v>1010</v>
      </c>
      <c r="B11" s="190" t="s">
        <v>96</v>
      </c>
      <c r="C11" s="194">
        <v>1.79</v>
      </c>
    </row>
    <row r="12" spans="1:3" x14ac:dyDescent="0.25">
      <c r="A12">
        <v>1011</v>
      </c>
      <c r="B12" s="190" t="s">
        <v>104</v>
      </c>
      <c r="C12" s="194">
        <v>0.93</v>
      </c>
    </row>
    <row r="13" spans="1:3" x14ac:dyDescent="0.25">
      <c r="A13">
        <v>1012</v>
      </c>
      <c r="B13" s="190" t="s">
        <v>85</v>
      </c>
      <c r="C13" s="194">
        <v>0.71</v>
      </c>
    </row>
    <row r="14" spans="1:3" x14ac:dyDescent="0.25">
      <c r="A14">
        <v>1013</v>
      </c>
      <c r="B14" s="190" t="s">
        <v>75</v>
      </c>
      <c r="C14" s="194">
        <v>0.72</v>
      </c>
    </row>
    <row r="15" spans="1:3" x14ac:dyDescent="0.25">
      <c r="A15">
        <v>1014</v>
      </c>
      <c r="B15" s="190" t="s">
        <v>119</v>
      </c>
      <c r="C15" s="194">
        <v>0.79</v>
      </c>
    </row>
    <row r="16" spans="1:3" x14ac:dyDescent="0.25">
      <c r="A16">
        <v>1015</v>
      </c>
      <c r="B16" s="190" t="s">
        <v>78</v>
      </c>
      <c r="C16" s="194">
        <v>1.22</v>
      </c>
    </row>
    <row r="17" spans="1:3" x14ac:dyDescent="0.25">
      <c r="A17">
        <v>1016</v>
      </c>
      <c r="B17" s="190" t="s">
        <v>98</v>
      </c>
      <c r="C17" s="194">
        <v>0.46</v>
      </c>
    </row>
    <row r="18" spans="1:3" x14ac:dyDescent="0.25">
      <c r="A18">
        <v>1017</v>
      </c>
      <c r="B18" s="190" t="s">
        <v>114</v>
      </c>
      <c r="C18" s="194">
        <v>0.68</v>
      </c>
    </row>
    <row r="19" spans="1:3" x14ac:dyDescent="0.25">
      <c r="A19">
        <v>1018</v>
      </c>
      <c r="B19" s="190" t="s">
        <v>115</v>
      </c>
      <c r="C19" s="194">
        <v>0.68</v>
      </c>
    </row>
    <row r="20" spans="1:3" x14ac:dyDescent="0.25">
      <c r="A20">
        <v>1019</v>
      </c>
      <c r="B20" s="190" t="s">
        <v>110</v>
      </c>
      <c r="C20" s="194">
        <v>0.55000000000000004</v>
      </c>
    </row>
    <row r="21" spans="1:3" x14ac:dyDescent="0.25">
      <c r="A21">
        <v>1020</v>
      </c>
      <c r="B21" s="190" t="s">
        <v>106</v>
      </c>
      <c r="C21" s="194">
        <v>1.59</v>
      </c>
    </row>
    <row r="22" spans="1:3" x14ac:dyDescent="0.25">
      <c r="A22">
        <v>1021</v>
      </c>
      <c r="B22" s="190" t="s">
        <v>113</v>
      </c>
      <c r="C22" s="194">
        <v>0.81</v>
      </c>
    </row>
    <row r="23" spans="1:3" x14ac:dyDescent="0.25">
      <c r="A23">
        <v>1022</v>
      </c>
      <c r="B23" s="190" t="s">
        <v>105</v>
      </c>
      <c r="C23" s="194">
        <v>0.76</v>
      </c>
    </row>
    <row r="24" spans="1:3" x14ac:dyDescent="0.25">
      <c r="A24">
        <v>1023</v>
      </c>
      <c r="B24" s="190" t="s">
        <v>116</v>
      </c>
      <c r="C24" s="194">
        <v>1</v>
      </c>
    </row>
    <row r="25" spans="1:3" x14ac:dyDescent="0.25">
      <c r="A25">
        <v>1024</v>
      </c>
      <c r="B25" s="190" t="s">
        <v>111</v>
      </c>
      <c r="C25" s="194">
        <v>0.16</v>
      </c>
    </row>
    <row r="26" spans="1:3" x14ac:dyDescent="0.25">
      <c r="A26">
        <v>1025</v>
      </c>
      <c r="B26" s="190" t="s">
        <v>126</v>
      </c>
      <c r="C26" s="194">
        <v>2.27</v>
      </c>
    </row>
    <row r="27" spans="1:3" x14ac:dyDescent="0.25">
      <c r="A27">
        <v>1026</v>
      </c>
      <c r="B27" s="190" t="s">
        <v>127</v>
      </c>
      <c r="C27" s="194">
        <v>2.27</v>
      </c>
    </row>
    <row r="28" spans="1:3" x14ac:dyDescent="0.25">
      <c r="A28">
        <v>1027</v>
      </c>
      <c r="B28" s="190" t="s">
        <v>58</v>
      </c>
      <c r="C28" s="194">
        <v>2.87</v>
      </c>
    </row>
    <row r="29" spans="1:3" x14ac:dyDescent="0.25">
      <c r="A29">
        <v>1028</v>
      </c>
      <c r="B29" s="190" t="s">
        <v>65</v>
      </c>
      <c r="C29" s="194">
        <v>8.84</v>
      </c>
    </row>
    <row r="30" spans="1:3" x14ac:dyDescent="0.25">
      <c r="A30">
        <v>1029</v>
      </c>
      <c r="B30" s="190" t="s">
        <v>117</v>
      </c>
      <c r="C30" s="194">
        <v>8</v>
      </c>
    </row>
    <row r="31" spans="1:3" x14ac:dyDescent="0.25">
      <c r="A31">
        <v>1030</v>
      </c>
      <c r="B31" s="190" t="s">
        <v>82</v>
      </c>
      <c r="C31" s="194">
        <v>11.16</v>
      </c>
    </row>
    <row r="32" spans="1:3" x14ac:dyDescent="0.25">
      <c r="A32">
        <v>1031</v>
      </c>
      <c r="B32" s="190" t="s">
        <v>55</v>
      </c>
      <c r="C32" s="194">
        <v>8.27</v>
      </c>
    </row>
    <row r="33" spans="1:3" x14ac:dyDescent="0.25">
      <c r="A33">
        <v>1032</v>
      </c>
      <c r="B33" s="190" t="s">
        <v>89</v>
      </c>
      <c r="C33" s="194">
        <v>3.09</v>
      </c>
    </row>
    <row r="34" spans="1:3" x14ac:dyDescent="0.25">
      <c r="A34">
        <v>1033</v>
      </c>
      <c r="B34" s="190" t="s">
        <v>84</v>
      </c>
      <c r="C34" s="194">
        <v>7.98</v>
      </c>
    </row>
    <row r="35" spans="1:3" x14ac:dyDescent="0.25">
      <c r="A35">
        <v>1034</v>
      </c>
      <c r="B35" s="190" t="s">
        <v>90</v>
      </c>
      <c r="C35" s="194">
        <v>12.16</v>
      </c>
    </row>
    <row r="36" spans="1:3" x14ac:dyDescent="0.25">
      <c r="A36">
        <v>1035</v>
      </c>
      <c r="B36" s="190" t="s">
        <v>88</v>
      </c>
      <c r="C36" s="194">
        <v>6.49</v>
      </c>
    </row>
    <row r="37" spans="1:3" x14ac:dyDescent="0.25">
      <c r="A37">
        <v>1036</v>
      </c>
      <c r="B37" s="190" t="s">
        <v>103</v>
      </c>
      <c r="C37" s="194">
        <v>11.44</v>
      </c>
    </row>
    <row r="38" spans="1:3" x14ac:dyDescent="0.25">
      <c r="A38">
        <v>1037</v>
      </c>
      <c r="B38" s="190" t="s">
        <v>86</v>
      </c>
      <c r="C38" s="194">
        <v>3.32</v>
      </c>
    </row>
    <row r="39" spans="1:3" x14ac:dyDescent="0.25">
      <c r="A39">
        <v>1038</v>
      </c>
      <c r="B39" s="190" t="s">
        <v>83</v>
      </c>
      <c r="C39" s="194">
        <v>3.32</v>
      </c>
    </row>
    <row r="40" spans="1:3" x14ac:dyDescent="0.25">
      <c r="A40">
        <v>1039</v>
      </c>
      <c r="B40" s="190" t="s">
        <v>59</v>
      </c>
      <c r="C40" s="194">
        <v>12.78</v>
      </c>
    </row>
    <row r="41" spans="1:3" x14ac:dyDescent="0.25">
      <c r="A41">
        <v>1040</v>
      </c>
      <c r="B41" s="190" t="s">
        <v>79</v>
      </c>
      <c r="C41" s="194">
        <v>1.19</v>
      </c>
    </row>
    <row r="42" spans="1:3" x14ac:dyDescent="0.25">
      <c r="A42">
        <v>1041</v>
      </c>
      <c r="B42" s="190" t="s">
        <v>93</v>
      </c>
      <c r="C42" s="194">
        <v>6.42</v>
      </c>
    </row>
    <row r="43" spans="1:3" x14ac:dyDescent="0.25">
      <c r="A43">
        <v>1042</v>
      </c>
      <c r="B43" s="190" t="s">
        <v>91</v>
      </c>
      <c r="C43" s="194">
        <v>2.2599999999999998</v>
      </c>
    </row>
    <row r="44" spans="1:3" x14ac:dyDescent="0.25">
      <c r="A44">
        <v>1043</v>
      </c>
      <c r="B44" s="190" t="s">
        <v>99</v>
      </c>
      <c r="C44" s="194">
        <v>2.17</v>
      </c>
    </row>
    <row r="45" spans="1:3" x14ac:dyDescent="0.25">
      <c r="A45">
        <v>1044</v>
      </c>
      <c r="B45" s="190" t="s">
        <v>64</v>
      </c>
      <c r="C45" s="194">
        <v>19.2</v>
      </c>
    </row>
    <row r="46" spans="1:3" x14ac:dyDescent="0.25">
      <c r="A46">
        <v>1045</v>
      </c>
      <c r="B46" s="190" t="s">
        <v>81</v>
      </c>
      <c r="C46" s="194">
        <v>22.54</v>
      </c>
    </row>
    <row r="47" spans="1:3" x14ac:dyDescent="0.25">
      <c r="A47">
        <v>1046</v>
      </c>
      <c r="B47" s="190" t="s">
        <v>53</v>
      </c>
      <c r="C47" s="194">
        <v>18.37</v>
      </c>
    </row>
    <row r="48" spans="1:3" x14ac:dyDescent="0.25">
      <c r="A48">
        <v>1047</v>
      </c>
      <c r="B48" s="190" t="s">
        <v>57</v>
      </c>
      <c r="C48" s="194">
        <v>24.9</v>
      </c>
    </row>
    <row r="49" spans="1:3" x14ac:dyDescent="0.25">
      <c r="A49">
        <v>1048</v>
      </c>
      <c r="B49" s="190" t="s">
        <v>52</v>
      </c>
      <c r="C49" s="194">
        <v>23.35</v>
      </c>
    </row>
    <row r="50" spans="1:3" x14ac:dyDescent="0.25">
      <c r="A50">
        <v>1049</v>
      </c>
      <c r="B50" s="190" t="s">
        <v>62</v>
      </c>
      <c r="C50" s="194">
        <v>17.579999999999998</v>
      </c>
    </row>
    <row r="51" spans="1:3" x14ac:dyDescent="0.25">
      <c r="A51">
        <v>1050</v>
      </c>
      <c r="B51" s="190" t="s">
        <v>70</v>
      </c>
      <c r="C51" s="194">
        <v>12.55</v>
      </c>
    </row>
    <row r="52" spans="1:3" x14ac:dyDescent="0.25">
      <c r="A52">
        <v>1051</v>
      </c>
      <c r="B52" s="190" t="s">
        <v>92</v>
      </c>
      <c r="C52" s="194">
        <v>9.75</v>
      </c>
    </row>
    <row r="53" spans="1:3" x14ac:dyDescent="0.25">
      <c r="A53">
        <v>1052</v>
      </c>
      <c r="B53" s="190" t="s">
        <v>97</v>
      </c>
      <c r="C53" s="194">
        <v>1.66</v>
      </c>
    </row>
    <row r="54" spans="1:3" x14ac:dyDescent="0.25">
      <c r="A54">
        <v>1053</v>
      </c>
      <c r="B54" s="190" t="s">
        <v>109</v>
      </c>
      <c r="C54" s="194">
        <v>1.65</v>
      </c>
    </row>
    <row r="55" spans="1:3" x14ac:dyDescent="0.25">
      <c r="A55">
        <v>1054</v>
      </c>
      <c r="B55" s="190" t="s">
        <v>77</v>
      </c>
      <c r="C55" s="194">
        <v>6.91</v>
      </c>
    </row>
    <row r="56" spans="1:3" x14ac:dyDescent="0.25">
      <c r="A56">
        <v>1055</v>
      </c>
      <c r="B56" s="190" t="s">
        <v>69</v>
      </c>
      <c r="C56" s="194">
        <v>10.45</v>
      </c>
    </row>
    <row r="57" spans="1:3" x14ac:dyDescent="0.25">
      <c r="A57">
        <v>1056</v>
      </c>
      <c r="B57" s="190" t="s">
        <v>108</v>
      </c>
      <c r="C57" s="194">
        <v>2.87</v>
      </c>
    </row>
    <row r="58" spans="1:3" x14ac:dyDescent="0.25">
      <c r="A58">
        <v>1057</v>
      </c>
      <c r="B58" s="190" t="s">
        <v>87</v>
      </c>
      <c r="C58" s="194">
        <v>4.38</v>
      </c>
    </row>
    <row r="59" spans="1:3" x14ac:dyDescent="0.25">
      <c r="A59">
        <v>1058</v>
      </c>
      <c r="B59" s="190" t="s">
        <v>128</v>
      </c>
      <c r="C59" s="194">
        <v>4.38</v>
      </c>
    </row>
    <row r="60" spans="1:3" x14ac:dyDescent="0.25">
      <c r="A60">
        <v>1059</v>
      </c>
      <c r="B60" s="190" t="s">
        <v>120</v>
      </c>
      <c r="C60" s="194">
        <v>4.38</v>
      </c>
    </row>
    <row r="61" spans="1:3" x14ac:dyDescent="0.25">
      <c r="A61">
        <v>1060</v>
      </c>
      <c r="B61" s="190" t="s">
        <v>94</v>
      </c>
      <c r="C61" s="194">
        <v>3.45</v>
      </c>
    </row>
    <row r="62" spans="1:3" x14ac:dyDescent="0.25">
      <c r="A62">
        <v>1061</v>
      </c>
      <c r="B62" s="190" t="s">
        <v>76</v>
      </c>
      <c r="C62" s="194">
        <v>4.96</v>
      </c>
    </row>
    <row r="63" spans="1:3" x14ac:dyDescent="0.25">
      <c r="A63">
        <v>1062</v>
      </c>
      <c r="B63" s="190" t="s">
        <v>121</v>
      </c>
      <c r="C63" s="194">
        <v>2.87</v>
      </c>
    </row>
    <row r="64" spans="1:3" x14ac:dyDescent="0.25">
      <c r="A64">
        <v>1063</v>
      </c>
      <c r="B64" s="190" t="s">
        <v>129</v>
      </c>
      <c r="C64" s="194">
        <v>4.38</v>
      </c>
    </row>
    <row r="65" spans="1:3" x14ac:dyDescent="0.25">
      <c r="A65">
        <v>1064</v>
      </c>
      <c r="B65" s="190" t="s">
        <v>56</v>
      </c>
      <c r="C65" s="194">
        <v>11.71</v>
      </c>
    </row>
    <row r="66" spans="1:3" x14ac:dyDescent="0.25">
      <c r="A66">
        <v>1065</v>
      </c>
      <c r="B66" s="190" t="s">
        <v>63</v>
      </c>
      <c r="C66" s="194">
        <v>7.72</v>
      </c>
    </row>
    <row r="67" spans="1:3" x14ac:dyDescent="0.25">
      <c r="A67">
        <v>1066</v>
      </c>
      <c r="B67" s="190" t="s">
        <v>60</v>
      </c>
      <c r="C67" s="194">
        <v>6.61</v>
      </c>
    </row>
    <row r="68" spans="1:3" x14ac:dyDescent="0.25">
      <c r="A68">
        <v>1067</v>
      </c>
      <c r="B68" s="190" t="s">
        <v>112</v>
      </c>
      <c r="C68" s="194">
        <v>6.74</v>
      </c>
    </row>
    <row r="69" spans="1:3" x14ac:dyDescent="0.25">
      <c r="A69">
        <v>1068</v>
      </c>
      <c r="B69" s="190" t="s">
        <v>107</v>
      </c>
      <c r="C69" s="194">
        <v>5.25</v>
      </c>
    </row>
    <row r="70" spans="1:3" x14ac:dyDescent="0.25">
      <c r="A70">
        <v>1069</v>
      </c>
      <c r="B70" s="190" t="s">
        <v>73</v>
      </c>
      <c r="C70" s="194">
        <v>2.91</v>
      </c>
    </row>
    <row r="71" spans="1:3" x14ac:dyDescent="0.25">
      <c r="A71">
        <v>1070</v>
      </c>
      <c r="B71" s="190" t="s">
        <v>61</v>
      </c>
      <c r="C71" s="194">
        <v>13.06</v>
      </c>
    </row>
    <row r="72" spans="1:3" x14ac:dyDescent="0.25">
      <c r="A72">
        <v>1071</v>
      </c>
      <c r="B72" s="190" t="s">
        <v>118</v>
      </c>
      <c r="C72" s="194">
        <v>10.68</v>
      </c>
    </row>
    <row r="73" spans="1:3" x14ac:dyDescent="0.25">
      <c r="A73">
        <v>1072</v>
      </c>
      <c r="B73" s="190" t="s">
        <v>68</v>
      </c>
      <c r="C73" s="194">
        <v>14.96</v>
      </c>
    </row>
    <row r="74" spans="1:3" x14ac:dyDescent="0.25">
      <c r="A74">
        <v>1073</v>
      </c>
      <c r="B74" s="190" t="s">
        <v>67</v>
      </c>
      <c r="C74" s="194">
        <v>8.6300000000000008</v>
      </c>
    </row>
    <row r="75" spans="1:3" x14ac:dyDescent="0.25">
      <c r="A75">
        <v>1074</v>
      </c>
      <c r="B75" s="190" t="s">
        <v>74</v>
      </c>
      <c r="C75" s="194">
        <v>12.32</v>
      </c>
    </row>
    <row r="76" spans="1:3" x14ac:dyDescent="0.25">
      <c r="A76">
        <v>1075</v>
      </c>
      <c r="B76" s="190" t="s">
        <v>54</v>
      </c>
      <c r="C76" s="194">
        <v>9.16</v>
      </c>
    </row>
    <row r="77" spans="1:3" x14ac:dyDescent="0.25">
      <c r="A77">
        <v>1076</v>
      </c>
      <c r="B77" s="190" t="s">
        <v>66</v>
      </c>
      <c r="C77" s="194">
        <v>8.26</v>
      </c>
    </row>
    <row r="78" spans="1:3" ht="16.5" thickBot="1" x14ac:dyDescent="0.3">
      <c r="A78">
        <v>1077</v>
      </c>
      <c r="B78" s="191" t="s">
        <v>71</v>
      </c>
      <c r="C78" s="195">
        <v>4.25</v>
      </c>
    </row>
    <row r="79" spans="1:3" ht="16.5" thickTop="1" x14ac:dyDescent="0.25">
      <c r="C79" s="192"/>
    </row>
    <row r="80" spans="1:3" x14ac:dyDescent="0.25">
      <c r="C80" s="192"/>
    </row>
    <row r="81" spans="3:3" x14ac:dyDescent="0.25">
      <c r="C81" s="192"/>
    </row>
    <row r="82" spans="3:3" x14ac:dyDescent="0.25">
      <c r="C82" s="192"/>
    </row>
    <row r="83" spans="3:3" x14ac:dyDescent="0.25">
      <c r="C83" s="192"/>
    </row>
    <row r="84" spans="3:3" x14ac:dyDescent="0.25">
      <c r="C84" s="192"/>
    </row>
    <row r="85" spans="3:3" x14ac:dyDescent="0.25">
      <c r="C85" s="192"/>
    </row>
    <row r="86" spans="3:3" x14ac:dyDescent="0.25">
      <c r="C86" s="192"/>
    </row>
    <row r="87" spans="3:3" x14ac:dyDescent="0.25">
      <c r="C87" s="192"/>
    </row>
    <row r="88" spans="3:3" x14ac:dyDescent="0.25">
      <c r="C88" s="192"/>
    </row>
    <row r="89" spans="3:3" x14ac:dyDescent="0.25">
      <c r="C89" s="192"/>
    </row>
    <row r="90" spans="3:3" x14ac:dyDescent="0.25">
      <c r="C90" s="192"/>
    </row>
    <row r="91" spans="3:3" x14ac:dyDescent="0.25">
      <c r="C91" s="192"/>
    </row>
    <row r="92" spans="3:3" x14ac:dyDescent="0.25">
      <c r="C92" s="192"/>
    </row>
    <row r="93" spans="3:3" x14ac:dyDescent="0.25">
      <c r="C93" s="192"/>
    </row>
    <row r="94" spans="3:3" x14ac:dyDescent="0.25">
      <c r="C94" s="192"/>
    </row>
    <row r="95" spans="3:3" x14ac:dyDescent="0.25">
      <c r="C95" s="192"/>
    </row>
    <row r="96" spans="3:3" x14ac:dyDescent="0.25">
      <c r="C96" s="192"/>
    </row>
    <row r="97" spans="3:3" x14ac:dyDescent="0.25">
      <c r="C97" s="192"/>
    </row>
    <row r="98" spans="3:3" x14ac:dyDescent="0.25">
      <c r="C98" s="192"/>
    </row>
    <row r="99" spans="3:3" x14ac:dyDescent="0.25">
      <c r="C99" s="192"/>
    </row>
    <row r="100" spans="3:3" x14ac:dyDescent="0.25">
      <c r="C100" s="192"/>
    </row>
    <row r="101" spans="3:3" x14ac:dyDescent="0.25">
      <c r="C101" s="192"/>
    </row>
    <row r="102" spans="3:3" x14ac:dyDescent="0.25">
      <c r="C102" s="192"/>
    </row>
    <row r="103" spans="3:3" x14ac:dyDescent="0.25">
      <c r="C103" s="192"/>
    </row>
    <row r="104" spans="3:3" x14ac:dyDescent="0.25">
      <c r="C104" s="192"/>
    </row>
    <row r="105" spans="3:3" x14ac:dyDescent="0.25">
      <c r="C105" s="192"/>
    </row>
    <row r="106" spans="3:3" x14ac:dyDescent="0.25">
      <c r="C106" s="192"/>
    </row>
    <row r="107" spans="3:3" x14ac:dyDescent="0.25">
      <c r="C107" s="192"/>
    </row>
    <row r="108" spans="3:3" x14ac:dyDescent="0.25">
      <c r="C108" s="192"/>
    </row>
    <row r="109" spans="3:3" x14ac:dyDescent="0.25">
      <c r="C109" s="192"/>
    </row>
    <row r="110" spans="3:3" x14ac:dyDescent="0.25">
      <c r="C110" s="192"/>
    </row>
    <row r="111" spans="3:3" x14ac:dyDescent="0.25">
      <c r="C111" s="192"/>
    </row>
    <row r="112" spans="3:3" x14ac:dyDescent="0.25">
      <c r="C112" s="192"/>
    </row>
    <row r="113" spans="3:3" x14ac:dyDescent="0.25">
      <c r="C113" s="192"/>
    </row>
    <row r="114" spans="3:3" x14ac:dyDescent="0.25">
      <c r="C114" s="192"/>
    </row>
    <row r="115" spans="3:3" x14ac:dyDescent="0.25">
      <c r="C115" s="192"/>
    </row>
    <row r="116" spans="3:3" x14ac:dyDescent="0.25">
      <c r="C116" s="192"/>
    </row>
    <row r="117" spans="3:3" x14ac:dyDescent="0.25">
      <c r="C117" s="192"/>
    </row>
    <row r="118" spans="3:3" x14ac:dyDescent="0.25">
      <c r="C118" s="192"/>
    </row>
    <row r="119" spans="3:3" x14ac:dyDescent="0.25">
      <c r="C119" s="192"/>
    </row>
    <row r="120" spans="3:3" x14ac:dyDescent="0.25">
      <c r="C120" s="192"/>
    </row>
    <row r="121" spans="3:3" x14ac:dyDescent="0.25">
      <c r="C121" s="192"/>
    </row>
    <row r="122" spans="3:3" x14ac:dyDescent="0.25">
      <c r="C122" s="192"/>
    </row>
    <row r="123" spans="3:3" x14ac:dyDescent="0.25">
      <c r="C123" s="192"/>
    </row>
    <row r="124" spans="3:3" x14ac:dyDescent="0.25">
      <c r="C124" s="192"/>
    </row>
    <row r="125" spans="3:3" x14ac:dyDescent="0.25">
      <c r="C125" s="192"/>
    </row>
    <row r="126" spans="3:3" x14ac:dyDescent="0.25">
      <c r="C126" s="192"/>
    </row>
    <row r="127" spans="3:3" x14ac:dyDescent="0.25">
      <c r="C127" s="192"/>
    </row>
    <row r="128" spans="3:3" x14ac:dyDescent="0.25">
      <c r="C128" s="192"/>
    </row>
    <row r="129" spans="3:3" x14ac:dyDescent="0.25">
      <c r="C129" s="192"/>
    </row>
    <row r="130" spans="3:3" x14ac:dyDescent="0.25">
      <c r="C130" s="192"/>
    </row>
    <row r="131" spans="3:3" x14ac:dyDescent="0.25">
      <c r="C131" s="192"/>
    </row>
    <row r="132" spans="3:3" x14ac:dyDescent="0.25">
      <c r="C132" s="192"/>
    </row>
    <row r="133" spans="3:3" x14ac:dyDescent="0.25">
      <c r="C133" s="192"/>
    </row>
    <row r="134" spans="3:3" x14ac:dyDescent="0.25">
      <c r="C134" s="192"/>
    </row>
    <row r="135" spans="3:3" x14ac:dyDescent="0.25">
      <c r="C135" s="192"/>
    </row>
    <row r="136" spans="3:3" x14ac:dyDescent="0.25">
      <c r="C136" s="192"/>
    </row>
    <row r="137" spans="3:3" x14ac:dyDescent="0.25">
      <c r="C137" s="192"/>
    </row>
    <row r="138" spans="3:3" x14ac:dyDescent="0.25">
      <c r="C138" s="192"/>
    </row>
    <row r="139" spans="3:3" x14ac:dyDescent="0.25">
      <c r="C139" s="192"/>
    </row>
    <row r="140" spans="3:3" x14ac:dyDescent="0.25">
      <c r="C140" s="192"/>
    </row>
    <row r="141" spans="3:3" x14ac:dyDescent="0.25">
      <c r="C141" s="192"/>
    </row>
    <row r="142" spans="3:3" x14ac:dyDescent="0.25">
      <c r="C142" s="192"/>
    </row>
    <row r="143" spans="3:3" x14ac:dyDescent="0.25">
      <c r="C143" s="192"/>
    </row>
    <row r="144" spans="3:3" x14ac:dyDescent="0.25">
      <c r="C144" s="192"/>
    </row>
    <row r="145" spans="3:3" x14ac:dyDescent="0.25">
      <c r="C145" s="192"/>
    </row>
    <row r="146" spans="3:3" x14ac:dyDescent="0.25">
      <c r="C146" s="192"/>
    </row>
    <row r="147" spans="3:3" x14ac:dyDescent="0.25">
      <c r="C147" s="192"/>
    </row>
    <row r="148" spans="3:3" x14ac:dyDescent="0.25">
      <c r="C148" s="192"/>
    </row>
    <row r="149" spans="3:3" x14ac:dyDescent="0.25">
      <c r="C149" s="192"/>
    </row>
    <row r="150" spans="3:3" x14ac:dyDescent="0.25">
      <c r="C150" s="192"/>
    </row>
    <row r="151" spans="3:3" x14ac:dyDescent="0.25">
      <c r="C151" s="192"/>
    </row>
    <row r="152" spans="3:3" x14ac:dyDescent="0.25">
      <c r="C152" s="192"/>
    </row>
    <row r="153" spans="3:3" x14ac:dyDescent="0.25">
      <c r="C153" s="192"/>
    </row>
    <row r="154" spans="3:3" x14ac:dyDescent="0.25">
      <c r="C154" s="192"/>
    </row>
    <row r="155" spans="3:3" x14ac:dyDescent="0.25">
      <c r="C155" s="192"/>
    </row>
    <row r="156" spans="3:3" x14ac:dyDescent="0.25">
      <c r="C156" s="192"/>
    </row>
    <row r="157" spans="3:3" x14ac:dyDescent="0.25">
      <c r="C157" s="192"/>
    </row>
    <row r="158" spans="3:3" x14ac:dyDescent="0.25">
      <c r="C158" s="192"/>
    </row>
    <row r="159" spans="3:3" x14ac:dyDescent="0.25">
      <c r="C159" s="192"/>
    </row>
    <row r="160" spans="3:3" x14ac:dyDescent="0.25">
      <c r="C160" s="192"/>
    </row>
    <row r="161" spans="3:3" x14ac:dyDescent="0.25">
      <c r="C161" s="192"/>
    </row>
    <row r="162" spans="3:3" x14ac:dyDescent="0.25">
      <c r="C162" s="192"/>
    </row>
    <row r="163" spans="3:3" x14ac:dyDescent="0.25">
      <c r="C163" s="192"/>
    </row>
    <row r="164" spans="3:3" x14ac:dyDescent="0.25">
      <c r="C164" s="192"/>
    </row>
    <row r="165" spans="3:3" x14ac:dyDescent="0.25">
      <c r="C165" s="192"/>
    </row>
    <row r="166" spans="3:3" x14ac:dyDescent="0.25">
      <c r="C166" s="192"/>
    </row>
    <row r="167" spans="3:3" x14ac:dyDescent="0.25">
      <c r="C167" s="192"/>
    </row>
    <row r="168" spans="3:3" x14ac:dyDescent="0.25">
      <c r="C168" s="192"/>
    </row>
    <row r="169" spans="3:3" x14ac:dyDescent="0.25">
      <c r="C169" s="192"/>
    </row>
    <row r="170" spans="3:3" x14ac:dyDescent="0.25">
      <c r="C170" s="192"/>
    </row>
    <row r="171" spans="3:3" x14ac:dyDescent="0.25">
      <c r="C171" s="192"/>
    </row>
    <row r="172" spans="3:3" x14ac:dyDescent="0.25">
      <c r="C172" s="192"/>
    </row>
    <row r="173" spans="3:3" x14ac:dyDescent="0.25">
      <c r="C173" s="192"/>
    </row>
    <row r="174" spans="3:3" x14ac:dyDescent="0.25">
      <c r="C174" s="192"/>
    </row>
    <row r="175" spans="3:3" x14ac:dyDescent="0.25">
      <c r="C175" s="192"/>
    </row>
    <row r="176" spans="3:3" x14ac:dyDescent="0.25">
      <c r="C176" s="192"/>
    </row>
    <row r="177" spans="3:3" x14ac:dyDescent="0.25">
      <c r="C177" s="192"/>
    </row>
    <row r="178" spans="3:3" x14ac:dyDescent="0.25">
      <c r="C178" s="192"/>
    </row>
    <row r="179" spans="3:3" x14ac:dyDescent="0.25">
      <c r="C179" s="192"/>
    </row>
    <row r="180" spans="3:3" x14ac:dyDescent="0.25">
      <c r="C180" s="192"/>
    </row>
    <row r="181" spans="3:3" x14ac:dyDescent="0.25">
      <c r="C181" s="192"/>
    </row>
    <row r="182" spans="3:3" x14ac:dyDescent="0.25">
      <c r="C182" s="192"/>
    </row>
    <row r="183" spans="3:3" x14ac:dyDescent="0.25">
      <c r="C183" s="192"/>
    </row>
    <row r="184" spans="3:3" x14ac:dyDescent="0.25">
      <c r="C184" s="192"/>
    </row>
    <row r="185" spans="3:3" x14ac:dyDescent="0.25">
      <c r="C185" s="192"/>
    </row>
    <row r="186" spans="3:3" x14ac:dyDescent="0.25">
      <c r="C186" s="192"/>
    </row>
    <row r="187" spans="3:3" x14ac:dyDescent="0.25">
      <c r="C187" s="192"/>
    </row>
    <row r="188" spans="3:3" x14ac:dyDescent="0.25">
      <c r="C188" s="192"/>
    </row>
    <row r="189" spans="3:3" x14ac:dyDescent="0.25">
      <c r="C189" s="192"/>
    </row>
    <row r="190" spans="3:3" x14ac:dyDescent="0.25">
      <c r="C190" s="192"/>
    </row>
    <row r="191" spans="3:3" x14ac:dyDescent="0.25">
      <c r="C191" s="192"/>
    </row>
    <row r="192" spans="3:3" x14ac:dyDescent="0.25">
      <c r="C192" s="192"/>
    </row>
    <row r="193" spans="3:3" x14ac:dyDescent="0.25">
      <c r="C193" s="192"/>
    </row>
    <row r="194" spans="3:3" x14ac:dyDescent="0.25">
      <c r="C194" s="192"/>
    </row>
    <row r="195" spans="3:3" x14ac:dyDescent="0.25">
      <c r="C195" s="192"/>
    </row>
    <row r="196" spans="3:3" x14ac:dyDescent="0.25">
      <c r="C196" s="192"/>
    </row>
    <row r="197" spans="3:3" x14ac:dyDescent="0.25">
      <c r="C197" s="192"/>
    </row>
    <row r="198" spans="3:3" x14ac:dyDescent="0.25">
      <c r="C198" s="192"/>
    </row>
    <row r="199" spans="3:3" x14ac:dyDescent="0.25">
      <c r="C199" s="192"/>
    </row>
    <row r="200" spans="3:3" x14ac:dyDescent="0.25">
      <c r="C200" s="192"/>
    </row>
    <row r="201" spans="3:3" x14ac:dyDescent="0.25">
      <c r="C201" s="192"/>
    </row>
    <row r="202" spans="3:3" x14ac:dyDescent="0.25">
      <c r="C202" s="192"/>
    </row>
    <row r="203" spans="3:3" x14ac:dyDescent="0.25">
      <c r="C203" s="192"/>
    </row>
    <row r="204" spans="3:3" x14ac:dyDescent="0.25">
      <c r="C204" s="192"/>
    </row>
    <row r="205" spans="3:3" x14ac:dyDescent="0.25">
      <c r="C205" s="192"/>
    </row>
    <row r="206" spans="3:3" x14ac:dyDescent="0.25">
      <c r="C206" s="192"/>
    </row>
    <row r="207" spans="3:3" x14ac:dyDescent="0.25">
      <c r="C207" s="192"/>
    </row>
    <row r="208" spans="3:3" x14ac:dyDescent="0.25">
      <c r="C208" s="192"/>
    </row>
    <row r="209" spans="3:3" x14ac:dyDescent="0.25">
      <c r="C209" s="192"/>
    </row>
    <row r="210" spans="3:3" x14ac:dyDescent="0.25">
      <c r="C210" s="192"/>
    </row>
    <row r="211" spans="3:3" x14ac:dyDescent="0.25">
      <c r="C211" s="192"/>
    </row>
    <row r="212" spans="3:3" x14ac:dyDescent="0.25">
      <c r="C212" s="192"/>
    </row>
    <row r="213" spans="3:3" x14ac:dyDescent="0.25">
      <c r="C213" s="192"/>
    </row>
    <row r="214" spans="3:3" x14ac:dyDescent="0.25">
      <c r="C214" s="192"/>
    </row>
    <row r="215" spans="3:3" x14ac:dyDescent="0.25">
      <c r="C215" s="192"/>
    </row>
    <row r="216" spans="3:3" x14ac:dyDescent="0.25">
      <c r="C216" s="192"/>
    </row>
    <row r="217" spans="3:3" x14ac:dyDescent="0.25">
      <c r="C217" s="192"/>
    </row>
    <row r="218" spans="3:3" x14ac:dyDescent="0.25">
      <c r="C218" s="192"/>
    </row>
    <row r="219" spans="3:3" x14ac:dyDescent="0.25">
      <c r="C219" s="192"/>
    </row>
    <row r="220" spans="3:3" x14ac:dyDescent="0.25">
      <c r="C220" s="192"/>
    </row>
    <row r="221" spans="3:3" x14ac:dyDescent="0.25">
      <c r="C221" s="192"/>
    </row>
    <row r="222" spans="3:3" x14ac:dyDescent="0.25">
      <c r="C222" s="192"/>
    </row>
    <row r="223" spans="3:3" x14ac:dyDescent="0.25">
      <c r="C223" s="192"/>
    </row>
    <row r="224" spans="3:3" x14ac:dyDescent="0.25">
      <c r="C224" s="192"/>
    </row>
    <row r="225" spans="3:3" x14ac:dyDescent="0.25">
      <c r="C225" s="192"/>
    </row>
    <row r="226" spans="3:3" x14ac:dyDescent="0.25">
      <c r="C226" s="192"/>
    </row>
    <row r="227" spans="3:3" x14ac:dyDescent="0.25">
      <c r="C227" s="192"/>
    </row>
    <row r="228" spans="3:3" x14ac:dyDescent="0.25">
      <c r="C228" s="192"/>
    </row>
    <row r="229" spans="3:3" x14ac:dyDescent="0.25">
      <c r="C229" s="192"/>
    </row>
    <row r="230" spans="3:3" x14ac:dyDescent="0.25">
      <c r="C230" s="192"/>
    </row>
    <row r="231" spans="3:3" x14ac:dyDescent="0.25">
      <c r="C231" s="192"/>
    </row>
    <row r="232" spans="3:3" x14ac:dyDescent="0.25">
      <c r="C232" s="192"/>
    </row>
    <row r="233" spans="3:3" x14ac:dyDescent="0.25">
      <c r="C233" s="192"/>
    </row>
    <row r="234" spans="3:3" x14ac:dyDescent="0.25">
      <c r="C234" s="192"/>
    </row>
    <row r="235" spans="3:3" x14ac:dyDescent="0.25">
      <c r="C235" s="192"/>
    </row>
    <row r="236" spans="3:3" x14ac:dyDescent="0.25">
      <c r="C236" s="192"/>
    </row>
    <row r="237" spans="3:3" x14ac:dyDescent="0.25">
      <c r="C237" s="192"/>
    </row>
    <row r="238" spans="3:3" x14ac:dyDescent="0.25">
      <c r="C238" s="192"/>
    </row>
    <row r="239" spans="3:3" x14ac:dyDescent="0.25">
      <c r="C239" s="192"/>
    </row>
    <row r="240" spans="3:3" x14ac:dyDescent="0.25">
      <c r="C240" s="192"/>
    </row>
    <row r="241" spans="3:3" x14ac:dyDescent="0.25">
      <c r="C241" s="192"/>
    </row>
    <row r="242" spans="3:3" x14ac:dyDescent="0.25">
      <c r="C242" s="192"/>
    </row>
    <row r="243" spans="3:3" x14ac:dyDescent="0.25">
      <c r="C243" s="192"/>
    </row>
    <row r="244" spans="3:3" x14ac:dyDescent="0.25">
      <c r="C244" s="192"/>
    </row>
    <row r="245" spans="3:3" x14ac:dyDescent="0.25">
      <c r="C245" s="192"/>
    </row>
    <row r="246" spans="3:3" x14ac:dyDescent="0.25">
      <c r="C246" s="192"/>
    </row>
    <row r="247" spans="3:3" x14ac:dyDescent="0.25">
      <c r="C247" s="192"/>
    </row>
    <row r="248" spans="3:3" x14ac:dyDescent="0.25">
      <c r="C248" s="192"/>
    </row>
    <row r="249" spans="3:3" x14ac:dyDescent="0.25">
      <c r="C249" s="192"/>
    </row>
    <row r="250" spans="3:3" x14ac:dyDescent="0.25">
      <c r="C250" s="192"/>
    </row>
    <row r="251" spans="3:3" x14ac:dyDescent="0.25">
      <c r="C251" s="192"/>
    </row>
    <row r="252" spans="3:3" x14ac:dyDescent="0.25">
      <c r="C252" s="192"/>
    </row>
    <row r="253" spans="3:3" x14ac:dyDescent="0.25">
      <c r="C253" s="192"/>
    </row>
    <row r="254" spans="3:3" x14ac:dyDescent="0.25">
      <c r="C254" s="192"/>
    </row>
    <row r="255" spans="3:3" x14ac:dyDescent="0.25">
      <c r="C255" s="192"/>
    </row>
    <row r="256" spans="3:3" x14ac:dyDescent="0.25">
      <c r="C256" s="192"/>
    </row>
    <row r="257" spans="3:3" x14ac:dyDescent="0.25">
      <c r="C257" s="192"/>
    </row>
    <row r="258" spans="3:3" x14ac:dyDescent="0.25">
      <c r="C258" s="192"/>
    </row>
    <row r="259" spans="3:3" x14ac:dyDescent="0.25">
      <c r="C259" s="192"/>
    </row>
    <row r="260" spans="3:3" x14ac:dyDescent="0.25">
      <c r="C260" s="192"/>
    </row>
    <row r="261" spans="3:3" x14ac:dyDescent="0.25">
      <c r="C261" s="192"/>
    </row>
    <row r="262" spans="3:3" x14ac:dyDescent="0.25">
      <c r="C262" s="192"/>
    </row>
    <row r="263" spans="3:3" x14ac:dyDescent="0.25">
      <c r="C263" s="192"/>
    </row>
    <row r="264" spans="3:3" x14ac:dyDescent="0.25">
      <c r="C264" s="192"/>
    </row>
    <row r="265" spans="3:3" x14ac:dyDescent="0.25">
      <c r="C265" s="192"/>
    </row>
    <row r="266" spans="3:3" x14ac:dyDescent="0.25">
      <c r="C266" s="192"/>
    </row>
    <row r="267" spans="3:3" x14ac:dyDescent="0.25">
      <c r="C267" s="192"/>
    </row>
    <row r="268" spans="3:3" x14ac:dyDescent="0.25">
      <c r="C268" s="192"/>
    </row>
    <row r="269" spans="3:3" x14ac:dyDescent="0.25">
      <c r="C269" s="192"/>
    </row>
    <row r="270" spans="3:3" x14ac:dyDescent="0.25">
      <c r="C270" s="192"/>
    </row>
    <row r="271" spans="3:3" x14ac:dyDescent="0.25">
      <c r="C271" s="192"/>
    </row>
    <row r="272" spans="3:3" x14ac:dyDescent="0.25">
      <c r="C272" s="192"/>
    </row>
    <row r="273" spans="3:3" x14ac:dyDescent="0.25">
      <c r="C273" s="192"/>
    </row>
    <row r="274" spans="3:3" x14ac:dyDescent="0.25">
      <c r="C274" s="192"/>
    </row>
    <row r="275" spans="3:3" x14ac:dyDescent="0.25">
      <c r="C275" s="192"/>
    </row>
    <row r="276" spans="3:3" x14ac:dyDescent="0.25">
      <c r="C276" s="192"/>
    </row>
    <row r="277" spans="3:3" x14ac:dyDescent="0.25">
      <c r="C277" s="192"/>
    </row>
    <row r="278" spans="3:3" x14ac:dyDescent="0.25">
      <c r="C278" s="192"/>
    </row>
    <row r="279" spans="3:3" x14ac:dyDescent="0.25">
      <c r="C279" s="192"/>
    </row>
    <row r="280" spans="3:3" x14ac:dyDescent="0.25">
      <c r="C280" s="192"/>
    </row>
    <row r="281" spans="3:3" x14ac:dyDescent="0.25">
      <c r="C281" s="192"/>
    </row>
    <row r="282" spans="3:3" x14ac:dyDescent="0.25">
      <c r="C282" s="192"/>
    </row>
    <row r="283" spans="3:3" x14ac:dyDescent="0.25">
      <c r="C283" s="192"/>
    </row>
    <row r="284" spans="3:3" x14ac:dyDescent="0.25">
      <c r="C284" s="192"/>
    </row>
    <row r="285" spans="3:3" x14ac:dyDescent="0.25">
      <c r="C285" s="192"/>
    </row>
    <row r="286" spans="3:3" x14ac:dyDescent="0.25">
      <c r="C286" s="192"/>
    </row>
    <row r="287" spans="3:3" x14ac:dyDescent="0.25">
      <c r="C287" s="192"/>
    </row>
    <row r="288" spans="3:3" x14ac:dyDescent="0.25">
      <c r="C288" s="192"/>
    </row>
    <row r="289" spans="3:3" x14ac:dyDescent="0.25">
      <c r="C289" s="192"/>
    </row>
    <row r="290" spans="3:3" x14ac:dyDescent="0.25">
      <c r="C290" s="192"/>
    </row>
    <row r="291" spans="3:3" x14ac:dyDescent="0.25">
      <c r="C291" s="192"/>
    </row>
    <row r="292" spans="3:3" x14ac:dyDescent="0.25">
      <c r="C292" s="192"/>
    </row>
    <row r="293" spans="3:3" x14ac:dyDescent="0.25">
      <c r="C293" s="192"/>
    </row>
    <row r="294" spans="3:3" x14ac:dyDescent="0.25">
      <c r="C294" s="192"/>
    </row>
    <row r="295" spans="3:3" x14ac:dyDescent="0.25">
      <c r="C295" s="192"/>
    </row>
    <row r="296" spans="3:3" x14ac:dyDescent="0.25">
      <c r="C296" s="192"/>
    </row>
    <row r="297" spans="3:3" x14ac:dyDescent="0.25">
      <c r="C297" s="192"/>
    </row>
    <row r="298" spans="3:3" x14ac:dyDescent="0.25">
      <c r="C298" s="192"/>
    </row>
    <row r="299" spans="3:3" x14ac:dyDescent="0.25">
      <c r="C299" s="192"/>
    </row>
    <row r="300" spans="3:3" x14ac:dyDescent="0.25">
      <c r="C300" s="192"/>
    </row>
    <row r="301" spans="3:3" x14ac:dyDescent="0.25">
      <c r="C301" s="192"/>
    </row>
    <row r="302" spans="3:3" x14ac:dyDescent="0.25">
      <c r="C302" s="192"/>
    </row>
    <row r="303" spans="3:3" x14ac:dyDescent="0.25">
      <c r="C303" s="192"/>
    </row>
    <row r="304" spans="3:3" x14ac:dyDescent="0.25">
      <c r="C304" s="192"/>
    </row>
    <row r="305" spans="3:3" x14ac:dyDescent="0.25">
      <c r="C305" s="192"/>
    </row>
    <row r="306" spans="3:3" x14ac:dyDescent="0.25">
      <c r="C306" s="192"/>
    </row>
    <row r="307" spans="3:3" x14ac:dyDescent="0.25">
      <c r="C307" s="192"/>
    </row>
    <row r="308" spans="3:3" x14ac:dyDescent="0.25">
      <c r="C308" s="192"/>
    </row>
    <row r="309" spans="3:3" x14ac:dyDescent="0.25">
      <c r="C309" s="192"/>
    </row>
    <row r="310" spans="3:3" x14ac:dyDescent="0.25">
      <c r="C310" s="192"/>
    </row>
    <row r="311" spans="3:3" x14ac:dyDescent="0.25">
      <c r="C311" s="192"/>
    </row>
    <row r="312" spans="3:3" x14ac:dyDescent="0.25">
      <c r="C312" s="192"/>
    </row>
    <row r="313" spans="3:3" x14ac:dyDescent="0.25">
      <c r="C313" s="192"/>
    </row>
    <row r="314" spans="3:3" x14ac:dyDescent="0.25">
      <c r="C314" s="192"/>
    </row>
    <row r="315" spans="3:3" x14ac:dyDescent="0.25">
      <c r="C315" s="192"/>
    </row>
    <row r="316" spans="3:3" x14ac:dyDescent="0.25">
      <c r="C316" s="192"/>
    </row>
    <row r="317" spans="3:3" x14ac:dyDescent="0.25">
      <c r="C317" s="192"/>
    </row>
    <row r="318" spans="3:3" x14ac:dyDescent="0.25">
      <c r="C318" s="192"/>
    </row>
    <row r="319" spans="3:3" x14ac:dyDescent="0.25">
      <c r="C319" s="192"/>
    </row>
    <row r="320" spans="3:3" x14ac:dyDescent="0.25">
      <c r="C320" s="192"/>
    </row>
    <row r="321" spans="3:3" x14ac:dyDescent="0.25">
      <c r="C321" s="192"/>
    </row>
    <row r="322" spans="3:3" x14ac:dyDescent="0.25">
      <c r="C322" s="192"/>
    </row>
    <row r="323" spans="3:3" x14ac:dyDescent="0.25">
      <c r="C323" s="192"/>
    </row>
    <row r="324" spans="3:3" x14ac:dyDescent="0.25">
      <c r="C324" s="192"/>
    </row>
    <row r="325" spans="3:3" x14ac:dyDescent="0.25">
      <c r="C325" s="192"/>
    </row>
    <row r="326" spans="3:3" x14ac:dyDescent="0.25">
      <c r="C326" s="192"/>
    </row>
    <row r="327" spans="3:3" x14ac:dyDescent="0.25">
      <c r="C327" s="192"/>
    </row>
    <row r="328" spans="3:3" x14ac:dyDescent="0.25">
      <c r="C328" s="192"/>
    </row>
    <row r="329" spans="3:3" x14ac:dyDescent="0.25">
      <c r="C329" s="192"/>
    </row>
    <row r="330" spans="3:3" x14ac:dyDescent="0.25">
      <c r="C330" s="192"/>
    </row>
    <row r="331" spans="3:3" x14ac:dyDescent="0.25">
      <c r="C331" s="192"/>
    </row>
    <row r="332" spans="3:3" x14ac:dyDescent="0.25">
      <c r="C332" s="192"/>
    </row>
    <row r="333" spans="3:3" x14ac:dyDescent="0.25">
      <c r="C333" s="192"/>
    </row>
    <row r="334" spans="3:3" x14ac:dyDescent="0.25">
      <c r="C334" s="192"/>
    </row>
    <row r="335" spans="3:3" x14ac:dyDescent="0.25">
      <c r="C335" s="192"/>
    </row>
    <row r="336" spans="3:3" x14ac:dyDescent="0.25">
      <c r="C336" s="192"/>
    </row>
    <row r="337" spans="3:3" x14ac:dyDescent="0.25">
      <c r="C337" s="192"/>
    </row>
    <row r="338" spans="3:3" x14ac:dyDescent="0.25">
      <c r="C338" s="192"/>
    </row>
    <row r="339" spans="3:3" x14ac:dyDescent="0.25">
      <c r="C339" s="192"/>
    </row>
    <row r="340" spans="3:3" x14ac:dyDescent="0.25">
      <c r="C340" s="192"/>
    </row>
    <row r="341" spans="3:3" x14ac:dyDescent="0.25">
      <c r="C341" s="192"/>
    </row>
    <row r="342" spans="3:3" x14ac:dyDescent="0.25">
      <c r="C342" s="192"/>
    </row>
    <row r="343" spans="3:3" x14ac:dyDescent="0.25">
      <c r="C343" s="192"/>
    </row>
    <row r="344" spans="3:3" x14ac:dyDescent="0.25">
      <c r="C344" s="192"/>
    </row>
    <row r="345" spans="3:3" x14ac:dyDescent="0.25">
      <c r="C345" s="192"/>
    </row>
    <row r="346" spans="3:3" x14ac:dyDescent="0.25">
      <c r="C346" s="192"/>
    </row>
    <row r="347" spans="3:3" x14ac:dyDescent="0.25">
      <c r="C347" s="192"/>
    </row>
    <row r="348" spans="3:3" x14ac:dyDescent="0.25">
      <c r="C348" s="192"/>
    </row>
    <row r="349" spans="3:3" x14ac:dyDescent="0.25">
      <c r="C349" s="192"/>
    </row>
    <row r="350" spans="3:3" x14ac:dyDescent="0.25">
      <c r="C350" s="192"/>
    </row>
    <row r="351" spans="3:3" x14ac:dyDescent="0.25">
      <c r="C351" s="192"/>
    </row>
    <row r="352" spans="3:3" x14ac:dyDescent="0.25">
      <c r="C352" s="192"/>
    </row>
    <row r="353" spans="3:3" x14ac:dyDescent="0.25">
      <c r="C353" s="192"/>
    </row>
    <row r="354" spans="3:3" x14ac:dyDescent="0.25">
      <c r="C354" s="192"/>
    </row>
    <row r="355" spans="3:3" x14ac:dyDescent="0.25">
      <c r="C355" s="192"/>
    </row>
    <row r="356" spans="3:3" x14ac:dyDescent="0.25">
      <c r="C356" s="192"/>
    </row>
    <row r="357" spans="3:3" x14ac:dyDescent="0.25">
      <c r="C357" s="192"/>
    </row>
    <row r="358" spans="3:3" x14ac:dyDescent="0.25">
      <c r="C358" s="192"/>
    </row>
    <row r="359" spans="3:3" x14ac:dyDescent="0.25">
      <c r="C359" s="192"/>
    </row>
    <row r="360" spans="3:3" x14ac:dyDescent="0.25">
      <c r="C360" s="192"/>
    </row>
    <row r="361" spans="3:3" x14ac:dyDescent="0.25">
      <c r="C361" s="192"/>
    </row>
    <row r="362" spans="3:3" x14ac:dyDescent="0.25">
      <c r="C362" s="192"/>
    </row>
    <row r="363" spans="3:3" x14ac:dyDescent="0.25">
      <c r="C363" s="192"/>
    </row>
    <row r="364" spans="3:3" x14ac:dyDescent="0.25">
      <c r="C364" s="192"/>
    </row>
    <row r="365" spans="3:3" x14ac:dyDescent="0.25">
      <c r="C365" s="192"/>
    </row>
    <row r="366" spans="3:3" x14ac:dyDescent="0.25">
      <c r="C366" s="192"/>
    </row>
    <row r="367" spans="3:3" x14ac:dyDescent="0.25">
      <c r="C367" s="192"/>
    </row>
    <row r="368" spans="3:3" x14ac:dyDescent="0.25">
      <c r="C368" s="192"/>
    </row>
    <row r="369" spans="3:3" x14ac:dyDescent="0.25">
      <c r="C369" s="192"/>
    </row>
    <row r="370" spans="3:3" x14ac:dyDescent="0.25">
      <c r="C370" s="192"/>
    </row>
    <row r="371" spans="3:3" x14ac:dyDescent="0.25">
      <c r="C371" s="192"/>
    </row>
    <row r="372" spans="3:3" x14ac:dyDescent="0.25">
      <c r="C372" s="192"/>
    </row>
    <row r="373" spans="3:3" x14ac:dyDescent="0.25">
      <c r="C373" s="192"/>
    </row>
    <row r="374" spans="3:3" x14ac:dyDescent="0.25">
      <c r="C374" s="192"/>
    </row>
    <row r="375" spans="3:3" x14ac:dyDescent="0.25">
      <c r="C375" s="192"/>
    </row>
    <row r="376" spans="3:3" x14ac:dyDescent="0.25">
      <c r="C376" s="192"/>
    </row>
    <row r="377" spans="3:3" x14ac:dyDescent="0.25">
      <c r="C377" s="192"/>
    </row>
    <row r="378" spans="3:3" x14ac:dyDescent="0.25">
      <c r="C378" s="192"/>
    </row>
    <row r="379" spans="3:3" x14ac:dyDescent="0.25">
      <c r="C379" s="192"/>
    </row>
    <row r="380" spans="3:3" x14ac:dyDescent="0.25">
      <c r="C380" s="192"/>
    </row>
    <row r="381" spans="3:3" x14ac:dyDescent="0.25">
      <c r="C381" s="192"/>
    </row>
    <row r="382" spans="3:3" x14ac:dyDescent="0.25">
      <c r="C382" s="192"/>
    </row>
    <row r="383" spans="3:3" x14ac:dyDescent="0.25">
      <c r="C383" s="192"/>
    </row>
    <row r="384" spans="3:3" x14ac:dyDescent="0.25">
      <c r="C384" s="192"/>
    </row>
    <row r="385" spans="3:3" x14ac:dyDescent="0.25">
      <c r="C385" s="192"/>
    </row>
    <row r="386" spans="3:3" x14ac:dyDescent="0.25">
      <c r="C386" s="192"/>
    </row>
    <row r="387" spans="3:3" x14ac:dyDescent="0.25">
      <c r="C387" s="192"/>
    </row>
    <row r="388" spans="3:3" x14ac:dyDescent="0.25">
      <c r="C388" s="192"/>
    </row>
    <row r="389" spans="3:3" x14ac:dyDescent="0.25">
      <c r="C389" s="192"/>
    </row>
    <row r="390" spans="3:3" x14ac:dyDescent="0.25">
      <c r="C390" s="192"/>
    </row>
    <row r="391" spans="3:3" x14ac:dyDescent="0.25">
      <c r="C391" s="192"/>
    </row>
    <row r="392" spans="3:3" x14ac:dyDescent="0.25">
      <c r="C392" s="192"/>
    </row>
    <row r="393" spans="3:3" x14ac:dyDescent="0.25">
      <c r="C393" s="192"/>
    </row>
    <row r="394" spans="3:3" x14ac:dyDescent="0.25">
      <c r="C394" s="192"/>
    </row>
    <row r="395" spans="3:3" x14ac:dyDescent="0.25">
      <c r="C395" s="192"/>
    </row>
    <row r="396" spans="3:3" x14ac:dyDescent="0.25">
      <c r="C396" s="192"/>
    </row>
    <row r="397" spans="3:3" x14ac:dyDescent="0.25">
      <c r="C397" s="192"/>
    </row>
    <row r="398" spans="3:3" x14ac:dyDescent="0.25">
      <c r="C398" s="192"/>
    </row>
    <row r="399" spans="3:3" x14ac:dyDescent="0.25">
      <c r="C399" s="192"/>
    </row>
    <row r="400" spans="3:3" x14ac:dyDescent="0.25">
      <c r="C400" s="192"/>
    </row>
    <row r="401" spans="3:3" x14ac:dyDescent="0.25">
      <c r="C401" s="192"/>
    </row>
    <row r="402" spans="3:3" x14ac:dyDescent="0.25">
      <c r="C402" s="192"/>
    </row>
    <row r="403" spans="3:3" x14ac:dyDescent="0.25">
      <c r="C403" s="192"/>
    </row>
    <row r="404" spans="3:3" x14ac:dyDescent="0.25">
      <c r="C404" s="192"/>
    </row>
    <row r="405" spans="3:3" x14ac:dyDescent="0.25">
      <c r="C405" s="192"/>
    </row>
    <row r="406" spans="3:3" x14ac:dyDescent="0.25">
      <c r="C406" s="192"/>
    </row>
    <row r="407" spans="3:3" x14ac:dyDescent="0.25">
      <c r="C407" s="192"/>
    </row>
    <row r="408" spans="3:3" x14ac:dyDescent="0.25">
      <c r="C408" s="192"/>
    </row>
    <row r="409" spans="3:3" x14ac:dyDescent="0.25">
      <c r="C409" s="192"/>
    </row>
    <row r="410" spans="3:3" x14ac:dyDescent="0.25">
      <c r="C410" s="192"/>
    </row>
    <row r="411" spans="3:3" x14ac:dyDescent="0.25">
      <c r="C411" s="192"/>
    </row>
    <row r="412" spans="3:3" x14ac:dyDescent="0.25">
      <c r="C412" s="192"/>
    </row>
    <row r="413" spans="3:3" x14ac:dyDescent="0.25">
      <c r="C413" s="192"/>
    </row>
    <row r="414" spans="3:3" x14ac:dyDescent="0.25">
      <c r="C414" s="192"/>
    </row>
    <row r="415" spans="3:3" x14ac:dyDescent="0.25">
      <c r="C415" s="192"/>
    </row>
    <row r="416" spans="3:3" x14ac:dyDescent="0.25">
      <c r="C416" s="192"/>
    </row>
    <row r="417" spans="3:3" x14ac:dyDescent="0.25">
      <c r="C417" s="192"/>
    </row>
    <row r="418" spans="3:3" x14ac:dyDescent="0.25">
      <c r="C418" s="192"/>
    </row>
    <row r="419" spans="3:3" x14ac:dyDescent="0.25">
      <c r="C419" s="192"/>
    </row>
    <row r="420" spans="3:3" x14ac:dyDescent="0.25">
      <c r="C420" s="192"/>
    </row>
    <row r="421" spans="3:3" x14ac:dyDescent="0.25">
      <c r="C421" s="192"/>
    </row>
    <row r="422" spans="3:3" x14ac:dyDescent="0.25">
      <c r="C422" s="192"/>
    </row>
    <row r="423" spans="3:3" x14ac:dyDescent="0.25">
      <c r="C423" s="192"/>
    </row>
    <row r="424" spans="3:3" x14ac:dyDescent="0.25">
      <c r="C424" s="192"/>
    </row>
    <row r="425" spans="3:3" x14ac:dyDescent="0.25">
      <c r="C425" s="192"/>
    </row>
    <row r="426" spans="3:3" x14ac:dyDescent="0.25">
      <c r="C426" s="192"/>
    </row>
    <row r="427" spans="3:3" x14ac:dyDescent="0.25">
      <c r="C427" s="192"/>
    </row>
    <row r="428" spans="3:3" x14ac:dyDescent="0.25">
      <c r="C428" s="192"/>
    </row>
    <row r="429" spans="3:3" x14ac:dyDescent="0.25">
      <c r="C429" s="192"/>
    </row>
    <row r="430" spans="3:3" x14ac:dyDescent="0.25">
      <c r="C430" s="192"/>
    </row>
    <row r="431" spans="3:3" x14ac:dyDescent="0.25">
      <c r="C431" s="192"/>
    </row>
    <row r="432" spans="3:3" x14ac:dyDescent="0.25">
      <c r="C432" s="192"/>
    </row>
    <row r="433" spans="3:3" x14ac:dyDescent="0.25">
      <c r="C433" s="192"/>
    </row>
    <row r="434" spans="3:3" x14ac:dyDescent="0.25">
      <c r="C434" s="192"/>
    </row>
    <row r="435" spans="3:3" x14ac:dyDescent="0.25">
      <c r="C435" s="192"/>
    </row>
    <row r="436" spans="3:3" x14ac:dyDescent="0.25">
      <c r="C436" s="192"/>
    </row>
    <row r="437" spans="3:3" x14ac:dyDescent="0.25">
      <c r="C437" s="192"/>
    </row>
    <row r="438" spans="3:3" x14ac:dyDescent="0.25">
      <c r="C438" s="192"/>
    </row>
    <row r="439" spans="3:3" x14ac:dyDescent="0.25">
      <c r="C439" s="192"/>
    </row>
    <row r="440" spans="3:3" x14ac:dyDescent="0.25">
      <c r="C440" s="192"/>
    </row>
    <row r="441" spans="3:3" x14ac:dyDescent="0.25">
      <c r="C441" s="192"/>
    </row>
    <row r="442" spans="3:3" x14ac:dyDescent="0.25">
      <c r="C442" s="192"/>
    </row>
    <row r="443" spans="3:3" x14ac:dyDescent="0.25">
      <c r="C443" s="192"/>
    </row>
    <row r="444" spans="3:3" x14ac:dyDescent="0.25">
      <c r="C444" s="192"/>
    </row>
    <row r="445" spans="3:3" x14ac:dyDescent="0.25">
      <c r="C445" s="192"/>
    </row>
    <row r="446" spans="3:3" x14ac:dyDescent="0.25">
      <c r="C446" s="192"/>
    </row>
    <row r="447" spans="3:3" x14ac:dyDescent="0.25">
      <c r="C447" s="192"/>
    </row>
    <row r="448" spans="3:3" x14ac:dyDescent="0.25">
      <c r="C448" s="192"/>
    </row>
    <row r="449" spans="3:3" x14ac:dyDescent="0.25">
      <c r="C449" s="192"/>
    </row>
    <row r="450" spans="3:3" x14ac:dyDescent="0.25">
      <c r="C450" s="192"/>
    </row>
    <row r="451" spans="3:3" x14ac:dyDescent="0.25">
      <c r="C451" s="192"/>
    </row>
    <row r="452" spans="3:3" x14ac:dyDescent="0.25">
      <c r="C452" s="192"/>
    </row>
    <row r="453" spans="3:3" x14ac:dyDescent="0.25">
      <c r="C453" s="192"/>
    </row>
    <row r="454" spans="3:3" x14ac:dyDescent="0.25">
      <c r="C454" s="192"/>
    </row>
    <row r="455" spans="3:3" x14ac:dyDescent="0.25">
      <c r="C455" s="192"/>
    </row>
    <row r="456" spans="3:3" x14ac:dyDescent="0.25">
      <c r="C456" s="192"/>
    </row>
    <row r="457" spans="3:3" x14ac:dyDescent="0.25">
      <c r="C457" s="192"/>
    </row>
    <row r="458" spans="3:3" x14ac:dyDescent="0.25">
      <c r="C458" s="192"/>
    </row>
    <row r="459" spans="3:3" x14ac:dyDescent="0.25">
      <c r="C459" s="192"/>
    </row>
    <row r="460" spans="3:3" x14ac:dyDescent="0.25">
      <c r="C460" s="192"/>
    </row>
    <row r="461" spans="3:3" x14ac:dyDescent="0.25">
      <c r="C461" s="192"/>
    </row>
    <row r="462" spans="3:3" x14ac:dyDescent="0.25">
      <c r="C462" s="192"/>
    </row>
    <row r="463" spans="3:3" x14ac:dyDescent="0.25">
      <c r="C463" s="192"/>
    </row>
    <row r="464" spans="3:3" x14ac:dyDescent="0.25">
      <c r="C464" s="192"/>
    </row>
    <row r="465" spans="3:3" x14ac:dyDescent="0.25">
      <c r="C465" s="192"/>
    </row>
    <row r="466" spans="3:3" x14ac:dyDescent="0.25">
      <c r="C466" s="192"/>
    </row>
    <row r="467" spans="3:3" x14ac:dyDescent="0.25">
      <c r="C467" s="192"/>
    </row>
    <row r="468" spans="3:3" x14ac:dyDescent="0.25">
      <c r="C468" s="192"/>
    </row>
    <row r="469" spans="3:3" x14ac:dyDescent="0.25">
      <c r="C469" s="192"/>
    </row>
    <row r="470" spans="3:3" x14ac:dyDescent="0.25">
      <c r="C470" s="192"/>
    </row>
    <row r="471" spans="3:3" x14ac:dyDescent="0.25">
      <c r="C471" s="192"/>
    </row>
    <row r="472" spans="3:3" x14ac:dyDescent="0.25">
      <c r="C472" s="192"/>
    </row>
    <row r="473" spans="3:3" x14ac:dyDescent="0.25">
      <c r="C473" s="192"/>
    </row>
    <row r="474" spans="3:3" x14ac:dyDescent="0.25">
      <c r="C474" s="192"/>
    </row>
    <row r="475" spans="3:3" x14ac:dyDescent="0.25">
      <c r="C475" s="192"/>
    </row>
    <row r="476" spans="3:3" x14ac:dyDescent="0.25">
      <c r="C476" s="192"/>
    </row>
    <row r="477" spans="3:3" x14ac:dyDescent="0.25">
      <c r="C477" s="192"/>
    </row>
    <row r="478" spans="3:3" x14ac:dyDescent="0.25">
      <c r="C478" s="192"/>
    </row>
    <row r="479" spans="3:3" x14ac:dyDescent="0.25">
      <c r="C479" s="192"/>
    </row>
    <row r="480" spans="3:3" x14ac:dyDescent="0.25">
      <c r="C480" s="192"/>
    </row>
    <row r="481" spans="3:3" x14ac:dyDescent="0.25">
      <c r="C481" s="192"/>
    </row>
    <row r="482" spans="3:3" x14ac:dyDescent="0.25">
      <c r="C482" s="192"/>
    </row>
    <row r="483" spans="3:3" x14ac:dyDescent="0.25">
      <c r="C483" s="192"/>
    </row>
    <row r="484" spans="3:3" x14ac:dyDescent="0.25">
      <c r="C484" s="192"/>
    </row>
    <row r="485" spans="3:3" x14ac:dyDescent="0.25">
      <c r="C485" s="192"/>
    </row>
    <row r="486" spans="3:3" x14ac:dyDescent="0.25">
      <c r="C486" s="192"/>
    </row>
    <row r="487" spans="3:3" x14ac:dyDescent="0.25">
      <c r="C487" s="192"/>
    </row>
    <row r="488" spans="3:3" x14ac:dyDescent="0.25">
      <c r="C488" s="192"/>
    </row>
    <row r="489" spans="3:3" x14ac:dyDescent="0.25">
      <c r="C489" s="192"/>
    </row>
    <row r="490" spans="3:3" x14ac:dyDescent="0.25">
      <c r="C490" s="192"/>
    </row>
    <row r="491" spans="3:3" x14ac:dyDescent="0.25">
      <c r="C491" s="192"/>
    </row>
    <row r="492" spans="3:3" x14ac:dyDescent="0.25">
      <c r="C492" s="192"/>
    </row>
    <row r="493" spans="3:3" x14ac:dyDescent="0.25">
      <c r="C493" s="192"/>
    </row>
    <row r="494" spans="3:3" x14ac:dyDescent="0.25">
      <c r="C494" s="192"/>
    </row>
    <row r="495" spans="3:3" x14ac:dyDescent="0.25">
      <c r="C495" s="192"/>
    </row>
    <row r="496" spans="3:3" x14ac:dyDescent="0.25">
      <c r="C496" s="192"/>
    </row>
    <row r="497" spans="3:3" x14ac:dyDescent="0.25">
      <c r="C497" s="192"/>
    </row>
    <row r="498" spans="3:3" x14ac:dyDescent="0.25">
      <c r="C498" s="192"/>
    </row>
    <row r="499" spans="3:3" x14ac:dyDescent="0.25">
      <c r="C499" s="192"/>
    </row>
    <row r="500" spans="3:3" x14ac:dyDescent="0.25">
      <c r="C500" s="192"/>
    </row>
    <row r="501" spans="3:3" x14ac:dyDescent="0.25">
      <c r="C501" s="192"/>
    </row>
    <row r="502" spans="3:3" x14ac:dyDescent="0.25">
      <c r="C502" s="192"/>
    </row>
    <row r="503" spans="3:3" x14ac:dyDescent="0.25">
      <c r="C503" s="192"/>
    </row>
    <row r="504" spans="3:3" x14ac:dyDescent="0.25">
      <c r="C504" s="192"/>
    </row>
    <row r="505" spans="3:3" x14ac:dyDescent="0.25">
      <c r="C505" s="192"/>
    </row>
    <row r="506" spans="3:3" x14ac:dyDescent="0.25">
      <c r="C506" s="192"/>
    </row>
    <row r="507" spans="3:3" x14ac:dyDescent="0.25">
      <c r="C507" s="192"/>
    </row>
    <row r="508" spans="3:3" x14ac:dyDescent="0.25">
      <c r="C508" s="192"/>
    </row>
    <row r="509" spans="3:3" x14ac:dyDescent="0.25">
      <c r="C509" s="192"/>
    </row>
    <row r="510" spans="3:3" x14ac:dyDescent="0.25">
      <c r="C510" s="192"/>
    </row>
    <row r="511" spans="3:3" x14ac:dyDescent="0.25">
      <c r="C511" s="192"/>
    </row>
    <row r="512" spans="3:3" x14ac:dyDescent="0.25">
      <c r="C512" s="192"/>
    </row>
    <row r="513" spans="3:3" x14ac:dyDescent="0.25">
      <c r="C513" s="192"/>
    </row>
    <row r="514" spans="3:3" x14ac:dyDescent="0.25">
      <c r="C514" s="192"/>
    </row>
    <row r="515" spans="3:3" x14ac:dyDescent="0.25">
      <c r="C515" s="192"/>
    </row>
    <row r="516" spans="3:3" x14ac:dyDescent="0.25">
      <c r="C516" s="192"/>
    </row>
    <row r="517" spans="3:3" x14ac:dyDescent="0.25">
      <c r="C517" s="192"/>
    </row>
    <row r="518" spans="3:3" x14ac:dyDescent="0.25">
      <c r="C518" s="192"/>
    </row>
    <row r="519" spans="3:3" x14ac:dyDescent="0.25">
      <c r="C519" s="192"/>
    </row>
    <row r="520" spans="3:3" x14ac:dyDescent="0.25">
      <c r="C520" s="192"/>
    </row>
    <row r="521" spans="3:3" x14ac:dyDescent="0.25">
      <c r="C521" s="192"/>
    </row>
    <row r="522" spans="3:3" x14ac:dyDescent="0.25">
      <c r="C522" s="192"/>
    </row>
    <row r="523" spans="3:3" x14ac:dyDescent="0.25">
      <c r="C523" s="192"/>
    </row>
    <row r="524" spans="3:3" x14ac:dyDescent="0.25">
      <c r="C524" s="192"/>
    </row>
    <row r="525" spans="3:3" x14ac:dyDescent="0.25">
      <c r="C525" s="192"/>
    </row>
    <row r="526" spans="3:3" x14ac:dyDescent="0.25">
      <c r="C526" s="192"/>
    </row>
    <row r="527" spans="3:3" x14ac:dyDescent="0.25">
      <c r="C527" s="192"/>
    </row>
    <row r="528" spans="3:3" x14ac:dyDescent="0.25">
      <c r="C528" s="192"/>
    </row>
    <row r="529" spans="3:3" x14ac:dyDescent="0.25">
      <c r="C529" s="192"/>
    </row>
    <row r="530" spans="3:3" x14ac:dyDescent="0.25">
      <c r="C530" s="192"/>
    </row>
    <row r="531" spans="3:3" x14ac:dyDescent="0.25">
      <c r="C531" s="192"/>
    </row>
    <row r="532" spans="3:3" x14ac:dyDescent="0.25">
      <c r="C532" s="192"/>
    </row>
    <row r="533" spans="3:3" x14ac:dyDescent="0.25">
      <c r="C533" s="192"/>
    </row>
    <row r="534" spans="3:3" x14ac:dyDescent="0.25">
      <c r="C534" s="192"/>
    </row>
    <row r="535" spans="3:3" x14ac:dyDescent="0.25">
      <c r="C535" s="192"/>
    </row>
    <row r="536" spans="3:3" x14ac:dyDescent="0.25">
      <c r="C536" s="192"/>
    </row>
    <row r="537" spans="3:3" x14ac:dyDescent="0.25">
      <c r="C537" s="192"/>
    </row>
    <row r="538" spans="3:3" x14ac:dyDescent="0.25">
      <c r="C538" s="192"/>
    </row>
    <row r="539" spans="3:3" x14ac:dyDescent="0.25">
      <c r="C539" s="192"/>
    </row>
    <row r="540" spans="3:3" x14ac:dyDescent="0.25">
      <c r="C540" s="192"/>
    </row>
    <row r="541" spans="3:3" x14ac:dyDescent="0.25">
      <c r="C541" s="192"/>
    </row>
    <row r="542" spans="3:3" x14ac:dyDescent="0.25">
      <c r="C542" s="192"/>
    </row>
    <row r="543" spans="3:3" x14ac:dyDescent="0.25">
      <c r="C543" s="192"/>
    </row>
    <row r="544" spans="3:3" x14ac:dyDescent="0.25">
      <c r="C544" s="192"/>
    </row>
    <row r="545" spans="3:3" x14ac:dyDescent="0.25">
      <c r="C545" s="192"/>
    </row>
    <row r="546" spans="3:3" x14ac:dyDescent="0.25">
      <c r="C546" s="192"/>
    </row>
    <row r="547" spans="3:3" x14ac:dyDescent="0.25">
      <c r="C547" s="192"/>
    </row>
    <row r="548" spans="3:3" x14ac:dyDescent="0.25">
      <c r="C548" s="192"/>
    </row>
    <row r="549" spans="3:3" x14ac:dyDescent="0.25">
      <c r="C549" s="192"/>
    </row>
    <row r="550" spans="3:3" x14ac:dyDescent="0.25">
      <c r="C550" s="192"/>
    </row>
    <row r="551" spans="3:3" x14ac:dyDescent="0.25">
      <c r="C551" s="192"/>
    </row>
    <row r="552" spans="3:3" x14ac:dyDescent="0.25">
      <c r="C552" s="192"/>
    </row>
    <row r="553" spans="3:3" x14ac:dyDescent="0.25">
      <c r="C553" s="192"/>
    </row>
    <row r="554" spans="3:3" x14ac:dyDescent="0.25">
      <c r="C554" s="192"/>
    </row>
    <row r="555" spans="3:3" x14ac:dyDescent="0.25">
      <c r="C555" s="192"/>
    </row>
    <row r="556" spans="3:3" x14ac:dyDescent="0.25">
      <c r="C556" s="192"/>
    </row>
    <row r="557" spans="3:3" x14ac:dyDescent="0.25">
      <c r="C557" s="192"/>
    </row>
    <row r="558" spans="3:3" x14ac:dyDescent="0.25">
      <c r="C558" s="192"/>
    </row>
    <row r="559" spans="3:3" x14ac:dyDescent="0.25">
      <c r="C559" s="192"/>
    </row>
    <row r="560" spans="3:3" x14ac:dyDescent="0.25">
      <c r="C560" s="192"/>
    </row>
    <row r="561" spans="3:3" x14ac:dyDescent="0.25">
      <c r="C561" s="192"/>
    </row>
    <row r="562" spans="3:3" x14ac:dyDescent="0.25">
      <c r="C562" s="192"/>
    </row>
    <row r="563" spans="3:3" x14ac:dyDescent="0.25">
      <c r="C563" s="192"/>
    </row>
    <row r="564" spans="3:3" x14ac:dyDescent="0.25">
      <c r="C564" s="192"/>
    </row>
    <row r="565" spans="3:3" x14ac:dyDescent="0.25">
      <c r="C565" s="192"/>
    </row>
    <row r="566" spans="3:3" x14ac:dyDescent="0.25">
      <c r="C566" s="192"/>
    </row>
    <row r="567" spans="3:3" x14ac:dyDescent="0.25">
      <c r="C567" s="192"/>
    </row>
    <row r="568" spans="3:3" x14ac:dyDescent="0.25">
      <c r="C568" s="192"/>
    </row>
    <row r="569" spans="3:3" x14ac:dyDescent="0.25">
      <c r="C569" s="192"/>
    </row>
    <row r="570" spans="3:3" x14ac:dyDescent="0.25">
      <c r="C570" s="192"/>
    </row>
    <row r="571" spans="3:3" x14ac:dyDescent="0.25">
      <c r="C571" s="192"/>
    </row>
    <row r="572" spans="3:3" x14ac:dyDescent="0.25">
      <c r="C572" s="192"/>
    </row>
    <row r="573" spans="3:3" x14ac:dyDescent="0.25">
      <c r="C573" s="192"/>
    </row>
    <row r="574" spans="3:3" x14ac:dyDescent="0.25">
      <c r="C574" s="192"/>
    </row>
    <row r="575" spans="3:3" x14ac:dyDescent="0.25">
      <c r="C575" s="192"/>
    </row>
    <row r="576" spans="3:3" x14ac:dyDescent="0.25">
      <c r="C576" s="192"/>
    </row>
    <row r="577" spans="3:3" x14ac:dyDescent="0.25">
      <c r="C577" s="192"/>
    </row>
    <row r="578" spans="3:3" x14ac:dyDescent="0.25">
      <c r="C578" s="192"/>
    </row>
    <row r="579" spans="3:3" x14ac:dyDescent="0.25">
      <c r="C579" s="192"/>
    </row>
    <row r="580" spans="3:3" x14ac:dyDescent="0.25">
      <c r="C580" s="192"/>
    </row>
    <row r="581" spans="3:3" x14ac:dyDescent="0.25">
      <c r="C581" s="192"/>
    </row>
    <row r="582" spans="3:3" x14ac:dyDescent="0.25">
      <c r="C582" s="192"/>
    </row>
    <row r="583" spans="3:3" x14ac:dyDescent="0.25">
      <c r="C583" s="192"/>
    </row>
    <row r="584" spans="3:3" x14ac:dyDescent="0.25">
      <c r="C584" s="192"/>
    </row>
    <row r="585" spans="3:3" x14ac:dyDescent="0.25">
      <c r="C585" s="192"/>
    </row>
    <row r="586" spans="3:3" x14ac:dyDescent="0.25">
      <c r="C586" s="192"/>
    </row>
    <row r="587" spans="3:3" x14ac:dyDescent="0.25">
      <c r="C587" s="192"/>
    </row>
    <row r="588" spans="3:3" x14ac:dyDescent="0.25">
      <c r="C588" s="192"/>
    </row>
    <row r="589" spans="3:3" x14ac:dyDescent="0.25">
      <c r="C589" s="192"/>
    </row>
    <row r="590" spans="3:3" x14ac:dyDescent="0.25">
      <c r="C590" s="192"/>
    </row>
    <row r="591" spans="3:3" x14ac:dyDescent="0.25">
      <c r="C591" s="192"/>
    </row>
    <row r="592" spans="3:3" x14ac:dyDescent="0.25">
      <c r="C592" s="192"/>
    </row>
    <row r="593" spans="3:3" x14ac:dyDescent="0.25">
      <c r="C593" s="192"/>
    </row>
    <row r="594" spans="3:3" x14ac:dyDescent="0.25">
      <c r="C594" s="192"/>
    </row>
    <row r="595" spans="3:3" x14ac:dyDescent="0.25">
      <c r="C595" s="192"/>
    </row>
    <row r="596" spans="3:3" x14ac:dyDescent="0.25">
      <c r="C596" s="192"/>
    </row>
    <row r="597" spans="3:3" x14ac:dyDescent="0.25">
      <c r="C597" s="192"/>
    </row>
    <row r="598" spans="3:3" x14ac:dyDescent="0.25">
      <c r="C598" s="192"/>
    </row>
    <row r="599" spans="3:3" x14ac:dyDescent="0.25">
      <c r="C599" s="192"/>
    </row>
    <row r="600" spans="3:3" x14ac:dyDescent="0.25">
      <c r="C600" s="192"/>
    </row>
    <row r="601" spans="3:3" x14ac:dyDescent="0.25">
      <c r="C601" s="192"/>
    </row>
    <row r="602" spans="3:3" x14ac:dyDescent="0.25">
      <c r="C602" s="192"/>
    </row>
    <row r="603" spans="3:3" x14ac:dyDescent="0.25">
      <c r="C603" s="192"/>
    </row>
    <row r="604" spans="3:3" x14ac:dyDescent="0.25">
      <c r="C604" s="192"/>
    </row>
    <row r="605" spans="3:3" x14ac:dyDescent="0.25">
      <c r="C605" s="192"/>
    </row>
    <row r="606" spans="3:3" x14ac:dyDescent="0.25">
      <c r="C606" s="192"/>
    </row>
    <row r="607" spans="3:3" x14ac:dyDescent="0.25">
      <c r="C607" s="192"/>
    </row>
    <row r="608" spans="3:3" x14ac:dyDescent="0.25">
      <c r="C608" s="192"/>
    </row>
    <row r="609" spans="3:3" x14ac:dyDescent="0.25">
      <c r="C609" s="192"/>
    </row>
    <row r="610" spans="3:3" x14ac:dyDescent="0.25">
      <c r="C610" s="192"/>
    </row>
    <row r="611" spans="3:3" x14ac:dyDescent="0.25">
      <c r="C611" s="192"/>
    </row>
    <row r="612" spans="3:3" x14ac:dyDescent="0.25">
      <c r="C612" s="192"/>
    </row>
    <row r="613" spans="3:3" x14ac:dyDescent="0.25">
      <c r="C613" s="192"/>
    </row>
    <row r="614" spans="3:3" x14ac:dyDescent="0.25">
      <c r="C614" s="192"/>
    </row>
    <row r="615" spans="3:3" x14ac:dyDescent="0.25">
      <c r="C615" s="192"/>
    </row>
    <row r="616" spans="3:3" x14ac:dyDescent="0.25">
      <c r="C616" s="192"/>
    </row>
    <row r="617" spans="3:3" x14ac:dyDescent="0.25">
      <c r="C617" s="192"/>
    </row>
    <row r="618" spans="3:3" x14ac:dyDescent="0.25">
      <c r="C618" s="192"/>
    </row>
    <row r="619" spans="3:3" x14ac:dyDescent="0.25">
      <c r="C619" s="192"/>
    </row>
    <row r="620" spans="3:3" x14ac:dyDescent="0.25">
      <c r="C620" s="192"/>
    </row>
    <row r="621" spans="3:3" x14ac:dyDescent="0.25">
      <c r="C621" s="192"/>
    </row>
    <row r="622" spans="3:3" x14ac:dyDescent="0.25">
      <c r="C622" s="192"/>
    </row>
    <row r="623" spans="3:3" x14ac:dyDescent="0.25">
      <c r="C623" s="192"/>
    </row>
    <row r="624" spans="3:3" x14ac:dyDescent="0.25">
      <c r="C624" s="192"/>
    </row>
    <row r="625" spans="3:3" x14ac:dyDescent="0.25">
      <c r="C625" s="192"/>
    </row>
    <row r="626" spans="3:3" x14ac:dyDescent="0.25">
      <c r="C626" s="192"/>
    </row>
    <row r="627" spans="3:3" x14ac:dyDescent="0.25">
      <c r="C627" s="192"/>
    </row>
    <row r="628" spans="3:3" x14ac:dyDescent="0.25">
      <c r="C628" s="192"/>
    </row>
    <row r="629" spans="3:3" x14ac:dyDescent="0.25">
      <c r="C629" s="192"/>
    </row>
    <row r="630" spans="3:3" x14ac:dyDescent="0.25">
      <c r="C630" s="192"/>
    </row>
    <row r="631" spans="3:3" x14ac:dyDescent="0.25">
      <c r="C631" s="192"/>
    </row>
    <row r="632" spans="3:3" x14ac:dyDescent="0.25">
      <c r="C632" s="192"/>
    </row>
    <row r="633" spans="3:3" x14ac:dyDescent="0.25">
      <c r="C633" s="192"/>
    </row>
    <row r="634" spans="3:3" x14ac:dyDescent="0.25">
      <c r="C634" s="192"/>
    </row>
    <row r="635" spans="3:3" x14ac:dyDescent="0.25">
      <c r="C635" s="192"/>
    </row>
    <row r="636" spans="3:3" x14ac:dyDescent="0.25">
      <c r="C636" s="192"/>
    </row>
    <row r="637" spans="3:3" x14ac:dyDescent="0.25">
      <c r="C637" s="192"/>
    </row>
    <row r="638" spans="3:3" x14ac:dyDescent="0.25">
      <c r="C638" s="192"/>
    </row>
    <row r="639" spans="3:3" x14ac:dyDescent="0.25">
      <c r="C639" s="192"/>
    </row>
    <row r="640" spans="3:3" x14ac:dyDescent="0.25">
      <c r="C640" s="192"/>
    </row>
    <row r="641" spans="3:3" x14ac:dyDescent="0.25">
      <c r="C641" s="192"/>
    </row>
    <row r="642" spans="3:3" x14ac:dyDescent="0.25">
      <c r="C642" s="192"/>
    </row>
    <row r="643" spans="3:3" x14ac:dyDescent="0.25">
      <c r="C643" s="192"/>
    </row>
    <row r="644" spans="3:3" x14ac:dyDescent="0.25">
      <c r="C644" s="192"/>
    </row>
    <row r="645" spans="3:3" x14ac:dyDescent="0.25">
      <c r="C645" s="192"/>
    </row>
    <row r="646" spans="3:3" x14ac:dyDescent="0.25">
      <c r="C646" s="192"/>
    </row>
    <row r="647" spans="3:3" x14ac:dyDescent="0.25">
      <c r="C647" s="192"/>
    </row>
    <row r="648" spans="3:3" x14ac:dyDescent="0.25">
      <c r="C648" s="192"/>
    </row>
    <row r="649" spans="3:3" x14ac:dyDescent="0.25">
      <c r="C649" s="192"/>
    </row>
    <row r="650" spans="3:3" x14ac:dyDescent="0.25">
      <c r="C650" s="192"/>
    </row>
    <row r="651" spans="3:3" x14ac:dyDescent="0.25">
      <c r="C651" s="192"/>
    </row>
    <row r="652" spans="3:3" x14ac:dyDescent="0.25">
      <c r="C652" s="192"/>
    </row>
    <row r="653" spans="3:3" x14ac:dyDescent="0.25">
      <c r="C653" s="192"/>
    </row>
    <row r="654" spans="3:3" x14ac:dyDescent="0.25">
      <c r="C654" s="192"/>
    </row>
    <row r="655" spans="3:3" x14ac:dyDescent="0.25">
      <c r="C655" s="192"/>
    </row>
    <row r="656" spans="3:3" x14ac:dyDescent="0.25">
      <c r="C656" s="192"/>
    </row>
    <row r="657" spans="3:3" x14ac:dyDescent="0.25">
      <c r="C657" s="192"/>
    </row>
    <row r="658" spans="3:3" x14ac:dyDescent="0.25">
      <c r="C658" s="192"/>
    </row>
    <row r="659" spans="3:3" x14ac:dyDescent="0.25">
      <c r="C659" s="192"/>
    </row>
    <row r="660" spans="3:3" x14ac:dyDescent="0.25">
      <c r="C660" s="192"/>
    </row>
    <row r="661" spans="3:3" x14ac:dyDescent="0.25">
      <c r="C661" s="192"/>
    </row>
    <row r="662" spans="3:3" x14ac:dyDescent="0.25">
      <c r="C662" s="192"/>
    </row>
    <row r="663" spans="3:3" x14ac:dyDescent="0.25">
      <c r="C663" s="192"/>
    </row>
    <row r="664" spans="3:3" x14ac:dyDescent="0.25">
      <c r="C664" s="192"/>
    </row>
    <row r="665" spans="3:3" x14ac:dyDescent="0.25">
      <c r="C665" s="192"/>
    </row>
    <row r="666" spans="3:3" x14ac:dyDescent="0.25">
      <c r="C666" s="192"/>
    </row>
    <row r="667" spans="3:3" x14ac:dyDescent="0.25">
      <c r="C667" s="192"/>
    </row>
    <row r="668" spans="3:3" x14ac:dyDescent="0.25">
      <c r="C668" s="192"/>
    </row>
    <row r="669" spans="3:3" x14ac:dyDescent="0.25">
      <c r="C669" s="192"/>
    </row>
    <row r="670" spans="3:3" x14ac:dyDescent="0.25">
      <c r="C670" s="192"/>
    </row>
    <row r="671" spans="3:3" x14ac:dyDescent="0.25">
      <c r="C671" s="192"/>
    </row>
    <row r="672" spans="3:3" x14ac:dyDescent="0.25">
      <c r="C672" s="192"/>
    </row>
    <row r="673" spans="3:3" x14ac:dyDescent="0.25">
      <c r="C673" s="192"/>
    </row>
    <row r="674" spans="3:3" x14ac:dyDescent="0.25">
      <c r="C674" s="192"/>
    </row>
    <row r="675" spans="3:3" x14ac:dyDescent="0.25">
      <c r="C675" s="192"/>
    </row>
    <row r="676" spans="3:3" x14ac:dyDescent="0.25">
      <c r="C676" s="192"/>
    </row>
    <row r="677" spans="3:3" x14ac:dyDescent="0.25">
      <c r="C677" s="192"/>
    </row>
    <row r="678" spans="3:3" x14ac:dyDescent="0.25">
      <c r="C678" s="192"/>
    </row>
    <row r="679" spans="3:3" x14ac:dyDescent="0.25">
      <c r="C679" s="192"/>
    </row>
    <row r="680" spans="3:3" x14ac:dyDescent="0.25">
      <c r="C680" s="192"/>
    </row>
    <row r="681" spans="3:3" x14ac:dyDescent="0.25">
      <c r="C681" s="192"/>
    </row>
    <row r="682" spans="3:3" x14ac:dyDescent="0.25">
      <c r="C682" s="192"/>
    </row>
    <row r="683" spans="3:3" x14ac:dyDescent="0.25">
      <c r="C683" s="192"/>
    </row>
    <row r="684" spans="3:3" x14ac:dyDescent="0.25">
      <c r="C684" s="192"/>
    </row>
    <row r="685" spans="3:3" x14ac:dyDescent="0.25">
      <c r="C685" s="192"/>
    </row>
    <row r="686" spans="3:3" x14ac:dyDescent="0.25">
      <c r="C686" s="192"/>
    </row>
    <row r="687" spans="3:3" x14ac:dyDescent="0.25">
      <c r="C687" s="192"/>
    </row>
    <row r="688" spans="3:3" x14ac:dyDescent="0.25">
      <c r="C688" s="192"/>
    </row>
    <row r="689" spans="3:3" x14ac:dyDescent="0.25">
      <c r="C689" s="192"/>
    </row>
    <row r="690" spans="3:3" x14ac:dyDescent="0.25">
      <c r="C690" s="192"/>
    </row>
    <row r="691" spans="3:3" x14ac:dyDescent="0.25">
      <c r="C691" s="192"/>
    </row>
    <row r="692" spans="3:3" x14ac:dyDescent="0.25">
      <c r="C692" s="192"/>
    </row>
    <row r="693" spans="3:3" x14ac:dyDescent="0.25">
      <c r="C693" s="192"/>
    </row>
    <row r="694" spans="3:3" x14ac:dyDescent="0.25">
      <c r="C694" s="192"/>
    </row>
    <row r="695" spans="3:3" x14ac:dyDescent="0.25">
      <c r="C695" s="192"/>
    </row>
    <row r="696" spans="3:3" x14ac:dyDescent="0.25">
      <c r="C696" s="192"/>
    </row>
    <row r="697" spans="3:3" x14ac:dyDescent="0.25">
      <c r="C697" s="192"/>
    </row>
    <row r="698" spans="3:3" x14ac:dyDescent="0.25">
      <c r="C698" s="192"/>
    </row>
    <row r="699" spans="3:3" x14ac:dyDescent="0.25">
      <c r="C699" s="192"/>
    </row>
    <row r="700" spans="3:3" x14ac:dyDescent="0.25">
      <c r="C700" s="192"/>
    </row>
    <row r="701" spans="3:3" x14ac:dyDescent="0.25">
      <c r="C701" s="192"/>
    </row>
    <row r="702" spans="3:3" x14ac:dyDescent="0.25">
      <c r="C702" s="192"/>
    </row>
    <row r="703" spans="3:3" x14ac:dyDescent="0.25">
      <c r="C703" s="192"/>
    </row>
    <row r="704" spans="3:3" x14ac:dyDescent="0.25">
      <c r="C704" s="192"/>
    </row>
    <row r="705" spans="3:3" x14ac:dyDescent="0.25">
      <c r="C705" s="192"/>
    </row>
    <row r="706" spans="3:3" x14ac:dyDescent="0.25">
      <c r="C706" s="192"/>
    </row>
    <row r="707" spans="3:3" x14ac:dyDescent="0.25">
      <c r="C707" s="192"/>
    </row>
    <row r="708" spans="3:3" x14ac:dyDescent="0.25">
      <c r="C708" s="192"/>
    </row>
    <row r="709" spans="3:3" x14ac:dyDescent="0.25">
      <c r="C709" s="192"/>
    </row>
    <row r="710" spans="3:3" x14ac:dyDescent="0.25">
      <c r="C710" s="192"/>
    </row>
    <row r="711" spans="3:3" x14ac:dyDescent="0.25">
      <c r="C711" s="192"/>
    </row>
    <row r="712" spans="3:3" x14ac:dyDescent="0.25">
      <c r="C712" s="192"/>
    </row>
    <row r="713" spans="3:3" x14ac:dyDescent="0.25">
      <c r="C713" s="192"/>
    </row>
    <row r="714" spans="3:3" x14ac:dyDescent="0.25">
      <c r="C714" s="192"/>
    </row>
    <row r="715" spans="3:3" x14ac:dyDescent="0.25">
      <c r="C715" s="192"/>
    </row>
    <row r="716" spans="3:3" x14ac:dyDescent="0.25">
      <c r="C716" s="192"/>
    </row>
    <row r="717" spans="3:3" x14ac:dyDescent="0.25">
      <c r="C717" s="192"/>
    </row>
    <row r="718" spans="3:3" x14ac:dyDescent="0.25">
      <c r="C718" s="192"/>
    </row>
    <row r="719" spans="3:3" x14ac:dyDescent="0.25">
      <c r="C719" s="192"/>
    </row>
    <row r="720" spans="3:3" x14ac:dyDescent="0.25">
      <c r="C720" s="192"/>
    </row>
    <row r="721" spans="3:3" x14ac:dyDescent="0.25">
      <c r="C721" s="192"/>
    </row>
    <row r="722" spans="3:3" x14ac:dyDescent="0.25">
      <c r="C722" s="192"/>
    </row>
    <row r="723" spans="3:3" x14ac:dyDescent="0.25">
      <c r="C723" s="192"/>
    </row>
    <row r="724" spans="3:3" x14ac:dyDescent="0.25">
      <c r="C724" s="192"/>
    </row>
    <row r="725" spans="3:3" x14ac:dyDescent="0.25">
      <c r="C725" s="192"/>
    </row>
    <row r="726" spans="3:3" x14ac:dyDescent="0.25">
      <c r="C726" s="192"/>
    </row>
    <row r="727" spans="3:3" x14ac:dyDescent="0.25">
      <c r="C727" s="192"/>
    </row>
    <row r="728" spans="3:3" x14ac:dyDescent="0.25">
      <c r="C728" s="192"/>
    </row>
    <row r="729" spans="3:3" x14ac:dyDescent="0.25">
      <c r="C729" s="192"/>
    </row>
    <row r="730" spans="3:3" x14ac:dyDescent="0.25">
      <c r="C730" s="192"/>
    </row>
    <row r="731" spans="3:3" x14ac:dyDescent="0.25">
      <c r="C731" s="192"/>
    </row>
    <row r="732" spans="3:3" x14ac:dyDescent="0.25">
      <c r="C732" s="192"/>
    </row>
    <row r="733" spans="3:3" x14ac:dyDescent="0.25">
      <c r="C733" s="192"/>
    </row>
    <row r="734" spans="3:3" x14ac:dyDescent="0.25">
      <c r="C734" s="192"/>
    </row>
    <row r="735" spans="3:3" x14ac:dyDescent="0.25">
      <c r="C735" s="192"/>
    </row>
    <row r="736" spans="3:3" x14ac:dyDescent="0.25">
      <c r="C736" s="192"/>
    </row>
    <row r="737" spans="3:3" x14ac:dyDescent="0.25">
      <c r="C737" s="192"/>
    </row>
    <row r="738" spans="3:3" x14ac:dyDescent="0.25">
      <c r="C738" s="192"/>
    </row>
    <row r="739" spans="3:3" x14ac:dyDescent="0.25">
      <c r="C739" s="192"/>
    </row>
    <row r="740" spans="3:3" x14ac:dyDescent="0.25">
      <c r="C740" s="192"/>
    </row>
    <row r="741" spans="3:3" x14ac:dyDescent="0.25">
      <c r="C741" s="192"/>
    </row>
    <row r="742" spans="3:3" x14ac:dyDescent="0.25">
      <c r="C742" s="192"/>
    </row>
    <row r="743" spans="3:3" x14ac:dyDescent="0.25">
      <c r="C743" s="192"/>
    </row>
    <row r="744" spans="3:3" x14ac:dyDescent="0.25">
      <c r="C744" s="192"/>
    </row>
    <row r="745" spans="3:3" x14ac:dyDescent="0.25">
      <c r="C745" s="192"/>
    </row>
    <row r="746" spans="3:3" x14ac:dyDescent="0.25">
      <c r="C746" s="192"/>
    </row>
    <row r="747" spans="3:3" x14ac:dyDescent="0.25">
      <c r="C747" s="192"/>
    </row>
    <row r="748" spans="3:3" x14ac:dyDescent="0.25">
      <c r="C748" s="192"/>
    </row>
    <row r="749" spans="3:3" x14ac:dyDescent="0.25">
      <c r="C749" s="192"/>
    </row>
    <row r="750" spans="3:3" x14ac:dyDescent="0.25">
      <c r="C750" s="192"/>
    </row>
    <row r="751" spans="3:3" x14ac:dyDescent="0.25">
      <c r="C751" s="192"/>
    </row>
    <row r="752" spans="3:3" x14ac:dyDescent="0.25">
      <c r="C752" s="192"/>
    </row>
    <row r="753" spans="3:3" x14ac:dyDescent="0.25">
      <c r="C753" s="192"/>
    </row>
    <row r="754" spans="3:3" x14ac:dyDescent="0.25">
      <c r="C754" s="192"/>
    </row>
    <row r="755" spans="3:3" x14ac:dyDescent="0.25">
      <c r="C755" s="192"/>
    </row>
    <row r="756" spans="3:3" x14ac:dyDescent="0.25">
      <c r="C756" s="192"/>
    </row>
    <row r="757" spans="3:3" x14ac:dyDescent="0.25">
      <c r="C757" s="192"/>
    </row>
    <row r="758" spans="3:3" x14ac:dyDescent="0.25">
      <c r="C758" s="192"/>
    </row>
    <row r="759" spans="3:3" x14ac:dyDescent="0.25">
      <c r="C759" s="192"/>
    </row>
    <row r="760" spans="3:3" x14ac:dyDescent="0.25">
      <c r="C760" s="192"/>
    </row>
    <row r="761" spans="3:3" x14ac:dyDescent="0.25">
      <c r="C761" s="192"/>
    </row>
    <row r="762" spans="3:3" x14ac:dyDescent="0.25">
      <c r="C762" s="192"/>
    </row>
    <row r="763" spans="3:3" x14ac:dyDescent="0.25">
      <c r="C763" s="192"/>
    </row>
    <row r="764" spans="3:3" x14ac:dyDescent="0.25">
      <c r="C764" s="192"/>
    </row>
    <row r="765" spans="3:3" x14ac:dyDescent="0.25">
      <c r="C765" s="192"/>
    </row>
    <row r="766" spans="3:3" x14ac:dyDescent="0.25">
      <c r="C766" s="192"/>
    </row>
    <row r="767" spans="3:3" x14ac:dyDescent="0.25">
      <c r="C767" s="192"/>
    </row>
    <row r="768" spans="3:3" x14ac:dyDescent="0.25">
      <c r="C768" s="192"/>
    </row>
    <row r="769" spans="3:3" x14ac:dyDescent="0.25">
      <c r="C769" s="192"/>
    </row>
    <row r="770" spans="3:3" x14ac:dyDescent="0.25">
      <c r="C770" s="192"/>
    </row>
    <row r="771" spans="3:3" x14ac:dyDescent="0.25">
      <c r="C771" s="192"/>
    </row>
    <row r="772" spans="3:3" x14ac:dyDescent="0.25">
      <c r="C772" s="192"/>
    </row>
    <row r="773" spans="3:3" x14ac:dyDescent="0.25">
      <c r="C773" s="192"/>
    </row>
    <row r="774" spans="3:3" x14ac:dyDescent="0.25">
      <c r="C774" s="192"/>
    </row>
    <row r="775" spans="3:3" x14ac:dyDescent="0.25">
      <c r="C775" s="192"/>
    </row>
    <row r="776" spans="3:3" x14ac:dyDescent="0.25">
      <c r="C776" s="192"/>
    </row>
    <row r="777" spans="3:3" x14ac:dyDescent="0.25">
      <c r="C777" s="192"/>
    </row>
    <row r="778" spans="3:3" x14ac:dyDescent="0.25">
      <c r="C778" s="192"/>
    </row>
    <row r="779" spans="3:3" x14ac:dyDescent="0.25">
      <c r="C779" s="192"/>
    </row>
    <row r="780" spans="3:3" x14ac:dyDescent="0.25">
      <c r="C780" s="192"/>
    </row>
    <row r="781" spans="3:3" x14ac:dyDescent="0.25">
      <c r="C781" s="192"/>
    </row>
    <row r="782" spans="3:3" x14ac:dyDescent="0.25">
      <c r="C782" s="192"/>
    </row>
    <row r="783" spans="3:3" x14ac:dyDescent="0.25">
      <c r="C783" s="192"/>
    </row>
    <row r="784" spans="3:3" x14ac:dyDescent="0.25">
      <c r="C784" s="192"/>
    </row>
    <row r="785" spans="3:3" x14ac:dyDescent="0.25">
      <c r="C785" s="192"/>
    </row>
    <row r="786" spans="3:3" x14ac:dyDescent="0.25">
      <c r="C786" s="192"/>
    </row>
    <row r="787" spans="3:3" x14ac:dyDescent="0.25">
      <c r="C787" s="192"/>
    </row>
    <row r="788" spans="3:3" x14ac:dyDescent="0.25">
      <c r="C788" s="192"/>
    </row>
    <row r="789" spans="3:3" x14ac:dyDescent="0.25">
      <c r="C789" s="192"/>
    </row>
    <row r="790" spans="3:3" x14ac:dyDescent="0.25">
      <c r="C790" s="192"/>
    </row>
    <row r="791" spans="3:3" x14ac:dyDescent="0.25">
      <c r="C791" s="192"/>
    </row>
    <row r="792" spans="3:3" x14ac:dyDescent="0.25">
      <c r="C792" s="192"/>
    </row>
    <row r="793" spans="3:3" x14ac:dyDescent="0.25">
      <c r="C793" s="192"/>
    </row>
    <row r="794" spans="3:3" x14ac:dyDescent="0.25">
      <c r="C794" s="192"/>
    </row>
    <row r="795" spans="3:3" x14ac:dyDescent="0.25">
      <c r="C795" s="192"/>
    </row>
    <row r="796" spans="3:3" x14ac:dyDescent="0.25">
      <c r="C796" s="192"/>
    </row>
    <row r="797" spans="3:3" x14ac:dyDescent="0.25">
      <c r="C797" s="192"/>
    </row>
    <row r="798" spans="3:3" x14ac:dyDescent="0.25">
      <c r="C798" s="192"/>
    </row>
    <row r="799" spans="3:3" x14ac:dyDescent="0.25">
      <c r="C799" s="192"/>
    </row>
    <row r="800" spans="3:3" x14ac:dyDescent="0.25">
      <c r="C800" s="192"/>
    </row>
    <row r="801" spans="3:3" x14ac:dyDescent="0.25">
      <c r="C801" s="192"/>
    </row>
    <row r="802" spans="3:3" x14ac:dyDescent="0.25">
      <c r="C802" s="192"/>
    </row>
    <row r="803" spans="3:3" x14ac:dyDescent="0.25">
      <c r="C803" s="192"/>
    </row>
    <row r="804" spans="3:3" x14ac:dyDescent="0.25">
      <c r="C804" s="192"/>
    </row>
    <row r="805" spans="3:3" x14ac:dyDescent="0.25">
      <c r="C805" s="192"/>
    </row>
    <row r="806" spans="3:3" x14ac:dyDescent="0.25">
      <c r="C806" s="192"/>
    </row>
    <row r="807" spans="3:3" x14ac:dyDescent="0.25">
      <c r="C807" s="192"/>
    </row>
    <row r="808" spans="3:3" x14ac:dyDescent="0.25">
      <c r="C808" s="192"/>
    </row>
    <row r="809" spans="3:3" x14ac:dyDescent="0.25">
      <c r="C809" s="192"/>
    </row>
    <row r="810" spans="3:3" x14ac:dyDescent="0.25">
      <c r="C810" s="192"/>
    </row>
    <row r="811" spans="3:3" x14ac:dyDescent="0.25">
      <c r="C811" s="192"/>
    </row>
    <row r="812" spans="3:3" x14ac:dyDescent="0.25">
      <c r="C812" s="192"/>
    </row>
    <row r="813" spans="3:3" x14ac:dyDescent="0.25">
      <c r="C813" s="192"/>
    </row>
    <row r="814" spans="3:3" x14ac:dyDescent="0.25">
      <c r="C814" s="192"/>
    </row>
    <row r="815" spans="3:3" x14ac:dyDescent="0.25">
      <c r="C815" s="192"/>
    </row>
    <row r="816" spans="3:3" x14ac:dyDescent="0.25">
      <c r="C816" s="192"/>
    </row>
    <row r="817" spans="3:3" x14ac:dyDescent="0.25">
      <c r="C817" s="192"/>
    </row>
    <row r="818" spans="3:3" x14ac:dyDescent="0.25">
      <c r="C818" s="192"/>
    </row>
    <row r="819" spans="3:3" x14ac:dyDescent="0.25">
      <c r="C819" s="192"/>
    </row>
    <row r="820" spans="3:3" x14ac:dyDescent="0.25">
      <c r="C820" s="192"/>
    </row>
    <row r="821" spans="3:3" x14ac:dyDescent="0.25">
      <c r="C821" s="192"/>
    </row>
    <row r="822" spans="3:3" x14ac:dyDescent="0.25">
      <c r="C822" s="192"/>
    </row>
    <row r="823" spans="3:3" x14ac:dyDescent="0.25">
      <c r="C823" s="192"/>
    </row>
    <row r="824" spans="3:3" x14ac:dyDescent="0.25">
      <c r="C824" s="192"/>
    </row>
    <row r="825" spans="3:3" x14ac:dyDescent="0.25">
      <c r="C825" s="192"/>
    </row>
    <row r="826" spans="3:3" x14ac:dyDescent="0.25">
      <c r="C826" s="192"/>
    </row>
    <row r="827" spans="3:3" x14ac:dyDescent="0.25">
      <c r="C827" s="192"/>
    </row>
    <row r="828" spans="3:3" x14ac:dyDescent="0.25">
      <c r="C828" s="192"/>
    </row>
    <row r="829" spans="3:3" x14ac:dyDescent="0.25">
      <c r="C829" s="192"/>
    </row>
    <row r="830" spans="3:3" x14ac:dyDescent="0.25">
      <c r="C830" s="192"/>
    </row>
    <row r="831" spans="3:3" x14ac:dyDescent="0.25">
      <c r="C831" s="192"/>
    </row>
    <row r="832" spans="3:3" x14ac:dyDescent="0.25">
      <c r="C832" s="192"/>
    </row>
    <row r="833" spans="3:3" x14ac:dyDescent="0.25">
      <c r="C833" s="192"/>
    </row>
    <row r="834" spans="3:3" x14ac:dyDescent="0.25">
      <c r="C834" s="192"/>
    </row>
    <row r="835" spans="3:3" x14ac:dyDescent="0.25">
      <c r="C835" s="192"/>
    </row>
    <row r="836" spans="3:3" x14ac:dyDescent="0.25">
      <c r="C836" s="192"/>
    </row>
    <row r="837" spans="3:3" x14ac:dyDescent="0.25">
      <c r="C837" s="192"/>
    </row>
    <row r="838" spans="3:3" x14ac:dyDescent="0.25">
      <c r="C838" s="192"/>
    </row>
    <row r="839" spans="3:3" x14ac:dyDescent="0.25">
      <c r="C839" s="192"/>
    </row>
    <row r="840" spans="3:3" x14ac:dyDescent="0.25">
      <c r="C840" s="192"/>
    </row>
    <row r="841" spans="3:3" x14ac:dyDescent="0.25">
      <c r="C841" s="192"/>
    </row>
    <row r="842" spans="3:3" x14ac:dyDescent="0.25">
      <c r="C842" s="192"/>
    </row>
    <row r="843" spans="3:3" x14ac:dyDescent="0.25">
      <c r="C843" s="192"/>
    </row>
    <row r="844" spans="3:3" x14ac:dyDescent="0.25">
      <c r="C844" s="192"/>
    </row>
    <row r="845" spans="3:3" x14ac:dyDescent="0.25">
      <c r="C845" s="192"/>
    </row>
    <row r="846" spans="3:3" x14ac:dyDescent="0.25">
      <c r="C846" s="192"/>
    </row>
    <row r="847" spans="3:3" x14ac:dyDescent="0.25">
      <c r="C847" s="192"/>
    </row>
    <row r="848" spans="3:3" x14ac:dyDescent="0.25">
      <c r="C848" s="192"/>
    </row>
    <row r="849" spans="3:3" x14ac:dyDescent="0.25">
      <c r="C849" s="192"/>
    </row>
    <row r="850" spans="3:3" x14ac:dyDescent="0.25">
      <c r="C850" s="192"/>
    </row>
    <row r="851" spans="3:3" x14ac:dyDescent="0.25">
      <c r="C851" s="192"/>
    </row>
    <row r="852" spans="3:3" x14ac:dyDescent="0.25">
      <c r="C852" s="192"/>
    </row>
    <row r="853" spans="3:3" x14ac:dyDescent="0.25">
      <c r="C853" s="192"/>
    </row>
    <row r="854" spans="3:3" x14ac:dyDescent="0.25">
      <c r="C854" s="192"/>
    </row>
    <row r="855" spans="3:3" x14ac:dyDescent="0.25">
      <c r="C855" s="192"/>
    </row>
    <row r="856" spans="3:3" x14ac:dyDescent="0.25">
      <c r="C856" s="192"/>
    </row>
    <row r="857" spans="3:3" x14ac:dyDescent="0.25">
      <c r="C857" s="192"/>
    </row>
    <row r="858" spans="3:3" x14ac:dyDescent="0.25">
      <c r="C858" s="192"/>
    </row>
    <row r="859" spans="3:3" x14ac:dyDescent="0.25">
      <c r="C859" s="192"/>
    </row>
    <row r="860" spans="3:3" x14ac:dyDescent="0.25">
      <c r="C860" s="192"/>
    </row>
    <row r="861" spans="3:3" x14ac:dyDescent="0.25">
      <c r="C861" s="192"/>
    </row>
    <row r="862" spans="3:3" x14ac:dyDescent="0.25">
      <c r="C862" s="192"/>
    </row>
    <row r="863" spans="3:3" x14ac:dyDescent="0.25">
      <c r="C863" s="192"/>
    </row>
    <row r="864" spans="3:3" x14ac:dyDescent="0.25">
      <c r="C864" s="192"/>
    </row>
    <row r="865" spans="3:3" x14ac:dyDescent="0.25">
      <c r="C865" s="192"/>
    </row>
    <row r="866" spans="3:3" x14ac:dyDescent="0.25">
      <c r="C866" s="192"/>
    </row>
    <row r="867" spans="3:3" x14ac:dyDescent="0.25">
      <c r="C867" s="192"/>
    </row>
    <row r="868" spans="3:3" x14ac:dyDescent="0.25">
      <c r="C868" s="192"/>
    </row>
    <row r="869" spans="3:3" x14ac:dyDescent="0.25">
      <c r="C869" s="192"/>
    </row>
    <row r="870" spans="3:3" x14ac:dyDescent="0.25">
      <c r="C870" s="192"/>
    </row>
    <row r="871" spans="3:3" x14ac:dyDescent="0.25">
      <c r="C871" s="192"/>
    </row>
    <row r="872" spans="3:3" x14ac:dyDescent="0.25">
      <c r="C872" s="192"/>
    </row>
    <row r="873" spans="3:3" x14ac:dyDescent="0.25">
      <c r="C873" s="192"/>
    </row>
    <row r="874" spans="3:3" x14ac:dyDescent="0.25">
      <c r="C874" s="192"/>
    </row>
    <row r="875" spans="3:3" x14ac:dyDescent="0.25">
      <c r="C875" s="192"/>
    </row>
    <row r="876" spans="3:3" x14ac:dyDescent="0.25">
      <c r="C876" s="192"/>
    </row>
    <row r="877" spans="3:3" x14ac:dyDescent="0.25">
      <c r="C877" s="192"/>
    </row>
    <row r="878" spans="3:3" x14ac:dyDescent="0.25">
      <c r="C878" s="192"/>
    </row>
    <row r="879" spans="3:3" x14ac:dyDescent="0.25">
      <c r="C879" s="192"/>
    </row>
    <row r="880" spans="3:3" x14ac:dyDescent="0.25">
      <c r="C880" s="192"/>
    </row>
    <row r="881" spans="3:3" x14ac:dyDescent="0.25">
      <c r="C881" s="192"/>
    </row>
    <row r="882" spans="3:3" x14ac:dyDescent="0.25">
      <c r="C882" s="192"/>
    </row>
    <row r="883" spans="3:3" x14ac:dyDescent="0.25">
      <c r="C883" s="192"/>
    </row>
    <row r="884" spans="3:3" x14ac:dyDescent="0.25">
      <c r="C884" s="192"/>
    </row>
    <row r="885" spans="3:3" x14ac:dyDescent="0.25">
      <c r="C885" s="192"/>
    </row>
    <row r="886" spans="3:3" x14ac:dyDescent="0.25">
      <c r="C886" s="192"/>
    </row>
    <row r="887" spans="3:3" x14ac:dyDescent="0.25">
      <c r="C887" s="192"/>
    </row>
    <row r="888" spans="3:3" x14ac:dyDescent="0.25">
      <c r="C888" s="192"/>
    </row>
    <row r="889" spans="3:3" x14ac:dyDescent="0.25">
      <c r="C889" s="192"/>
    </row>
    <row r="890" spans="3:3" x14ac:dyDescent="0.25">
      <c r="C890" s="192"/>
    </row>
    <row r="891" spans="3:3" x14ac:dyDescent="0.25">
      <c r="C891" s="192"/>
    </row>
    <row r="892" spans="3:3" x14ac:dyDescent="0.25">
      <c r="C892" s="192"/>
    </row>
    <row r="893" spans="3:3" x14ac:dyDescent="0.25">
      <c r="C893" s="192"/>
    </row>
    <row r="894" spans="3:3" x14ac:dyDescent="0.25">
      <c r="C894" s="192"/>
    </row>
    <row r="895" spans="3:3" x14ac:dyDescent="0.25">
      <c r="C895" s="192"/>
    </row>
    <row r="896" spans="3:3" x14ac:dyDescent="0.25">
      <c r="C896" s="192"/>
    </row>
    <row r="897" spans="3:3" x14ac:dyDescent="0.25">
      <c r="C897" s="192"/>
    </row>
    <row r="898" spans="3:3" x14ac:dyDescent="0.25">
      <c r="C898" s="192"/>
    </row>
    <row r="899" spans="3:3" x14ac:dyDescent="0.25">
      <c r="C899" s="192"/>
    </row>
    <row r="900" spans="3:3" x14ac:dyDescent="0.25">
      <c r="C900" s="192"/>
    </row>
    <row r="901" spans="3:3" x14ac:dyDescent="0.25">
      <c r="C901" s="192"/>
    </row>
    <row r="902" spans="3:3" x14ac:dyDescent="0.25">
      <c r="C902" s="192"/>
    </row>
    <row r="903" spans="3:3" x14ac:dyDescent="0.25">
      <c r="C903" s="192"/>
    </row>
    <row r="904" spans="3:3" x14ac:dyDescent="0.25">
      <c r="C904" s="192"/>
    </row>
    <row r="905" spans="3:3" x14ac:dyDescent="0.25">
      <c r="C905" s="192"/>
    </row>
    <row r="906" spans="3:3" x14ac:dyDescent="0.25">
      <c r="C906" s="192"/>
    </row>
    <row r="907" spans="3:3" x14ac:dyDescent="0.25">
      <c r="C907" s="192"/>
    </row>
    <row r="908" spans="3:3" x14ac:dyDescent="0.25">
      <c r="C908" s="192"/>
    </row>
    <row r="909" spans="3:3" x14ac:dyDescent="0.25">
      <c r="C909" s="192"/>
    </row>
    <row r="910" spans="3:3" x14ac:dyDescent="0.25">
      <c r="C910" s="192"/>
    </row>
    <row r="911" spans="3:3" x14ac:dyDescent="0.25">
      <c r="C911" s="192"/>
    </row>
    <row r="912" spans="3:3" x14ac:dyDescent="0.25">
      <c r="C912" s="192"/>
    </row>
    <row r="913" spans="3:3" x14ac:dyDescent="0.25">
      <c r="C913" s="192"/>
    </row>
    <row r="914" spans="3:3" x14ac:dyDescent="0.25">
      <c r="C914" s="192"/>
    </row>
    <row r="915" spans="3:3" x14ac:dyDescent="0.25">
      <c r="C915" s="192"/>
    </row>
    <row r="916" spans="3:3" x14ac:dyDescent="0.25">
      <c r="C916" s="192"/>
    </row>
    <row r="917" spans="3:3" x14ac:dyDescent="0.25">
      <c r="C917" s="192"/>
    </row>
    <row r="918" spans="3:3" x14ac:dyDescent="0.25">
      <c r="C918" s="192"/>
    </row>
    <row r="919" spans="3:3" x14ac:dyDescent="0.25">
      <c r="C919" s="192"/>
    </row>
    <row r="920" spans="3:3" x14ac:dyDescent="0.25">
      <c r="C920" s="192"/>
    </row>
    <row r="921" spans="3:3" x14ac:dyDescent="0.25">
      <c r="C921" s="192"/>
    </row>
    <row r="922" spans="3:3" x14ac:dyDescent="0.25">
      <c r="C922" s="192"/>
    </row>
    <row r="923" spans="3:3" x14ac:dyDescent="0.25">
      <c r="C923" s="192"/>
    </row>
    <row r="924" spans="3:3" x14ac:dyDescent="0.25">
      <c r="C924" s="192"/>
    </row>
    <row r="925" spans="3:3" x14ac:dyDescent="0.25">
      <c r="C925" s="192"/>
    </row>
    <row r="926" spans="3:3" x14ac:dyDescent="0.25">
      <c r="C926" s="192"/>
    </row>
    <row r="927" spans="3:3" x14ac:dyDescent="0.25">
      <c r="C927" s="192"/>
    </row>
    <row r="928" spans="3:3" x14ac:dyDescent="0.25">
      <c r="C928" s="192"/>
    </row>
    <row r="929" spans="3:3" x14ac:dyDescent="0.25">
      <c r="C929" s="192"/>
    </row>
    <row r="930" spans="3:3" x14ac:dyDescent="0.25">
      <c r="C930" s="192"/>
    </row>
    <row r="931" spans="3:3" x14ac:dyDescent="0.25">
      <c r="C931" s="192"/>
    </row>
    <row r="932" spans="3:3" x14ac:dyDescent="0.25">
      <c r="C932" s="192"/>
    </row>
    <row r="933" spans="3:3" x14ac:dyDescent="0.25">
      <c r="C933" s="192"/>
    </row>
    <row r="934" spans="3:3" x14ac:dyDescent="0.25">
      <c r="C934" s="192"/>
    </row>
    <row r="935" spans="3:3" x14ac:dyDescent="0.25">
      <c r="C935" s="192"/>
    </row>
    <row r="936" spans="3:3" x14ac:dyDescent="0.25">
      <c r="C936" s="192"/>
    </row>
    <row r="937" spans="3:3" x14ac:dyDescent="0.25">
      <c r="C937" s="192"/>
    </row>
    <row r="938" spans="3:3" x14ac:dyDescent="0.25">
      <c r="C938" s="192"/>
    </row>
    <row r="939" spans="3:3" x14ac:dyDescent="0.25">
      <c r="C939" s="192"/>
    </row>
    <row r="940" spans="3:3" x14ac:dyDescent="0.25">
      <c r="C940" s="192"/>
    </row>
    <row r="941" spans="3:3" x14ac:dyDescent="0.25">
      <c r="C941" s="192"/>
    </row>
    <row r="942" spans="3:3" x14ac:dyDescent="0.25">
      <c r="C942" s="192"/>
    </row>
    <row r="943" spans="3:3" x14ac:dyDescent="0.25">
      <c r="C943" s="192"/>
    </row>
    <row r="944" spans="3:3" x14ac:dyDescent="0.25">
      <c r="C944" s="192"/>
    </row>
    <row r="945" spans="3:3" x14ac:dyDescent="0.25">
      <c r="C945" s="192"/>
    </row>
    <row r="946" spans="3:3" x14ac:dyDescent="0.25">
      <c r="C946" s="19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Dashboard</vt:lpstr>
      <vt:lpstr>DRE</vt:lpstr>
      <vt:lpstr>Base</vt:lpstr>
      <vt:lpstr>Gráficos</vt:lpstr>
      <vt:lpstr>Curva ABC - Vendas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megn1402</dc:creator>
  <cp:lastModifiedBy>Bianca</cp:lastModifiedBy>
  <dcterms:created xsi:type="dcterms:W3CDTF">2020-06-10T04:51:12Z</dcterms:created>
  <dcterms:modified xsi:type="dcterms:W3CDTF">2021-12-23T20:09:52Z</dcterms:modified>
</cp:coreProperties>
</file>