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Marie_Joyeuse\ICAM\O2\PBL\MIA_PBL_12\"/>
    </mc:Choice>
  </mc:AlternateContent>
  <xr:revisionPtr revIDLastSave="0" documentId="13_ncr:1_{49E642EC-5270-403D-AABF-6E35E2596E40}" xr6:coauthVersionLast="47" xr6:coauthVersionMax="47" xr10:uidLastSave="{00000000-0000-0000-0000-000000000000}"/>
  <bookViews>
    <workbookView xWindow="-108" yWindow="-108" windowWidth="23256" windowHeight="12456" xr2:uid="{4161D9E4-67E2-43AB-A845-2330FA6BBE78}"/>
  </bookViews>
  <sheets>
    <sheet name="RESOLUTION PBL" sheetId="4" r:id="rId1"/>
  </sheets>
  <definedNames>
    <definedName name="solver_adj" localSheetId="0" hidden="1">'RESOLUTION PBL'!$H$9:$H$15,'RESOLUTION PBL'!$H$17:$H$21,'RESOLUTION PBL'!$H$23:$H$25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'RESOLUTION PBL'!$H$17:$H$21</definedName>
    <definedName name="solver_lhs10" localSheetId="0" hidden="1">'RESOLUTION PBL'!$M$13</definedName>
    <definedName name="solver_lhs11" localSheetId="0" hidden="1">'RESOLUTION PBL'!$M$14</definedName>
    <definedName name="solver_lhs12" localSheetId="0" hidden="1">'RESOLUTION PBL'!$M$9</definedName>
    <definedName name="solver_lhs13" localSheetId="0" hidden="1">'RESOLUTION PBL'!$M$9</definedName>
    <definedName name="solver_lhs2" localSheetId="0" hidden="1">'RESOLUTION PBL'!$H$17:$H$21</definedName>
    <definedName name="solver_lhs3" localSheetId="0" hidden="1">'RESOLUTION PBL'!$H$23:$H$25</definedName>
    <definedName name="solver_lhs4" localSheetId="0" hidden="1">'RESOLUTION PBL'!$H$23:$H$25</definedName>
    <definedName name="solver_lhs5" localSheetId="0" hidden="1">'RESOLUTION PBL'!$H$9:$H$15</definedName>
    <definedName name="solver_lhs6" localSheetId="0" hidden="1">'RESOLUTION PBL'!$H$9:$H$15</definedName>
    <definedName name="solver_lhs7" localSheetId="0" hidden="1">'RESOLUTION PBL'!$M$10</definedName>
    <definedName name="solver_lhs8" localSheetId="0" hidden="1">'RESOLUTION PBL'!$M$11</definedName>
    <definedName name="solver_lhs9" localSheetId="0" hidden="1">'RESOLUTION PBL'!$M$12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'RESOLUTION PBL'!$M$21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2</definedName>
    <definedName name="solver_rel11" localSheetId="0" hidden="1">3</definedName>
    <definedName name="solver_rel12" localSheetId="0" hidden="1">1</definedName>
    <definedName name="solver_rel13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2</definedName>
    <definedName name="solver_rhs1" localSheetId="0" hidden="1">"integer"</definedName>
    <definedName name="solver_rhs10" localSheetId="0" hidden="1">'RESOLUTION PBL'!$D$9</definedName>
    <definedName name="solver_rhs11" localSheetId="0" hidden="1">'RESOLUTION PBL'!$D$10</definedName>
    <definedName name="solver_rhs12" localSheetId="0" hidden="1">'RESOLUTION PBL'!$D$14</definedName>
    <definedName name="solver_rhs13" localSheetId="0" hidden="1">'RESOLUTION PBL'!$D$14</definedName>
    <definedName name="solver_rhs2" localSheetId="0" hidden="1">0</definedName>
    <definedName name="solver_rhs3" localSheetId="0" hidden="1">"integer"</definedName>
    <definedName name="solver_rhs4" localSheetId="0" hidden="1">0</definedName>
    <definedName name="solver_rhs5" localSheetId="0" hidden="1">"integer"</definedName>
    <definedName name="solver_rhs6" localSheetId="0" hidden="1">0</definedName>
    <definedName name="solver_rhs7" localSheetId="0" hidden="1">'RESOLUTION PBL'!$D$15</definedName>
    <definedName name="solver_rhs8" localSheetId="0" hidden="1">'RESOLUTION PBL'!$D$16</definedName>
    <definedName name="solver_rhs9" localSheetId="0" hidden="1">'RESOLUTION PBL'!$D$8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M9" i="4"/>
  <c r="J21" i="4"/>
  <c r="J15" i="4"/>
  <c r="M21" i="4" s="1"/>
  <c r="M22" i="4" s="1"/>
  <c r="T14" i="4"/>
  <c r="T20" i="4"/>
</calcChain>
</file>

<file path=xl/sharedStrings.xml><?xml version="1.0" encoding="utf-8"?>
<sst xmlns="http://schemas.openxmlformats.org/spreadsheetml/2006/main" count="108" uniqueCount="78">
  <si>
    <t>X1</t>
  </si>
  <si>
    <t>X2</t>
  </si>
  <si>
    <t>Contraintes</t>
  </si>
  <si>
    <t>C1</t>
  </si>
  <si>
    <t>C2</t>
  </si>
  <si>
    <t>Variables</t>
  </si>
  <si>
    <t>Stock</t>
  </si>
  <si>
    <t>values</t>
  </si>
  <si>
    <t>Y1</t>
  </si>
  <si>
    <t>Z1</t>
  </si>
  <si>
    <t>Y2</t>
  </si>
  <si>
    <t>Z2</t>
  </si>
  <si>
    <t>X3</t>
  </si>
  <si>
    <t>Y3</t>
  </si>
  <si>
    <t>Z3</t>
  </si>
  <si>
    <t>Z1+Z2+Z3&lt;=124</t>
  </si>
  <si>
    <t>C3</t>
  </si>
  <si>
    <t>C4</t>
  </si>
  <si>
    <t>C5</t>
  </si>
  <si>
    <t>C6</t>
  </si>
  <si>
    <t>OBJECTIFS</t>
  </si>
  <si>
    <t>Commande</t>
  </si>
  <si>
    <t>Longueur</t>
  </si>
  <si>
    <t>Unités</t>
  </si>
  <si>
    <t>Longeur</t>
  </si>
  <si>
    <t>Unité</t>
  </si>
  <si>
    <t>Autres données</t>
  </si>
  <si>
    <t>Production de CO2</t>
  </si>
  <si>
    <t xml:space="preserve">Déchet, longueur moins de </t>
  </si>
  <si>
    <t>X4</t>
  </si>
  <si>
    <t>X5</t>
  </si>
  <si>
    <t>450+300+180</t>
  </si>
  <si>
    <t>450+3*180</t>
  </si>
  <si>
    <t>X6</t>
  </si>
  <si>
    <t>300*2+180*2</t>
  </si>
  <si>
    <t>Y4</t>
  </si>
  <si>
    <t>Y5</t>
  </si>
  <si>
    <t>450+300</t>
  </si>
  <si>
    <t>450+180*2</t>
  </si>
  <si>
    <t>450+180</t>
  </si>
  <si>
    <t>2*300+180</t>
  </si>
  <si>
    <t>300+2*180</t>
  </si>
  <si>
    <t>X7</t>
  </si>
  <si>
    <t>300+180*3</t>
  </si>
  <si>
    <t>450*2</t>
  </si>
  <si>
    <t>300*3</t>
  </si>
  <si>
    <t>180*5</t>
  </si>
  <si>
    <t>180*4</t>
  </si>
  <si>
    <t>300+180</t>
  </si>
  <si>
    <t>180*3</t>
  </si>
  <si>
    <t>1*450</t>
  </si>
  <si>
    <t>Pertes</t>
  </si>
  <si>
    <t>X1+X2+X3+X4+X5+X6+X7&lt;=82</t>
  </si>
  <si>
    <t>Y1+Y2+Y3+Y4+Y5&lt;=73</t>
  </si>
  <si>
    <t>PERTES</t>
  </si>
  <si>
    <t>CO2</t>
  </si>
  <si>
    <t>100*(X1+X2+X3+Z1)+70*X4+10*X5+40*X6+160*X7+50*Y1+170*Y2+80*Y3+20*Y4+140*Y5+70*Z2+10*Z3</t>
  </si>
  <si>
    <t>PERTES*1.9</t>
  </si>
  <si>
    <t>Nb de metal de 1000 dans lesquels on coupera 2 * 450</t>
  </si>
  <si>
    <t>Nb de metal de 1000 dans lesquels on coupera 3 * 300</t>
  </si>
  <si>
    <t>Nb de metal de 1000 dans lesquels on coupera 5 * 180</t>
  </si>
  <si>
    <t>Nb de metal de 1000 dans lesquels on coupera  1*450,1* 300 et 1*180</t>
  </si>
  <si>
    <t>Nb de metal de 1000 dans lesquels on coupera 1 * 450 et 3 * 180</t>
  </si>
  <si>
    <t xml:space="preserve">Nb de metal de 1000 dans lesquels on coupera 2 * 300  et 2 * 180 </t>
  </si>
  <si>
    <t>Nb de metal de 1000 dans lesquels on coupera  1* 300 et 3 * 180</t>
  </si>
  <si>
    <t>Nb de metal de 800 dans lesquels on  coupera 1 * 450 et 1 * 300</t>
  </si>
  <si>
    <t>Nb de metal de 800 dans lesquels on  coupera 1 * 450 et 1 * 180</t>
  </si>
  <si>
    <t xml:space="preserve">Nb de metal de 800 dans lesquels on  coupera 4 * 180 </t>
  </si>
  <si>
    <t>Nb de metal de 800 dans lesquels on  coupera 2 * 300 et 1 * 180</t>
  </si>
  <si>
    <t>Nb de metal de 800 dans lesquels on  coupera 1 * 300 et 2 * 180</t>
  </si>
  <si>
    <t>Nb de metal de 550 dans lesquels on coupera 1 * 450</t>
  </si>
  <si>
    <t>Nb de metal de 550 dans lesquels on coupera 1 * 300 et 1 * 180</t>
  </si>
  <si>
    <t>Nb de metal de 550 dans lesquels on coupera 3 * 180</t>
  </si>
  <si>
    <t>Commentaires</t>
  </si>
  <si>
    <t>2*X1+X4*1+1*X5+1*Y1+Y2+1*Z1&gt; = 162</t>
  </si>
  <si>
    <t>3*X2+X4+X6*2+X7+Y1+2*Y4+Y5+Z2&gt;= 204</t>
  </si>
  <si>
    <t>5*X3+X4+3*X5+2*X6+3*X7+Y2+4*Y3+Y4+2*Y5+Z2+3*Z3&gt; = 192</t>
  </si>
  <si>
    <t>Description : Considéra le nombre de combinaisons possible pour la coupe des barres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</si>
</sst>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6"/>
      <color rgb="FFEE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1"/>
      <name val="3ds Light"/>
      <family val="3"/>
    </font>
    <font>
      <sz val="12"/>
      <color theme="1"/>
      <name val="3ds Light"/>
      <family val="3"/>
    </font>
    <font>
      <b/>
      <sz val="12"/>
      <color rgb="FFEE0000"/>
      <name val="3ds Light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center"/>
    </xf>
    <xf numFmtId="0" fontId="6" fillId="0" borderId="0" xfId="0" applyFont="1"/>
    <xf numFmtId="0" fontId="0" fillId="0" borderId="4" xfId="0" applyBorder="1"/>
    <xf numFmtId="0" fontId="6" fillId="0" borderId="0" xfId="0" applyFont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52A33CE-BFAE-4E9C-829F-98D45F554D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50FC-9082-40AC-BAF2-D5131463E623}">
  <dimension ref="C6:T25"/>
  <sheetViews>
    <sheetView showGridLines="0" tabSelected="1" topLeftCell="C4" zoomScale="80" workbookViewId="0">
      <selection activeCell="J31" sqref="J31"/>
    </sheetView>
  </sheetViews>
  <sheetFormatPr defaultRowHeight="14.4" x14ac:dyDescent="0.3"/>
  <cols>
    <col min="3" max="3" width="24.44140625" customWidth="1"/>
    <col min="6" max="6" width="95" customWidth="1"/>
    <col min="7" max="7" width="18" customWidth="1"/>
    <col min="8" max="8" width="14.109375" customWidth="1"/>
    <col min="9" max="9" width="19" customWidth="1"/>
    <col min="10" max="11" width="10.109375" customWidth="1"/>
    <col min="12" max="12" width="15.44140625" customWidth="1"/>
    <col min="13" max="13" width="26.77734375" customWidth="1"/>
    <col min="14" max="14" width="60.5546875" customWidth="1"/>
    <col min="17" max="17" width="15.88671875" customWidth="1"/>
    <col min="19" max="19" width="18.21875" customWidth="1"/>
  </cols>
  <sheetData>
    <row r="6" spans="3:20" ht="18" x14ac:dyDescent="0.35">
      <c r="C6" s="22" t="s">
        <v>21</v>
      </c>
      <c r="D6" s="22"/>
      <c r="E6" s="8"/>
      <c r="F6" s="20" t="s">
        <v>5</v>
      </c>
      <c r="G6" s="20"/>
      <c r="H6" s="20"/>
      <c r="I6" s="20"/>
    </row>
    <row r="7" spans="3:20" x14ac:dyDescent="0.3">
      <c r="C7" s="4" t="s">
        <v>22</v>
      </c>
      <c r="D7" s="4" t="s">
        <v>23</v>
      </c>
    </row>
    <row r="8" spans="3:20" ht="17.399999999999999" thickBot="1" x14ac:dyDescent="0.45">
      <c r="C8" s="4">
        <v>450</v>
      </c>
      <c r="D8" s="10">
        <v>162</v>
      </c>
      <c r="F8" s="11" t="s">
        <v>77</v>
      </c>
      <c r="G8" s="11" t="s">
        <v>5</v>
      </c>
      <c r="H8" s="11" t="s">
        <v>7</v>
      </c>
      <c r="I8" s="9" t="s">
        <v>73</v>
      </c>
      <c r="J8" s="11" t="s">
        <v>51</v>
      </c>
      <c r="K8" s="9"/>
      <c r="L8" s="23" t="s">
        <v>2</v>
      </c>
      <c r="M8" s="23"/>
      <c r="N8" s="23"/>
      <c r="R8" t="s">
        <v>0</v>
      </c>
      <c r="S8" t="s">
        <v>44</v>
      </c>
      <c r="T8">
        <v>100</v>
      </c>
    </row>
    <row r="9" spans="3:20" ht="16.8" x14ac:dyDescent="0.4">
      <c r="C9" s="4">
        <v>300</v>
      </c>
      <c r="D9" s="4">
        <v>204</v>
      </c>
      <c r="F9" s="12" t="s">
        <v>58</v>
      </c>
      <c r="G9" s="13" t="s">
        <v>0</v>
      </c>
      <c r="H9" s="14">
        <v>62</v>
      </c>
      <c r="I9" s="15" t="s">
        <v>44</v>
      </c>
      <c r="J9" s="12">
        <v>100</v>
      </c>
      <c r="L9" t="s">
        <v>3</v>
      </c>
      <c r="M9" s="3">
        <f>SUM(H9:H15)</f>
        <v>82</v>
      </c>
      <c r="N9" s="5" t="s">
        <v>52</v>
      </c>
      <c r="R9" t="s">
        <v>1</v>
      </c>
      <c r="S9" t="s">
        <v>45</v>
      </c>
      <c r="T9">
        <v>100</v>
      </c>
    </row>
    <row r="10" spans="3:20" ht="16.8" x14ac:dyDescent="0.4">
      <c r="C10" s="4">
        <v>180</v>
      </c>
      <c r="D10" s="4">
        <v>192</v>
      </c>
      <c r="F10" s="12" t="s">
        <v>59</v>
      </c>
      <c r="G10" s="13" t="s">
        <v>1</v>
      </c>
      <c r="H10" s="14">
        <v>0</v>
      </c>
      <c r="I10" s="15" t="s">
        <v>45</v>
      </c>
      <c r="J10" s="12">
        <v>100</v>
      </c>
      <c r="L10" t="s">
        <v>4</v>
      </c>
      <c r="M10" s="3">
        <f>SUM(H17:H21)</f>
        <v>73</v>
      </c>
      <c r="N10" s="5" t="s">
        <v>53</v>
      </c>
      <c r="R10" t="s">
        <v>12</v>
      </c>
      <c r="S10" t="s">
        <v>46</v>
      </c>
      <c r="T10">
        <v>100</v>
      </c>
    </row>
    <row r="11" spans="3:20" ht="16.8" x14ac:dyDescent="0.4">
      <c r="F11" s="12" t="s">
        <v>60</v>
      </c>
      <c r="G11" s="13" t="s">
        <v>12</v>
      </c>
      <c r="H11" s="14">
        <v>0</v>
      </c>
      <c r="I11" s="15" t="s">
        <v>46</v>
      </c>
      <c r="J11" s="12">
        <v>100</v>
      </c>
      <c r="L11" t="s">
        <v>16</v>
      </c>
      <c r="M11" s="3">
        <f>SUM(H23:H25)</f>
        <v>77</v>
      </c>
      <c r="N11" s="5" t="s">
        <v>15</v>
      </c>
      <c r="R11" t="s">
        <v>29</v>
      </c>
      <c r="S11" t="s">
        <v>31</v>
      </c>
      <c r="T11">
        <v>70</v>
      </c>
    </row>
    <row r="12" spans="3:20" ht="16.8" x14ac:dyDescent="0.4">
      <c r="C12" s="22" t="s">
        <v>6</v>
      </c>
      <c r="D12" s="22"/>
      <c r="E12" s="6"/>
      <c r="F12" s="12" t="s">
        <v>61</v>
      </c>
      <c r="G12" s="13" t="s">
        <v>29</v>
      </c>
      <c r="H12" s="14">
        <v>19</v>
      </c>
      <c r="I12" s="15" t="s">
        <v>31</v>
      </c>
      <c r="J12" s="12">
        <v>70</v>
      </c>
      <c r="L12" t="s">
        <v>17</v>
      </c>
      <c r="M12" s="3">
        <f>2*H9+H12+H13+H17+H18+H23</f>
        <v>162</v>
      </c>
      <c r="N12" s="5" t="s">
        <v>74</v>
      </c>
      <c r="R12" t="s">
        <v>30</v>
      </c>
      <c r="S12" t="s">
        <v>32</v>
      </c>
      <c r="T12">
        <v>10</v>
      </c>
    </row>
    <row r="13" spans="3:20" ht="16.8" x14ac:dyDescent="0.4">
      <c r="C13" s="4" t="s">
        <v>24</v>
      </c>
      <c r="D13" s="4" t="s">
        <v>25</v>
      </c>
      <c r="F13" s="12" t="s">
        <v>62</v>
      </c>
      <c r="G13" s="13" t="s">
        <v>30</v>
      </c>
      <c r="H13" s="14">
        <v>1</v>
      </c>
      <c r="I13" s="15" t="s">
        <v>32</v>
      </c>
      <c r="J13" s="12">
        <v>10</v>
      </c>
      <c r="L13" t="s">
        <v>18</v>
      </c>
      <c r="M13" s="3">
        <f>3*H10+H12+2*H14+H15+H17+2*H20+H21+H24</f>
        <v>204</v>
      </c>
      <c r="N13" s="5" t="s">
        <v>75</v>
      </c>
      <c r="R13" t="s">
        <v>33</v>
      </c>
      <c r="S13" t="s">
        <v>34</v>
      </c>
      <c r="T13">
        <v>40</v>
      </c>
    </row>
    <row r="14" spans="3:20" ht="16.8" x14ac:dyDescent="0.4">
      <c r="C14" s="4">
        <v>1000</v>
      </c>
      <c r="D14" s="4">
        <v>82</v>
      </c>
      <c r="F14" s="12" t="s">
        <v>63</v>
      </c>
      <c r="G14" s="13" t="s">
        <v>33</v>
      </c>
      <c r="H14" s="14">
        <v>0</v>
      </c>
      <c r="I14" s="15" t="s">
        <v>34</v>
      </c>
      <c r="J14" s="12">
        <v>40</v>
      </c>
      <c r="L14" t="s">
        <v>19</v>
      </c>
      <c r="M14" s="3">
        <f>5*H11+H12+3*H13+2*H14+3*H15+H18+4*H19+H20+2*H21+H24+3*H25</f>
        <v>194</v>
      </c>
      <c r="N14" s="5" t="s">
        <v>76</v>
      </c>
      <c r="R14" t="s">
        <v>42</v>
      </c>
      <c r="S14" t="s">
        <v>43</v>
      </c>
      <c r="T14">
        <f>1000-(300+180*3)</f>
        <v>160</v>
      </c>
    </row>
    <row r="15" spans="3:20" ht="16.8" x14ac:dyDescent="0.4">
      <c r="C15" s="4">
        <v>800</v>
      </c>
      <c r="D15" s="4">
        <v>73</v>
      </c>
      <c r="F15" s="12" t="s">
        <v>64</v>
      </c>
      <c r="G15" s="13" t="s">
        <v>42</v>
      </c>
      <c r="H15" s="14">
        <v>0</v>
      </c>
      <c r="I15" s="15" t="s">
        <v>43</v>
      </c>
      <c r="J15" s="12">
        <f>1000-(300+180*3)</f>
        <v>160</v>
      </c>
      <c r="L15" s="1"/>
      <c r="O15" s="1"/>
    </row>
    <row r="16" spans="3:20" ht="16.8" x14ac:dyDescent="0.4">
      <c r="C16" s="4">
        <v>550</v>
      </c>
      <c r="D16" s="4">
        <v>124</v>
      </c>
      <c r="F16" s="16"/>
      <c r="G16" s="17"/>
      <c r="H16" s="19"/>
      <c r="I16" s="18"/>
      <c r="J16" s="16"/>
      <c r="L16" s="21"/>
      <c r="M16" s="21"/>
      <c r="O16" s="1"/>
      <c r="R16" t="s">
        <v>8</v>
      </c>
      <c r="S16" t="s">
        <v>37</v>
      </c>
      <c r="T16">
        <v>50</v>
      </c>
    </row>
    <row r="17" spans="3:20" ht="16.8" x14ac:dyDescent="0.4">
      <c r="F17" s="12" t="s">
        <v>65</v>
      </c>
      <c r="G17" s="13" t="s">
        <v>8</v>
      </c>
      <c r="H17" s="14">
        <v>0</v>
      </c>
      <c r="I17" s="15" t="s">
        <v>37</v>
      </c>
      <c r="J17" s="12">
        <v>50</v>
      </c>
      <c r="O17" s="1"/>
      <c r="R17" t="s">
        <v>10</v>
      </c>
      <c r="S17" t="s">
        <v>38</v>
      </c>
      <c r="T17">
        <v>20</v>
      </c>
    </row>
    <row r="18" spans="3:20" ht="16.8" x14ac:dyDescent="0.4">
      <c r="C18" s="22" t="s">
        <v>26</v>
      </c>
      <c r="D18" s="22"/>
      <c r="E18" s="6"/>
      <c r="F18" s="12" t="s">
        <v>66</v>
      </c>
      <c r="G18" s="13" t="s">
        <v>10</v>
      </c>
      <c r="H18" s="14">
        <v>0</v>
      </c>
      <c r="I18" s="15" t="s">
        <v>39</v>
      </c>
      <c r="J18" s="12">
        <v>170</v>
      </c>
      <c r="R18" t="s">
        <v>13</v>
      </c>
      <c r="S18" t="s">
        <v>47</v>
      </c>
      <c r="T18">
        <v>80</v>
      </c>
    </row>
    <row r="19" spans="3:20" ht="16.8" x14ac:dyDescent="0.4">
      <c r="C19" s="4" t="s">
        <v>27</v>
      </c>
      <c r="D19" s="4">
        <v>1.9</v>
      </c>
      <c r="F19" s="12" t="s">
        <v>67</v>
      </c>
      <c r="G19" s="13" t="s">
        <v>13</v>
      </c>
      <c r="H19" s="14">
        <v>0</v>
      </c>
      <c r="I19" s="15" t="s">
        <v>47</v>
      </c>
      <c r="J19" s="12">
        <v>80</v>
      </c>
      <c r="R19" t="s">
        <v>35</v>
      </c>
      <c r="S19" t="s">
        <v>40</v>
      </c>
      <c r="T19">
        <v>20</v>
      </c>
    </row>
    <row r="20" spans="3:20" ht="17.399999999999999" thickBot="1" x14ac:dyDescent="0.45">
      <c r="C20" s="4" t="s">
        <v>28</v>
      </c>
      <c r="D20" s="4">
        <v>180</v>
      </c>
      <c r="F20" s="12" t="s">
        <v>68</v>
      </c>
      <c r="G20" s="13" t="s">
        <v>35</v>
      </c>
      <c r="H20" s="14">
        <v>73</v>
      </c>
      <c r="I20" s="15" t="s">
        <v>40</v>
      </c>
      <c r="J20" s="12">
        <v>20</v>
      </c>
      <c r="L20" s="23" t="s">
        <v>20</v>
      </c>
      <c r="M20" s="23"/>
      <c r="N20" s="23"/>
      <c r="O20" s="23"/>
      <c r="P20" s="23"/>
      <c r="Q20" s="23"/>
      <c r="R20" t="s">
        <v>36</v>
      </c>
      <c r="S20" t="s">
        <v>41</v>
      </c>
      <c r="T20">
        <f>800-300-2*180</f>
        <v>140</v>
      </c>
    </row>
    <row r="21" spans="3:20" ht="21" x14ac:dyDescent="0.4">
      <c r="F21" s="12" t="s">
        <v>69</v>
      </c>
      <c r="G21" s="13" t="s">
        <v>36</v>
      </c>
      <c r="H21" s="14">
        <v>0</v>
      </c>
      <c r="I21" s="15" t="s">
        <v>41</v>
      </c>
      <c r="J21" s="12">
        <f>800-300-2*180</f>
        <v>140</v>
      </c>
      <c r="L21" t="s">
        <v>54</v>
      </c>
      <c r="M21" s="2">
        <f>SUMPRODUCT(H9:H15,J9:J15)+SUMPRODUCT(H17:H21,J17:J21)+SUMPRODUCT(H23:H25,J23:J25)</f>
        <v>13730</v>
      </c>
      <c r="N21" s="21" t="s">
        <v>56</v>
      </c>
      <c r="O21" s="21"/>
      <c r="P21" s="21"/>
      <c r="Q21" s="21"/>
    </row>
    <row r="22" spans="3:20" ht="21" x14ac:dyDescent="0.4">
      <c r="F22" s="16"/>
      <c r="G22" s="17"/>
      <c r="H22" s="17"/>
      <c r="I22" s="18"/>
      <c r="J22" s="16"/>
      <c r="L22" t="s">
        <v>55</v>
      </c>
      <c r="M22" s="7">
        <f>M21*1.9</f>
        <v>26087</v>
      </c>
      <c r="N22" s="6" t="s">
        <v>57</v>
      </c>
      <c r="R22" t="s">
        <v>9</v>
      </c>
      <c r="S22" t="s">
        <v>50</v>
      </c>
      <c r="T22">
        <v>100</v>
      </c>
    </row>
    <row r="23" spans="3:20" ht="16.8" x14ac:dyDescent="0.4">
      <c r="F23" s="12" t="s">
        <v>70</v>
      </c>
      <c r="G23" s="13" t="s">
        <v>9</v>
      </c>
      <c r="H23" s="14">
        <v>18</v>
      </c>
      <c r="I23" s="15" t="s">
        <v>50</v>
      </c>
      <c r="J23" s="12">
        <v>100</v>
      </c>
      <c r="R23" t="s">
        <v>11</v>
      </c>
      <c r="S23" t="s">
        <v>48</v>
      </c>
      <c r="T23">
        <v>70</v>
      </c>
    </row>
    <row r="24" spans="3:20" ht="16.8" x14ac:dyDescent="0.4">
      <c r="F24" s="12" t="s">
        <v>71</v>
      </c>
      <c r="G24" s="13" t="s">
        <v>11</v>
      </c>
      <c r="H24" s="14">
        <v>39</v>
      </c>
      <c r="I24" s="15" t="s">
        <v>48</v>
      </c>
      <c r="J24" s="12">
        <v>70</v>
      </c>
      <c r="R24" t="s">
        <v>14</v>
      </c>
      <c r="S24" t="s">
        <v>49</v>
      </c>
      <c r="T24">
        <v>10</v>
      </c>
    </row>
    <row r="25" spans="3:20" ht="16.8" x14ac:dyDescent="0.4">
      <c r="F25" s="12" t="s">
        <v>72</v>
      </c>
      <c r="G25" s="13" t="s">
        <v>14</v>
      </c>
      <c r="H25" s="14">
        <v>20</v>
      </c>
      <c r="I25" s="15" t="s">
        <v>49</v>
      </c>
      <c r="J25" s="12">
        <v>10</v>
      </c>
    </row>
  </sheetData>
  <mergeCells count="8">
    <mergeCell ref="N21:Q21"/>
    <mergeCell ref="C6:D6"/>
    <mergeCell ref="C12:D12"/>
    <mergeCell ref="C18:D18"/>
    <mergeCell ref="L16:M16"/>
    <mergeCell ref="F6:I6"/>
    <mergeCell ref="L8:N8"/>
    <mergeCell ref="L20:Q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RESOLUTION PBL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Joyeuse Ampire Kabonjo</dc:creator>
  <cp:lastModifiedBy>Marie Joyeuse Ampire Kabonjo</cp:lastModifiedBy>
  <dcterms:created xsi:type="dcterms:W3CDTF">2025-02-24T11:19:52Z</dcterms:created>
  <dcterms:modified xsi:type="dcterms:W3CDTF">2025-03-12T15:12:57Z</dcterms:modified>
</cp:coreProperties>
</file>