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q91032bb\Desktop\PDRA UoM 2022-2026\4DVOLC project\Article\Article La Palma Petrol\Volcanica revision\Zenodo files\CSD -VND analysis\"/>
    </mc:Choice>
  </mc:AlternateContent>
  <bookViews>
    <workbookView xWindow="0" yWindow="0" windowWidth="28800" windowHeight="12330" firstSheet="7" activeTab="15"/>
  </bookViews>
  <sheets>
    <sheet name="15_N 002 plg" sheetId="1" r:id="rId1"/>
    <sheet name="15_N 005 plg" sheetId="3" r:id="rId2"/>
    <sheet name="15_N 006 plg" sheetId="4" r:id="rId3"/>
    <sheet name="15_N 008 plg" sheetId="6" r:id="rId4"/>
    <sheet name="15_N 009 plg" sheetId="7" r:id="rId5"/>
    <sheet name="15_N 010 plg" sheetId="9" r:id="rId6"/>
    <sheet name="15_N 011 plg" sheetId="11" r:id="rId7"/>
    <sheet name="15_N 014 plg" sheetId="13" r:id="rId8"/>
    <sheet name="15_M 005 plg" sheetId="16" r:id="rId9"/>
    <sheet name="15_M 006 plg" sheetId="17" r:id="rId10"/>
    <sheet name="15_M 008 plg" sheetId="18" r:id="rId11"/>
    <sheet name="15_M 009 plg" sheetId="19" r:id="rId12"/>
    <sheet name="15_M 014 plg" sheetId="20" r:id="rId13"/>
    <sheet name="15_M 018 plg" sheetId="21" r:id="rId14"/>
    <sheet name="15_M 019 plg" sheetId="22" r:id="rId15"/>
    <sheet name="Diagram" sheetId="24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3" i="13" l="1"/>
  <c r="M33" i="13"/>
  <c r="O33" i="13"/>
  <c r="P33" i="13"/>
  <c r="R33" i="13"/>
  <c r="W56" i="24" l="1"/>
  <c r="W55" i="24"/>
  <c r="J50" i="24"/>
  <c r="J5" i="24" l="1"/>
  <c r="J6" i="24"/>
  <c r="K6" i="24" s="1"/>
  <c r="M6" i="24"/>
  <c r="J8" i="24"/>
  <c r="J10" i="24"/>
  <c r="M10" i="24" s="1"/>
  <c r="L10" i="24"/>
  <c r="J11" i="24"/>
  <c r="K11" i="24" s="1"/>
  <c r="J13" i="24"/>
  <c r="K13" i="24" s="1"/>
  <c r="J15" i="24"/>
  <c r="K15" i="24" s="1"/>
  <c r="J16" i="24"/>
  <c r="L16" i="24" s="1"/>
  <c r="J18" i="24"/>
  <c r="K18" i="24" s="1"/>
  <c r="J20" i="24"/>
  <c r="K20" i="24" s="1"/>
  <c r="J21" i="24"/>
  <c r="K21" i="24" s="1"/>
  <c r="L21" i="24"/>
  <c r="J23" i="24"/>
  <c r="L23" i="24" s="1"/>
  <c r="K23" i="24"/>
  <c r="M23" i="24"/>
  <c r="J25" i="24"/>
  <c r="K25" i="24" s="1"/>
  <c r="J26" i="24"/>
  <c r="L26" i="24" s="1"/>
  <c r="J28" i="24"/>
  <c r="K28" i="24" s="1"/>
  <c r="J30" i="24"/>
  <c r="K30" i="24" s="1"/>
  <c r="J31" i="24"/>
  <c r="K31" i="24"/>
  <c r="L31" i="24"/>
  <c r="M31" i="24"/>
  <c r="J33" i="24"/>
  <c r="K33" i="24" s="1"/>
  <c r="J35" i="24"/>
  <c r="K35" i="24" s="1"/>
  <c r="M35" i="24"/>
  <c r="J36" i="24"/>
  <c r="K36" i="24"/>
  <c r="L36" i="24"/>
  <c r="M36" i="24"/>
  <c r="J38" i="24"/>
  <c r="K38" i="24" s="1"/>
  <c r="J40" i="24"/>
  <c r="K40" i="24" s="1"/>
  <c r="M40" i="24"/>
  <c r="J41" i="24"/>
  <c r="K41" i="24"/>
  <c r="L41" i="24"/>
  <c r="M41" i="24"/>
  <c r="J43" i="24"/>
  <c r="K43" i="24"/>
  <c r="L43" i="24"/>
  <c r="M43" i="24"/>
  <c r="J45" i="24"/>
  <c r="K45" i="24" s="1"/>
  <c r="J46" i="24"/>
  <c r="K46" i="24" s="1"/>
  <c r="J48" i="24"/>
  <c r="K48" i="24" s="1"/>
  <c r="K50" i="24"/>
  <c r="L50" i="24"/>
  <c r="M50" i="24"/>
  <c r="J51" i="24"/>
  <c r="K51" i="24" s="1"/>
  <c r="J53" i="24"/>
  <c r="K53" i="24" s="1"/>
  <c r="L53" i="24"/>
  <c r="M53" i="24"/>
  <c r="J55" i="24"/>
  <c r="K55" i="24" s="1"/>
  <c r="Q55" i="24"/>
  <c r="W58" i="24"/>
  <c r="Z55" i="24" s="1"/>
  <c r="W59" i="24" s="1"/>
  <c r="J56" i="24"/>
  <c r="K56" i="24" s="1"/>
  <c r="M56" i="24"/>
  <c r="Q56" i="24"/>
  <c r="J58" i="24"/>
  <c r="K58" i="24" s="1"/>
  <c r="J60" i="24"/>
  <c r="K60" i="24" s="1"/>
  <c r="J61" i="24"/>
  <c r="K61" i="24" s="1"/>
  <c r="J63" i="24"/>
  <c r="M63" i="24" s="1"/>
  <c r="K63" i="24"/>
  <c r="L63" i="24"/>
  <c r="J65" i="24"/>
  <c r="K65" i="24"/>
  <c r="L65" i="24"/>
  <c r="M65" i="24"/>
  <c r="Q65" i="24"/>
  <c r="W65" i="24"/>
  <c r="J66" i="24"/>
  <c r="L66" i="24" s="1"/>
  <c r="Q66" i="24"/>
  <c r="W66" i="24"/>
  <c r="J68" i="24"/>
  <c r="K68" i="24" s="1"/>
  <c r="J70" i="24"/>
  <c r="L70" i="24" s="1"/>
  <c r="J71" i="24"/>
  <c r="K71" i="24" s="1"/>
  <c r="J73" i="24"/>
  <c r="K73" i="24"/>
  <c r="L73" i="24"/>
  <c r="M73" i="24"/>
  <c r="J75" i="24"/>
  <c r="L75" i="24" s="1"/>
  <c r="K75" i="24"/>
  <c r="M75" i="24"/>
  <c r="J76" i="24"/>
  <c r="K76" i="24"/>
  <c r="L76" i="24"/>
  <c r="M76" i="24"/>
  <c r="J78" i="24"/>
  <c r="L78" i="24" s="1"/>
  <c r="L29" i="1"/>
  <c r="M21" i="24" l="1"/>
  <c r="K26" i="24"/>
  <c r="L51" i="24"/>
  <c r="M51" i="24"/>
  <c r="M16" i="24"/>
  <c r="M30" i="24"/>
  <c r="M66" i="24"/>
  <c r="M55" i="24"/>
  <c r="W68" i="24"/>
  <c r="K70" i="24"/>
  <c r="L40" i="24"/>
  <c r="K78" i="24"/>
  <c r="AD65" i="24" s="1"/>
  <c r="K66" i="24"/>
  <c r="M26" i="24"/>
  <c r="Q68" i="24"/>
  <c r="M71" i="24"/>
  <c r="L71" i="24"/>
  <c r="T65" i="24"/>
  <c r="Q69" i="24" s="1"/>
  <c r="Z65" i="24"/>
  <c r="W69" i="24" s="1"/>
  <c r="M13" i="24"/>
  <c r="K16" i="24"/>
  <c r="AJ55" i="24" s="1"/>
  <c r="L13" i="24"/>
  <c r="M11" i="24"/>
  <c r="L30" i="24"/>
  <c r="L11" i="24"/>
  <c r="M61" i="24"/>
  <c r="L61" i="24"/>
  <c r="K8" i="24"/>
  <c r="L6" i="24"/>
  <c r="Q58" i="24"/>
  <c r="T55" i="24" s="1"/>
  <c r="Q59" i="24" s="1"/>
  <c r="M58" i="24"/>
  <c r="M33" i="24"/>
  <c r="M45" i="24"/>
  <c r="L56" i="24"/>
  <c r="M68" i="24"/>
  <c r="M46" i="24"/>
  <c r="M78" i="24"/>
  <c r="L68" i="24"/>
  <c r="L58" i="24"/>
  <c r="L46" i="24"/>
  <c r="L33" i="24"/>
  <c r="M20" i="24"/>
  <c r="L20" i="24"/>
  <c r="K5" i="24"/>
  <c r="K10" i="24"/>
  <c r="M60" i="24"/>
  <c r="M48" i="24"/>
  <c r="M38" i="24"/>
  <c r="M28" i="24"/>
  <c r="M18" i="24"/>
  <c r="M8" i="24"/>
  <c r="L60" i="24"/>
  <c r="L48" i="24"/>
  <c r="L38" i="24"/>
  <c r="L28" i="24"/>
  <c r="L18" i="24"/>
  <c r="L8" i="24"/>
  <c r="M25" i="24"/>
  <c r="M15" i="24"/>
  <c r="M5" i="24"/>
  <c r="L55" i="24"/>
  <c r="L45" i="24"/>
  <c r="L35" i="24"/>
  <c r="L25" i="24"/>
  <c r="L15" i="24"/>
  <c r="L5" i="24"/>
  <c r="M70" i="24"/>
  <c r="R32" i="22"/>
  <c r="R34" i="22" s="1"/>
  <c r="P32" i="22"/>
  <c r="P34" i="22" s="1"/>
  <c r="O32" i="22"/>
  <c r="O34" i="22" s="1"/>
  <c r="M32" i="22"/>
  <c r="M34" i="22" s="1"/>
  <c r="L32" i="22"/>
  <c r="L34" i="22" s="1"/>
  <c r="R30" i="21"/>
  <c r="R32" i="21" s="1"/>
  <c r="P30" i="21"/>
  <c r="P32" i="21" s="1"/>
  <c r="O30" i="21"/>
  <c r="O32" i="21" s="1"/>
  <c r="M30" i="21"/>
  <c r="M32" i="21" s="1"/>
  <c r="L30" i="21"/>
  <c r="L32" i="21" s="1"/>
  <c r="R32" i="20"/>
  <c r="R34" i="20" s="1"/>
  <c r="P32" i="20"/>
  <c r="P34" i="20" s="1"/>
  <c r="O32" i="20"/>
  <c r="O34" i="20" s="1"/>
  <c r="M32" i="20"/>
  <c r="M34" i="20" s="1"/>
  <c r="L32" i="20"/>
  <c r="L34" i="20" s="1"/>
  <c r="R31" i="19"/>
  <c r="R33" i="19" s="1"/>
  <c r="P31" i="19"/>
  <c r="P33" i="19" s="1"/>
  <c r="O31" i="19"/>
  <c r="O33" i="19" s="1"/>
  <c r="M31" i="19"/>
  <c r="M33" i="19" s="1"/>
  <c r="L31" i="19"/>
  <c r="L33" i="19" s="1"/>
  <c r="Q30" i="18"/>
  <c r="Q32" i="18" s="1"/>
  <c r="O30" i="18"/>
  <c r="O32" i="18" s="1"/>
  <c r="N30" i="18"/>
  <c r="N32" i="18" s="1"/>
  <c r="L30" i="18"/>
  <c r="L32" i="18" s="1"/>
  <c r="K30" i="18"/>
  <c r="K32" i="18" s="1"/>
  <c r="Q31" i="17"/>
  <c r="Q33" i="17" s="1"/>
  <c r="O31" i="17"/>
  <c r="O33" i="17" s="1"/>
  <c r="N31" i="17"/>
  <c r="N33" i="17" s="1"/>
  <c r="L31" i="17"/>
  <c r="L32" i="17" s="1"/>
  <c r="K31" i="17"/>
  <c r="K33" i="17" s="1"/>
  <c r="R31" i="16"/>
  <c r="R33" i="16" s="1"/>
  <c r="P31" i="16"/>
  <c r="P33" i="16" s="1"/>
  <c r="O31" i="16"/>
  <c r="O33" i="16" s="1"/>
  <c r="M31" i="16"/>
  <c r="M33" i="16" s="1"/>
  <c r="L31" i="16"/>
  <c r="L33" i="16" s="1"/>
  <c r="R31" i="13"/>
  <c r="P31" i="13"/>
  <c r="O31" i="13"/>
  <c r="M31" i="13"/>
  <c r="L31" i="13"/>
  <c r="R32" i="11"/>
  <c r="R34" i="11" s="1"/>
  <c r="P32" i="11"/>
  <c r="P34" i="11" s="1"/>
  <c r="O32" i="11"/>
  <c r="O33" i="11" s="1"/>
  <c r="M32" i="11"/>
  <c r="M34" i="11" s="1"/>
  <c r="L32" i="11"/>
  <c r="L34" i="11" s="1"/>
  <c r="R31" i="9"/>
  <c r="R33" i="9" s="1"/>
  <c r="P31" i="9"/>
  <c r="P33" i="9" s="1"/>
  <c r="O31" i="9"/>
  <c r="O33" i="9" s="1"/>
  <c r="M31" i="9"/>
  <c r="M33" i="9" s="1"/>
  <c r="L31" i="9"/>
  <c r="L32" i="9" s="1"/>
  <c r="R31" i="7"/>
  <c r="R33" i="7" s="1"/>
  <c r="P31" i="7"/>
  <c r="P33" i="7" s="1"/>
  <c r="O31" i="7"/>
  <c r="O33" i="7" s="1"/>
  <c r="M31" i="7"/>
  <c r="M33" i="7" s="1"/>
  <c r="L31" i="7"/>
  <c r="L33" i="7" s="1"/>
  <c r="R30" i="6"/>
  <c r="R32" i="6" s="1"/>
  <c r="P30" i="6"/>
  <c r="P32" i="6" s="1"/>
  <c r="O30" i="6"/>
  <c r="O32" i="6" s="1"/>
  <c r="M30" i="6"/>
  <c r="M32" i="6" s="1"/>
  <c r="L30" i="6"/>
  <c r="L31" i="6" s="1"/>
  <c r="R30" i="4"/>
  <c r="R32" i="4" s="1"/>
  <c r="P30" i="4"/>
  <c r="P32" i="4" s="1"/>
  <c r="O30" i="4"/>
  <c r="O32" i="4" s="1"/>
  <c r="M30" i="4"/>
  <c r="M32" i="4" s="1"/>
  <c r="L30" i="4"/>
  <c r="L32" i="4" s="1"/>
  <c r="Q31" i="3"/>
  <c r="Q33" i="3" s="1"/>
  <c r="O31" i="3"/>
  <c r="O33" i="3" s="1"/>
  <c r="N31" i="3"/>
  <c r="N32" i="3" s="1"/>
  <c r="L31" i="3"/>
  <c r="L32" i="3" s="1"/>
  <c r="K31" i="3"/>
  <c r="K33" i="3" s="1"/>
  <c r="AJ56" i="24" l="1"/>
  <c r="AD66" i="24"/>
  <c r="AD68" i="24"/>
  <c r="AG65" i="24" s="1"/>
  <c r="AD69" i="24" s="1"/>
  <c r="AD56" i="24"/>
  <c r="AD55" i="24"/>
  <c r="AD58" i="24" s="1"/>
  <c r="AG55" i="24" s="1"/>
  <c r="AD59" i="24" s="1"/>
  <c r="AJ58" i="24"/>
  <c r="AM55" i="24" s="1"/>
  <c r="AJ59" i="24" s="1"/>
  <c r="P33" i="22"/>
  <c r="R33" i="22"/>
  <c r="O33" i="22"/>
  <c r="L33" i="22"/>
  <c r="M33" i="22"/>
  <c r="M31" i="21"/>
  <c r="R31" i="21"/>
  <c r="O31" i="21"/>
  <c r="P31" i="21"/>
  <c r="L31" i="21"/>
  <c r="O33" i="20"/>
  <c r="P33" i="20"/>
  <c r="R33" i="20"/>
  <c r="L33" i="20"/>
  <c r="M33" i="20"/>
  <c r="R32" i="19"/>
  <c r="O32" i="19"/>
  <c r="P32" i="19"/>
  <c r="L32" i="19"/>
  <c r="M32" i="19"/>
  <c r="Q31" i="18"/>
  <c r="N31" i="18"/>
  <c r="O31" i="18"/>
  <c r="K31" i="18"/>
  <c r="L31" i="18"/>
  <c r="L33" i="17"/>
  <c r="Q32" i="17"/>
  <c r="N32" i="17"/>
  <c r="O32" i="17"/>
  <c r="K32" i="17"/>
  <c r="R32" i="16"/>
  <c r="O32" i="16"/>
  <c r="P32" i="16"/>
  <c r="L32" i="16"/>
  <c r="M32" i="16"/>
  <c r="R32" i="13"/>
  <c r="P32" i="13"/>
  <c r="O32" i="13"/>
  <c r="L32" i="13"/>
  <c r="M32" i="13"/>
  <c r="R33" i="11"/>
  <c r="O34" i="11"/>
  <c r="P33" i="11"/>
  <c r="M33" i="11"/>
  <c r="L33" i="11"/>
  <c r="R32" i="9"/>
  <c r="O32" i="9"/>
  <c r="P32" i="9"/>
  <c r="L33" i="9"/>
  <c r="M32" i="9"/>
  <c r="R32" i="7"/>
  <c r="O32" i="7"/>
  <c r="P32" i="7"/>
  <c r="L32" i="7"/>
  <c r="M32" i="7"/>
  <c r="R31" i="6"/>
  <c r="O31" i="6"/>
  <c r="P31" i="6"/>
  <c r="L32" i="6"/>
  <c r="M31" i="6"/>
  <c r="R31" i="4"/>
  <c r="O31" i="4"/>
  <c r="P31" i="4"/>
  <c r="L31" i="4"/>
  <c r="M31" i="4"/>
  <c r="Q32" i="3"/>
  <c r="N33" i="3"/>
  <c r="O32" i="3"/>
  <c r="L33" i="3"/>
  <c r="K32" i="3"/>
  <c r="P29" i="1" l="1"/>
  <c r="P31" i="1" s="1"/>
  <c r="R29" i="1"/>
  <c r="R31" i="1" s="1"/>
  <c r="O29" i="1"/>
  <c r="O31" i="1" s="1"/>
  <c r="M29" i="1"/>
  <c r="M30" i="1" s="1"/>
  <c r="L31" i="1"/>
  <c r="R30" i="1" l="1"/>
  <c r="L30" i="1"/>
  <c r="P30" i="1"/>
  <c r="M31" i="1"/>
  <c r="O30" i="1"/>
</calcChain>
</file>

<file path=xl/sharedStrings.xml><?xml version="1.0" encoding="utf-8"?>
<sst xmlns="http://schemas.openxmlformats.org/spreadsheetml/2006/main" count="610" uniqueCount="54">
  <si>
    <t>ln (pop den)</t>
  </si>
  <si>
    <t>ln min</t>
  </si>
  <si>
    <t>log max</t>
  </si>
  <si>
    <t>cry num</t>
  </si>
  <si>
    <t>vol %</t>
  </si>
  <si>
    <t>Vol from inter data (%)</t>
  </si>
  <si>
    <t>Total number from CSD</t>
  </si>
  <si>
    <t>Total vol (%) from CSD</t>
  </si>
  <si>
    <t>Mean size from CSD</t>
  </si>
  <si>
    <t>Regression - intercept</t>
  </si>
  <si>
    <t>Regression - slope</t>
  </si>
  <si>
    <t>Regression volume (%)</t>
  </si>
  <si>
    <t>Goodness of fit (Q)</t>
  </si>
  <si>
    <t>Mid Inter</t>
  </si>
  <si>
    <t>-Infinity</t>
  </si>
  <si>
    <t>Size interval</t>
  </si>
  <si>
    <t>Size interval &gt; 0.03</t>
  </si>
  <si>
    <t>Size interval &lt; 0.03</t>
  </si>
  <si>
    <t>ln(n0)</t>
  </si>
  <si>
    <t>slope</t>
  </si>
  <si>
    <t>Gr (mm/s)</t>
  </si>
  <si>
    <t>Time (s)</t>
  </si>
  <si>
    <t>Time (m)</t>
  </si>
  <si>
    <t>Time (h)</t>
  </si>
  <si>
    <t>Time (d)</t>
  </si>
  <si>
    <t>Sample</t>
  </si>
  <si>
    <t>Interval</t>
  </si>
  <si>
    <t>Phase</t>
  </si>
  <si>
    <t>Plg</t>
  </si>
  <si>
    <t>Mean</t>
  </si>
  <si>
    <t>All sizes</t>
  </si>
  <si>
    <t>Growth rate (mm/s)</t>
  </si>
  <si>
    <r>
      <t xml:space="preserve">1 </t>
    </r>
    <r>
      <rPr>
        <b/>
        <sz val="11"/>
        <color theme="1"/>
        <rFont val="Calibri"/>
        <family val="2"/>
      </rPr>
      <t xml:space="preserve">σ </t>
    </r>
  </si>
  <si>
    <t>Stdev</t>
  </si>
  <si>
    <t>∑1/δxi</t>
  </si>
  <si>
    <t>∑(xi​−xˉ)2/δxi2​</t>
  </si>
  <si>
    <t>∑xi​/δxi2​</t>
  </si>
  <si>
    <t>15_N 014</t>
  </si>
  <si>
    <t>15_N 011</t>
  </si>
  <si>
    <t>15_N 010</t>
  </si>
  <si>
    <t>15_M 019</t>
  </si>
  <si>
    <t>15_M 018</t>
  </si>
  <si>
    <t>Mean (xˉ)</t>
  </si>
  <si>
    <t>15_M 014</t>
  </si>
  <si>
    <t>15_M 009</t>
  </si>
  <si>
    <t>15_M 008</t>
  </si>
  <si>
    <t>15_M 006</t>
  </si>
  <si>
    <t>15_M 005</t>
  </si>
  <si>
    <t>15_N 009</t>
  </si>
  <si>
    <t>15_N 008</t>
  </si>
  <si>
    <t>15_Nov 006</t>
  </si>
  <si>
    <t>15_N 005</t>
  </si>
  <si>
    <t>15_N 002</t>
  </si>
  <si>
    <t>Mean, Stdev and error propagation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</si>
</sst>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E+00"/>
    <numFmt numFmtId="165" formatCode="0.0000"/>
    <numFmt numFmtId="166" formatCode="0.0"/>
    <numFmt numFmtId="167" formatCode="0.000"/>
    <numFmt numFmtId="168" formatCode="0.0E+00"/>
    <numFmt numFmtId="169" formatCode="0.0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</font>
    <font>
      <i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1" fontId="0" fillId="0" borderId="0" xfId="0" applyNumberFormat="1" applyAlignment="1">
      <alignment horizontal="center" vertical="center" wrapText="1"/>
    </xf>
    <xf numFmtId="0" fontId="1" fillId="0" borderId="0" xfId="0" applyFont="1"/>
    <xf numFmtId="1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 vertical="center" wrapText="1"/>
    </xf>
    <xf numFmtId="11" fontId="0" fillId="0" borderId="0" xfId="0" applyNumberFormat="1" applyFill="1" applyAlignment="1">
      <alignment horizontal="center" vertical="center" wrapText="1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1" xfId="0" applyBorder="1"/>
    <xf numFmtId="0" fontId="1" fillId="3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64" fontId="0" fillId="0" borderId="0" xfId="0" applyNumberFormat="1" applyFill="1" applyAlignment="1">
      <alignment horizontal="center"/>
    </xf>
    <xf numFmtId="0" fontId="0" fillId="0" borderId="0" xfId="0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3" xfId="0" applyFont="1" applyBorder="1"/>
    <xf numFmtId="0" fontId="0" fillId="0" borderId="3" xfId="0" applyBorder="1"/>
    <xf numFmtId="2" fontId="0" fillId="0" borderId="3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165" fontId="0" fillId="0" borderId="3" xfId="0" applyNumberFormat="1" applyBorder="1" applyAlignment="1">
      <alignment horizontal="center" vertical="center" wrapText="1"/>
    </xf>
    <xf numFmtId="0" fontId="0" fillId="3" borderId="2" xfId="0" applyFill="1" applyBorder="1"/>
    <xf numFmtId="0" fontId="1" fillId="3" borderId="2" xfId="0" applyFont="1" applyFill="1" applyBorder="1" applyAlignment="1">
      <alignment horizontal="center"/>
    </xf>
    <xf numFmtId="0" fontId="0" fillId="3" borderId="1" xfId="0" applyFill="1" applyBorder="1"/>
    <xf numFmtId="2" fontId="0" fillId="0" borderId="3" xfId="0" applyNumberFormat="1" applyBorder="1" applyAlignment="1">
      <alignment horizontal="center"/>
    </xf>
    <xf numFmtId="0" fontId="0" fillId="0" borderId="0" xfId="0" applyBorder="1"/>
    <xf numFmtId="2" fontId="0" fillId="0" borderId="0" xfId="0" applyNumberForma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4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1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 wrapText="1"/>
    </xf>
    <xf numFmtId="167" fontId="0" fillId="0" borderId="0" xfId="0" applyNumberFormat="1" applyAlignment="1">
      <alignment horizontal="center" vertical="center" wrapText="1"/>
    </xf>
    <xf numFmtId="167" fontId="0" fillId="0" borderId="1" xfId="0" applyNumberFormat="1" applyBorder="1" applyAlignment="1">
      <alignment horizontal="center" vertical="center" wrapText="1"/>
    </xf>
    <xf numFmtId="167" fontId="0" fillId="0" borderId="3" xfId="0" applyNumberFormat="1" applyBorder="1" applyAlignment="1">
      <alignment horizontal="center" vertical="center" wrapText="1"/>
    </xf>
    <xf numFmtId="11" fontId="0" fillId="0" borderId="3" xfId="0" applyNumberForma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2" fontId="0" fillId="0" borderId="3" xfId="0" applyNumberFormat="1" applyFont="1" applyBorder="1" applyAlignment="1">
      <alignment horizontal="center"/>
    </xf>
    <xf numFmtId="166" fontId="0" fillId="0" borderId="0" xfId="0" applyNumberFormat="1" applyFill="1" applyAlignment="1">
      <alignment horizontal="center" vertical="center" wrapText="1"/>
    </xf>
    <xf numFmtId="2" fontId="0" fillId="0" borderId="0" xfId="0" applyNumberFormat="1" applyAlignment="1">
      <alignment vertical="center" wrapText="1"/>
    </xf>
    <xf numFmtId="11" fontId="0" fillId="0" borderId="3" xfId="0" applyNumberFormat="1" applyBorder="1" applyAlignment="1">
      <alignment horizontal="center" vertical="center" wrapText="1"/>
    </xf>
    <xf numFmtId="168" fontId="0" fillId="0" borderId="3" xfId="0" applyNumberFormat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5" fillId="0" borderId="0" xfId="0" applyFont="1"/>
    <xf numFmtId="0" fontId="1" fillId="2" borderId="2" xfId="0" applyFont="1" applyFill="1" applyBorder="1" applyAlignment="1">
      <alignment horizontal="left" vertical="center"/>
    </xf>
    <xf numFmtId="167" fontId="0" fillId="0" borderId="0" xfId="0" applyNumberFormat="1"/>
    <xf numFmtId="2" fontId="0" fillId="0" borderId="0" xfId="0" applyNumberFormat="1" applyFill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7" fontId="0" fillId="0" borderId="0" xfId="0" applyNumberFormat="1" applyAlignment="1">
      <alignment vertical="center" wrapText="1"/>
    </xf>
    <xf numFmtId="1" fontId="0" fillId="0" borderId="0" xfId="0" applyNumberFormat="1" applyFill="1" applyAlignment="1">
      <alignment horizontal="center"/>
    </xf>
    <xf numFmtId="2" fontId="0" fillId="0" borderId="3" xfId="0" applyNumberFormat="1" applyFill="1" applyBorder="1" applyAlignment="1">
      <alignment horizontal="center"/>
    </xf>
    <xf numFmtId="0" fontId="0" fillId="0" borderId="0" xfId="0" applyFill="1"/>
    <xf numFmtId="2" fontId="0" fillId="0" borderId="0" xfId="0" applyNumberFormat="1" applyFill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2" fontId="1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1" fontId="0" fillId="0" borderId="0" xfId="0" applyNumberFormat="1"/>
    <xf numFmtId="169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3" xfId="0" applyFill="1" applyBorder="1"/>
    <xf numFmtId="0" fontId="0" fillId="0" borderId="6" xfId="0" applyBorder="1"/>
    <xf numFmtId="0" fontId="1" fillId="0" borderId="0" xfId="0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2" borderId="3" xfId="0" applyFont="1" applyFill="1" applyBorder="1"/>
    <xf numFmtId="0" fontId="0" fillId="2" borderId="3" xfId="0" applyFill="1" applyBorder="1"/>
    <xf numFmtId="0" fontId="0" fillId="2" borderId="7" xfId="0" applyFill="1" applyBorder="1"/>
    <xf numFmtId="0" fontId="1" fillId="0" borderId="0" xfId="0" applyFon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66" fontId="0" fillId="0" borderId="0" xfId="0" applyNumberFormat="1" applyAlignment="1">
      <alignment horizontal="center" vertical="center" wrapText="1"/>
    </xf>
    <xf numFmtId="1" fontId="1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FFF9F"/>
      <color rgb="FFBEE4FE"/>
      <color rgb="FFBDFFFF"/>
      <color rgb="FF66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58092738407699"/>
          <c:y val="5.0925925925925923E-2"/>
          <c:w val="0.83704418197725283"/>
          <c:h val="0.80463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'15_N 002 plg'!$L$19</c:f>
              <c:strCache>
                <c:ptCount val="1"/>
                <c:pt idx="0">
                  <c:v>All sizes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'15_N 002 plg'!$B$4:$B$12</c:f>
              <c:numCache>
                <c:formatCode>General</c:formatCode>
                <c:ptCount val="9"/>
                <c:pt idx="0">
                  <c:v>0.158</c:v>
                </c:pt>
                <c:pt idx="1">
                  <c:v>0.1</c:v>
                </c:pt>
                <c:pt idx="2">
                  <c:v>6.3100000000000003E-2</c:v>
                </c:pt>
                <c:pt idx="3">
                  <c:v>3.9800000000000002E-2</c:v>
                </c:pt>
                <c:pt idx="4">
                  <c:v>2.5100000000000001E-2</c:v>
                </c:pt>
                <c:pt idx="5">
                  <c:v>1.5800000000000002E-2</c:v>
                </c:pt>
                <c:pt idx="6">
                  <c:v>0.01</c:v>
                </c:pt>
                <c:pt idx="7">
                  <c:v>6.3E-3</c:v>
                </c:pt>
                <c:pt idx="8">
                  <c:v>4.0000000000000001E-3</c:v>
                </c:pt>
              </c:numCache>
            </c:numRef>
          </c:xVal>
          <c:yVal>
            <c:numRef>
              <c:f>'15_N 002 plg'!$D$4:$D$12</c:f>
              <c:numCache>
                <c:formatCode>General</c:formatCode>
                <c:ptCount val="9"/>
                <c:pt idx="0">
                  <c:v>5.14</c:v>
                </c:pt>
                <c:pt idx="1">
                  <c:v>7.45</c:v>
                </c:pt>
                <c:pt idx="2">
                  <c:v>9.23</c:v>
                </c:pt>
                <c:pt idx="3">
                  <c:v>10.14</c:v>
                </c:pt>
                <c:pt idx="4">
                  <c:v>10.9</c:v>
                </c:pt>
                <c:pt idx="5">
                  <c:v>11.68</c:v>
                </c:pt>
                <c:pt idx="6">
                  <c:v>12.63</c:v>
                </c:pt>
                <c:pt idx="7">
                  <c:v>12.89</c:v>
                </c:pt>
                <c:pt idx="8">
                  <c:v>12.33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A-4FC1-AEE3-2244E6CBFFA8}"/>
            </c:ext>
          </c:extLst>
        </c:ser>
        <c:ser>
          <c:idx val="1"/>
          <c:order val="1"/>
          <c:tx>
            <c:strRef>
              <c:f>'15_N 002 plg'!$O$19</c:f>
              <c:strCache>
                <c:ptCount val="1"/>
                <c:pt idx="0">
                  <c:v>Size interval &gt; 0.03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'15_N 002 plg'!$B$4:$B$7</c:f>
              <c:numCache>
                <c:formatCode>General</c:formatCode>
                <c:ptCount val="4"/>
                <c:pt idx="0">
                  <c:v>0.158</c:v>
                </c:pt>
                <c:pt idx="1">
                  <c:v>0.1</c:v>
                </c:pt>
                <c:pt idx="2">
                  <c:v>6.3100000000000003E-2</c:v>
                </c:pt>
                <c:pt idx="3">
                  <c:v>3.9800000000000002E-2</c:v>
                </c:pt>
              </c:numCache>
            </c:numRef>
          </c:xVal>
          <c:yVal>
            <c:numRef>
              <c:f>'15_N 002 plg'!$D$4:$D$7</c:f>
              <c:numCache>
                <c:formatCode>General</c:formatCode>
                <c:ptCount val="4"/>
                <c:pt idx="0">
                  <c:v>5.14</c:v>
                </c:pt>
                <c:pt idx="1">
                  <c:v>7.45</c:v>
                </c:pt>
                <c:pt idx="2">
                  <c:v>9.23</c:v>
                </c:pt>
                <c:pt idx="3">
                  <c:v>10.14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50-4778-A004-36C373AAF96A}"/>
            </c:ext>
          </c:extLst>
        </c:ser>
        <c:ser>
          <c:idx val="2"/>
          <c:order val="2"/>
          <c:tx>
            <c:strRef>
              <c:f>'15_N 002 plg'!$R$19</c:f>
              <c:strCache>
                <c:ptCount val="1"/>
                <c:pt idx="0">
                  <c:v>Size interval &lt; 0.03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'15_N 002 plg'!$B$8:$B$11</c:f>
              <c:numCache>
                <c:formatCode>General</c:formatCode>
                <c:ptCount val="4"/>
                <c:pt idx="0">
                  <c:v>2.5100000000000001E-2</c:v>
                </c:pt>
                <c:pt idx="1">
                  <c:v>1.5800000000000002E-2</c:v>
                </c:pt>
                <c:pt idx="2">
                  <c:v>0.01</c:v>
                </c:pt>
                <c:pt idx="3">
                  <c:v>6.3E-3</c:v>
                </c:pt>
              </c:numCache>
            </c:numRef>
          </c:xVal>
          <c:yVal>
            <c:numRef>
              <c:f>'15_N 002 plg'!$D$8:$D$12</c:f>
              <c:numCache>
                <c:formatCode>General</c:formatCode>
                <c:ptCount val="5"/>
                <c:pt idx="0">
                  <c:v>10.9</c:v>
                </c:pt>
                <c:pt idx="1">
                  <c:v>11.68</c:v>
                </c:pt>
                <c:pt idx="2">
                  <c:v>12.63</c:v>
                </c:pt>
                <c:pt idx="3">
                  <c:v>12.89</c:v>
                </c:pt>
                <c:pt idx="4">
                  <c:v>12.33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50-4778-A004-36C373AAF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973072"/>
        <c:axId val="542975368"/>
      </c:scatterChart>
      <c:valAx>
        <c:axId val="54297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Size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0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2975368"/>
        <c:crosses val="autoZero"/>
        <c:crossBetween val="midCat"/>
      </c:valAx>
      <c:valAx>
        <c:axId val="542975368"/>
        <c:scaling>
          <c:orientation val="minMax"/>
          <c:min val="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ln (population density)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2973072"/>
        <c:crosses val="autoZero"/>
        <c:crossBetween val="midCat"/>
        <c:majorUnit val="2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65193476563932506"/>
          <c:y val="0.13334419404470993"/>
          <c:w val="0.28420597125958058"/>
          <c:h val="0.219993483573174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80314960629925"/>
          <c:y val="7.8703703703703706E-2"/>
          <c:w val="0.81482195975503047"/>
          <c:h val="0.776859871682706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'15_M 006 plg'!$K$21</c:f>
              <c:strCache>
                <c:ptCount val="1"/>
                <c:pt idx="0">
                  <c:v>All sizes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'15_M 006 plg'!$B$4:$B$11</c:f>
              <c:numCache>
                <c:formatCode>0.000</c:formatCode>
                <c:ptCount val="8"/>
                <c:pt idx="0">
                  <c:v>0.158</c:v>
                </c:pt>
                <c:pt idx="1">
                  <c:v>0.1</c:v>
                </c:pt>
                <c:pt idx="2">
                  <c:v>6.3100000000000003E-2</c:v>
                </c:pt>
                <c:pt idx="3">
                  <c:v>3.9800000000000002E-2</c:v>
                </c:pt>
                <c:pt idx="4">
                  <c:v>2.5100000000000001E-2</c:v>
                </c:pt>
                <c:pt idx="5">
                  <c:v>1.5800000000000002E-2</c:v>
                </c:pt>
                <c:pt idx="6">
                  <c:v>0.01</c:v>
                </c:pt>
                <c:pt idx="7">
                  <c:v>6.3E-3</c:v>
                </c:pt>
              </c:numCache>
            </c:numRef>
          </c:xVal>
          <c:yVal>
            <c:numRef>
              <c:f>'15_M 006 plg'!$D$4:$D$19</c:f>
              <c:numCache>
                <c:formatCode>General</c:formatCode>
                <c:ptCount val="16"/>
                <c:pt idx="0">
                  <c:v>5.19</c:v>
                </c:pt>
                <c:pt idx="1">
                  <c:v>7.9</c:v>
                </c:pt>
                <c:pt idx="2">
                  <c:v>9.74</c:v>
                </c:pt>
                <c:pt idx="3">
                  <c:v>10.5</c:v>
                </c:pt>
                <c:pt idx="4">
                  <c:v>11.85</c:v>
                </c:pt>
                <c:pt idx="5">
                  <c:v>12.75</c:v>
                </c:pt>
                <c:pt idx="6">
                  <c:v>12.67</c:v>
                </c:pt>
                <c:pt idx="7">
                  <c:v>12.94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D8-491B-BFE9-E2421BC14FB4}"/>
            </c:ext>
          </c:extLst>
        </c:ser>
        <c:ser>
          <c:idx val="1"/>
          <c:order val="1"/>
          <c:tx>
            <c:strRef>
              <c:f>'15_M 006 plg'!$N$21</c:f>
              <c:strCache>
                <c:ptCount val="1"/>
                <c:pt idx="0">
                  <c:v>Size interval &gt; 0.03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'15_M 006 plg'!$B$4:$B$7</c:f>
              <c:numCache>
                <c:formatCode>0.000</c:formatCode>
                <c:ptCount val="4"/>
                <c:pt idx="0">
                  <c:v>0.158</c:v>
                </c:pt>
                <c:pt idx="1">
                  <c:v>0.1</c:v>
                </c:pt>
                <c:pt idx="2">
                  <c:v>6.3100000000000003E-2</c:v>
                </c:pt>
                <c:pt idx="3">
                  <c:v>3.9800000000000002E-2</c:v>
                </c:pt>
              </c:numCache>
            </c:numRef>
          </c:xVal>
          <c:yVal>
            <c:numRef>
              <c:f>'15_M 006 plg'!$D$4:$D$7</c:f>
              <c:numCache>
                <c:formatCode>General</c:formatCode>
                <c:ptCount val="4"/>
                <c:pt idx="0">
                  <c:v>5.19</c:v>
                </c:pt>
                <c:pt idx="1">
                  <c:v>7.9</c:v>
                </c:pt>
                <c:pt idx="2">
                  <c:v>9.74</c:v>
                </c:pt>
                <c:pt idx="3">
                  <c:v>10.5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CA-4561-9A28-B524A00D6A32}"/>
            </c:ext>
          </c:extLst>
        </c:ser>
        <c:ser>
          <c:idx val="2"/>
          <c:order val="2"/>
          <c:tx>
            <c:strRef>
              <c:f>'15_M 006 plg'!$Q$21</c:f>
              <c:strCache>
                <c:ptCount val="1"/>
                <c:pt idx="0">
                  <c:v>Size interval &lt; 0.03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'15_M 006 plg'!$B$8:$B$11</c:f>
              <c:numCache>
                <c:formatCode>0.000</c:formatCode>
                <c:ptCount val="4"/>
                <c:pt idx="0">
                  <c:v>2.5100000000000001E-2</c:v>
                </c:pt>
                <c:pt idx="1">
                  <c:v>1.5800000000000002E-2</c:v>
                </c:pt>
                <c:pt idx="2">
                  <c:v>0.01</c:v>
                </c:pt>
                <c:pt idx="3">
                  <c:v>6.3E-3</c:v>
                </c:pt>
              </c:numCache>
            </c:numRef>
          </c:xVal>
          <c:yVal>
            <c:numRef>
              <c:f>'15_M 006 plg'!$D$8:$D$11</c:f>
              <c:numCache>
                <c:formatCode>General</c:formatCode>
                <c:ptCount val="4"/>
                <c:pt idx="0">
                  <c:v>11.85</c:v>
                </c:pt>
                <c:pt idx="1">
                  <c:v>12.75</c:v>
                </c:pt>
                <c:pt idx="2">
                  <c:v>12.67</c:v>
                </c:pt>
                <c:pt idx="3">
                  <c:v>12.94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CA-4561-9A28-B524A00D6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973072"/>
        <c:axId val="542975368"/>
      </c:scatterChart>
      <c:valAx>
        <c:axId val="54297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Size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0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2975368"/>
        <c:crossesAt val="-4"/>
        <c:crossBetween val="midCat"/>
      </c:valAx>
      <c:valAx>
        <c:axId val="542975368"/>
        <c:scaling>
          <c:orientation val="minMax"/>
          <c:min val="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ln (population density)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2973072"/>
        <c:crosses val="autoZero"/>
        <c:crossBetween val="midCat"/>
        <c:majorUnit val="4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65336001749781281"/>
          <c:y val="0.14971491885313643"/>
          <c:w val="0.2966399825021872"/>
          <c:h val="0.220754706699724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58092738407699"/>
          <c:y val="7.4090219691396716E-2"/>
          <c:w val="0.81482195975503047"/>
          <c:h val="0.776859871682706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'15_M 008 plg'!$K$20</c:f>
              <c:strCache>
                <c:ptCount val="1"/>
                <c:pt idx="0">
                  <c:v>All sizes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'15_M 008 plg'!$B$4:$B$11</c:f>
              <c:numCache>
                <c:formatCode>0.000</c:formatCode>
                <c:ptCount val="8"/>
                <c:pt idx="0">
                  <c:v>0.1</c:v>
                </c:pt>
                <c:pt idx="1">
                  <c:v>6.3100000000000003E-2</c:v>
                </c:pt>
                <c:pt idx="2">
                  <c:v>3.9800000000000002E-2</c:v>
                </c:pt>
                <c:pt idx="3">
                  <c:v>2.5100000000000001E-2</c:v>
                </c:pt>
                <c:pt idx="4">
                  <c:v>1.5800000000000002E-2</c:v>
                </c:pt>
                <c:pt idx="5">
                  <c:v>0.01</c:v>
                </c:pt>
                <c:pt idx="6">
                  <c:v>6.3E-3</c:v>
                </c:pt>
              </c:numCache>
            </c:numRef>
          </c:xVal>
          <c:yVal>
            <c:numRef>
              <c:f>'15_M 008 plg'!$D$4:$D$18</c:f>
              <c:numCache>
                <c:formatCode>General</c:formatCode>
                <c:ptCount val="15"/>
                <c:pt idx="0">
                  <c:v>7.78</c:v>
                </c:pt>
                <c:pt idx="1">
                  <c:v>9.39</c:v>
                </c:pt>
                <c:pt idx="2">
                  <c:v>11</c:v>
                </c:pt>
                <c:pt idx="3">
                  <c:v>11.97</c:v>
                </c:pt>
                <c:pt idx="4">
                  <c:v>13.1</c:v>
                </c:pt>
                <c:pt idx="5">
                  <c:v>14.14</c:v>
                </c:pt>
                <c:pt idx="6">
                  <c:v>14.96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C4-4AFB-9B7A-CFEAE78E68AF}"/>
            </c:ext>
          </c:extLst>
        </c:ser>
        <c:ser>
          <c:idx val="1"/>
          <c:order val="1"/>
          <c:tx>
            <c:strRef>
              <c:f>'15_M 008 plg'!$N$20</c:f>
              <c:strCache>
                <c:ptCount val="1"/>
                <c:pt idx="0">
                  <c:v>Size interval &gt; 0.03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'15_M 008 plg'!$B$4:$B$6</c:f>
              <c:numCache>
                <c:formatCode>0.000</c:formatCode>
                <c:ptCount val="3"/>
                <c:pt idx="0">
                  <c:v>0.1</c:v>
                </c:pt>
                <c:pt idx="1">
                  <c:v>6.3100000000000003E-2</c:v>
                </c:pt>
                <c:pt idx="2">
                  <c:v>3.9800000000000002E-2</c:v>
                </c:pt>
              </c:numCache>
            </c:numRef>
          </c:xVal>
          <c:yVal>
            <c:numRef>
              <c:f>'15_M 008 plg'!$D$4:$D$6</c:f>
              <c:numCache>
                <c:formatCode>General</c:formatCode>
                <c:ptCount val="3"/>
                <c:pt idx="0">
                  <c:v>7.78</c:v>
                </c:pt>
                <c:pt idx="1">
                  <c:v>9.39</c:v>
                </c:pt>
                <c:pt idx="2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4A-43A4-865B-79093595AF12}"/>
            </c:ext>
          </c:extLst>
        </c:ser>
        <c:ser>
          <c:idx val="2"/>
          <c:order val="2"/>
          <c:tx>
            <c:strRef>
              <c:f>'15_M 008 plg'!$Q$20</c:f>
              <c:strCache>
                <c:ptCount val="1"/>
                <c:pt idx="0">
                  <c:v>Size interval &lt; 0.03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'15_M 008 plg'!$B$7:$B$10</c:f>
              <c:numCache>
                <c:formatCode>0.000</c:formatCode>
                <c:ptCount val="4"/>
                <c:pt idx="0">
                  <c:v>2.5100000000000001E-2</c:v>
                </c:pt>
                <c:pt idx="1">
                  <c:v>1.5800000000000002E-2</c:v>
                </c:pt>
                <c:pt idx="2">
                  <c:v>0.01</c:v>
                </c:pt>
                <c:pt idx="3">
                  <c:v>6.3E-3</c:v>
                </c:pt>
              </c:numCache>
            </c:numRef>
          </c:xVal>
          <c:yVal>
            <c:numRef>
              <c:f>'15_M 008 plg'!$D$7:$D$10</c:f>
              <c:numCache>
                <c:formatCode>General</c:formatCode>
                <c:ptCount val="4"/>
                <c:pt idx="0">
                  <c:v>11.97</c:v>
                </c:pt>
                <c:pt idx="1">
                  <c:v>13.1</c:v>
                </c:pt>
                <c:pt idx="2">
                  <c:v>14.14</c:v>
                </c:pt>
                <c:pt idx="3">
                  <c:v>14.96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4A-43A4-865B-79093595A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973072"/>
        <c:axId val="542975368"/>
      </c:scatterChart>
      <c:valAx>
        <c:axId val="54297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Size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0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2975368"/>
        <c:crossesAt val="-4"/>
        <c:crossBetween val="midCat"/>
      </c:valAx>
      <c:valAx>
        <c:axId val="5429753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ln (population density)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2973072"/>
        <c:crosses val="autoZero"/>
        <c:crossBetween val="midCat"/>
        <c:majorUnit val="4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18669335083114608"/>
          <c:y val="0.52803095114840737"/>
          <c:w val="0.2966399825021872"/>
          <c:h val="0.220754706699724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80314960629925"/>
          <c:y val="7.8703703703703706E-2"/>
          <c:w val="0.81482195975503047"/>
          <c:h val="0.776859871682706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'15_M 009 plg'!$L$21</c:f>
              <c:strCache>
                <c:ptCount val="1"/>
                <c:pt idx="0">
                  <c:v>All sizes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'15_M 009 plg'!$B$4:$B$12</c:f>
              <c:numCache>
                <c:formatCode>0.000</c:formatCode>
                <c:ptCount val="9"/>
                <c:pt idx="0">
                  <c:v>0.158</c:v>
                </c:pt>
                <c:pt idx="1">
                  <c:v>0.1</c:v>
                </c:pt>
                <c:pt idx="2">
                  <c:v>6.3100000000000003E-2</c:v>
                </c:pt>
                <c:pt idx="3">
                  <c:v>3.9800000000000002E-2</c:v>
                </c:pt>
                <c:pt idx="4">
                  <c:v>2.5100000000000001E-2</c:v>
                </c:pt>
                <c:pt idx="5">
                  <c:v>1.5800000000000002E-2</c:v>
                </c:pt>
                <c:pt idx="6">
                  <c:v>0.01</c:v>
                </c:pt>
                <c:pt idx="7">
                  <c:v>6.3E-3</c:v>
                </c:pt>
                <c:pt idx="8">
                  <c:v>4.0000000000000001E-3</c:v>
                </c:pt>
              </c:numCache>
            </c:numRef>
          </c:xVal>
          <c:yVal>
            <c:numRef>
              <c:f>'15_M 009 plg'!$D$4:$D$19</c:f>
              <c:numCache>
                <c:formatCode>General</c:formatCode>
                <c:ptCount val="16"/>
                <c:pt idx="0">
                  <c:v>5.28</c:v>
                </c:pt>
                <c:pt idx="1">
                  <c:v>7.81</c:v>
                </c:pt>
                <c:pt idx="2">
                  <c:v>8.7200000000000006</c:v>
                </c:pt>
                <c:pt idx="3">
                  <c:v>10.6</c:v>
                </c:pt>
                <c:pt idx="4">
                  <c:v>11.84</c:v>
                </c:pt>
                <c:pt idx="5">
                  <c:v>13.43</c:v>
                </c:pt>
                <c:pt idx="6">
                  <c:v>13.71</c:v>
                </c:pt>
                <c:pt idx="7">
                  <c:v>15.35</c:v>
                </c:pt>
                <c:pt idx="8">
                  <c:v>15.34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27-4C00-859D-46DBB51D3CAD}"/>
            </c:ext>
          </c:extLst>
        </c:ser>
        <c:ser>
          <c:idx val="1"/>
          <c:order val="1"/>
          <c:tx>
            <c:strRef>
              <c:f>'15_M 009 plg'!$O$21</c:f>
              <c:strCache>
                <c:ptCount val="1"/>
                <c:pt idx="0">
                  <c:v>Size interval &gt; 0.03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'15_M 009 plg'!$B$4:$B$7</c:f>
              <c:numCache>
                <c:formatCode>0.000</c:formatCode>
                <c:ptCount val="4"/>
                <c:pt idx="0">
                  <c:v>0.158</c:v>
                </c:pt>
                <c:pt idx="1">
                  <c:v>0.1</c:v>
                </c:pt>
                <c:pt idx="2">
                  <c:v>6.3100000000000003E-2</c:v>
                </c:pt>
                <c:pt idx="3">
                  <c:v>3.9800000000000002E-2</c:v>
                </c:pt>
              </c:numCache>
            </c:numRef>
          </c:xVal>
          <c:yVal>
            <c:numRef>
              <c:f>'15_M 009 plg'!$D$4:$D$7</c:f>
              <c:numCache>
                <c:formatCode>General</c:formatCode>
                <c:ptCount val="4"/>
                <c:pt idx="0">
                  <c:v>5.28</c:v>
                </c:pt>
                <c:pt idx="1">
                  <c:v>7.81</c:v>
                </c:pt>
                <c:pt idx="2">
                  <c:v>8.7200000000000006</c:v>
                </c:pt>
                <c:pt idx="3">
                  <c:v>10.6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F8-4085-9835-04796ABA26C3}"/>
            </c:ext>
          </c:extLst>
        </c:ser>
        <c:ser>
          <c:idx val="2"/>
          <c:order val="2"/>
          <c:tx>
            <c:strRef>
              <c:f>'15_M 009 plg'!$R$21</c:f>
              <c:strCache>
                <c:ptCount val="1"/>
                <c:pt idx="0">
                  <c:v>Size interval &lt; 0.03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'15_M 009 plg'!$B$8:$B$12</c:f>
              <c:numCache>
                <c:formatCode>0.000</c:formatCode>
                <c:ptCount val="5"/>
                <c:pt idx="0">
                  <c:v>2.5100000000000001E-2</c:v>
                </c:pt>
                <c:pt idx="1">
                  <c:v>1.5800000000000002E-2</c:v>
                </c:pt>
                <c:pt idx="2">
                  <c:v>0.01</c:v>
                </c:pt>
                <c:pt idx="3">
                  <c:v>6.3E-3</c:v>
                </c:pt>
                <c:pt idx="4">
                  <c:v>4.0000000000000001E-3</c:v>
                </c:pt>
              </c:numCache>
            </c:numRef>
          </c:xVal>
          <c:yVal>
            <c:numRef>
              <c:f>'15_M 009 plg'!$D$8:$D$12</c:f>
              <c:numCache>
                <c:formatCode>General</c:formatCode>
                <c:ptCount val="5"/>
                <c:pt idx="0">
                  <c:v>11.84</c:v>
                </c:pt>
                <c:pt idx="1">
                  <c:v>13.43</c:v>
                </c:pt>
                <c:pt idx="2">
                  <c:v>13.71</c:v>
                </c:pt>
                <c:pt idx="3">
                  <c:v>15.35</c:v>
                </c:pt>
                <c:pt idx="4">
                  <c:v>15.34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8-4085-9835-04796ABA2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973072"/>
        <c:axId val="542975368"/>
      </c:scatterChart>
      <c:valAx>
        <c:axId val="54297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Size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0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2975368"/>
        <c:crossesAt val="-4"/>
        <c:crossBetween val="midCat"/>
      </c:valAx>
      <c:valAx>
        <c:axId val="5429753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ln (population density)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2973072"/>
        <c:crosses val="autoZero"/>
        <c:crossBetween val="midCat"/>
        <c:majorUnit val="4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62836001749781278"/>
          <c:y val="0.12664686810342479"/>
          <c:w val="0.2966399825021872"/>
          <c:h val="0.220754706699724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80314960629925"/>
          <c:y val="7.8703703703703706E-2"/>
          <c:w val="0.81482195975503047"/>
          <c:h val="0.776859871682706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'15_M 014 plg'!$L$22</c:f>
              <c:strCache>
                <c:ptCount val="1"/>
                <c:pt idx="0">
                  <c:v>All sizes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'15_M 014 plg'!$B$4:$B$12</c:f>
              <c:numCache>
                <c:formatCode>0.000</c:formatCode>
                <c:ptCount val="9"/>
                <c:pt idx="0">
                  <c:v>0.158</c:v>
                </c:pt>
                <c:pt idx="1">
                  <c:v>0.1</c:v>
                </c:pt>
                <c:pt idx="2">
                  <c:v>6.3100000000000003E-2</c:v>
                </c:pt>
                <c:pt idx="3">
                  <c:v>3.9800000000000002E-2</c:v>
                </c:pt>
                <c:pt idx="4">
                  <c:v>2.5100000000000001E-2</c:v>
                </c:pt>
                <c:pt idx="5">
                  <c:v>1.5800000000000002E-2</c:v>
                </c:pt>
                <c:pt idx="6">
                  <c:v>0.01</c:v>
                </c:pt>
                <c:pt idx="7">
                  <c:v>6.3E-3</c:v>
                </c:pt>
                <c:pt idx="8">
                  <c:v>4.0000000000000001E-3</c:v>
                </c:pt>
              </c:numCache>
            </c:numRef>
          </c:xVal>
          <c:yVal>
            <c:numRef>
              <c:f>'15_M 014 plg'!$D$4:$D$20</c:f>
              <c:numCache>
                <c:formatCode>General</c:formatCode>
                <c:ptCount val="17"/>
                <c:pt idx="0">
                  <c:v>6.03</c:v>
                </c:pt>
                <c:pt idx="1">
                  <c:v>7.16</c:v>
                </c:pt>
                <c:pt idx="2">
                  <c:v>9.4700000000000006</c:v>
                </c:pt>
                <c:pt idx="3">
                  <c:v>10.43</c:v>
                </c:pt>
                <c:pt idx="4">
                  <c:v>11.9</c:v>
                </c:pt>
                <c:pt idx="5">
                  <c:v>12.75</c:v>
                </c:pt>
                <c:pt idx="6">
                  <c:v>13.21</c:v>
                </c:pt>
                <c:pt idx="7">
                  <c:v>13.98</c:v>
                </c:pt>
                <c:pt idx="8">
                  <c:v>12.73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81-4665-9CBF-DBD0DA4EB52A}"/>
            </c:ext>
          </c:extLst>
        </c:ser>
        <c:ser>
          <c:idx val="1"/>
          <c:order val="1"/>
          <c:tx>
            <c:strRef>
              <c:f>'15_M 014 plg'!$O$22</c:f>
              <c:strCache>
                <c:ptCount val="1"/>
                <c:pt idx="0">
                  <c:v>Size interval &gt; 0.03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'15_M 014 plg'!$B$4:$B$7</c:f>
              <c:numCache>
                <c:formatCode>0.000</c:formatCode>
                <c:ptCount val="4"/>
                <c:pt idx="0">
                  <c:v>0.158</c:v>
                </c:pt>
                <c:pt idx="1">
                  <c:v>0.1</c:v>
                </c:pt>
                <c:pt idx="2">
                  <c:v>6.3100000000000003E-2</c:v>
                </c:pt>
                <c:pt idx="3">
                  <c:v>3.9800000000000002E-2</c:v>
                </c:pt>
              </c:numCache>
            </c:numRef>
          </c:xVal>
          <c:yVal>
            <c:numRef>
              <c:f>'15_M 014 plg'!$D$4:$D$7</c:f>
              <c:numCache>
                <c:formatCode>General</c:formatCode>
                <c:ptCount val="4"/>
                <c:pt idx="0">
                  <c:v>6.03</c:v>
                </c:pt>
                <c:pt idx="1">
                  <c:v>7.16</c:v>
                </c:pt>
                <c:pt idx="2">
                  <c:v>9.4700000000000006</c:v>
                </c:pt>
                <c:pt idx="3">
                  <c:v>10.43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5D-42A2-B3D0-2546A963B00A}"/>
            </c:ext>
          </c:extLst>
        </c:ser>
        <c:ser>
          <c:idx val="2"/>
          <c:order val="2"/>
          <c:tx>
            <c:strRef>
              <c:f>'15_M 014 plg'!$R$22</c:f>
              <c:strCache>
                <c:ptCount val="1"/>
                <c:pt idx="0">
                  <c:v>Size interval &lt; 0.03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'15_M 014 plg'!$B$8:$B$12</c:f>
              <c:numCache>
                <c:formatCode>0.000</c:formatCode>
                <c:ptCount val="5"/>
                <c:pt idx="0">
                  <c:v>2.5100000000000001E-2</c:v>
                </c:pt>
                <c:pt idx="1">
                  <c:v>1.5800000000000002E-2</c:v>
                </c:pt>
                <c:pt idx="2">
                  <c:v>0.01</c:v>
                </c:pt>
                <c:pt idx="3">
                  <c:v>6.3E-3</c:v>
                </c:pt>
                <c:pt idx="4">
                  <c:v>4.0000000000000001E-3</c:v>
                </c:pt>
              </c:numCache>
            </c:numRef>
          </c:xVal>
          <c:yVal>
            <c:numRef>
              <c:f>'15_M 014 plg'!$D$8:$D$12</c:f>
              <c:numCache>
                <c:formatCode>General</c:formatCode>
                <c:ptCount val="5"/>
                <c:pt idx="0">
                  <c:v>11.9</c:v>
                </c:pt>
                <c:pt idx="1">
                  <c:v>12.75</c:v>
                </c:pt>
                <c:pt idx="2">
                  <c:v>13.21</c:v>
                </c:pt>
                <c:pt idx="3">
                  <c:v>13.98</c:v>
                </c:pt>
                <c:pt idx="4">
                  <c:v>12.73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5D-42A2-B3D0-2546A963B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973072"/>
        <c:axId val="542975368"/>
      </c:scatterChart>
      <c:valAx>
        <c:axId val="54297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Size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0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2975368"/>
        <c:crossesAt val="-4"/>
        <c:crossBetween val="midCat"/>
      </c:valAx>
      <c:valAx>
        <c:axId val="5429753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ln (population density)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2973072"/>
        <c:crosses val="autoZero"/>
        <c:crossBetween val="midCat"/>
        <c:majorUnit val="4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61169335083114607"/>
          <c:y val="0.15894213915302111"/>
          <c:w val="0.2966399825021872"/>
          <c:h val="0.220754706699724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80314960629925"/>
          <c:y val="7.8703703703703706E-2"/>
          <c:w val="0.81482195975503047"/>
          <c:h val="0.776859871682706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'15_M 018 plg'!$L$20</c:f>
              <c:strCache>
                <c:ptCount val="1"/>
                <c:pt idx="0">
                  <c:v>All sizes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'15_M 018 plg'!$B$4:$B$12</c:f>
              <c:numCache>
                <c:formatCode>0.000</c:formatCode>
                <c:ptCount val="9"/>
                <c:pt idx="0">
                  <c:v>0.158</c:v>
                </c:pt>
                <c:pt idx="1">
                  <c:v>0.1</c:v>
                </c:pt>
                <c:pt idx="2">
                  <c:v>6.3100000000000003E-2</c:v>
                </c:pt>
                <c:pt idx="3">
                  <c:v>3.9800000000000002E-2</c:v>
                </c:pt>
                <c:pt idx="4">
                  <c:v>2.5100000000000001E-2</c:v>
                </c:pt>
                <c:pt idx="5">
                  <c:v>1.5800000000000002E-2</c:v>
                </c:pt>
                <c:pt idx="6">
                  <c:v>0.01</c:v>
                </c:pt>
                <c:pt idx="7">
                  <c:v>6.3E-3</c:v>
                </c:pt>
                <c:pt idx="8">
                  <c:v>4.0000000000000001E-3</c:v>
                </c:pt>
              </c:numCache>
            </c:numRef>
          </c:xVal>
          <c:yVal>
            <c:numRef>
              <c:f>'15_M 018 plg'!$D$4:$D$18</c:f>
              <c:numCache>
                <c:formatCode>General</c:formatCode>
                <c:ptCount val="15"/>
                <c:pt idx="0">
                  <c:v>5.25</c:v>
                </c:pt>
                <c:pt idx="1">
                  <c:v>7.27</c:v>
                </c:pt>
                <c:pt idx="2">
                  <c:v>9.57</c:v>
                </c:pt>
                <c:pt idx="3">
                  <c:v>10.97</c:v>
                </c:pt>
                <c:pt idx="4">
                  <c:v>11.89</c:v>
                </c:pt>
                <c:pt idx="5">
                  <c:v>13.13</c:v>
                </c:pt>
                <c:pt idx="6">
                  <c:v>13.7</c:v>
                </c:pt>
                <c:pt idx="7">
                  <c:v>14.44</c:v>
                </c:pt>
                <c:pt idx="8">
                  <c:v>14.39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E6-4E5C-970E-1E44FAC67E00}"/>
            </c:ext>
          </c:extLst>
        </c:ser>
        <c:ser>
          <c:idx val="1"/>
          <c:order val="1"/>
          <c:tx>
            <c:strRef>
              <c:f>'15_M 018 plg'!$O$20</c:f>
              <c:strCache>
                <c:ptCount val="1"/>
                <c:pt idx="0">
                  <c:v>Size interval &gt; 0.03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'15_M 018 plg'!$B$4:$B$7</c:f>
              <c:numCache>
                <c:formatCode>0.000</c:formatCode>
                <c:ptCount val="4"/>
                <c:pt idx="0">
                  <c:v>0.158</c:v>
                </c:pt>
                <c:pt idx="1">
                  <c:v>0.1</c:v>
                </c:pt>
                <c:pt idx="2">
                  <c:v>6.3100000000000003E-2</c:v>
                </c:pt>
                <c:pt idx="3">
                  <c:v>3.9800000000000002E-2</c:v>
                </c:pt>
              </c:numCache>
            </c:numRef>
          </c:xVal>
          <c:yVal>
            <c:numRef>
              <c:f>'15_M 018 plg'!$D$4:$D$7</c:f>
              <c:numCache>
                <c:formatCode>General</c:formatCode>
                <c:ptCount val="4"/>
                <c:pt idx="0">
                  <c:v>5.25</c:v>
                </c:pt>
                <c:pt idx="1">
                  <c:v>7.27</c:v>
                </c:pt>
                <c:pt idx="2">
                  <c:v>9.57</c:v>
                </c:pt>
                <c:pt idx="3">
                  <c:v>10.97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A0-42E9-A84E-4DD5ABA36D97}"/>
            </c:ext>
          </c:extLst>
        </c:ser>
        <c:ser>
          <c:idx val="2"/>
          <c:order val="2"/>
          <c:tx>
            <c:strRef>
              <c:f>'15_M 018 plg'!$R$20</c:f>
              <c:strCache>
                <c:ptCount val="1"/>
                <c:pt idx="0">
                  <c:v>Size interval &lt; 0.03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'15_M 018 plg'!$B$8:$B$12</c:f>
              <c:numCache>
                <c:formatCode>0.000</c:formatCode>
                <c:ptCount val="5"/>
                <c:pt idx="0">
                  <c:v>2.5100000000000001E-2</c:v>
                </c:pt>
                <c:pt idx="1">
                  <c:v>1.5800000000000002E-2</c:v>
                </c:pt>
                <c:pt idx="2">
                  <c:v>0.01</c:v>
                </c:pt>
                <c:pt idx="3">
                  <c:v>6.3E-3</c:v>
                </c:pt>
                <c:pt idx="4">
                  <c:v>4.0000000000000001E-3</c:v>
                </c:pt>
              </c:numCache>
            </c:numRef>
          </c:xVal>
          <c:yVal>
            <c:numRef>
              <c:f>'15_M 018 plg'!$D$8:$D$12</c:f>
              <c:numCache>
                <c:formatCode>General</c:formatCode>
                <c:ptCount val="5"/>
                <c:pt idx="0">
                  <c:v>11.89</c:v>
                </c:pt>
                <c:pt idx="1">
                  <c:v>13.13</c:v>
                </c:pt>
                <c:pt idx="2">
                  <c:v>13.7</c:v>
                </c:pt>
                <c:pt idx="3">
                  <c:v>14.44</c:v>
                </c:pt>
                <c:pt idx="4">
                  <c:v>14.39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A0-42E9-A84E-4DD5ABA36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973072"/>
        <c:axId val="542975368"/>
      </c:scatterChart>
      <c:valAx>
        <c:axId val="54297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Size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0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2975368"/>
        <c:crossesAt val="-4"/>
        <c:crossBetween val="midCat"/>
      </c:valAx>
      <c:valAx>
        <c:axId val="5429753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ln (population density)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2973072"/>
        <c:crosses val="autoZero"/>
        <c:crossBetween val="midCat"/>
        <c:majorUnit val="4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6089155730533683"/>
          <c:y val="0.10652768048122098"/>
          <c:w val="0.2966399825021872"/>
          <c:h val="0.227039538207190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69203849518809"/>
          <c:y val="0.10638549074099302"/>
          <c:w val="0.81482195975503047"/>
          <c:h val="0.776859871682706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'15_M 019 plg'!$L$22</c:f>
              <c:strCache>
                <c:ptCount val="1"/>
                <c:pt idx="0">
                  <c:v>All sizes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'15_M 019 plg'!$B$4:$B$11</c:f>
              <c:numCache>
                <c:formatCode>0.000</c:formatCode>
                <c:ptCount val="8"/>
                <c:pt idx="0">
                  <c:v>0.1</c:v>
                </c:pt>
                <c:pt idx="1">
                  <c:v>6.3100000000000003E-2</c:v>
                </c:pt>
                <c:pt idx="2">
                  <c:v>3.9800000000000002E-2</c:v>
                </c:pt>
                <c:pt idx="3">
                  <c:v>2.5100000000000001E-2</c:v>
                </c:pt>
                <c:pt idx="4">
                  <c:v>1.5800000000000002E-2</c:v>
                </c:pt>
                <c:pt idx="5">
                  <c:v>0.01</c:v>
                </c:pt>
                <c:pt idx="6">
                  <c:v>6.3E-3</c:v>
                </c:pt>
                <c:pt idx="7">
                  <c:v>4.0000000000000001E-3</c:v>
                </c:pt>
              </c:numCache>
            </c:numRef>
          </c:xVal>
          <c:yVal>
            <c:numRef>
              <c:f>'15_M 019 plg'!$D$4:$D$19</c:f>
              <c:numCache>
                <c:formatCode>General</c:formatCode>
                <c:ptCount val="16"/>
                <c:pt idx="0">
                  <c:v>7.27</c:v>
                </c:pt>
                <c:pt idx="1">
                  <c:v>9.33</c:v>
                </c:pt>
                <c:pt idx="2">
                  <c:v>11.11</c:v>
                </c:pt>
                <c:pt idx="3">
                  <c:v>12.2</c:v>
                </c:pt>
                <c:pt idx="4">
                  <c:v>12.93</c:v>
                </c:pt>
                <c:pt idx="5">
                  <c:v>13.92</c:v>
                </c:pt>
                <c:pt idx="6">
                  <c:v>14.46</c:v>
                </c:pt>
                <c:pt idx="7">
                  <c:v>14.47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A-45F2-92D4-4F15901C7ED2}"/>
            </c:ext>
          </c:extLst>
        </c:ser>
        <c:ser>
          <c:idx val="1"/>
          <c:order val="1"/>
          <c:tx>
            <c:strRef>
              <c:f>'15_M 019 plg'!$O$22</c:f>
              <c:strCache>
                <c:ptCount val="1"/>
                <c:pt idx="0">
                  <c:v>Size interval &gt; 0.03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'15_M 019 plg'!$B$4:$B$6</c:f>
              <c:numCache>
                <c:formatCode>0.000</c:formatCode>
                <c:ptCount val="3"/>
                <c:pt idx="0">
                  <c:v>0.1</c:v>
                </c:pt>
                <c:pt idx="1">
                  <c:v>6.3100000000000003E-2</c:v>
                </c:pt>
                <c:pt idx="2">
                  <c:v>3.9800000000000002E-2</c:v>
                </c:pt>
              </c:numCache>
            </c:numRef>
          </c:xVal>
          <c:yVal>
            <c:numRef>
              <c:f>'15_M 019 plg'!$D$4:$D$6</c:f>
              <c:numCache>
                <c:formatCode>General</c:formatCode>
                <c:ptCount val="3"/>
                <c:pt idx="0">
                  <c:v>7.27</c:v>
                </c:pt>
                <c:pt idx="1">
                  <c:v>9.33</c:v>
                </c:pt>
                <c:pt idx="2">
                  <c:v>11.11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C8-41ED-84F2-D84B54DFB132}"/>
            </c:ext>
          </c:extLst>
        </c:ser>
        <c:ser>
          <c:idx val="2"/>
          <c:order val="2"/>
          <c:tx>
            <c:strRef>
              <c:f>'15_M 019 plg'!$R$22</c:f>
              <c:strCache>
                <c:ptCount val="1"/>
                <c:pt idx="0">
                  <c:v>Size interval &lt; 0.03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'15_M 019 plg'!$B$7:$B$11</c:f>
              <c:numCache>
                <c:formatCode>0.000</c:formatCode>
                <c:ptCount val="5"/>
                <c:pt idx="0">
                  <c:v>2.5100000000000001E-2</c:v>
                </c:pt>
                <c:pt idx="1">
                  <c:v>1.5800000000000002E-2</c:v>
                </c:pt>
                <c:pt idx="2">
                  <c:v>0.01</c:v>
                </c:pt>
                <c:pt idx="3">
                  <c:v>6.3E-3</c:v>
                </c:pt>
                <c:pt idx="4">
                  <c:v>4.0000000000000001E-3</c:v>
                </c:pt>
              </c:numCache>
            </c:numRef>
          </c:xVal>
          <c:yVal>
            <c:numRef>
              <c:f>'15_M 019 plg'!$D$7:$D$11</c:f>
              <c:numCache>
                <c:formatCode>General</c:formatCode>
                <c:ptCount val="5"/>
                <c:pt idx="0">
                  <c:v>12.2</c:v>
                </c:pt>
                <c:pt idx="1">
                  <c:v>12.93</c:v>
                </c:pt>
                <c:pt idx="2">
                  <c:v>13.92</c:v>
                </c:pt>
                <c:pt idx="3">
                  <c:v>14.46</c:v>
                </c:pt>
                <c:pt idx="4">
                  <c:v>14.47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C8-41ED-84F2-D84B54DFB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973072"/>
        <c:axId val="542975368"/>
      </c:scatterChart>
      <c:valAx>
        <c:axId val="54297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Size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0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2975368"/>
        <c:crossesAt val="-4"/>
        <c:crossBetween val="midCat"/>
      </c:valAx>
      <c:valAx>
        <c:axId val="5429753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ln (population density)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2973072"/>
        <c:crosses val="autoZero"/>
        <c:crossBetween val="midCat"/>
        <c:majorUnit val="4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15336001749781278"/>
          <c:y val="0.55571261204806144"/>
          <c:w val="0.2966399825021872"/>
          <c:h val="0.220754706699724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600" b="1"/>
              <a:t>Plg</a:t>
            </a:r>
          </a:p>
        </c:rich>
      </c:tx>
      <c:layout>
        <c:manualLayout>
          <c:xMode val="edge"/>
          <c:yMode val="edge"/>
          <c:x val="0.84663053204468097"/>
          <c:y val="7.32814135937925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535278391929"/>
          <c:y val="7.8703703703703706E-2"/>
          <c:w val="0.83408981019073469"/>
          <c:h val="0.75308828383198634"/>
        </c:manualLayout>
      </c:layout>
      <c:scatterChart>
        <c:scatterStyle val="lineMarker"/>
        <c:varyColors val="0"/>
        <c:ser>
          <c:idx val="10"/>
          <c:order val="0"/>
          <c:tx>
            <c:strRef>
              <c:f>'15_M 008 plg'!$B$2</c:f>
              <c:strCache>
                <c:ptCount val="1"/>
                <c:pt idx="0">
                  <c:v>Plg</c:v>
                </c:pt>
              </c:strCache>
            </c:strRef>
          </c:tx>
          <c:spPr>
            <a:ln w="127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'15_M 008 plg'!$B$4:$B$11</c:f>
              <c:numCache>
                <c:formatCode>0.000</c:formatCode>
                <c:ptCount val="8"/>
                <c:pt idx="0">
                  <c:v>0.1</c:v>
                </c:pt>
                <c:pt idx="1">
                  <c:v>6.3100000000000003E-2</c:v>
                </c:pt>
                <c:pt idx="2">
                  <c:v>3.9800000000000002E-2</c:v>
                </c:pt>
                <c:pt idx="3">
                  <c:v>2.5100000000000001E-2</c:v>
                </c:pt>
                <c:pt idx="4">
                  <c:v>1.5800000000000002E-2</c:v>
                </c:pt>
                <c:pt idx="5">
                  <c:v>0.01</c:v>
                </c:pt>
                <c:pt idx="6">
                  <c:v>6.3E-3</c:v>
                </c:pt>
              </c:numCache>
            </c:numRef>
          </c:xVal>
          <c:yVal>
            <c:numRef>
              <c:f>'15_M 008 plg'!$D$4:$D$11</c:f>
              <c:numCache>
                <c:formatCode>General</c:formatCode>
                <c:ptCount val="8"/>
                <c:pt idx="0">
                  <c:v>7.78</c:v>
                </c:pt>
                <c:pt idx="1">
                  <c:v>9.39</c:v>
                </c:pt>
                <c:pt idx="2">
                  <c:v>11</c:v>
                </c:pt>
                <c:pt idx="3">
                  <c:v>11.97</c:v>
                </c:pt>
                <c:pt idx="4">
                  <c:v>13.1</c:v>
                </c:pt>
                <c:pt idx="5">
                  <c:v>14.14</c:v>
                </c:pt>
                <c:pt idx="6">
                  <c:v>14.96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84E-44E4-9166-95E1E30ADA7A}"/>
            </c:ext>
          </c:extLst>
        </c:ser>
        <c:ser>
          <c:idx val="11"/>
          <c:order val="1"/>
          <c:tx>
            <c:strRef>
              <c:f>'15_M 009 plg'!$B$2</c:f>
              <c:strCache>
                <c:ptCount val="1"/>
                <c:pt idx="0">
                  <c:v>Plg</c:v>
                </c:pt>
              </c:strCache>
            </c:strRef>
          </c:tx>
          <c:spPr>
            <a:ln w="127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'15_M 009 plg'!$B$4:$B$12</c:f>
              <c:numCache>
                <c:formatCode>0.000</c:formatCode>
                <c:ptCount val="9"/>
                <c:pt idx="0">
                  <c:v>0.158</c:v>
                </c:pt>
                <c:pt idx="1">
                  <c:v>0.1</c:v>
                </c:pt>
                <c:pt idx="2">
                  <c:v>6.3100000000000003E-2</c:v>
                </c:pt>
                <c:pt idx="3">
                  <c:v>3.9800000000000002E-2</c:v>
                </c:pt>
                <c:pt idx="4">
                  <c:v>2.5100000000000001E-2</c:v>
                </c:pt>
                <c:pt idx="5">
                  <c:v>1.5800000000000002E-2</c:v>
                </c:pt>
                <c:pt idx="6">
                  <c:v>0.01</c:v>
                </c:pt>
                <c:pt idx="7">
                  <c:v>6.3E-3</c:v>
                </c:pt>
                <c:pt idx="8">
                  <c:v>4.0000000000000001E-3</c:v>
                </c:pt>
              </c:numCache>
            </c:numRef>
          </c:xVal>
          <c:yVal>
            <c:numRef>
              <c:f>'15_M 009 plg'!$D$4:$D$12</c:f>
              <c:numCache>
                <c:formatCode>General</c:formatCode>
                <c:ptCount val="9"/>
                <c:pt idx="0">
                  <c:v>5.28</c:v>
                </c:pt>
                <c:pt idx="1">
                  <c:v>7.81</c:v>
                </c:pt>
                <c:pt idx="2">
                  <c:v>8.7200000000000006</c:v>
                </c:pt>
                <c:pt idx="3">
                  <c:v>10.6</c:v>
                </c:pt>
                <c:pt idx="4">
                  <c:v>11.84</c:v>
                </c:pt>
                <c:pt idx="5">
                  <c:v>13.43</c:v>
                </c:pt>
                <c:pt idx="6">
                  <c:v>13.71</c:v>
                </c:pt>
                <c:pt idx="7">
                  <c:v>15.35</c:v>
                </c:pt>
                <c:pt idx="8">
                  <c:v>15.34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84E-44E4-9166-95E1E30ADA7A}"/>
            </c:ext>
          </c:extLst>
        </c:ser>
        <c:ser>
          <c:idx val="12"/>
          <c:order val="2"/>
          <c:tx>
            <c:strRef>
              <c:f>'15_M 014 plg'!$B$2</c:f>
              <c:strCache>
                <c:ptCount val="1"/>
                <c:pt idx="0">
                  <c:v>Plg</c:v>
                </c:pt>
              </c:strCache>
            </c:strRef>
          </c:tx>
          <c:spPr>
            <a:ln w="127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'15_M 014 plg'!$B$4:$B$12</c:f>
              <c:numCache>
                <c:formatCode>0.000</c:formatCode>
                <c:ptCount val="9"/>
                <c:pt idx="0">
                  <c:v>0.158</c:v>
                </c:pt>
                <c:pt idx="1">
                  <c:v>0.1</c:v>
                </c:pt>
                <c:pt idx="2">
                  <c:v>6.3100000000000003E-2</c:v>
                </c:pt>
                <c:pt idx="3">
                  <c:v>3.9800000000000002E-2</c:v>
                </c:pt>
                <c:pt idx="4">
                  <c:v>2.5100000000000001E-2</c:v>
                </c:pt>
                <c:pt idx="5">
                  <c:v>1.5800000000000002E-2</c:v>
                </c:pt>
                <c:pt idx="6">
                  <c:v>0.01</c:v>
                </c:pt>
                <c:pt idx="7">
                  <c:v>6.3E-3</c:v>
                </c:pt>
                <c:pt idx="8">
                  <c:v>4.0000000000000001E-3</c:v>
                </c:pt>
              </c:numCache>
            </c:numRef>
          </c:xVal>
          <c:yVal>
            <c:numRef>
              <c:f>'15_M 014 plg'!$D$4:$D$12</c:f>
              <c:numCache>
                <c:formatCode>General</c:formatCode>
                <c:ptCount val="9"/>
                <c:pt idx="0">
                  <c:v>6.03</c:v>
                </c:pt>
                <c:pt idx="1">
                  <c:v>7.16</c:v>
                </c:pt>
                <c:pt idx="2">
                  <c:v>9.4700000000000006</c:v>
                </c:pt>
                <c:pt idx="3">
                  <c:v>10.43</c:v>
                </c:pt>
                <c:pt idx="4">
                  <c:v>11.9</c:v>
                </c:pt>
                <c:pt idx="5">
                  <c:v>12.75</c:v>
                </c:pt>
                <c:pt idx="6">
                  <c:v>13.21</c:v>
                </c:pt>
                <c:pt idx="7">
                  <c:v>13.98</c:v>
                </c:pt>
                <c:pt idx="8">
                  <c:v>12.73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84E-44E4-9166-95E1E30ADA7A}"/>
            </c:ext>
          </c:extLst>
        </c:ser>
        <c:ser>
          <c:idx val="13"/>
          <c:order val="3"/>
          <c:tx>
            <c:strRef>
              <c:f>'15_M 018 plg'!$B$2</c:f>
              <c:strCache>
                <c:ptCount val="1"/>
                <c:pt idx="0">
                  <c:v>Plg</c:v>
                </c:pt>
              </c:strCache>
            </c:strRef>
          </c:tx>
          <c:spPr>
            <a:ln w="127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'15_M 018 plg'!$B$4:$B$12</c:f>
              <c:numCache>
                <c:formatCode>0.000</c:formatCode>
                <c:ptCount val="9"/>
                <c:pt idx="0">
                  <c:v>0.158</c:v>
                </c:pt>
                <c:pt idx="1">
                  <c:v>0.1</c:v>
                </c:pt>
                <c:pt idx="2">
                  <c:v>6.3100000000000003E-2</c:v>
                </c:pt>
                <c:pt idx="3">
                  <c:v>3.9800000000000002E-2</c:v>
                </c:pt>
                <c:pt idx="4">
                  <c:v>2.5100000000000001E-2</c:v>
                </c:pt>
                <c:pt idx="5">
                  <c:v>1.5800000000000002E-2</c:v>
                </c:pt>
                <c:pt idx="6">
                  <c:v>0.01</c:v>
                </c:pt>
                <c:pt idx="7">
                  <c:v>6.3E-3</c:v>
                </c:pt>
                <c:pt idx="8">
                  <c:v>4.0000000000000001E-3</c:v>
                </c:pt>
              </c:numCache>
            </c:numRef>
          </c:xVal>
          <c:yVal>
            <c:numRef>
              <c:f>'15_M 018 plg'!$D$4:$D$12</c:f>
              <c:numCache>
                <c:formatCode>General</c:formatCode>
                <c:ptCount val="9"/>
                <c:pt idx="0">
                  <c:v>5.25</c:v>
                </c:pt>
                <c:pt idx="1">
                  <c:v>7.27</c:v>
                </c:pt>
                <c:pt idx="2">
                  <c:v>9.57</c:v>
                </c:pt>
                <c:pt idx="3">
                  <c:v>10.97</c:v>
                </c:pt>
                <c:pt idx="4">
                  <c:v>11.89</c:v>
                </c:pt>
                <c:pt idx="5">
                  <c:v>13.13</c:v>
                </c:pt>
                <c:pt idx="6">
                  <c:v>13.7</c:v>
                </c:pt>
                <c:pt idx="7">
                  <c:v>14.44</c:v>
                </c:pt>
                <c:pt idx="8">
                  <c:v>14.39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84E-44E4-9166-95E1E30ADA7A}"/>
            </c:ext>
          </c:extLst>
        </c:ser>
        <c:ser>
          <c:idx val="9"/>
          <c:order val="4"/>
          <c:tx>
            <c:strRef>
              <c:f>'15_M 006 plg'!$B$2</c:f>
              <c:strCache>
                <c:ptCount val="1"/>
                <c:pt idx="0">
                  <c:v>Plg</c:v>
                </c:pt>
              </c:strCache>
            </c:strRef>
          </c:tx>
          <c:spPr>
            <a:ln w="127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'15_M 006 plg'!$B$4:$B$11</c:f>
              <c:numCache>
                <c:formatCode>0.000</c:formatCode>
                <c:ptCount val="8"/>
                <c:pt idx="0">
                  <c:v>0.158</c:v>
                </c:pt>
                <c:pt idx="1">
                  <c:v>0.1</c:v>
                </c:pt>
                <c:pt idx="2">
                  <c:v>6.3100000000000003E-2</c:v>
                </c:pt>
                <c:pt idx="3">
                  <c:v>3.9800000000000002E-2</c:v>
                </c:pt>
                <c:pt idx="4">
                  <c:v>2.5100000000000001E-2</c:v>
                </c:pt>
                <c:pt idx="5">
                  <c:v>1.5800000000000002E-2</c:v>
                </c:pt>
                <c:pt idx="6">
                  <c:v>0.01</c:v>
                </c:pt>
                <c:pt idx="7">
                  <c:v>6.3E-3</c:v>
                </c:pt>
              </c:numCache>
            </c:numRef>
          </c:xVal>
          <c:yVal>
            <c:numRef>
              <c:f>'15_M 006 plg'!$D$4:$D$11</c:f>
              <c:numCache>
                <c:formatCode>General</c:formatCode>
                <c:ptCount val="8"/>
                <c:pt idx="0">
                  <c:v>5.19</c:v>
                </c:pt>
                <c:pt idx="1">
                  <c:v>7.9</c:v>
                </c:pt>
                <c:pt idx="2">
                  <c:v>9.74</c:v>
                </c:pt>
                <c:pt idx="3">
                  <c:v>10.5</c:v>
                </c:pt>
                <c:pt idx="4">
                  <c:v>11.85</c:v>
                </c:pt>
                <c:pt idx="5">
                  <c:v>12.75</c:v>
                </c:pt>
                <c:pt idx="6">
                  <c:v>12.67</c:v>
                </c:pt>
                <c:pt idx="7">
                  <c:v>12.94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84E-44E4-9166-95E1E30ADA7A}"/>
            </c:ext>
          </c:extLst>
        </c:ser>
        <c:ser>
          <c:idx val="14"/>
          <c:order val="5"/>
          <c:tx>
            <c:strRef>
              <c:f>'15_M 019 plg'!$B$2</c:f>
              <c:strCache>
                <c:ptCount val="1"/>
                <c:pt idx="0">
                  <c:v>Plg</c:v>
                </c:pt>
              </c:strCache>
            </c:strRef>
          </c:tx>
          <c:spPr>
            <a:ln w="127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'15_M 019 plg'!$B$4:$B$11</c:f>
              <c:numCache>
                <c:formatCode>0.000</c:formatCode>
                <c:ptCount val="8"/>
                <c:pt idx="0">
                  <c:v>0.1</c:v>
                </c:pt>
                <c:pt idx="1">
                  <c:v>6.3100000000000003E-2</c:v>
                </c:pt>
                <c:pt idx="2">
                  <c:v>3.9800000000000002E-2</c:v>
                </c:pt>
                <c:pt idx="3">
                  <c:v>2.5100000000000001E-2</c:v>
                </c:pt>
                <c:pt idx="4">
                  <c:v>1.5800000000000002E-2</c:v>
                </c:pt>
                <c:pt idx="5">
                  <c:v>0.01</c:v>
                </c:pt>
                <c:pt idx="6">
                  <c:v>6.3E-3</c:v>
                </c:pt>
                <c:pt idx="7">
                  <c:v>4.0000000000000001E-3</c:v>
                </c:pt>
              </c:numCache>
            </c:numRef>
          </c:xVal>
          <c:yVal>
            <c:numRef>
              <c:f>'15_M 019 plg'!$D$4:$D$11</c:f>
              <c:numCache>
                <c:formatCode>General</c:formatCode>
                <c:ptCount val="8"/>
                <c:pt idx="0">
                  <c:v>7.27</c:v>
                </c:pt>
                <c:pt idx="1">
                  <c:v>9.33</c:v>
                </c:pt>
                <c:pt idx="2">
                  <c:v>11.11</c:v>
                </c:pt>
                <c:pt idx="3">
                  <c:v>12.2</c:v>
                </c:pt>
                <c:pt idx="4">
                  <c:v>12.93</c:v>
                </c:pt>
                <c:pt idx="5">
                  <c:v>13.92</c:v>
                </c:pt>
                <c:pt idx="6">
                  <c:v>14.46</c:v>
                </c:pt>
                <c:pt idx="7">
                  <c:v>14.47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84E-44E4-9166-95E1E30ADA7A}"/>
            </c:ext>
          </c:extLst>
        </c:ser>
        <c:ser>
          <c:idx val="1"/>
          <c:order val="6"/>
          <c:tx>
            <c:strRef>
              <c:f>'15_N 002 plg'!$B$2</c:f>
              <c:strCache>
                <c:ptCount val="1"/>
                <c:pt idx="0">
                  <c:v>Plg</c:v>
                </c:pt>
              </c:strCache>
            </c:strRef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'15_N 002 plg'!$B$4:$B$12</c:f>
              <c:numCache>
                <c:formatCode>General</c:formatCode>
                <c:ptCount val="9"/>
                <c:pt idx="0">
                  <c:v>0.158</c:v>
                </c:pt>
                <c:pt idx="1">
                  <c:v>0.1</c:v>
                </c:pt>
                <c:pt idx="2">
                  <c:v>6.3100000000000003E-2</c:v>
                </c:pt>
                <c:pt idx="3">
                  <c:v>3.9800000000000002E-2</c:v>
                </c:pt>
                <c:pt idx="4">
                  <c:v>2.5100000000000001E-2</c:v>
                </c:pt>
                <c:pt idx="5">
                  <c:v>1.5800000000000002E-2</c:v>
                </c:pt>
                <c:pt idx="6">
                  <c:v>0.01</c:v>
                </c:pt>
                <c:pt idx="7">
                  <c:v>6.3E-3</c:v>
                </c:pt>
                <c:pt idx="8">
                  <c:v>4.0000000000000001E-3</c:v>
                </c:pt>
              </c:numCache>
            </c:numRef>
          </c:xVal>
          <c:yVal>
            <c:numRef>
              <c:f>'15_N 002 plg'!$D$4:$D$12</c:f>
              <c:numCache>
                <c:formatCode>General</c:formatCode>
                <c:ptCount val="9"/>
                <c:pt idx="0">
                  <c:v>5.14</c:v>
                </c:pt>
                <c:pt idx="1">
                  <c:v>7.45</c:v>
                </c:pt>
                <c:pt idx="2">
                  <c:v>9.23</c:v>
                </c:pt>
                <c:pt idx="3">
                  <c:v>10.14</c:v>
                </c:pt>
                <c:pt idx="4">
                  <c:v>10.9</c:v>
                </c:pt>
                <c:pt idx="5">
                  <c:v>11.68</c:v>
                </c:pt>
                <c:pt idx="6">
                  <c:v>12.63</c:v>
                </c:pt>
                <c:pt idx="7">
                  <c:v>12.89</c:v>
                </c:pt>
                <c:pt idx="8">
                  <c:v>12.33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4E-44E4-9166-95E1E30ADA7A}"/>
            </c:ext>
          </c:extLst>
        </c:ser>
        <c:ser>
          <c:idx val="2"/>
          <c:order val="7"/>
          <c:tx>
            <c:strRef>
              <c:f>'15_N 005 plg'!$B$2</c:f>
              <c:strCache>
                <c:ptCount val="1"/>
                <c:pt idx="0">
                  <c:v>Plg</c:v>
                </c:pt>
              </c:strCache>
            </c:strRef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'15_N 005 plg'!$B$4:$B$11</c:f>
              <c:numCache>
                <c:formatCode>0.000</c:formatCode>
                <c:ptCount val="8"/>
                <c:pt idx="0">
                  <c:v>0.158</c:v>
                </c:pt>
                <c:pt idx="1">
                  <c:v>0.1</c:v>
                </c:pt>
                <c:pt idx="2">
                  <c:v>6.3100000000000003E-2</c:v>
                </c:pt>
                <c:pt idx="3">
                  <c:v>3.9800000000000002E-2</c:v>
                </c:pt>
                <c:pt idx="4">
                  <c:v>2.5100000000000001E-2</c:v>
                </c:pt>
                <c:pt idx="5">
                  <c:v>1.5800000000000002E-2</c:v>
                </c:pt>
                <c:pt idx="6">
                  <c:v>0.01</c:v>
                </c:pt>
                <c:pt idx="7">
                  <c:v>6.3E-3</c:v>
                </c:pt>
              </c:numCache>
            </c:numRef>
          </c:xVal>
          <c:yVal>
            <c:numRef>
              <c:f>'15_N 005 plg'!$D$4:$D$19</c:f>
              <c:numCache>
                <c:formatCode>General</c:formatCode>
                <c:ptCount val="16"/>
                <c:pt idx="0">
                  <c:v>5.7</c:v>
                </c:pt>
                <c:pt idx="1">
                  <c:v>7.71</c:v>
                </c:pt>
                <c:pt idx="2">
                  <c:v>9.48</c:v>
                </c:pt>
                <c:pt idx="3">
                  <c:v>10.28</c:v>
                </c:pt>
                <c:pt idx="4">
                  <c:v>11.08</c:v>
                </c:pt>
                <c:pt idx="5">
                  <c:v>12.06</c:v>
                </c:pt>
                <c:pt idx="6">
                  <c:v>12.55</c:v>
                </c:pt>
                <c:pt idx="7">
                  <c:v>12.25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4E-44E4-9166-95E1E30ADA7A}"/>
            </c:ext>
          </c:extLst>
        </c:ser>
        <c:ser>
          <c:idx val="3"/>
          <c:order val="8"/>
          <c:tx>
            <c:strRef>
              <c:f>'15_N 006 plg'!$B$3</c:f>
              <c:strCache>
                <c:ptCount val="1"/>
                <c:pt idx="0">
                  <c:v>Plg</c:v>
                </c:pt>
              </c:strCache>
            </c:strRef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'15_N 006 plg'!$B$5:$B$13</c:f>
              <c:numCache>
                <c:formatCode>0.000</c:formatCode>
                <c:ptCount val="9"/>
                <c:pt idx="0">
                  <c:v>0.158</c:v>
                </c:pt>
                <c:pt idx="1">
                  <c:v>0.1</c:v>
                </c:pt>
                <c:pt idx="2">
                  <c:v>6.3100000000000003E-2</c:v>
                </c:pt>
                <c:pt idx="3">
                  <c:v>3.9800000000000002E-2</c:v>
                </c:pt>
                <c:pt idx="4">
                  <c:v>2.5100000000000001E-2</c:v>
                </c:pt>
                <c:pt idx="5">
                  <c:v>1.5800000000000002E-2</c:v>
                </c:pt>
                <c:pt idx="6">
                  <c:v>0.01</c:v>
                </c:pt>
                <c:pt idx="7">
                  <c:v>6.3E-3</c:v>
                </c:pt>
                <c:pt idx="8">
                  <c:v>4.0000000000000001E-3</c:v>
                </c:pt>
              </c:numCache>
            </c:numRef>
          </c:xVal>
          <c:yVal>
            <c:numRef>
              <c:f>'15_N 006 plg'!$D$5:$D$13</c:f>
              <c:numCache>
                <c:formatCode>0.00</c:formatCode>
                <c:ptCount val="9"/>
                <c:pt idx="0">
                  <c:v>4.74</c:v>
                </c:pt>
                <c:pt idx="1">
                  <c:v>7.17</c:v>
                </c:pt>
                <c:pt idx="2">
                  <c:v>8.7200000000000006</c:v>
                </c:pt>
                <c:pt idx="3">
                  <c:v>9.4</c:v>
                </c:pt>
                <c:pt idx="4">
                  <c:v>10.58</c:v>
                </c:pt>
                <c:pt idx="5">
                  <c:v>11.6</c:v>
                </c:pt>
                <c:pt idx="6">
                  <c:v>12.41</c:v>
                </c:pt>
                <c:pt idx="7">
                  <c:v>13.01</c:v>
                </c:pt>
                <c:pt idx="8">
                  <c:v>11.88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4E-44E4-9166-95E1E30ADA7A}"/>
            </c:ext>
          </c:extLst>
        </c:ser>
        <c:ser>
          <c:idx val="4"/>
          <c:order val="9"/>
          <c:tx>
            <c:strRef>
              <c:f>'15_N 008 plg'!$B$2</c:f>
              <c:strCache>
                <c:ptCount val="1"/>
                <c:pt idx="0">
                  <c:v>Plg</c:v>
                </c:pt>
              </c:strCache>
            </c:strRef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'15_N 008 plg'!$B$4:$B$12</c:f>
              <c:numCache>
                <c:formatCode>0.000</c:formatCode>
                <c:ptCount val="9"/>
                <c:pt idx="0">
                  <c:v>0.158</c:v>
                </c:pt>
                <c:pt idx="1">
                  <c:v>0.1</c:v>
                </c:pt>
                <c:pt idx="2">
                  <c:v>6.3100000000000003E-2</c:v>
                </c:pt>
                <c:pt idx="3">
                  <c:v>3.9800000000000002E-2</c:v>
                </c:pt>
                <c:pt idx="4">
                  <c:v>2.5100000000000001E-2</c:v>
                </c:pt>
                <c:pt idx="5">
                  <c:v>1.5800000000000002E-2</c:v>
                </c:pt>
                <c:pt idx="6">
                  <c:v>0.01</c:v>
                </c:pt>
                <c:pt idx="7">
                  <c:v>6.3E-3</c:v>
                </c:pt>
                <c:pt idx="8">
                  <c:v>4.0000000000000001E-3</c:v>
                </c:pt>
              </c:numCache>
            </c:numRef>
          </c:xVal>
          <c:yVal>
            <c:numRef>
              <c:f>'15_N 008 plg'!$D$4:$D$18</c:f>
              <c:numCache>
                <c:formatCode>General</c:formatCode>
                <c:ptCount val="15"/>
                <c:pt idx="0">
                  <c:v>5.28</c:v>
                </c:pt>
                <c:pt idx="1">
                  <c:v>7.45</c:v>
                </c:pt>
                <c:pt idx="2">
                  <c:v>9.31</c:v>
                </c:pt>
                <c:pt idx="3">
                  <c:v>10.8</c:v>
                </c:pt>
                <c:pt idx="4">
                  <c:v>11.33</c:v>
                </c:pt>
                <c:pt idx="5">
                  <c:v>12.6</c:v>
                </c:pt>
                <c:pt idx="6">
                  <c:v>13.05</c:v>
                </c:pt>
                <c:pt idx="7">
                  <c:v>13.92</c:v>
                </c:pt>
                <c:pt idx="8">
                  <c:v>14.8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4E-44E4-9166-95E1E30ADA7A}"/>
            </c:ext>
          </c:extLst>
        </c:ser>
        <c:ser>
          <c:idx val="5"/>
          <c:order val="10"/>
          <c:tx>
            <c:strRef>
              <c:f>'15_N 009 plg'!$B$2</c:f>
              <c:strCache>
                <c:ptCount val="1"/>
                <c:pt idx="0">
                  <c:v>Plg</c:v>
                </c:pt>
              </c:strCache>
            </c:strRef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'15_N 009 plg'!$B$4:$B$12</c:f>
              <c:numCache>
                <c:formatCode>0.000</c:formatCode>
                <c:ptCount val="9"/>
                <c:pt idx="0">
                  <c:v>0.158</c:v>
                </c:pt>
                <c:pt idx="1">
                  <c:v>0.1</c:v>
                </c:pt>
                <c:pt idx="2">
                  <c:v>6.3100000000000003E-2</c:v>
                </c:pt>
                <c:pt idx="3">
                  <c:v>3.9800000000000002E-2</c:v>
                </c:pt>
                <c:pt idx="4">
                  <c:v>2.5100000000000001E-2</c:v>
                </c:pt>
                <c:pt idx="5">
                  <c:v>1.5800000000000002E-2</c:v>
                </c:pt>
                <c:pt idx="6">
                  <c:v>0.01</c:v>
                </c:pt>
                <c:pt idx="7">
                  <c:v>6.3E-3</c:v>
                </c:pt>
                <c:pt idx="8">
                  <c:v>4.0000000000000001E-3</c:v>
                </c:pt>
              </c:numCache>
            </c:numRef>
          </c:xVal>
          <c:yVal>
            <c:numRef>
              <c:f>'15_N 009 plg'!$D$4:$D$12</c:f>
              <c:numCache>
                <c:formatCode>General</c:formatCode>
                <c:ptCount val="9"/>
                <c:pt idx="0">
                  <c:v>4.55</c:v>
                </c:pt>
                <c:pt idx="1">
                  <c:v>7.77</c:v>
                </c:pt>
                <c:pt idx="2">
                  <c:v>9.85</c:v>
                </c:pt>
                <c:pt idx="3">
                  <c:v>11.77</c:v>
                </c:pt>
                <c:pt idx="4">
                  <c:v>13.1</c:v>
                </c:pt>
                <c:pt idx="5">
                  <c:v>13.97</c:v>
                </c:pt>
                <c:pt idx="6">
                  <c:v>14.62</c:v>
                </c:pt>
                <c:pt idx="7">
                  <c:v>15.11</c:v>
                </c:pt>
                <c:pt idx="8">
                  <c:v>14.39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4E-44E4-9166-95E1E30ADA7A}"/>
            </c:ext>
          </c:extLst>
        </c:ser>
        <c:ser>
          <c:idx val="6"/>
          <c:order val="11"/>
          <c:tx>
            <c:strRef>
              <c:f>'15_N 010 plg'!$B$2</c:f>
              <c:strCache>
                <c:ptCount val="1"/>
                <c:pt idx="0">
                  <c:v>Plg</c:v>
                </c:pt>
              </c:strCache>
            </c:strRef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'15_N 010 plg'!$B$4:$B$12</c:f>
              <c:numCache>
                <c:formatCode>0.000</c:formatCode>
                <c:ptCount val="9"/>
                <c:pt idx="0">
                  <c:v>0.251</c:v>
                </c:pt>
                <c:pt idx="1">
                  <c:v>0.158</c:v>
                </c:pt>
                <c:pt idx="2">
                  <c:v>0.1</c:v>
                </c:pt>
                <c:pt idx="3">
                  <c:v>6.3100000000000003E-2</c:v>
                </c:pt>
                <c:pt idx="4">
                  <c:v>3.9800000000000002E-2</c:v>
                </c:pt>
                <c:pt idx="5">
                  <c:v>2.5100000000000001E-2</c:v>
                </c:pt>
                <c:pt idx="6">
                  <c:v>1.5800000000000002E-2</c:v>
                </c:pt>
                <c:pt idx="7">
                  <c:v>0.01</c:v>
                </c:pt>
                <c:pt idx="8">
                  <c:v>6.3E-3</c:v>
                </c:pt>
              </c:numCache>
            </c:numRef>
          </c:xVal>
          <c:yVal>
            <c:numRef>
              <c:f>'15_N 010 plg'!$D$4:$D$12</c:f>
              <c:numCache>
                <c:formatCode>General</c:formatCode>
                <c:ptCount val="9"/>
                <c:pt idx="0">
                  <c:v>2.68</c:v>
                </c:pt>
                <c:pt idx="1">
                  <c:v>4.7</c:v>
                </c:pt>
                <c:pt idx="2">
                  <c:v>7.52</c:v>
                </c:pt>
                <c:pt idx="3">
                  <c:v>8.85</c:v>
                </c:pt>
                <c:pt idx="4">
                  <c:v>10.38</c:v>
                </c:pt>
                <c:pt idx="5">
                  <c:v>11.26</c:v>
                </c:pt>
                <c:pt idx="6">
                  <c:v>12.36</c:v>
                </c:pt>
                <c:pt idx="7">
                  <c:v>13</c:v>
                </c:pt>
                <c:pt idx="8">
                  <c:v>12.24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4E-44E4-9166-95E1E30ADA7A}"/>
            </c:ext>
          </c:extLst>
        </c:ser>
        <c:ser>
          <c:idx val="7"/>
          <c:order val="12"/>
          <c:tx>
            <c:strRef>
              <c:f>'15_N 011 plg'!$B$2</c:f>
              <c:strCache>
                <c:ptCount val="1"/>
                <c:pt idx="0">
                  <c:v>Plg</c:v>
                </c:pt>
              </c:strCache>
            </c:strRef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'15_N 011 plg'!$B$4:$B$12</c:f>
              <c:numCache>
                <c:formatCode>0.000</c:formatCode>
                <c:ptCount val="9"/>
                <c:pt idx="0">
                  <c:v>0.251</c:v>
                </c:pt>
                <c:pt idx="1">
                  <c:v>0.158</c:v>
                </c:pt>
                <c:pt idx="2">
                  <c:v>0.1</c:v>
                </c:pt>
                <c:pt idx="3">
                  <c:v>6.3100000000000003E-2</c:v>
                </c:pt>
                <c:pt idx="4">
                  <c:v>3.9800000000000002E-2</c:v>
                </c:pt>
                <c:pt idx="5">
                  <c:v>2.5100000000000001E-2</c:v>
                </c:pt>
                <c:pt idx="6">
                  <c:v>1.5800000000000002E-2</c:v>
                </c:pt>
                <c:pt idx="7">
                  <c:v>0.01</c:v>
                </c:pt>
                <c:pt idx="8">
                  <c:v>6.3E-3</c:v>
                </c:pt>
              </c:numCache>
            </c:numRef>
          </c:xVal>
          <c:yVal>
            <c:numRef>
              <c:f>'15_N 011 plg'!$D$4:$D$12</c:f>
              <c:numCache>
                <c:formatCode>General</c:formatCode>
                <c:ptCount val="9"/>
                <c:pt idx="0">
                  <c:v>2.0099999999999998</c:v>
                </c:pt>
                <c:pt idx="1">
                  <c:v>4.72</c:v>
                </c:pt>
                <c:pt idx="2">
                  <c:v>6.84</c:v>
                </c:pt>
                <c:pt idx="3">
                  <c:v>8.1199999999999992</c:v>
                </c:pt>
                <c:pt idx="4">
                  <c:v>9.39</c:v>
                </c:pt>
                <c:pt idx="5">
                  <c:v>10.19</c:v>
                </c:pt>
                <c:pt idx="6">
                  <c:v>11.19</c:v>
                </c:pt>
                <c:pt idx="7">
                  <c:v>11.84</c:v>
                </c:pt>
                <c:pt idx="8">
                  <c:v>10.33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84E-44E4-9166-95E1E30ADA7A}"/>
            </c:ext>
          </c:extLst>
        </c:ser>
        <c:ser>
          <c:idx val="8"/>
          <c:order val="13"/>
          <c:tx>
            <c:strRef>
              <c:f>'15_N 014 plg'!$B$2</c:f>
              <c:strCache>
                <c:ptCount val="1"/>
                <c:pt idx="0">
                  <c:v>Plg</c:v>
                </c:pt>
              </c:strCache>
            </c:strRef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'15_N 014 plg'!$B$4:$B$13</c:f>
              <c:numCache>
                <c:formatCode>0.000</c:formatCode>
                <c:ptCount val="10"/>
                <c:pt idx="0">
                  <c:v>0.251</c:v>
                </c:pt>
                <c:pt idx="1">
                  <c:v>0.158</c:v>
                </c:pt>
                <c:pt idx="2">
                  <c:v>0.1</c:v>
                </c:pt>
                <c:pt idx="3">
                  <c:v>6.3100000000000003E-2</c:v>
                </c:pt>
                <c:pt idx="4">
                  <c:v>3.9800000000000002E-2</c:v>
                </c:pt>
                <c:pt idx="5">
                  <c:v>2.5100000000000001E-2</c:v>
                </c:pt>
                <c:pt idx="6">
                  <c:v>1.5800000000000002E-2</c:v>
                </c:pt>
                <c:pt idx="7">
                  <c:v>0.01</c:v>
                </c:pt>
                <c:pt idx="8">
                  <c:v>6.3E-3</c:v>
                </c:pt>
                <c:pt idx="9">
                  <c:v>4.0000000000000001E-3</c:v>
                </c:pt>
              </c:numCache>
            </c:numRef>
          </c:xVal>
          <c:yVal>
            <c:numRef>
              <c:f>'15_N 014 plg'!$D$4:$D$13</c:f>
              <c:numCache>
                <c:formatCode>General</c:formatCode>
                <c:ptCount val="10"/>
                <c:pt idx="0">
                  <c:v>4.6100000000000003</c:v>
                </c:pt>
                <c:pt idx="1">
                  <c:v>5.5</c:v>
                </c:pt>
                <c:pt idx="2">
                  <c:v>8.0500000000000007</c:v>
                </c:pt>
                <c:pt idx="3">
                  <c:v>9.75</c:v>
                </c:pt>
                <c:pt idx="4">
                  <c:v>11.19</c:v>
                </c:pt>
                <c:pt idx="5">
                  <c:v>12.27</c:v>
                </c:pt>
                <c:pt idx="6">
                  <c:v>13.1</c:v>
                </c:pt>
                <c:pt idx="7">
                  <c:v>13.42</c:v>
                </c:pt>
                <c:pt idx="8">
                  <c:v>14.41</c:v>
                </c:pt>
                <c:pt idx="9">
                  <c:v>13.89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84E-44E4-9166-95E1E30ADA7A}"/>
            </c:ext>
          </c:extLst>
        </c:ser>
        <c:ser>
          <c:idx val="0"/>
          <c:order val="14"/>
          <c:tx>
            <c:strRef>
              <c:f>'15_M 005 plg'!$B$2</c:f>
              <c:strCache>
                <c:ptCount val="1"/>
                <c:pt idx="0">
                  <c:v>Plg</c:v>
                </c:pt>
              </c:strCache>
            </c:strRef>
          </c:tx>
          <c:spPr>
            <a:ln w="127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'15_M 005 plg'!$B$4:$B$13</c:f>
              <c:numCache>
                <c:formatCode>0.000</c:formatCode>
                <c:ptCount val="10"/>
                <c:pt idx="0">
                  <c:v>0.158</c:v>
                </c:pt>
                <c:pt idx="1">
                  <c:v>0.1</c:v>
                </c:pt>
                <c:pt idx="2">
                  <c:v>6.3100000000000003E-2</c:v>
                </c:pt>
                <c:pt idx="3">
                  <c:v>3.9800000000000002E-2</c:v>
                </c:pt>
                <c:pt idx="4">
                  <c:v>2.5100000000000001E-2</c:v>
                </c:pt>
                <c:pt idx="5">
                  <c:v>1.5800000000000002E-2</c:v>
                </c:pt>
                <c:pt idx="6">
                  <c:v>0.01</c:v>
                </c:pt>
                <c:pt idx="7">
                  <c:v>6.3E-3</c:v>
                </c:pt>
                <c:pt idx="8">
                  <c:v>4.0000000000000001E-3</c:v>
                </c:pt>
                <c:pt idx="9">
                  <c:v>2.5000000000000001E-3</c:v>
                </c:pt>
              </c:numCache>
            </c:numRef>
          </c:xVal>
          <c:yVal>
            <c:numRef>
              <c:f>'15_M 005 plg'!$D$4:$D$13</c:f>
              <c:numCache>
                <c:formatCode>General</c:formatCode>
                <c:ptCount val="10"/>
                <c:pt idx="0">
                  <c:v>6.72</c:v>
                </c:pt>
                <c:pt idx="1">
                  <c:v>9.01</c:v>
                </c:pt>
                <c:pt idx="2">
                  <c:v>10.32</c:v>
                </c:pt>
                <c:pt idx="3">
                  <c:v>12.05</c:v>
                </c:pt>
                <c:pt idx="4">
                  <c:v>12.89</c:v>
                </c:pt>
                <c:pt idx="5">
                  <c:v>14.06</c:v>
                </c:pt>
                <c:pt idx="6">
                  <c:v>14.63</c:v>
                </c:pt>
                <c:pt idx="7">
                  <c:v>15.26</c:v>
                </c:pt>
                <c:pt idx="8">
                  <c:v>14.15</c:v>
                </c:pt>
                <c:pt idx="9">
                  <c:v>14.9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84E-44E4-9166-95E1E30AD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973072"/>
        <c:axId val="542975368"/>
      </c:scatterChart>
      <c:valAx>
        <c:axId val="54297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Crystal length (mm) </a:t>
                </a:r>
              </a:p>
            </c:rich>
          </c:tx>
          <c:layout>
            <c:manualLayout>
              <c:xMode val="edge"/>
              <c:yMode val="edge"/>
              <c:x val="0.4237928877732719"/>
              <c:y val="0.93525881437603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0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2975368"/>
        <c:crossesAt val="-4"/>
        <c:crossBetween val="midCat"/>
      </c:valAx>
      <c:valAx>
        <c:axId val="5429753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ln (population density) mm-4</a:t>
                </a:r>
              </a:p>
            </c:rich>
          </c:tx>
          <c:layout>
            <c:manualLayout>
              <c:xMode val="edge"/>
              <c:yMode val="edge"/>
              <c:x val="3.4181208393349323E-2"/>
              <c:y val="0.22253603545458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2973072"/>
        <c:crossesAt val="-4"/>
        <c:crossBetween val="midCat"/>
        <c:majorUnit val="4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80314960629925"/>
          <c:y val="7.8703703703703706E-2"/>
          <c:w val="0.81482195975503047"/>
          <c:h val="0.776859871682706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'15_N 005 plg'!$K$21</c:f>
              <c:strCache>
                <c:ptCount val="1"/>
                <c:pt idx="0">
                  <c:v>All sizes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'15_N 005 plg'!$B$4:$B$11</c:f>
              <c:numCache>
                <c:formatCode>0.000</c:formatCode>
                <c:ptCount val="8"/>
                <c:pt idx="0">
                  <c:v>0.158</c:v>
                </c:pt>
                <c:pt idx="1">
                  <c:v>0.1</c:v>
                </c:pt>
                <c:pt idx="2">
                  <c:v>6.3100000000000003E-2</c:v>
                </c:pt>
                <c:pt idx="3">
                  <c:v>3.9800000000000002E-2</c:v>
                </c:pt>
                <c:pt idx="4">
                  <c:v>2.5100000000000001E-2</c:v>
                </c:pt>
                <c:pt idx="5">
                  <c:v>1.5800000000000002E-2</c:v>
                </c:pt>
                <c:pt idx="6">
                  <c:v>0.01</c:v>
                </c:pt>
                <c:pt idx="7">
                  <c:v>6.3E-3</c:v>
                </c:pt>
              </c:numCache>
            </c:numRef>
          </c:xVal>
          <c:yVal>
            <c:numRef>
              <c:f>'15_N 005 plg'!$D$4:$D$19</c:f>
              <c:numCache>
                <c:formatCode>General</c:formatCode>
                <c:ptCount val="16"/>
                <c:pt idx="0">
                  <c:v>5.7</c:v>
                </c:pt>
                <c:pt idx="1">
                  <c:v>7.71</c:v>
                </c:pt>
                <c:pt idx="2">
                  <c:v>9.48</c:v>
                </c:pt>
                <c:pt idx="3">
                  <c:v>10.28</c:v>
                </c:pt>
                <c:pt idx="4">
                  <c:v>11.08</c:v>
                </c:pt>
                <c:pt idx="5">
                  <c:v>12.06</c:v>
                </c:pt>
                <c:pt idx="6">
                  <c:v>12.55</c:v>
                </c:pt>
                <c:pt idx="7">
                  <c:v>12.25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A8-4F64-B8B8-65963C8F5365}"/>
            </c:ext>
          </c:extLst>
        </c:ser>
        <c:ser>
          <c:idx val="1"/>
          <c:order val="1"/>
          <c:tx>
            <c:strRef>
              <c:f>'15_N 005 plg'!$N$21</c:f>
              <c:strCache>
                <c:ptCount val="1"/>
                <c:pt idx="0">
                  <c:v>Size interval &gt; 0.03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'15_N 005 plg'!$B$4:$B$7</c:f>
              <c:numCache>
                <c:formatCode>0.000</c:formatCode>
                <c:ptCount val="4"/>
                <c:pt idx="0">
                  <c:v>0.158</c:v>
                </c:pt>
                <c:pt idx="1">
                  <c:v>0.1</c:v>
                </c:pt>
                <c:pt idx="2">
                  <c:v>6.3100000000000003E-2</c:v>
                </c:pt>
                <c:pt idx="3">
                  <c:v>3.9800000000000002E-2</c:v>
                </c:pt>
              </c:numCache>
            </c:numRef>
          </c:xVal>
          <c:yVal>
            <c:numRef>
              <c:f>'15_N 005 plg'!$D$4:$D$7</c:f>
              <c:numCache>
                <c:formatCode>General</c:formatCode>
                <c:ptCount val="4"/>
                <c:pt idx="0">
                  <c:v>5.7</c:v>
                </c:pt>
                <c:pt idx="1">
                  <c:v>7.71</c:v>
                </c:pt>
                <c:pt idx="2">
                  <c:v>9.48</c:v>
                </c:pt>
                <c:pt idx="3">
                  <c:v>10.28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DE-435E-8817-39C824C4AF58}"/>
            </c:ext>
          </c:extLst>
        </c:ser>
        <c:ser>
          <c:idx val="2"/>
          <c:order val="2"/>
          <c:tx>
            <c:strRef>
              <c:f>'15_N 005 plg'!$Q$21</c:f>
              <c:strCache>
                <c:ptCount val="1"/>
                <c:pt idx="0">
                  <c:v>Size interval &lt; 0.03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'15_N 005 plg'!$B$8:$B$10</c:f>
              <c:numCache>
                <c:formatCode>0.000</c:formatCode>
                <c:ptCount val="3"/>
                <c:pt idx="0">
                  <c:v>2.5100000000000001E-2</c:v>
                </c:pt>
                <c:pt idx="1">
                  <c:v>1.5800000000000002E-2</c:v>
                </c:pt>
                <c:pt idx="2">
                  <c:v>0.01</c:v>
                </c:pt>
              </c:numCache>
            </c:numRef>
          </c:xVal>
          <c:yVal>
            <c:numRef>
              <c:f>'15_N 005 plg'!$D$8:$D$10</c:f>
              <c:numCache>
                <c:formatCode>General</c:formatCode>
                <c:ptCount val="3"/>
                <c:pt idx="0">
                  <c:v>11.08</c:v>
                </c:pt>
                <c:pt idx="1">
                  <c:v>12.06</c:v>
                </c:pt>
                <c:pt idx="2">
                  <c:v>12.55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DE-435E-8817-39C824C4A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973072"/>
        <c:axId val="542975368"/>
      </c:scatterChart>
      <c:valAx>
        <c:axId val="54297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Size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0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2975368"/>
        <c:crossesAt val="-4"/>
        <c:crossBetween val="midCat"/>
      </c:valAx>
      <c:valAx>
        <c:axId val="542975368"/>
        <c:scaling>
          <c:orientation val="minMax"/>
          <c:min val="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ln (population density)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2973072"/>
        <c:crosses val="autoZero"/>
        <c:crossBetween val="midCat"/>
        <c:majorUnit val="4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64780446194225727"/>
          <c:y val="0.12664686810342479"/>
          <c:w val="0.2966399825021872"/>
          <c:h val="0.220754706699724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80314960629925"/>
          <c:y val="7.8703703703703706E-2"/>
          <c:w val="0.81482195975503047"/>
          <c:h val="0.776859871682706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'15_N 006 plg'!$L$20</c:f>
              <c:strCache>
                <c:ptCount val="1"/>
                <c:pt idx="0">
                  <c:v>All sizes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'15_N 006 plg'!$B$5:$B$13</c:f>
              <c:numCache>
                <c:formatCode>0.000</c:formatCode>
                <c:ptCount val="9"/>
                <c:pt idx="0">
                  <c:v>0.158</c:v>
                </c:pt>
                <c:pt idx="1">
                  <c:v>0.1</c:v>
                </c:pt>
                <c:pt idx="2">
                  <c:v>6.3100000000000003E-2</c:v>
                </c:pt>
                <c:pt idx="3">
                  <c:v>3.9800000000000002E-2</c:v>
                </c:pt>
                <c:pt idx="4">
                  <c:v>2.5100000000000001E-2</c:v>
                </c:pt>
                <c:pt idx="5">
                  <c:v>1.5800000000000002E-2</c:v>
                </c:pt>
                <c:pt idx="6">
                  <c:v>0.01</c:v>
                </c:pt>
                <c:pt idx="7">
                  <c:v>6.3E-3</c:v>
                </c:pt>
                <c:pt idx="8">
                  <c:v>4.0000000000000001E-3</c:v>
                </c:pt>
              </c:numCache>
            </c:numRef>
          </c:xVal>
          <c:yVal>
            <c:numRef>
              <c:f>'15_N 006 plg'!$D$5:$D$18</c:f>
              <c:numCache>
                <c:formatCode>0.00</c:formatCode>
                <c:ptCount val="14"/>
                <c:pt idx="0">
                  <c:v>4.74</c:v>
                </c:pt>
                <c:pt idx="1">
                  <c:v>7.17</c:v>
                </c:pt>
                <c:pt idx="2">
                  <c:v>8.7200000000000006</c:v>
                </c:pt>
                <c:pt idx="3">
                  <c:v>9.4</c:v>
                </c:pt>
                <c:pt idx="4">
                  <c:v>10.58</c:v>
                </c:pt>
                <c:pt idx="5">
                  <c:v>11.6</c:v>
                </c:pt>
                <c:pt idx="6">
                  <c:v>12.41</c:v>
                </c:pt>
                <c:pt idx="7">
                  <c:v>13.01</c:v>
                </c:pt>
                <c:pt idx="8">
                  <c:v>11.88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9E-4FFB-B39D-6AAEDE69BAB6}"/>
            </c:ext>
          </c:extLst>
        </c:ser>
        <c:ser>
          <c:idx val="1"/>
          <c:order val="1"/>
          <c:tx>
            <c:strRef>
              <c:f>'15_N 006 plg'!$O$20</c:f>
              <c:strCache>
                <c:ptCount val="1"/>
                <c:pt idx="0">
                  <c:v>Size interval &gt; 0.03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'15_N 006 plg'!$B$5:$B$8</c:f>
              <c:numCache>
                <c:formatCode>0.000</c:formatCode>
                <c:ptCount val="4"/>
                <c:pt idx="0">
                  <c:v>0.158</c:v>
                </c:pt>
                <c:pt idx="1">
                  <c:v>0.1</c:v>
                </c:pt>
                <c:pt idx="2">
                  <c:v>6.3100000000000003E-2</c:v>
                </c:pt>
                <c:pt idx="3">
                  <c:v>3.9800000000000002E-2</c:v>
                </c:pt>
              </c:numCache>
            </c:numRef>
          </c:xVal>
          <c:yVal>
            <c:numRef>
              <c:f>'15_N 006 plg'!$D$5:$D$8</c:f>
              <c:numCache>
                <c:formatCode>0.00</c:formatCode>
                <c:ptCount val="4"/>
                <c:pt idx="0">
                  <c:v>4.74</c:v>
                </c:pt>
                <c:pt idx="1">
                  <c:v>7.17</c:v>
                </c:pt>
                <c:pt idx="2">
                  <c:v>8.7200000000000006</c:v>
                </c:pt>
                <c:pt idx="3">
                  <c:v>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B6-474E-B591-A9F28964DFC9}"/>
            </c:ext>
          </c:extLst>
        </c:ser>
        <c:ser>
          <c:idx val="2"/>
          <c:order val="2"/>
          <c:tx>
            <c:strRef>
              <c:f>'15_N 006 plg'!$R$20</c:f>
              <c:strCache>
                <c:ptCount val="1"/>
                <c:pt idx="0">
                  <c:v>Size interval &lt; 0.03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'15_N 006 plg'!$B$9:$B$12</c:f>
              <c:numCache>
                <c:formatCode>0.000</c:formatCode>
                <c:ptCount val="4"/>
                <c:pt idx="0">
                  <c:v>2.5100000000000001E-2</c:v>
                </c:pt>
                <c:pt idx="1">
                  <c:v>1.5800000000000002E-2</c:v>
                </c:pt>
                <c:pt idx="2">
                  <c:v>0.01</c:v>
                </c:pt>
                <c:pt idx="3">
                  <c:v>6.3E-3</c:v>
                </c:pt>
              </c:numCache>
            </c:numRef>
          </c:xVal>
          <c:yVal>
            <c:numRef>
              <c:f>'15_N 006 plg'!$D$9:$D$12</c:f>
              <c:numCache>
                <c:formatCode>0.00</c:formatCode>
                <c:ptCount val="4"/>
                <c:pt idx="0">
                  <c:v>10.58</c:v>
                </c:pt>
                <c:pt idx="1">
                  <c:v>11.6</c:v>
                </c:pt>
                <c:pt idx="2">
                  <c:v>12.41</c:v>
                </c:pt>
                <c:pt idx="3">
                  <c:v>13.01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B6-474E-B591-A9F28964D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973072"/>
        <c:axId val="542975368"/>
      </c:scatterChart>
      <c:valAx>
        <c:axId val="54297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Size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0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2975368"/>
        <c:crossesAt val="-4"/>
        <c:crossBetween val="midCat"/>
      </c:valAx>
      <c:valAx>
        <c:axId val="542975368"/>
        <c:scaling>
          <c:orientation val="minMax"/>
          <c:min val="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ln (population density)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2973072"/>
        <c:crosses val="autoZero"/>
        <c:crossBetween val="midCat"/>
        <c:majorUnit val="4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6578570449778115"/>
          <c:y val="0.15432852900307878"/>
          <c:w val="0.28591805542379489"/>
          <c:h val="0.220754706699724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80314960629925"/>
          <c:y val="7.8703703703703706E-2"/>
          <c:w val="0.81482195975503047"/>
          <c:h val="0.776859871682706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'15_N 008 plg'!$L$20</c:f>
              <c:strCache>
                <c:ptCount val="1"/>
                <c:pt idx="0">
                  <c:v>All sizes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'15_N 008 plg'!$B$4:$B$12</c:f>
              <c:numCache>
                <c:formatCode>0.000</c:formatCode>
                <c:ptCount val="9"/>
                <c:pt idx="0">
                  <c:v>0.158</c:v>
                </c:pt>
                <c:pt idx="1">
                  <c:v>0.1</c:v>
                </c:pt>
                <c:pt idx="2">
                  <c:v>6.3100000000000003E-2</c:v>
                </c:pt>
                <c:pt idx="3">
                  <c:v>3.9800000000000002E-2</c:v>
                </c:pt>
                <c:pt idx="4">
                  <c:v>2.5100000000000001E-2</c:v>
                </c:pt>
                <c:pt idx="5">
                  <c:v>1.5800000000000002E-2</c:v>
                </c:pt>
                <c:pt idx="6">
                  <c:v>0.01</c:v>
                </c:pt>
                <c:pt idx="7">
                  <c:v>6.3E-3</c:v>
                </c:pt>
                <c:pt idx="8">
                  <c:v>4.0000000000000001E-3</c:v>
                </c:pt>
              </c:numCache>
            </c:numRef>
          </c:xVal>
          <c:yVal>
            <c:numRef>
              <c:f>'15_N 008 plg'!$D$4:$D$12</c:f>
              <c:numCache>
                <c:formatCode>General</c:formatCode>
                <c:ptCount val="9"/>
                <c:pt idx="0">
                  <c:v>5.28</c:v>
                </c:pt>
                <c:pt idx="1">
                  <c:v>7.45</c:v>
                </c:pt>
                <c:pt idx="2">
                  <c:v>9.31</c:v>
                </c:pt>
                <c:pt idx="3">
                  <c:v>10.8</c:v>
                </c:pt>
                <c:pt idx="4">
                  <c:v>11.33</c:v>
                </c:pt>
                <c:pt idx="5">
                  <c:v>12.6</c:v>
                </c:pt>
                <c:pt idx="6">
                  <c:v>13.05</c:v>
                </c:pt>
                <c:pt idx="7">
                  <c:v>13.92</c:v>
                </c:pt>
                <c:pt idx="8">
                  <c:v>14.8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DB-45C0-80A7-CA36AA947561}"/>
            </c:ext>
          </c:extLst>
        </c:ser>
        <c:ser>
          <c:idx val="1"/>
          <c:order val="1"/>
          <c:tx>
            <c:strRef>
              <c:f>'15_N 008 plg'!$O$20</c:f>
              <c:strCache>
                <c:ptCount val="1"/>
                <c:pt idx="0">
                  <c:v>Size interval &gt; 0.03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'15_N 008 plg'!$B$4:$B$7</c:f>
              <c:numCache>
                <c:formatCode>0.000</c:formatCode>
                <c:ptCount val="4"/>
                <c:pt idx="0">
                  <c:v>0.158</c:v>
                </c:pt>
                <c:pt idx="1">
                  <c:v>0.1</c:v>
                </c:pt>
                <c:pt idx="2">
                  <c:v>6.3100000000000003E-2</c:v>
                </c:pt>
                <c:pt idx="3">
                  <c:v>3.9800000000000002E-2</c:v>
                </c:pt>
              </c:numCache>
            </c:numRef>
          </c:xVal>
          <c:yVal>
            <c:numRef>
              <c:f>'15_N 008 plg'!$D$4:$D$7</c:f>
              <c:numCache>
                <c:formatCode>General</c:formatCode>
                <c:ptCount val="4"/>
                <c:pt idx="0">
                  <c:v>5.28</c:v>
                </c:pt>
                <c:pt idx="1">
                  <c:v>7.45</c:v>
                </c:pt>
                <c:pt idx="2">
                  <c:v>9.31</c:v>
                </c:pt>
                <c:pt idx="3">
                  <c:v>10.8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3A-4A54-A40B-CA23B6AEF4E6}"/>
            </c:ext>
          </c:extLst>
        </c:ser>
        <c:ser>
          <c:idx val="2"/>
          <c:order val="2"/>
          <c:tx>
            <c:strRef>
              <c:f>'15_N 008 plg'!$R$20</c:f>
              <c:strCache>
                <c:ptCount val="1"/>
                <c:pt idx="0">
                  <c:v>Size interval &lt; 0.03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'15_N 008 plg'!$B$8:$B$12</c:f>
              <c:numCache>
                <c:formatCode>0.000</c:formatCode>
                <c:ptCount val="5"/>
                <c:pt idx="0">
                  <c:v>2.5100000000000001E-2</c:v>
                </c:pt>
                <c:pt idx="1">
                  <c:v>1.5800000000000002E-2</c:v>
                </c:pt>
                <c:pt idx="2">
                  <c:v>0.01</c:v>
                </c:pt>
                <c:pt idx="3">
                  <c:v>6.3E-3</c:v>
                </c:pt>
                <c:pt idx="4">
                  <c:v>4.0000000000000001E-3</c:v>
                </c:pt>
              </c:numCache>
            </c:numRef>
          </c:xVal>
          <c:yVal>
            <c:numRef>
              <c:f>'15_N 008 plg'!$D$8:$D$12</c:f>
              <c:numCache>
                <c:formatCode>General</c:formatCode>
                <c:ptCount val="5"/>
                <c:pt idx="0">
                  <c:v>11.33</c:v>
                </c:pt>
                <c:pt idx="1">
                  <c:v>12.6</c:v>
                </c:pt>
                <c:pt idx="2">
                  <c:v>13.05</c:v>
                </c:pt>
                <c:pt idx="3">
                  <c:v>13.92</c:v>
                </c:pt>
                <c:pt idx="4">
                  <c:v>14.8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3A-4A54-A40B-CA23B6AEF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973072"/>
        <c:axId val="542975368"/>
      </c:scatterChart>
      <c:valAx>
        <c:axId val="54297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Size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0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2975368"/>
        <c:crossesAt val="-4"/>
        <c:crossBetween val="midCat"/>
      </c:valAx>
      <c:valAx>
        <c:axId val="5429753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ln (population density)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2973072"/>
        <c:crosses val="autoZero"/>
        <c:crossBetween val="midCat"/>
        <c:majorUnit val="4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61169335083114607"/>
          <c:y val="0.12664686810342479"/>
          <c:w val="0.2966399825021872"/>
          <c:h val="0.220754706699724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80314960629925"/>
          <c:y val="7.8703703703703706E-2"/>
          <c:w val="0.81482195975503047"/>
          <c:h val="0.776859871682706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'15_N 009 plg'!$L$21</c:f>
              <c:strCache>
                <c:ptCount val="1"/>
                <c:pt idx="0">
                  <c:v>All sizes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'15_N 009 plg'!$B$4:$B$12</c:f>
              <c:numCache>
                <c:formatCode>0.000</c:formatCode>
                <c:ptCount val="9"/>
                <c:pt idx="0">
                  <c:v>0.158</c:v>
                </c:pt>
                <c:pt idx="1">
                  <c:v>0.1</c:v>
                </c:pt>
                <c:pt idx="2">
                  <c:v>6.3100000000000003E-2</c:v>
                </c:pt>
                <c:pt idx="3">
                  <c:v>3.9800000000000002E-2</c:v>
                </c:pt>
                <c:pt idx="4">
                  <c:v>2.5100000000000001E-2</c:v>
                </c:pt>
                <c:pt idx="5">
                  <c:v>1.5800000000000002E-2</c:v>
                </c:pt>
                <c:pt idx="6">
                  <c:v>0.01</c:v>
                </c:pt>
                <c:pt idx="7">
                  <c:v>6.3E-3</c:v>
                </c:pt>
                <c:pt idx="8">
                  <c:v>4.0000000000000001E-3</c:v>
                </c:pt>
              </c:numCache>
            </c:numRef>
          </c:xVal>
          <c:yVal>
            <c:numRef>
              <c:f>'15_N 009 plg'!$D$4:$D$18</c:f>
              <c:numCache>
                <c:formatCode>General</c:formatCode>
                <c:ptCount val="15"/>
                <c:pt idx="0">
                  <c:v>4.55</c:v>
                </c:pt>
                <c:pt idx="1">
                  <c:v>7.77</c:v>
                </c:pt>
                <c:pt idx="2">
                  <c:v>9.85</c:v>
                </c:pt>
                <c:pt idx="3">
                  <c:v>11.77</c:v>
                </c:pt>
                <c:pt idx="4">
                  <c:v>13.1</c:v>
                </c:pt>
                <c:pt idx="5">
                  <c:v>13.97</c:v>
                </c:pt>
                <c:pt idx="6">
                  <c:v>14.62</c:v>
                </c:pt>
                <c:pt idx="7">
                  <c:v>15.11</c:v>
                </c:pt>
                <c:pt idx="8">
                  <c:v>14.39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BC-440B-AFF1-DF179DC8E52B}"/>
            </c:ext>
          </c:extLst>
        </c:ser>
        <c:ser>
          <c:idx val="1"/>
          <c:order val="1"/>
          <c:tx>
            <c:strRef>
              <c:f>'15_N 009 plg'!$O$21</c:f>
              <c:strCache>
                <c:ptCount val="1"/>
                <c:pt idx="0">
                  <c:v>Size interval &gt; 0.03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'15_N 009 plg'!$B$4:$B$7</c:f>
              <c:numCache>
                <c:formatCode>0.000</c:formatCode>
                <c:ptCount val="4"/>
                <c:pt idx="0">
                  <c:v>0.158</c:v>
                </c:pt>
                <c:pt idx="1">
                  <c:v>0.1</c:v>
                </c:pt>
                <c:pt idx="2">
                  <c:v>6.3100000000000003E-2</c:v>
                </c:pt>
                <c:pt idx="3">
                  <c:v>3.9800000000000002E-2</c:v>
                </c:pt>
              </c:numCache>
            </c:numRef>
          </c:xVal>
          <c:yVal>
            <c:numRef>
              <c:f>'15_N 009 plg'!$D$4:$D$7</c:f>
              <c:numCache>
                <c:formatCode>General</c:formatCode>
                <c:ptCount val="4"/>
                <c:pt idx="0">
                  <c:v>4.55</c:v>
                </c:pt>
                <c:pt idx="1">
                  <c:v>7.77</c:v>
                </c:pt>
                <c:pt idx="2">
                  <c:v>9.85</c:v>
                </c:pt>
                <c:pt idx="3">
                  <c:v>11.77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B2-442C-BD3C-5F76B6241213}"/>
            </c:ext>
          </c:extLst>
        </c:ser>
        <c:ser>
          <c:idx val="2"/>
          <c:order val="2"/>
          <c:tx>
            <c:strRef>
              <c:f>'15_N 009 plg'!$R$21</c:f>
              <c:strCache>
                <c:ptCount val="1"/>
                <c:pt idx="0">
                  <c:v>Size interval &lt; 0.03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'15_N 009 plg'!$B$8:$B$12</c:f>
              <c:numCache>
                <c:formatCode>0.000</c:formatCode>
                <c:ptCount val="5"/>
                <c:pt idx="0">
                  <c:v>2.5100000000000001E-2</c:v>
                </c:pt>
                <c:pt idx="1">
                  <c:v>1.5800000000000002E-2</c:v>
                </c:pt>
                <c:pt idx="2">
                  <c:v>0.01</c:v>
                </c:pt>
                <c:pt idx="3">
                  <c:v>6.3E-3</c:v>
                </c:pt>
                <c:pt idx="4">
                  <c:v>4.0000000000000001E-3</c:v>
                </c:pt>
              </c:numCache>
            </c:numRef>
          </c:xVal>
          <c:yVal>
            <c:numRef>
              <c:f>'15_N 009 plg'!$D$8:$D$12</c:f>
              <c:numCache>
                <c:formatCode>General</c:formatCode>
                <c:ptCount val="5"/>
                <c:pt idx="0">
                  <c:v>13.1</c:v>
                </c:pt>
                <c:pt idx="1">
                  <c:v>13.97</c:v>
                </c:pt>
                <c:pt idx="2">
                  <c:v>14.62</c:v>
                </c:pt>
                <c:pt idx="3">
                  <c:v>15.11</c:v>
                </c:pt>
                <c:pt idx="4">
                  <c:v>14.39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B2-442C-BD3C-5F76B6241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973072"/>
        <c:axId val="542975368"/>
      </c:scatterChart>
      <c:valAx>
        <c:axId val="54297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Size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0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2975368"/>
        <c:crossesAt val="-4"/>
        <c:crossBetween val="midCat"/>
      </c:valAx>
      <c:valAx>
        <c:axId val="5429753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ln (population density)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2973072"/>
        <c:crosses val="autoZero"/>
        <c:crossBetween val="midCat"/>
        <c:majorUnit val="4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65995935656557791"/>
          <c:y val="0.1349974313709007"/>
          <c:w val="0.2819548348535641"/>
          <c:h val="0.227039538207190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80314960629925"/>
          <c:y val="7.8703703703703706E-2"/>
          <c:w val="0.81482195975503047"/>
          <c:h val="0.776859871682706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'15_N 010 plg'!$L$21</c:f>
              <c:strCache>
                <c:ptCount val="1"/>
                <c:pt idx="0">
                  <c:v>All sizes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'15_N 010 plg'!$B$4:$B$12</c:f>
              <c:numCache>
                <c:formatCode>0.000</c:formatCode>
                <c:ptCount val="9"/>
                <c:pt idx="0">
                  <c:v>0.251</c:v>
                </c:pt>
                <c:pt idx="1">
                  <c:v>0.158</c:v>
                </c:pt>
                <c:pt idx="2">
                  <c:v>0.1</c:v>
                </c:pt>
                <c:pt idx="3">
                  <c:v>6.3100000000000003E-2</c:v>
                </c:pt>
                <c:pt idx="4">
                  <c:v>3.9800000000000002E-2</c:v>
                </c:pt>
                <c:pt idx="5">
                  <c:v>2.5100000000000001E-2</c:v>
                </c:pt>
                <c:pt idx="6">
                  <c:v>1.5800000000000002E-2</c:v>
                </c:pt>
                <c:pt idx="7">
                  <c:v>0.01</c:v>
                </c:pt>
                <c:pt idx="8">
                  <c:v>6.3E-3</c:v>
                </c:pt>
              </c:numCache>
            </c:numRef>
          </c:xVal>
          <c:yVal>
            <c:numRef>
              <c:f>'15_N 010 plg'!$D$4:$D$19</c:f>
              <c:numCache>
                <c:formatCode>General</c:formatCode>
                <c:ptCount val="16"/>
                <c:pt idx="0">
                  <c:v>2.68</c:v>
                </c:pt>
                <c:pt idx="1">
                  <c:v>4.7</c:v>
                </c:pt>
                <c:pt idx="2">
                  <c:v>7.52</c:v>
                </c:pt>
                <c:pt idx="3">
                  <c:v>8.85</c:v>
                </c:pt>
                <c:pt idx="4">
                  <c:v>10.38</c:v>
                </c:pt>
                <c:pt idx="5">
                  <c:v>11.26</c:v>
                </c:pt>
                <c:pt idx="6">
                  <c:v>12.36</c:v>
                </c:pt>
                <c:pt idx="7">
                  <c:v>13</c:v>
                </c:pt>
                <c:pt idx="8">
                  <c:v>12.24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0C-4981-8441-F71B3E9867DD}"/>
            </c:ext>
          </c:extLst>
        </c:ser>
        <c:ser>
          <c:idx val="1"/>
          <c:order val="1"/>
          <c:tx>
            <c:strRef>
              <c:f>'15_N 010 plg'!$O$21</c:f>
              <c:strCache>
                <c:ptCount val="1"/>
                <c:pt idx="0">
                  <c:v>Size interval &gt; 0.03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'15_N 010 plg'!$B$4:$B$8</c:f>
              <c:numCache>
                <c:formatCode>0.000</c:formatCode>
                <c:ptCount val="5"/>
                <c:pt idx="0">
                  <c:v>0.251</c:v>
                </c:pt>
                <c:pt idx="1">
                  <c:v>0.158</c:v>
                </c:pt>
                <c:pt idx="2">
                  <c:v>0.1</c:v>
                </c:pt>
                <c:pt idx="3">
                  <c:v>6.3100000000000003E-2</c:v>
                </c:pt>
                <c:pt idx="4">
                  <c:v>3.9800000000000002E-2</c:v>
                </c:pt>
              </c:numCache>
            </c:numRef>
          </c:xVal>
          <c:yVal>
            <c:numRef>
              <c:f>'15_N 010 plg'!$D$4:$D$8</c:f>
              <c:numCache>
                <c:formatCode>General</c:formatCode>
                <c:ptCount val="5"/>
                <c:pt idx="0">
                  <c:v>2.68</c:v>
                </c:pt>
                <c:pt idx="1">
                  <c:v>4.7</c:v>
                </c:pt>
                <c:pt idx="2">
                  <c:v>7.52</c:v>
                </c:pt>
                <c:pt idx="3">
                  <c:v>8.85</c:v>
                </c:pt>
                <c:pt idx="4">
                  <c:v>10.38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2D-400C-8A46-7CF3E30BC78F}"/>
            </c:ext>
          </c:extLst>
        </c:ser>
        <c:ser>
          <c:idx val="2"/>
          <c:order val="2"/>
          <c:tx>
            <c:strRef>
              <c:f>'15_N 010 plg'!$R$21</c:f>
              <c:strCache>
                <c:ptCount val="1"/>
                <c:pt idx="0">
                  <c:v>Size interval &lt; 0.03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'15_N 010 plg'!$B$9:$B$12</c:f>
              <c:numCache>
                <c:formatCode>0.000</c:formatCode>
                <c:ptCount val="4"/>
                <c:pt idx="0">
                  <c:v>2.5100000000000001E-2</c:v>
                </c:pt>
                <c:pt idx="1">
                  <c:v>1.5800000000000002E-2</c:v>
                </c:pt>
                <c:pt idx="2">
                  <c:v>0.01</c:v>
                </c:pt>
                <c:pt idx="3">
                  <c:v>6.3E-3</c:v>
                </c:pt>
              </c:numCache>
            </c:numRef>
          </c:xVal>
          <c:yVal>
            <c:numRef>
              <c:f>'15_N 010 plg'!$D$9:$D$12</c:f>
              <c:numCache>
                <c:formatCode>General</c:formatCode>
                <c:ptCount val="4"/>
                <c:pt idx="0">
                  <c:v>11.26</c:v>
                </c:pt>
                <c:pt idx="1">
                  <c:v>12.36</c:v>
                </c:pt>
                <c:pt idx="2">
                  <c:v>13</c:v>
                </c:pt>
                <c:pt idx="3">
                  <c:v>12.24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2D-400C-8A46-7CF3E30BC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973072"/>
        <c:axId val="542975368"/>
      </c:scatterChart>
      <c:valAx>
        <c:axId val="54297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Size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0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2975368"/>
        <c:crossesAt val="-4"/>
        <c:crossBetween val="midCat"/>
      </c:valAx>
      <c:valAx>
        <c:axId val="5429753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ln (population density)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2973072"/>
        <c:crosses val="autoZero"/>
        <c:crossBetween val="midCat"/>
        <c:majorUnit val="4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65058223972003504"/>
          <c:y val="0.12664686810342479"/>
          <c:w val="0.2966399825021872"/>
          <c:h val="0.220754706699724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80314960629925"/>
          <c:y val="7.8703703703703706E-2"/>
          <c:w val="0.81482195975503047"/>
          <c:h val="0.776859871682706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'15_N 011 plg'!$L$22</c:f>
              <c:strCache>
                <c:ptCount val="1"/>
                <c:pt idx="0">
                  <c:v>All sizes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'15_N 011 plg'!$B$4:$B$12</c:f>
              <c:numCache>
                <c:formatCode>0.000</c:formatCode>
                <c:ptCount val="9"/>
                <c:pt idx="0">
                  <c:v>0.251</c:v>
                </c:pt>
                <c:pt idx="1">
                  <c:v>0.158</c:v>
                </c:pt>
                <c:pt idx="2">
                  <c:v>0.1</c:v>
                </c:pt>
                <c:pt idx="3">
                  <c:v>6.3100000000000003E-2</c:v>
                </c:pt>
                <c:pt idx="4">
                  <c:v>3.9800000000000002E-2</c:v>
                </c:pt>
                <c:pt idx="5">
                  <c:v>2.5100000000000001E-2</c:v>
                </c:pt>
                <c:pt idx="6">
                  <c:v>1.5800000000000002E-2</c:v>
                </c:pt>
                <c:pt idx="7">
                  <c:v>0.01</c:v>
                </c:pt>
                <c:pt idx="8">
                  <c:v>6.3E-3</c:v>
                </c:pt>
              </c:numCache>
            </c:numRef>
          </c:xVal>
          <c:yVal>
            <c:numRef>
              <c:f>'15_N 011 plg'!$D$4:$D$20</c:f>
              <c:numCache>
                <c:formatCode>General</c:formatCode>
                <c:ptCount val="17"/>
                <c:pt idx="0">
                  <c:v>2.0099999999999998</c:v>
                </c:pt>
                <c:pt idx="1">
                  <c:v>4.72</c:v>
                </c:pt>
                <c:pt idx="2">
                  <c:v>6.84</c:v>
                </c:pt>
                <c:pt idx="3">
                  <c:v>8.1199999999999992</c:v>
                </c:pt>
                <c:pt idx="4">
                  <c:v>9.39</c:v>
                </c:pt>
                <c:pt idx="5">
                  <c:v>10.19</c:v>
                </c:pt>
                <c:pt idx="6">
                  <c:v>11.19</c:v>
                </c:pt>
                <c:pt idx="7">
                  <c:v>11.84</c:v>
                </c:pt>
                <c:pt idx="8">
                  <c:v>10.33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7A-4A78-9572-119012AA68BA}"/>
            </c:ext>
          </c:extLst>
        </c:ser>
        <c:ser>
          <c:idx val="1"/>
          <c:order val="1"/>
          <c:tx>
            <c:strRef>
              <c:f>'15_N 011 plg'!$O$22</c:f>
              <c:strCache>
                <c:ptCount val="1"/>
                <c:pt idx="0">
                  <c:v>Size interval &gt; 0.03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'15_N 011 plg'!$B$4:$B$8</c:f>
              <c:numCache>
                <c:formatCode>0.000</c:formatCode>
                <c:ptCount val="5"/>
                <c:pt idx="0">
                  <c:v>0.251</c:v>
                </c:pt>
                <c:pt idx="1">
                  <c:v>0.158</c:v>
                </c:pt>
                <c:pt idx="2">
                  <c:v>0.1</c:v>
                </c:pt>
                <c:pt idx="3">
                  <c:v>6.3100000000000003E-2</c:v>
                </c:pt>
                <c:pt idx="4">
                  <c:v>3.9800000000000002E-2</c:v>
                </c:pt>
              </c:numCache>
            </c:numRef>
          </c:xVal>
          <c:yVal>
            <c:numRef>
              <c:f>'15_N 011 plg'!$D$4:$D$8</c:f>
              <c:numCache>
                <c:formatCode>General</c:formatCode>
                <c:ptCount val="5"/>
                <c:pt idx="0">
                  <c:v>2.0099999999999998</c:v>
                </c:pt>
                <c:pt idx="1">
                  <c:v>4.72</c:v>
                </c:pt>
                <c:pt idx="2">
                  <c:v>6.84</c:v>
                </c:pt>
                <c:pt idx="3">
                  <c:v>8.1199999999999992</c:v>
                </c:pt>
                <c:pt idx="4">
                  <c:v>9.39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E2-4E5A-B97B-10FC3A1ADCC8}"/>
            </c:ext>
          </c:extLst>
        </c:ser>
        <c:ser>
          <c:idx val="2"/>
          <c:order val="2"/>
          <c:tx>
            <c:strRef>
              <c:f>'15_N 011 plg'!$R$22</c:f>
              <c:strCache>
                <c:ptCount val="1"/>
                <c:pt idx="0">
                  <c:v>Size interval &lt; 0.03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'15_N 011 plg'!$B$9:$B$12</c:f>
              <c:numCache>
                <c:formatCode>0.000</c:formatCode>
                <c:ptCount val="4"/>
                <c:pt idx="0">
                  <c:v>2.5100000000000001E-2</c:v>
                </c:pt>
                <c:pt idx="1">
                  <c:v>1.5800000000000002E-2</c:v>
                </c:pt>
                <c:pt idx="2">
                  <c:v>0.01</c:v>
                </c:pt>
                <c:pt idx="3">
                  <c:v>6.3E-3</c:v>
                </c:pt>
              </c:numCache>
            </c:numRef>
          </c:xVal>
          <c:yVal>
            <c:numRef>
              <c:f>'15_N 011 plg'!$D$9:$D$12</c:f>
              <c:numCache>
                <c:formatCode>General</c:formatCode>
                <c:ptCount val="4"/>
                <c:pt idx="0">
                  <c:v>10.19</c:v>
                </c:pt>
                <c:pt idx="1">
                  <c:v>11.19</c:v>
                </c:pt>
                <c:pt idx="2">
                  <c:v>11.84</c:v>
                </c:pt>
                <c:pt idx="3">
                  <c:v>10.33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E2-4E5A-B97B-10FC3A1AD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973072"/>
        <c:axId val="542975368"/>
      </c:scatterChart>
      <c:valAx>
        <c:axId val="54297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Size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0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2975368"/>
        <c:crossesAt val="-4"/>
        <c:crossBetween val="midCat"/>
      </c:valAx>
      <c:valAx>
        <c:axId val="5429753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ln (population density)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2973072"/>
        <c:crosses val="autoZero"/>
        <c:crossBetween val="midCat"/>
        <c:majorUnit val="4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65990580518752517"/>
          <c:y val="0.13126047825336712"/>
          <c:w val="0.28420597125958058"/>
          <c:h val="0.220754706699724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80314960629925"/>
          <c:y val="6.486299939151205E-2"/>
          <c:w val="0.81482195975503047"/>
          <c:h val="0.776859871682706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'15_N 014 plg'!$L$21</c:f>
              <c:strCache>
                <c:ptCount val="1"/>
                <c:pt idx="0">
                  <c:v>All sizes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'15_N 014 plg'!$B$4:$B$13</c:f>
              <c:numCache>
                <c:formatCode>0.000</c:formatCode>
                <c:ptCount val="10"/>
                <c:pt idx="0">
                  <c:v>0.251</c:v>
                </c:pt>
                <c:pt idx="1">
                  <c:v>0.158</c:v>
                </c:pt>
                <c:pt idx="2">
                  <c:v>0.1</c:v>
                </c:pt>
                <c:pt idx="3">
                  <c:v>6.3100000000000003E-2</c:v>
                </c:pt>
                <c:pt idx="4">
                  <c:v>3.9800000000000002E-2</c:v>
                </c:pt>
                <c:pt idx="5">
                  <c:v>2.5100000000000001E-2</c:v>
                </c:pt>
                <c:pt idx="6">
                  <c:v>1.5800000000000002E-2</c:v>
                </c:pt>
                <c:pt idx="7">
                  <c:v>0.01</c:v>
                </c:pt>
                <c:pt idx="8">
                  <c:v>6.3E-3</c:v>
                </c:pt>
                <c:pt idx="9">
                  <c:v>4.0000000000000001E-3</c:v>
                </c:pt>
              </c:numCache>
            </c:numRef>
          </c:xVal>
          <c:yVal>
            <c:numRef>
              <c:f>'15_N 014 plg'!$D$4:$D$19</c:f>
              <c:numCache>
                <c:formatCode>General</c:formatCode>
                <c:ptCount val="16"/>
                <c:pt idx="0">
                  <c:v>4.6100000000000003</c:v>
                </c:pt>
                <c:pt idx="1">
                  <c:v>5.5</c:v>
                </c:pt>
                <c:pt idx="2">
                  <c:v>8.0500000000000007</c:v>
                </c:pt>
                <c:pt idx="3">
                  <c:v>9.75</c:v>
                </c:pt>
                <c:pt idx="4">
                  <c:v>11.19</c:v>
                </c:pt>
                <c:pt idx="5">
                  <c:v>12.27</c:v>
                </c:pt>
                <c:pt idx="6">
                  <c:v>13.1</c:v>
                </c:pt>
                <c:pt idx="7">
                  <c:v>13.42</c:v>
                </c:pt>
                <c:pt idx="8">
                  <c:v>14.41</c:v>
                </c:pt>
                <c:pt idx="9">
                  <c:v>13.89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EA-42EB-9557-1FD904574AF1}"/>
            </c:ext>
          </c:extLst>
        </c:ser>
        <c:ser>
          <c:idx val="1"/>
          <c:order val="1"/>
          <c:tx>
            <c:strRef>
              <c:f>'15_N 014 plg'!$O$21</c:f>
              <c:strCache>
                <c:ptCount val="1"/>
                <c:pt idx="0">
                  <c:v>Size interval &gt; 0.03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'15_N 014 plg'!$B$4:$B$8</c:f>
              <c:numCache>
                <c:formatCode>0.000</c:formatCode>
                <c:ptCount val="5"/>
                <c:pt idx="0">
                  <c:v>0.251</c:v>
                </c:pt>
                <c:pt idx="1">
                  <c:v>0.158</c:v>
                </c:pt>
                <c:pt idx="2">
                  <c:v>0.1</c:v>
                </c:pt>
                <c:pt idx="3">
                  <c:v>6.3100000000000003E-2</c:v>
                </c:pt>
                <c:pt idx="4">
                  <c:v>3.9800000000000002E-2</c:v>
                </c:pt>
              </c:numCache>
            </c:numRef>
          </c:xVal>
          <c:yVal>
            <c:numRef>
              <c:f>'15_N 014 plg'!$D$4:$D$8</c:f>
              <c:numCache>
                <c:formatCode>General</c:formatCode>
                <c:ptCount val="5"/>
                <c:pt idx="0">
                  <c:v>4.6100000000000003</c:v>
                </c:pt>
                <c:pt idx="1">
                  <c:v>5.5</c:v>
                </c:pt>
                <c:pt idx="2">
                  <c:v>8.0500000000000007</c:v>
                </c:pt>
                <c:pt idx="3">
                  <c:v>9.75</c:v>
                </c:pt>
                <c:pt idx="4">
                  <c:v>11.19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6E-40CC-9172-BFEA1399D050}"/>
            </c:ext>
          </c:extLst>
        </c:ser>
        <c:ser>
          <c:idx val="2"/>
          <c:order val="2"/>
          <c:tx>
            <c:strRef>
              <c:f>'15_N 014 plg'!$R$21</c:f>
              <c:strCache>
                <c:ptCount val="1"/>
                <c:pt idx="0">
                  <c:v>Size interval &lt; 0.03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'15_N 014 plg'!$B$9:$B$13</c:f>
              <c:numCache>
                <c:formatCode>0.000</c:formatCode>
                <c:ptCount val="5"/>
                <c:pt idx="0">
                  <c:v>2.5100000000000001E-2</c:v>
                </c:pt>
                <c:pt idx="1">
                  <c:v>1.5800000000000002E-2</c:v>
                </c:pt>
                <c:pt idx="2">
                  <c:v>0.01</c:v>
                </c:pt>
                <c:pt idx="3">
                  <c:v>6.3E-3</c:v>
                </c:pt>
                <c:pt idx="4">
                  <c:v>4.0000000000000001E-3</c:v>
                </c:pt>
              </c:numCache>
            </c:numRef>
          </c:xVal>
          <c:yVal>
            <c:numRef>
              <c:f>'15_N 014 plg'!$D$9:$D$13</c:f>
              <c:numCache>
                <c:formatCode>General</c:formatCode>
                <c:ptCount val="5"/>
                <c:pt idx="0">
                  <c:v>12.27</c:v>
                </c:pt>
                <c:pt idx="1">
                  <c:v>13.1</c:v>
                </c:pt>
                <c:pt idx="2">
                  <c:v>13.42</c:v>
                </c:pt>
                <c:pt idx="3">
                  <c:v>14.41</c:v>
                </c:pt>
                <c:pt idx="4">
                  <c:v>13.89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6E-40CC-9172-BFEA1399D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973072"/>
        <c:axId val="542975368"/>
      </c:scatterChart>
      <c:valAx>
        <c:axId val="54297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Size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0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2975368"/>
        <c:crossesAt val="-4"/>
        <c:crossBetween val="midCat"/>
      </c:valAx>
      <c:valAx>
        <c:axId val="5429753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ln (population density)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2973072"/>
        <c:crosses val="autoZero"/>
        <c:crossBetween val="midCat"/>
        <c:majorUnit val="4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60058223972003499"/>
          <c:y val="0.15432852900307878"/>
          <c:w val="0.2966399825021872"/>
          <c:h val="0.220754706699724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80314960629925"/>
          <c:y val="7.8703703703703706E-2"/>
          <c:w val="0.81482195975503047"/>
          <c:h val="0.776859871682706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'15_M 005 plg'!$L$21</c:f>
              <c:strCache>
                <c:ptCount val="1"/>
                <c:pt idx="0">
                  <c:v>All sizes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'15_M 005 plg'!$B$4:$B$13</c:f>
              <c:numCache>
                <c:formatCode>0.000</c:formatCode>
                <c:ptCount val="10"/>
                <c:pt idx="0">
                  <c:v>0.158</c:v>
                </c:pt>
                <c:pt idx="1">
                  <c:v>0.1</c:v>
                </c:pt>
                <c:pt idx="2">
                  <c:v>6.3100000000000003E-2</c:v>
                </c:pt>
                <c:pt idx="3">
                  <c:v>3.9800000000000002E-2</c:v>
                </c:pt>
                <c:pt idx="4">
                  <c:v>2.5100000000000001E-2</c:v>
                </c:pt>
                <c:pt idx="5">
                  <c:v>1.5800000000000002E-2</c:v>
                </c:pt>
                <c:pt idx="6">
                  <c:v>0.01</c:v>
                </c:pt>
                <c:pt idx="7">
                  <c:v>6.3E-3</c:v>
                </c:pt>
                <c:pt idx="8">
                  <c:v>4.0000000000000001E-3</c:v>
                </c:pt>
                <c:pt idx="9">
                  <c:v>2.5000000000000001E-3</c:v>
                </c:pt>
              </c:numCache>
            </c:numRef>
          </c:xVal>
          <c:yVal>
            <c:numRef>
              <c:f>'15_M 005 plg'!$D$4:$D$19</c:f>
              <c:numCache>
                <c:formatCode>General</c:formatCode>
                <c:ptCount val="16"/>
                <c:pt idx="0">
                  <c:v>6.72</c:v>
                </c:pt>
                <c:pt idx="1">
                  <c:v>9.01</c:v>
                </c:pt>
                <c:pt idx="2">
                  <c:v>10.32</c:v>
                </c:pt>
                <c:pt idx="3">
                  <c:v>12.05</c:v>
                </c:pt>
                <c:pt idx="4">
                  <c:v>12.89</c:v>
                </c:pt>
                <c:pt idx="5">
                  <c:v>14.06</c:v>
                </c:pt>
                <c:pt idx="6">
                  <c:v>14.63</c:v>
                </c:pt>
                <c:pt idx="7">
                  <c:v>15.26</c:v>
                </c:pt>
                <c:pt idx="8">
                  <c:v>14.15</c:v>
                </c:pt>
                <c:pt idx="9">
                  <c:v>14.9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BD-4D67-8035-F07684572337}"/>
            </c:ext>
          </c:extLst>
        </c:ser>
        <c:ser>
          <c:idx val="1"/>
          <c:order val="1"/>
          <c:tx>
            <c:strRef>
              <c:f>'15_M 005 plg'!$O$21</c:f>
              <c:strCache>
                <c:ptCount val="1"/>
                <c:pt idx="0">
                  <c:v>Size interval &gt; 0.03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'15_M 005 plg'!$B$4:$B$7</c:f>
              <c:numCache>
                <c:formatCode>0.000</c:formatCode>
                <c:ptCount val="4"/>
                <c:pt idx="0">
                  <c:v>0.158</c:v>
                </c:pt>
                <c:pt idx="1">
                  <c:v>0.1</c:v>
                </c:pt>
                <c:pt idx="2">
                  <c:v>6.3100000000000003E-2</c:v>
                </c:pt>
                <c:pt idx="3">
                  <c:v>3.9800000000000002E-2</c:v>
                </c:pt>
              </c:numCache>
            </c:numRef>
          </c:xVal>
          <c:yVal>
            <c:numRef>
              <c:f>'15_M 005 plg'!$D$4:$D$7</c:f>
              <c:numCache>
                <c:formatCode>General</c:formatCode>
                <c:ptCount val="4"/>
                <c:pt idx="0">
                  <c:v>6.72</c:v>
                </c:pt>
                <c:pt idx="1">
                  <c:v>9.01</c:v>
                </c:pt>
                <c:pt idx="2">
                  <c:v>10.32</c:v>
                </c:pt>
                <c:pt idx="3">
                  <c:v>12.05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B5-41CE-98D4-E3750B18F4A2}"/>
            </c:ext>
          </c:extLst>
        </c:ser>
        <c:ser>
          <c:idx val="2"/>
          <c:order val="2"/>
          <c:tx>
            <c:strRef>
              <c:f>'15_M 005 plg'!$R$21</c:f>
              <c:strCache>
                <c:ptCount val="1"/>
                <c:pt idx="0">
                  <c:v>Size interval &lt; 0.03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'15_M 005 plg'!$B$8:$B$13</c:f>
              <c:numCache>
                <c:formatCode>0.000</c:formatCode>
                <c:ptCount val="6"/>
                <c:pt idx="0">
                  <c:v>2.5100000000000001E-2</c:v>
                </c:pt>
                <c:pt idx="1">
                  <c:v>1.5800000000000002E-2</c:v>
                </c:pt>
                <c:pt idx="2">
                  <c:v>0.01</c:v>
                </c:pt>
                <c:pt idx="3">
                  <c:v>6.3E-3</c:v>
                </c:pt>
                <c:pt idx="4">
                  <c:v>4.0000000000000001E-3</c:v>
                </c:pt>
                <c:pt idx="5">
                  <c:v>2.5000000000000001E-3</c:v>
                </c:pt>
              </c:numCache>
            </c:numRef>
          </c:xVal>
          <c:yVal>
            <c:numRef>
              <c:f>'15_M 005 plg'!$D$8:$D$13</c:f>
              <c:numCache>
                <c:formatCode>General</c:formatCode>
                <c:ptCount val="6"/>
                <c:pt idx="0">
                  <c:v>12.89</c:v>
                </c:pt>
                <c:pt idx="1">
                  <c:v>14.06</c:v>
                </c:pt>
                <c:pt idx="2">
                  <c:v>14.63</c:v>
                </c:pt>
                <c:pt idx="3">
                  <c:v>15.26</c:v>
                </c:pt>
                <c:pt idx="4">
                  <c:v>14.15</c:v>
                </c:pt>
                <c:pt idx="5">
                  <c:v>14.9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B5-41CE-98D4-E3750B18F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973072"/>
        <c:axId val="542975368"/>
      </c:scatterChart>
      <c:valAx>
        <c:axId val="54297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Size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0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2975368"/>
        <c:crossesAt val="-4"/>
        <c:crossBetween val="midCat"/>
      </c:valAx>
      <c:valAx>
        <c:axId val="542975368"/>
        <c:scaling>
          <c:orientation val="minMax"/>
          <c:min val="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ln (population density)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2973072"/>
        <c:crosses val="autoZero"/>
        <c:crossBetween val="midCat"/>
        <c:majorUnit val="4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62836001749781278"/>
          <c:y val="0.14048769855325177"/>
          <c:w val="0.2966399825021872"/>
          <c:h val="0.220754706699724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</xdr:row>
      <xdr:rowOff>171450</xdr:rowOff>
    </xdr:from>
    <xdr:to>
      <xdr:col>17</xdr:col>
      <xdr:colOff>161925</xdr:colOff>
      <xdr:row>15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2</xdr:row>
      <xdr:rowOff>114300</xdr:rowOff>
    </xdr:from>
    <xdr:to>
      <xdr:col>16</xdr:col>
      <xdr:colOff>400050</xdr:colOff>
      <xdr:row>16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19050</xdr:rowOff>
    </xdr:from>
    <xdr:to>
      <xdr:col>16</xdr:col>
      <xdr:colOff>304800</xdr:colOff>
      <xdr:row>16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</xdr:row>
      <xdr:rowOff>190500</xdr:rowOff>
    </xdr:from>
    <xdr:to>
      <xdr:col>16</xdr:col>
      <xdr:colOff>504825</xdr:colOff>
      <xdr:row>15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2</xdr:row>
      <xdr:rowOff>257175</xdr:rowOff>
    </xdr:from>
    <xdr:to>
      <xdr:col>16</xdr:col>
      <xdr:colOff>533400</xdr:colOff>
      <xdr:row>17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2</xdr:row>
      <xdr:rowOff>9525</xdr:rowOff>
    </xdr:from>
    <xdr:to>
      <xdr:col>16</xdr:col>
      <xdr:colOff>381000</xdr:colOff>
      <xdr:row>15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2</xdr:row>
      <xdr:rowOff>209550</xdr:rowOff>
    </xdr:from>
    <xdr:to>
      <xdr:col>16</xdr:col>
      <xdr:colOff>428625</xdr:colOff>
      <xdr:row>17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25853</xdr:colOff>
      <xdr:row>27</xdr:row>
      <xdr:rowOff>63500</xdr:rowOff>
    </xdr:from>
    <xdr:to>
      <xdr:col>23</xdr:col>
      <xdr:colOff>412750</xdr:colOff>
      <xdr:row>46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3</xdr:row>
      <xdr:rowOff>9525</xdr:rowOff>
    </xdr:from>
    <xdr:to>
      <xdr:col>17</xdr:col>
      <xdr:colOff>361950</xdr:colOff>
      <xdr:row>17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2</xdr:row>
      <xdr:rowOff>190500</xdr:rowOff>
    </xdr:from>
    <xdr:to>
      <xdr:col>17</xdr:col>
      <xdr:colOff>266700</xdr:colOff>
      <xdr:row>16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161925</xdr:rowOff>
    </xdr:from>
    <xdr:to>
      <xdr:col>17</xdr:col>
      <xdr:colOff>304800</xdr:colOff>
      <xdr:row>15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2</xdr:row>
      <xdr:rowOff>114300</xdr:rowOff>
    </xdr:from>
    <xdr:to>
      <xdr:col>17</xdr:col>
      <xdr:colOff>247650</xdr:colOff>
      <xdr:row>16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2</xdr:row>
      <xdr:rowOff>152400</xdr:rowOff>
    </xdr:from>
    <xdr:to>
      <xdr:col>17</xdr:col>
      <xdr:colOff>209550</xdr:colOff>
      <xdr:row>16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17</xdr:col>
      <xdr:colOff>304800</xdr:colOff>
      <xdr:row>18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371475</xdr:colOff>
      <xdr:row>2</xdr:row>
      <xdr:rowOff>142875</xdr:rowOff>
    </xdr:from>
    <xdr:to>
      <xdr:col>17</xdr:col>
      <xdr:colOff>66675</xdr:colOff>
      <xdr:row>16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2</xdr:row>
      <xdr:rowOff>38100</xdr:rowOff>
    </xdr:from>
    <xdr:to>
      <xdr:col>16</xdr:col>
      <xdr:colOff>571500</xdr:colOff>
      <xdr:row>16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36"/>
  <sheetViews>
    <sheetView workbookViewId="0">
      <selection activeCell="H24" sqref="H24"/>
    </sheetView>
  </sheetViews>
  <sheetFormatPr defaultRowHeight="15" x14ac:dyDescent="0.25"/>
  <cols>
    <col min="5" max="5" width="9" customWidth="1"/>
    <col min="11" max="11" width="12.140625" customWidth="1"/>
  </cols>
  <sheetData>
    <row r="2" spans="2:9" ht="15.75" thickBot="1" x14ac:dyDescent="0.3">
      <c r="B2" s="64" t="s">
        <v>28</v>
      </c>
      <c r="C2" s="19"/>
      <c r="D2" s="19"/>
      <c r="E2" s="19"/>
      <c r="F2" s="19"/>
      <c r="G2" s="19"/>
      <c r="H2" s="19"/>
      <c r="I2" s="42"/>
    </row>
    <row r="3" spans="2:9" ht="21.75" customHeight="1" thickBot="1" x14ac:dyDescent="0.3">
      <c r="B3" s="65" t="s">
        <v>15</v>
      </c>
      <c r="C3" s="26" t="s">
        <v>13</v>
      </c>
      <c r="D3" s="26" t="s">
        <v>0</v>
      </c>
      <c r="E3" s="26" t="s">
        <v>1</v>
      </c>
      <c r="F3" s="26" t="s">
        <v>2</v>
      </c>
      <c r="G3" s="26" t="s">
        <v>3</v>
      </c>
      <c r="H3" s="26" t="s">
        <v>4</v>
      </c>
      <c r="I3" s="44"/>
    </row>
    <row r="4" spans="2:9" x14ac:dyDescent="0.25">
      <c r="B4" s="25">
        <v>0.158</v>
      </c>
      <c r="C4" s="25">
        <v>0.376</v>
      </c>
      <c r="D4" s="25">
        <v>5.14</v>
      </c>
      <c r="E4" s="25">
        <v>4.45</v>
      </c>
      <c r="F4" s="25">
        <v>5.55</v>
      </c>
      <c r="G4" s="28">
        <v>29.7</v>
      </c>
      <c r="H4" s="9">
        <v>6.6749999999999998</v>
      </c>
      <c r="I4" s="9"/>
    </row>
    <row r="5" spans="2:9" x14ac:dyDescent="0.25">
      <c r="B5" s="25">
        <v>0.1</v>
      </c>
      <c r="C5" s="25">
        <v>0.2374</v>
      </c>
      <c r="D5" s="25">
        <v>7.45</v>
      </c>
      <c r="E5" s="25">
        <v>7.16</v>
      </c>
      <c r="F5" s="25">
        <v>7.67</v>
      </c>
      <c r="G5" s="28">
        <v>187</v>
      </c>
      <c r="H5" s="9">
        <v>10.58</v>
      </c>
      <c r="I5" s="9"/>
    </row>
    <row r="6" spans="2:9" x14ac:dyDescent="0.25">
      <c r="B6" s="25">
        <v>6.3100000000000003E-2</v>
      </c>
      <c r="C6" s="25">
        <v>0.14979999999999999</v>
      </c>
      <c r="D6" s="25">
        <v>9.23</v>
      </c>
      <c r="E6" s="25">
        <v>9.0500000000000007</v>
      </c>
      <c r="F6" s="25">
        <v>9.3800000000000008</v>
      </c>
      <c r="G6" s="28">
        <v>703</v>
      </c>
      <c r="H6" s="9">
        <v>9.9649999999999999</v>
      </c>
      <c r="I6" s="9"/>
    </row>
    <row r="7" spans="2:9" x14ac:dyDescent="0.25">
      <c r="B7" s="25">
        <v>3.9800000000000002E-2</v>
      </c>
      <c r="C7" s="25">
        <v>9.4500000000000001E-2</v>
      </c>
      <c r="D7" s="25">
        <v>10.14</v>
      </c>
      <c r="E7" s="25">
        <v>9.9499999999999993</v>
      </c>
      <c r="F7" s="25">
        <v>10.29</v>
      </c>
      <c r="G7" s="28">
        <v>1100</v>
      </c>
      <c r="H7" s="9">
        <v>3.91</v>
      </c>
      <c r="I7" s="9"/>
    </row>
    <row r="8" spans="2:9" x14ac:dyDescent="0.25">
      <c r="B8" s="25">
        <v>2.5100000000000001E-2</v>
      </c>
      <c r="C8" s="25">
        <v>5.96E-2</v>
      </c>
      <c r="D8" s="25">
        <v>10.9</v>
      </c>
      <c r="E8" s="25">
        <v>10.7</v>
      </c>
      <c r="F8" s="25">
        <v>11.07</v>
      </c>
      <c r="G8" s="28">
        <v>1490</v>
      </c>
      <c r="H8" s="9">
        <v>1.333</v>
      </c>
      <c r="I8" s="9"/>
    </row>
    <row r="9" spans="2:9" x14ac:dyDescent="0.25">
      <c r="B9" s="25">
        <v>1.5800000000000002E-2</v>
      </c>
      <c r="C9" s="25">
        <v>3.7600000000000001E-2</v>
      </c>
      <c r="D9" s="25">
        <v>11.68</v>
      </c>
      <c r="E9" s="25">
        <v>11.46</v>
      </c>
      <c r="F9" s="25">
        <v>11.86</v>
      </c>
      <c r="G9" s="28">
        <v>2050</v>
      </c>
      <c r="H9" s="9">
        <v>0.46</v>
      </c>
      <c r="I9" s="9"/>
    </row>
    <row r="10" spans="2:9" x14ac:dyDescent="0.25">
      <c r="B10" s="25">
        <v>0.01</v>
      </c>
      <c r="C10" s="25">
        <v>2.3699999999999999E-2</v>
      </c>
      <c r="D10" s="25">
        <v>12.63</v>
      </c>
      <c r="E10" s="25">
        <v>12.42</v>
      </c>
      <c r="F10" s="25">
        <v>12.81</v>
      </c>
      <c r="G10" s="28">
        <v>3360</v>
      </c>
      <c r="H10" s="9">
        <v>0.189</v>
      </c>
      <c r="I10" s="9"/>
    </row>
    <row r="11" spans="2:9" x14ac:dyDescent="0.25">
      <c r="B11" s="25">
        <v>6.3E-3</v>
      </c>
      <c r="C11" s="25">
        <v>1.4999999999999999E-2</v>
      </c>
      <c r="D11" s="25">
        <v>12.89</v>
      </c>
      <c r="E11" s="25">
        <v>12.58</v>
      </c>
      <c r="F11" s="25">
        <v>13.13</v>
      </c>
      <c r="G11" s="28">
        <v>2750</v>
      </c>
      <c r="H11" s="9">
        <v>3.9E-2</v>
      </c>
      <c r="I11" s="9"/>
    </row>
    <row r="12" spans="2:9" ht="15.75" thickBot="1" x14ac:dyDescent="0.3">
      <c r="B12" s="31">
        <v>4.0000000000000001E-3</v>
      </c>
      <c r="C12" s="31">
        <v>9.4999999999999998E-3</v>
      </c>
      <c r="D12" s="31">
        <v>12.33</v>
      </c>
      <c r="E12" s="31">
        <v>11.41</v>
      </c>
      <c r="F12" s="31">
        <v>12.8</v>
      </c>
      <c r="G12" s="29">
        <v>985</v>
      </c>
      <c r="H12" s="27">
        <v>3.0000000000000001E-3</v>
      </c>
      <c r="I12" s="43"/>
    </row>
    <row r="13" spans="2:9" x14ac:dyDescent="0.25">
      <c r="B13" s="1"/>
      <c r="C13" s="1"/>
      <c r="D13" s="1"/>
      <c r="E13" s="1"/>
      <c r="F13" s="1"/>
      <c r="G13" s="1"/>
      <c r="H13" s="1"/>
      <c r="I13" s="1"/>
    </row>
    <row r="14" spans="2:9" x14ac:dyDescent="0.25">
      <c r="C14" s="1"/>
      <c r="D14" s="1"/>
      <c r="E14" s="1"/>
      <c r="F14" s="1"/>
      <c r="G14" s="1"/>
      <c r="H14" s="60"/>
      <c r="I14" s="1"/>
    </row>
    <row r="18" spans="2:28" x14ac:dyDescent="0.25">
      <c r="B18" s="42"/>
      <c r="C18" s="42"/>
      <c r="D18" s="42"/>
      <c r="E18" s="42"/>
      <c r="F18" s="42"/>
    </row>
    <row r="19" spans="2:28" ht="15.75" thickBot="1" x14ac:dyDescent="0.3">
      <c r="J19" s="19"/>
      <c r="K19" s="19"/>
      <c r="L19" s="45" t="s">
        <v>30</v>
      </c>
      <c r="M19" s="46"/>
      <c r="N19" s="47"/>
      <c r="O19" s="45" t="s">
        <v>16</v>
      </c>
      <c r="P19" s="46"/>
      <c r="Q19" s="47"/>
      <c r="R19" s="45" t="s">
        <v>17</v>
      </c>
      <c r="S19" s="46"/>
    </row>
    <row r="20" spans="2:28" ht="15.75" thickBot="1" x14ac:dyDescent="0.3">
      <c r="B20" s="38"/>
      <c r="C20" s="38"/>
      <c r="D20" s="38"/>
      <c r="E20" s="39" t="s">
        <v>29</v>
      </c>
      <c r="F20" s="39" t="s">
        <v>32</v>
      </c>
      <c r="G20" s="10"/>
      <c r="H20" s="10"/>
      <c r="I20" s="10"/>
      <c r="J20" s="40"/>
      <c r="K20" s="40"/>
      <c r="L20" s="39" t="s">
        <v>29</v>
      </c>
      <c r="M20" s="39" t="s">
        <v>32</v>
      </c>
      <c r="N20" s="40"/>
      <c r="O20" s="39" t="s">
        <v>29</v>
      </c>
      <c r="P20" s="39" t="s">
        <v>32</v>
      </c>
      <c r="Q20" s="40"/>
      <c r="R20" s="39" t="s">
        <v>29</v>
      </c>
      <c r="S20" s="39" t="s">
        <v>32</v>
      </c>
    </row>
    <row r="21" spans="2:28" x14ac:dyDescent="0.25">
      <c r="B21" s="6" t="s">
        <v>5</v>
      </c>
      <c r="E21" s="28">
        <v>4.7859999999999996</v>
      </c>
      <c r="F21" s="9"/>
      <c r="J21" s="6" t="s">
        <v>9</v>
      </c>
      <c r="L21" s="25">
        <v>12.62</v>
      </c>
      <c r="M21" s="25">
        <v>0.12</v>
      </c>
      <c r="N21" s="3"/>
      <c r="O21" s="25">
        <v>11.9</v>
      </c>
      <c r="P21" s="25">
        <v>0.26</v>
      </c>
      <c r="Q21" s="3"/>
      <c r="R21" s="25">
        <v>13.61</v>
      </c>
      <c r="S21" s="25">
        <v>0.25</v>
      </c>
    </row>
    <row r="22" spans="2:28" x14ac:dyDescent="0.25">
      <c r="B22" s="6" t="s">
        <v>6</v>
      </c>
      <c r="E22" s="28">
        <v>12600</v>
      </c>
      <c r="F22" s="9"/>
      <c r="J22" s="6" t="s">
        <v>10</v>
      </c>
      <c r="L22" s="25">
        <v>-22.4</v>
      </c>
      <c r="M22" s="25">
        <v>1</v>
      </c>
      <c r="N22" s="3"/>
      <c r="O22" s="25">
        <v>-18.3</v>
      </c>
      <c r="P22" s="25">
        <v>1.6</v>
      </c>
      <c r="Q22" s="3"/>
      <c r="R22" s="25">
        <v>-46.4</v>
      </c>
      <c r="S22" s="25">
        <v>6.2</v>
      </c>
    </row>
    <row r="23" spans="2:28" x14ac:dyDescent="0.25">
      <c r="B23" s="6" t="s">
        <v>7</v>
      </c>
      <c r="E23" s="28">
        <v>33.200000000000003</v>
      </c>
      <c r="F23" s="28">
        <v>8.6999999999999993</v>
      </c>
      <c r="J23" s="6" t="s">
        <v>11</v>
      </c>
      <c r="L23" s="25">
        <v>30.49</v>
      </c>
      <c r="M23" s="51">
        <v>10.53</v>
      </c>
      <c r="N23" s="3"/>
      <c r="O23" s="25">
        <v>33.4</v>
      </c>
      <c r="P23" s="51">
        <v>29.28</v>
      </c>
      <c r="Q23" s="3"/>
      <c r="R23" s="25">
        <v>4.4290000000000003</v>
      </c>
      <c r="S23" s="51">
        <v>5.7039999999999997</v>
      </c>
    </row>
    <row r="24" spans="2:28" x14ac:dyDescent="0.25">
      <c r="B24" s="32" t="s">
        <v>8</v>
      </c>
      <c r="C24" s="33"/>
      <c r="D24" s="33"/>
      <c r="E24" s="34">
        <v>4.4400000000000002E-2</v>
      </c>
      <c r="F24" s="34">
        <v>8.9999999999999993E-3</v>
      </c>
      <c r="J24" s="32" t="s">
        <v>12</v>
      </c>
      <c r="K24" s="33"/>
      <c r="L24" s="37">
        <v>7.5600000000000005E-4</v>
      </c>
      <c r="M24" s="35"/>
      <c r="N24" s="36"/>
      <c r="O24" s="35">
        <v>0.80300000000000005</v>
      </c>
      <c r="P24" s="35"/>
      <c r="Q24" s="36"/>
      <c r="R24" s="35">
        <v>0.51400000000000001</v>
      </c>
      <c r="S24" s="35"/>
    </row>
    <row r="25" spans="2:28" x14ac:dyDescent="0.25">
      <c r="L25" s="3"/>
      <c r="M25" s="3"/>
      <c r="N25" s="3"/>
      <c r="O25" s="3"/>
      <c r="P25" s="3"/>
      <c r="Q25" s="3"/>
      <c r="R25" s="3"/>
      <c r="S25" s="3"/>
    </row>
    <row r="26" spans="2:28" x14ac:dyDescent="0.25">
      <c r="J26" s="6" t="s">
        <v>18</v>
      </c>
      <c r="L26" s="25">
        <v>12.62</v>
      </c>
      <c r="M26" s="3"/>
      <c r="N26" s="3"/>
      <c r="O26" s="3">
        <v>11.91</v>
      </c>
      <c r="P26" s="3"/>
      <c r="Q26" s="3"/>
      <c r="R26" s="25">
        <v>13.61</v>
      </c>
      <c r="S26" s="3"/>
      <c r="V26" s="6"/>
      <c r="W26" s="6"/>
      <c r="X26" s="6"/>
      <c r="Y26" s="6"/>
      <c r="Z26" s="6"/>
      <c r="AA26" s="6"/>
      <c r="AB26" s="6"/>
    </row>
    <row r="27" spans="2:28" x14ac:dyDescent="0.25">
      <c r="J27" s="6" t="s">
        <v>19</v>
      </c>
      <c r="L27" s="25">
        <v>-22.4</v>
      </c>
      <c r="M27" s="25">
        <v>-22.4</v>
      </c>
      <c r="N27" s="3"/>
      <c r="O27" s="3">
        <v>-18.3</v>
      </c>
      <c r="P27" s="3">
        <v>-18.3</v>
      </c>
      <c r="Q27" s="3"/>
      <c r="R27" s="25">
        <v>-46.4</v>
      </c>
      <c r="S27" s="3"/>
    </row>
    <row r="28" spans="2:28" x14ac:dyDescent="0.25">
      <c r="J28" s="6" t="s">
        <v>31</v>
      </c>
      <c r="L28" s="7">
        <v>1.0000000000000001E-5</v>
      </c>
      <c r="M28" s="7">
        <v>9.9999999999999995E-7</v>
      </c>
      <c r="N28" s="3"/>
      <c r="O28" s="7">
        <v>1.0000000000000001E-5</v>
      </c>
      <c r="P28" s="7">
        <v>9.9999999999999995E-7</v>
      </c>
      <c r="Q28" s="3"/>
      <c r="R28" s="7">
        <v>1.0000000000000001E-5</v>
      </c>
      <c r="S28" s="3"/>
    </row>
    <row r="29" spans="2:28" x14ac:dyDescent="0.25">
      <c r="J29" s="6" t="s">
        <v>21</v>
      </c>
      <c r="L29" s="13">
        <f>-1/(L28*L27)</f>
        <v>4464.2857142857147</v>
      </c>
      <c r="M29" s="13">
        <f>-1/(M28*M27)</f>
        <v>44642.857142857145</v>
      </c>
      <c r="N29" s="3"/>
      <c r="O29" s="13">
        <f>-1/(O28*O27)</f>
        <v>5464.4808743169388</v>
      </c>
      <c r="P29" s="13">
        <f>-1/(P28*P27)</f>
        <v>54644.808743169393</v>
      </c>
      <c r="Q29" s="3"/>
      <c r="R29" s="13">
        <f>-1/(R28*R27)</f>
        <v>2155.1724137931033</v>
      </c>
      <c r="S29" s="3"/>
    </row>
    <row r="30" spans="2:28" x14ac:dyDescent="0.25">
      <c r="J30" s="6" t="s">
        <v>22</v>
      </c>
      <c r="L30" s="13">
        <f>L29/60</f>
        <v>74.404761904761912</v>
      </c>
      <c r="M30" s="13">
        <f>M29/60</f>
        <v>744.04761904761904</v>
      </c>
      <c r="N30" s="3"/>
      <c r="O30" s="13">
        <f>O29/60</f>
        <v>91.074681238615639</v>
      </c>
      <c r="P30" s="13">
        <f>P29/60</f>
        <v>910.74681238615653</v>
      </c>
      <c r="Q30" s="3"/>
      <c r="R30" s="13">
        <f>R29/60</f>
        <v>35.919540229885051</v>
      </c>
      <c r="S30" s="3"/>
    </row>
    <row r="31" spans="2:28" x14ac:dyDescent="0.25">
      <c r="J31" s="32" t="s">
        <v>23</v>
      </c>
      <c r="K31" s="33"/>
      <c r="L31" s="41">
        <f>L29/3600</f>
        <v>1.2400793650793651</v>
      </c>
      <c r="M31" s="41">
        <f>M29/3600</f>
        <v>12.400793650793652</v>
      </c>
      <c r="N31" s="36"/>
      <c r="O31" s="41">
        <f>O29/3600</f>
        <v>1.5179113539769273</v>
      </c>
      <c r="P31" s="41">
        <f>P29/3600</f>
        <v>15.179113539769276</v>
      </c>
      <c r="Q31" s="36"/>
      <c r="R31" s="41">
        <f>R29/3600</f>
        <v>0.59865900383141757</v>
      </c>
      <c r="S31" s="36"/>
    </row>
    <row r="32" spans="2:28" x14ac:dyDescent="0.25">
      <c r="E32" s="3"/>
    </row>
    <row r="36" spans="10:25" x14ac:dyDescent="0.25">
      <c r="J36" s="6"/>
      <c r="M36" s="6"/>
      <c r="N36" s="6"/>
      <c r="O36" s="6"/>
      <c r="R36" s="6"/>
      <c r="S36" s="6"/>
      <c r="T36" s="6"/>
      <c r="U36" s="6"/>
      <c r="V36" s="6"/>
      <c r="W36" s="6"/>
      <c r="X36" s="6"/>
      <c r="Y36" s="6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3"/>
  <sheetViews>
    <sheetView workbookViewId="0">
      <selection activeCell="E36" sqref="E36"/>
    </sheetView>
  </sheetViews>
  <sheetFormatPr defaultRowHeight="15" x14ac:dyDescent="0.25"/>
  <cols>
    <col min="6" max="7" width="9.5703125" bestFit="1" customWidth="1"/>
  </cols>
  <sheetData>
    <row r="2" spans="2:8" ht="15.75" thickBot="1" x14ac:dyDescent="0.3">
      <c r="B2" s="64" t="s">
        <v>28</v>
      </c>
    </row>
    <row r="3" spans="2:8" ht="21.75" customHeight="1" thickBot="1" x14ac:dyDescent="0.3">
      <c r="B3" s="65" t="s">
        <v>15</v>
      </c>
      <c r="C3" s="26" t="s">
        <v>13</v>
      </c>
      <c r="D3" s="26" t="s">
        <v>0</v>
      </c>
      <c r="E3" s="26" t="s">
        <v>1</v>
      </c>
      <c r="F3" s="26" t="s">
        <v>2</v>
      </c>
      <c r="G3" s="26" t="s">
        <v>3</v>
      </c>
      <c r="H3" s="26" t="s">
        <v>4</v>
      </c>
    </row>
    <row r="4" spans="2:8" x14ac:dyDescent="0.25">
      <c r="B4" s="53">
        <v>0.158</v>
      </c>
      <c r="C4" s="53">
        <v>0.28199999999999997</v>
      </c>
      <c r="D4" s="4">
        <v>5.19</v>
      </c>
      <c r="E4" s="4" t="s">
        <v>14</v>
      </c>
      <c r="F4" s="4">
        <v>5.89</v>
      </c>
      <c r="G4" s="28">
        <v>23.4</v>
      </c>
      <c r="H4" s="9">
        <v>2.367</v>
      </c>
    </row>
    <row r="5" spans="2:8" x14ac:dyDescent="0.25">
      <c r="B5" s="53">
        <v>0.1</v>
      </c>
      <c r="C5" s="53">
        <v>0.17810000000000001</v>
      </c>
      <c r="D5" s="4">
        <v>7.9</v>
      </c>
      <c r="E5" s="4">
        <v>7.38</v>
      </c>
      <c r="F5" s="4">
        <v>8.25</v>
      </c>
      <c r="G5" s="28">
        <v>222</v>
      </c>
      <c r="H5" s="9">
        <v>5.6379999999999999</v>
      </c>
    </row>
    <row r="6" spans="2:8" x14ac:dyDescent="0.25">
      <c r="B6" s="53">
        <v>6.3100000000000003E-2</v>
      </c>
      <c r="C6" s="53">
        <v>0.1124</v>
      </c>
      <c r="D6" s="4">
        <v>9.74</v>
      </c>
      <c r="E6" s="4">
        <v>9.43</v>
      </c>
      <c r="F6" s="4">
        <v>9.9700000000000006</v>
      </c>
      <c r="G6" s="28">
        <v>875</v>
      </c>
      <c r="H6" s="9">
        <v>5.5839999999999996</v>
      </c>
    </row>
    <row r="7" spans="2:8" x14ac:dyDescent="0.25">
      <c r="B7" s="53">
        <v>3.9800000000000002E-2</v>
      </c>
      <c r="C7" s="53">
        <v>7.0900000000000005E-2</v>
      </c>
      <c r="D7" s="4">
        <v>10.5</v>
      </c>
      <c r="E7" s="4">
        <v>10.16</v>
      </c>
      <c r="F7" s="4">
        <v>10.75</v>
      </c>
      <c r="G7" s="28">
        <v>1180</v>
      </c>
      <c r="H7" s="9">
        <v>1.8919999999999999</v>
      </c>
    </row>
    <row r="8" spans="2:8" x14ac:dyDescent="0.25">
      <c r="B8" s="53">
        <v>2.5100000000000001E-2</v>
      </c>
      <c r="C8" s="53">
        <v>4.4699999999999997E-2</v>
      </c>
      <c r="D8" s="4">
        <v>11.85</v>
      </c>
      <c r="E8" s="4">
        <v>11.59</v>
      </c>
      <c r="F8" s="4">
        <v>12.06</v>
      </c>
      <c r="G8" s="28">
        <v>2890</v>
      </c>
      <c r="H8" s="9">
        <v>1.1619999999999999</v>
      </c>
    </row>
    <row r="9" spans="2:8" x14ac:dyDescent="0.25">
      <c r="B9" s="53">
        <v>1.5800000000000002E-2</v>
      </c>
      <c r="C9" s="53">
        <v>2.8199999999999999E-2</v>
      </c>
      <c r="D9" s="4">
        <v>12.75</v>
      </c>
      <c r="E9" s="4">
        <v>12.49</v>
      </c>
      <c r="F9" s="4">
        <v>12.96</v>
      </c>
      <c r="G9" s="28">
        <v>4500</v>
      </c>
      <c r="H9" s="9">
        <v>0.45500000000000002</v>
      </c>
    </row>
    <row r="10" spans="2:8" x14ac:dyDescent="0.25">
      <c r="B10" s="53">
        <v>0.01</v>
      </c>
      <c r="C10" s="53">
        <v>1.78E-2</v>
      </c>
      <c r="D10" s="4">
        <v>12.67</v>
      </c>
      <c r="E10" s="4">
        <v>12.16</v>
      </c>
      <c r="F10" s="4">
        <v>13.01</v>
      </c>
      <c r="G10" s="28">
        <v>2620</v>
      </c>
      <c r="H10" s="9">
        <v>6.6000000000000003E-2</v>
      </c>
    </row>
    <row r="11" spans="2:8" ht="15.75" thickBot="1" x14ac:dyDescent="0.3">
      <c r="B11" s="54">
        <v>6.3E-3</v>
      </c>
      <c r="C11" s="54">
        <v>1.12E-2</v>
      </c>
      <c r="D11" s="31">
        <v>12.94</v>
      </c>
      <c r="E11" s="31">
        <v>12.15</v>
      </c>
      <c r="F11" s="31">
        <v>13.37</v>
      </c>
      <c r="G11" s="29">
        <v>2150</v>
      </c>
      <c r="H11" s="27">
        <v>1.2999999999999999E-2</v>
      </c>
    </row>
    <row r="12" spans="2:8" x14ac:dyDescent="0.25">
      <c r="C12" s="9"/>
      <c r="D12" s="9"/>
      <c r="E12" s="9"/>
      <c r="F12" s="9"/>
      <c r="G12" s="9"/>
      <c r="H12" s="9"/>
    </row>
    <row r="13" spans="2:8" x14ac:dyDescent="0.25">
      <c r="C13" s="9"/>
      <c r="D13" s="9"/>
      <c r="E13" s="9"/>
      <c r="F13" s="9"/>
      <c r="G13" s="9"/>
      <c r="H13" s="9"/>
    </row>
    <row r="14" spans="2:8" x14ac:dyDescent="0.25">
      <c r="C14" s="9"/>
      <c r="D14" s="9"/>
      <c r="E14" s="9"/>
      <c r="F14" s="9"/>
      <c r="G14" s="9"/>
      <c r="H14" s="9"/>
    </row>
    <row r="15" spans="2:8" x14ac:dyDescent="0.25">
      <c r="C15" s="9"/>
      <c r="D15" s="9"/>
      <c r="E15" s="9"/>
      <c r="F15" s="9"/>
      <c r="G15" s="9"/>
      <c r="H15" s="9"/>
    </row>
    <row r="16" spans="2:8" x14ac:dyDescent="0.25">
      <c r="C16" s="9"/>
      <c r="D16" s="9"/>
      <c r="E16" s="9"/>
      <c r="F16" s="9"/>
      <c r="G16" s="9"/>
      <c r="H16" s="9"/>
    </row>
    <row r="17" spans="2:18" x14ac:dyDescent="0.25">
      <c r="C17" s="9"/>
      <c r="D17" s="9"/>
      <c r="E17" s="9"/>
      <c r="F17" s="9"/>
      <c r="G17" s="9"/>
      <c r="H17" s="9"/>
    </row>
    <row r="18" spans="2:18" x14ac:dyDescent="0.25">
      <c r="C18" s="9"/>
      <c r="D18" s="9"/>
      <c r="E18" s="9"/>
      <c r="F18" s="9"/>
      <c r="G18" s="9"/>
      <c r="H18" s="9"/>
    </row>
    <row r="19" spans="2:18" x14ac:dyDescent="0.25">
      <c r="C19" s="9"/>
      <c r="D19" s="9"/>
      <c r="E19" s="9"/>
      <c r="F19" s="9"/>
      <c r="G19" s="9"/>
      <c r="H19" s="9"/>
    </row>
    <row r="21" spans="2:18" ht="15.75" thickBot="1" x14ac:dyDescent="0.3">
      <c r="G21" s="1"/>
      <c r="H21" s="1"/>
      <c r="I21" s="19"/>
      <c r="J21" s="19"/>
      <c r="K21" s="45" t="s">
        <v>30</v>
      </c>
      <c r="L21" s="46"/>
      <c r="M21" s="47"/>
      <c r="N21" s="45" t="s">
        <v>16</v>
      </c>
      <c r="O21" s="46"/>
      <c r="P21" s="47"/>
      <c r="Q21" s="45" t="s">
        <v>17</v>
      </c>
      <c r="R21" s="46"/>
    </row>
    <row r="22" spans="2:18" ht="15.75" thickBot="1" x14ac:dyDescent="0.3">
      <c r="B22" s="38"/>
      <c r="C22" s="38"/>
      <c r="D22" s="38"/>
      <c r="E22" s="39" t="s">
        <v>29</v>
      </c>
      <c r="F22" s="39" t="s">
        <v>32</v>
      </c>
      <c r="G22" s="1"/>
      <c r="H22" s="1"/>
      <c r="I22" s="40"/>
      <c r="J22" s="40"/>
      <c r="K22" s="39" t="s">
        <v>29</v>
      </c>
      <c r="L22" s="39" t="s">
        <v>32</v>
      </c>
      <c r="M22" s="40"/>
      <c r="N22" s="39" t="s">
        <v>29</v>
      </c>
      <c r="O22" s="39" t="s">
        <v>32</v>
      </c>
      <c r="P22" s="40"/>
      <c r="Q22" s="39" t="s">
        <v>29</v>
      </c>
      <c r="R22" s="39" t="s">
        <v>32</v>
      </c>
    </row>
    <row r="23" spans="2:18" x14ac:dyDescent="0.25">
      <c r="B23" s="6" t="s">
        <v>5</v>
      </c>
      <c r="E23" s="30">
        <v>3.9</v>
      </c>
      <c r="F23" s="30"/>
      <c r="G23" s="1"/>
      <c r="H23" s="1"/>
      <c r="I23" s="6" t="s">
        <v>9</v>
      </c>
      <c r="K23" s="11">
        <v>13.34</v>
      </c>
      <c r="L23" s="11">
        <v>0.2</v>
      </c>
      <c r="M23" s="3"/>
      <c r="N23" s="30">
        <v>12.29</v>
      </c>
      <c r="O23" s="30">
        <v>0.56000000000000005</v>
      </c>
      <c r="P23" s="3"/>
      <c r="Q23" s="30">
        <v>13.59</v>
      </c>
      <c r="R23" s="30">
        <v>0.47</v>
      </c>
    </row>
    <row r="24" spans="2:18" x14ac:dyDescent="0.25">
      <c r="B24" s="6" t="s">
        <v>6</v>
      </c>
      <c r="E24" s="5">
        <v>14500</v>
      </c>
      <c r="F24" s="30"/>
      <c r="G24" s="1"/>
      <c r="H24" s="1"/>
      <c r="I24" s="6" t="s">
        <v>10</v>
      </c>
      <c r="K24" s="11">
        <v>-32.299999999999997</v>
      </c>
      <c r="L24" s="11">
        <v>2.6</v>
      </c>
      <c r="M24" s="3"/>
      <c r="N24" s="30">
        <v>-23.8</v>
      </c>
      <c r="O24" s="30">
        <v>4.9000000000000004</v>
      </c>
      <c r="P24" s="3"/>
      <c r="Q24" s="30">
        <v>-37.1</v>
      </c>
      <c r="R24" s="30">
        <v>13.6</v>
      </c>
    </row>
    <row r="25" spans="2:18" x14ac:dyDescent="0.25">
      <c r="B25" s="6" t="s">
        <v>7</v>
      </c>
      <c r="E25" s="30">
        <v>17.2</v>
      </c>
      <c r="F25" s="30">
        <v>7.1</v>
      </c>
      <c r="G25" s="30"/>
      <c r="H25" s="1"/>
      <c r="I25" s="6" t="s">
        <v>11</v>
      </c>
      <c r="K25" s="11">
        <v>15.46</v>
      </c>
      <c r="L25" s="11">
        <v>10.87</v>
      </c>
      <c r="M25" s="3"/>
      <c r="N25" s="30">
        <v>18.2</v>
      </c>
      <c r="O25" s="30">
        <v>61.24</v>
      </c>
      <c r="P25" s="3"/>
      <c r="Q25" s="30">
        <v>11.45</v>
      </c>
      <c r="R25" s="30">
        <v>102.4</v>
      </c>
    </row>
    <row r="26" spans="2:18" x14ac:dyDescent="0.25">
      <c r="B26" s="32" t="s">
        <v>8</v>
      </c>
      <c r="C26" s="33"/>
      <c r="D26" s="33"/>
      <c r="E26" s="35">
        <v>3.8399999999999997E-2</v>
      </c>
      <c r="F26" s="35">
        <v>1.1299999999999999E-2</v>
      </c>
      <c r="H26" s="1"/>
      <c r="I26" s="32" t="s">
        <v>12</v>
      </c>
      <c r="J26" s="33"/>
      <c r="K26" s="57">
        <v>0.42799999999999999</v>
      </c>
      <c r="L26" s="57"/>
      <c r="M26" s="36"/>
      <c r="N26" s="35">
        <v>0.79900000000000004</v>
      </c>
      <c r="O26" s="35"/>
      <c r="P26" s="36"/>
      <c r="Q26" s="35">
        <v>0.48399999999999999</v>
      </c>
      <c r="R26" s="35"/>
    </row>
    <row r="27" spans="2:18" x14ac:dyDescent="0.25">
      <c r="G27" s="1"/>
      <c r="H27" s="1"/>
      <c r="K27" s="3"/>
      <c r="L27" s="3"/>
      <c r="M27" s="3"/>
      <c r="N27" s="3"/>
      <c r="O27" s="3"/>
      <c r="P27" s="3"/>
      <c r="Q27" s="3"/>
      <c r="R27" s="3"/>
    </row>
    <row r="28" spans="2:18" x14ac:dyDescent="0.25">
      <c r="C28" s="6"/>
      <c r="F28" s="1"/>
      <c r="G28" s="1"/>
      <c r="H28" s="1"/>
      <c r="I28" s="6" t="s">
        <v>18</v>
      </c>
      <c r="K28" s="3">
        <v>13.34</v>
      </c>
      <c r="M28" s="3"/>
      <c r="N28" s="30">
        <v>12.29</v>
      </c>
      <c r="P28" s="3"/>
      <c r="Q28" s="30">
        <v>13.59</v>
      </c>
      <c r="R28" s="3"/>
    </row>
    <row r="29" spans="2:18" x14ac:dyDescent="0.25">
      <c r="C29" s="6"/>
      <c r="F29" s="1"/>
      <c r="G29" s="1"/>
      <c r="I29" s="6" t="s">
        <v>19</v>
      </c>
      <c r="K29" s="3">
        <v>-32.299999999999997</v>
      </c>
      <c r="L29" s="3">
        <v>-32.299999999999997</v>
      </c>
      <c r="M29" s="3"/>
      <c r="N29" s="30">
        <v>-23.8</v>
      </c>
      <c r="O29" s="30">
        <v>-23.8</v>
      </c>
      <c r="P29" s="3"/>
      <c r="Q29" s="30">
        <v>-37.1</v>
      </c>
      <c r="R29" s="3"/>
    </row>
    <row r="30" spans="2:18" x14ac:dyDescent="0.25">
      <c r="C30" s="6"/>
      <c r="F30" s="1"/>
      <c r="G30" s="1"/>
      <c r="I30" s="6" t="s">
        <v>31</v>
      </c>
      <c r="K30" s="14">
        <v>1.0000000000000001E-5</v>
      </c>
      <c r="L30" s="14">
        <v>9.9999999999999995E-7</v>
      </c>
      <c r="M30" s="3"/>
      <c r="N30" s="14">
        <v>1.0000000000000001E-5</v>
      </c>
      <c r="O30" s="14">
        <v>9.9999999999999995E-7</v>
      </c>
      <c r="P30" s="3"/>
      <c r="Q30" s="14">
        <v>1.0000000000000001E-5</v>
      </c>
      <c r="R30" s="3"/>
    </row>
    <row r="31" spans="2:18" x14ac:dyDescent="0.25">
      <c r="I31" s="6" t="s">
        <v>21</v>
      </c>
      <c r="K31" s="13">
        <f>-1/(K30*K29)</f>
        <v>3095.9752321981423</v>
      </c>
      <c r="L31" s="13">
        <f>-1/(L30*L29)</f>
        <v>30959.752321981425</v>
      </c>
      <c r="M31" s="3"/>
      <c r="N31" s="13">
        <f>-1/(N30*N29)</f>
        <v>4201.6806722689071</v>
      </c>
      <c r="O31" s="13">
        <f>-1/(O30*O29)</f>
        <v>42016.806722689078</v>
      </c>
      <c r="P31" s="3"/>
      <c r="Q31" s="13">
        <f>-1/(Q30*Q29)</f>
        <v>2695.4177897574123</v>
      </c>
      <c r="R31" s="3"/>
    </row>
    <row r="32" spans="2:18" x14ac:dyDescent="0.25">
      <c r="I32" s="6" t="s">
        <v>22</v>
      </c>
      <c r="K32" s="13">
        <f>K31/60</f>
        <v>51.59958720330237</v>
      </c>
      <c r="L32" s="13">
        <f>L31/60</f>
        <v>515.99587203302372</v>
      </c>
      <c r="M32" s="3"/>
      <c r="N32" s="13">
        <f>N31/60</f>
        <v>70.028011204481786</v>
      </c>
      <c r="O32" s="13">
        <f>O31/60</f>
        <v>700.280112044818</v>
      </c>
      <c r="P32" s="3"/>
      <c r="Q32" s="13">
        <f>Q31/60</f>
        <v>44.923629829290206</v>
      </c>
      <c r="R32" s="3"/>
    </row>
    <row r="33" spans="9:18" x14ac:dyDescent="0.25">
      <c r="I33" s="32" t="s">
        <v>23</v>
      </c>
      <c r="J33" s="33"/>
      <c r="K33" s="41">
        <f>K31/3600</f>
        <v>0.85999312005503947</v>
      </c>
      <c r="L33" s="41">
        <f>L31/3600</f>
        <v>8.5999312005503956</v>
      </c>
      <c r="M33" s="36"/>
      <c r="N33" s="41">
        <f>N31/3600</f>
        <v>1.1671335200746964</v>
      </c>
      <c r="O33" s="41">
        <f>O31/3600</f>
        <v>11.671335200746967</v>
      </c>
      <c r="P33" s="36"/>
      <c r="Q33" s="41">
        <f>Q31/3600</f>
        <v>0.74872716382150339</v>
      </c>
      <c r="R33" s="36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2"/>
  <sheetViews>
    <sheetView workbookViewId="0">
      <selection activeCell="G36" sqref="G36"/>
    </sheetView>
  </sheetViews>
  <sheetFormatPr defaultRowHeight="15" x14ac:dyDescent="0.25"/>
  <cols>
    <col min="6" max="7" width="9.5703125" bestFit="1" customWidth="1"/>
  </cols>
  <sheetData>
    <row r="2" spans="2:8" ht="15.75" thickBot="1" x14ac:dyDescent="0.3">
      <c r="B2" s="64" t="s">
        <v>28</v>
      </c>
    </row>
    <row r="3" spans="2:8" ht="21.75" customHeight="1" thickBot="1" x14ac:dyDescent="0.3">
      <c r="B3" s="65" t="s">
        <v>15</v>
      </c>
      <c r="C3" s="26" t="s">
        <v>13</v>
      </c>
      <c r="D3" s="26" t="s">
        <v>0</v>
      </c>
      <c r="E3" s="26" t="s">
        <v>1</v>
      </c>
      <c r="F3" s="26" t="s">
        <v>2</v>
      </c>
      <c r="G3" s="26" t="s">
        <v>3</v>
      </c>
      <c r="H3" s="26" t="s">
        <v>4</v>
      </c>
    </row>
    <row r="4" spans="2:8" x14ac:dyDescent="0.25">
      <c r="B4" s="53">
        <v>0.1</v>
      </c>
      <c r="C4" s="53">
        <v>0.2137</v>
      </c>
      <c r="D4" s="30">
        <v>7.78</v>
      </c>
      <c r="E4" s="30">
        <v>7.09</v>
      </c>
      <c r="F4" s="30">
        <v>8.19</v>
      </c>
      <c r="G4" s="28">
        <v>236</v>
      </c>
      <c r="H4" s="51">
        <v>10.78</v>
      </c>
    </row>
    <row r="5" spans="2:8" x14ac:dyDescent="0.25">
      <c r="B5" s="53">
        <v>6.3100000000000003E-2</v>
      </c>
      <c r="C5" s="53">
        <v>0.1348</v>
      </c>
      <c r="D5" s="30">
        <v>9.39</v>
      </c>
      <c r="E5" s="30">
        <v>8.9499999999999993</v>
      </c>
      <c r="F5" s="30">
        <v>9.69</v>
      </c>
      <c r="G5" s="28">
        <v>741</v>
      </c>
      <c r="H5" s="51">
        <v>8.5120000000000005</v>
      </c>
    </row>
    <row r="6" spans="2:8" x14ac:dyDescent="0.25">
      <c r="B6" s="53">
        <v>3.9800000000000002E-2</v>
      </c>
      <c r="C6" s="53">
        <v>8.5099999999999995E-2</v>
      </c>
      <c r="D6" s="30">
        <v>11</v>
      </c>
      <c r="E6" s="30">
        <v>10.71</v>
      </c>
      <c r="F6" s="30">
        <v>11.22</v>
      </c>
      <c r="G6" s="28">
        <v>2340</v>
      </c>
      <c r="H6" s="51">
        <v>6.7590000000000003</v>
      </c>
    </row>
    <row r="7" spans="2:8" x14ac:dyDescent="0.25">
      <c r="B7" s="53">
        <v>2.5100000000000001E-2</v>
      </c>
      <c r="C7" s="53">
        <v>5.3699999999999998E-2</v>
      </c>
      <c r="D7" s="30">
        <v>11.97</v>
      </c>
      <c r="E7" s="30">
        <v>11.68</v>
      </c>
      <c r="F7" s="30">
        <v>12.19</v>
      </c>
      <c r="G7" s="28">
        <v>3900</v>
      </c>
      <c r="H7" s="51">
        <v>2.8250000000000002</v>
      </c>
    </row>
    <row r="8" spans="2:8" x14ac:dyDescent="0.25">
      <c r="B8" s="53">
        <v>1.5800000000000002E-2</v>
      </c>
      <c r="C8" s="53">
        <v>3.39E-2</v>
      </c>
      <c r="D8" s="30">
        <v>13.1</v>
      </c>
      <c r="E8" s="30">
        <v>12.84</v>
      </c>
      <c r="F8" s="30">
        <v>13.3</v>
      </c>
      <c r="G8" s="28">
        <v>7600</v>
      </c>
      <c r="H8" s="51">
        <v>1.383</v>
      </c>
    </row>
    <row r="9" spans="2:8" x14ac:dyDescent="0.25">
      <c r="B9" s="53">
        <v>0.01</v>
      </c>
      <c r="C9" s="53">
        <v>2.1399999999999999E-2</v>
      </c>
      <c r="D9" s="30">
        <v>14.14</v>
      </c>
      <c r="E9" s="30">
        <v>13.9</v>
      </c>
      <c r="F9" s="30">
        <v>14.33</v>
      </c>
      <c r="G9" s="28">
        <v>13600</v>
      </c>
      <c r="H9" s="51">
        <v>0.624</v>
      </c>
    </row>
    <row r="10" spans="2:8" ht="15.75" thickBot="1" x14ac:dyDescent="0.3">
      <c r="B10" s="54">
        <v>6.3E-3</v>
      </c>
      <c r="C10" s="54">
        <v>1.35E-2</v>
      </c>
      <c r="D10" s="31">
        <v>14.96</v>
      </c>
      <c r="E10" s="31">
        <v>14.71</v>
      </c>
      <c r="F10" s="31">
        <v>15.17</v>
      </c>
      <c r="G10" s="29">
        <v>19600</v>
      </c>
      <c r="H10" s="52">
        <v>0.22500000000000001</v>
      </c>
    </row>
    <row r="11" spans="2:8" x14ac:dyDescent="0.25">
      <c r="B11" s="4"/>
      <c r="C11" s="1"/>
      <c r="D11" s="1"/>
      <c r="E11" s="1"/>
      <c r="F11" s="1"/>
      <c r="G11" s="2"/>
      <c r="H11" s="1"/>
    </row>
    <row r="12" spans="2:8" x14ac:dyDescent="0.25">
      <c r="C12" s="1"/>
      <c r="D12" s="1"/>
      <c r="E12" s="1"/>
      <c r="F12" s="1"/>
      <c r="G12" s="1"/>
      <c r="H12" s="1"/>
    </row>
    <row r="13" spans="2:8" x14ac:dyDescent="0.25">
      <c r="C13" s="4"/>
      <c r="D13" s="4"/>
      <c r="E13" s="4"/>
      <c r="F13" s="4"/>
      <c r="G13" s="4"/>
      <c r="H13" s="4"/>
    </row>
    <row r="14" spans="2:8" x14ac:dyDescent="0.25">
      <c r="C14" s="4"/>
      <c r="D14" s="4"/>
      <c r="E14" s="4"/>
      <c r="F14" s="4"/>
      <c r="G14" s="4"/>
      <c r="H14" s="4"/>
    </row>
    <row r="15" spans="2:8" x14ac:dyDescent="0.25">
      <c r="C15" s="4"/>
      <c r="D15" s="4"/>
      <c r="E15" s="4"/>
      <c r="F15" s="4"/>
      <c r="G15" s="5"/>
      <c r="H15" s="4"/>
    </row>
    <row r="16" spans="2:8" x14ac:dyDescent="0.25">
      <c r="C16" s="4"/>
      <c r="D16" s="4"/>
      <c r="E16" s="4"/>
      <c r="F16" s="4"/>
      <c r="G16" s="5"/>
      <c r="H16" s="4"/>
    </row>
    <row r="17" spans="2:18" x14ac:dyDescent="0.25">
      <c r="C17" s="4"/>
      <c r="D17" s="4"/>
      <c r="E17" s="4"/>
      <c r="F17" s="4"/>
      <c r="G17" s="5"/>
      <c r="H17" s="4"/>
    </row>
    <row r="18" spans="2:18" x14ac:dyDescent="0.25">
      <c r="C18" s="4"/>
      <c r="D18" s="4"/>
      <c r="E18" s="4"/>
      <c r="F18" s="4"/>
      <c r="G18" s="5"/>
      <c r="H18" s="4"/>
    </row>
    <row r="20" spans="2:18" ht="15.75" thickBot="1" x14ac:dyDescent="0.3">
      <c r="G20" s="1"/>
      <c r="H20" s="1"/>
      <c r="I20" s="19"/>
      <c r="J20" s="19"/>
      <c r="K20" s="45" t="s">
        <v>30</v>
      </c>
      <c r="L20" s="46"/>
      <c r="M20" s="47"/>
      <c r="N20" s="45" t="s">
        <v>16</v>
      </c>
      <c r="O20" s="46"/>
      <c r="P20" s="47"/>
      <c r="Q20" s="45" t="s">
        <v>17</v>
      </c>
      <c r="R20" s="46"/>
    </row>
    <row r="21" spans="2:18" ht="15.75" thickBot="1" x14ac:dyDescent="0.3">
      <c r="B21" s="38"/>
      <c r="C21" s="38"/>
      <c r="D21" s="38"/>
      <c r="E21" s="39" t="s">
        <v>29</v>
      </c>
      <c r="F21" s="39" t="s">
        <v>32</v>
      </c>
      <c r="G21" s="1"/>
      <c r="H21" s="1"/>
      <c r="I21" s="40"/>
      <c r="J21" s="40"/>
      <c r="K21" s="39" t="s">
        <v>29</v>
      </c>
      <c r="L21" s="39" t="s">
        <v>32</v>
      </c>
      <c r="M21" s="40"/>
      <c r="N21" s="39" t="s">
        <v>29</v>
      </c>
      <c r="O21" s="39" t="s">
        <v>32</v>
      </c>
      <c r="P21" s="40"/>
      <c r="Q21" s="39" t="s">
        <v>29</v>
      </c>
      <c r="R21" s="39" t="s">
        <v>32</v>
      </c>
    </row>
    <row r="22" spans="2:18" x14ac:dyDescent="0.25">
      <c r="B22" s="6" t="s">
        <v>5</v>
      </c>
      <c r="E22" s="30">
        <v>5.3120000000000003</v>
      </c>
      <c r="F22" s="30"/>
      <c r="G22" s="1"/>
      <c r="H22" s="1"/>
      <c r="I22" s="6" t="s">
        <v>9</v>
      </c>
      <c r="K22" s="30">
        <v>14.78</v>
      </c>
      <c r="L22" s="30">
        <v>0.15</v>
      </c>
      <c r="M22" s="3"/>
      <c r="N22" s="30">
        <v>13.15</v>
      </c>
      <c r="O22" s="30">
        <v>0.56000000000000005</v>
      </c>
      <c r="P22" s="3"/>
      <c r="Q22" s="30">
        <v>15.79</v>
      </c>
      <c r="R22" s="30">
        <v>0.26</v>
      </c>
    </row>
    <row r="23" spans="2:18" x14ac:dyDescent="0.25">
      <c r="B23" s="6" t="s">
        <v>6</v>
      </c>
      <c r="E23" s="5">
        <v>48000</v>
      </c>
      <c r="F23" s="30"/>
      <c r="G23" s="1"/>
      <c r="H23" s="1"/>
      <c r="I23" s="6" t="s">
        <v>10</v>
      </c>
      <c r="K23" s="30">
        <v>-39.700000000000003</v>
      </c>
      <c r="L23" s="30">
        <v>2.2000000000000002</v>
      </c>
      <c r="M23" s="3"/>
      <c r="N23" s="30">
        <v>-26.1</v>
      </c>
      <c r="O23" s="30">
        <v>4.5</v>
      </c>
      <c r="P23" s="3"/>
      <c r="Q23" s="30">
        <v>-73.8</v>
      </c>
      <c r="R23" s="30">
        <v>8</v>
      </c>
    </row>
    <row r="24" spans="2:18" x14ac:dyDescent="0.25">
      <c r="B24" s="6" t="s">
        <v>7</v>
      </c>
      <c r="E24" s="30">
        <v>31.1</v>
      </c>
      <c r="F24" s="30">
        <v>11.3</v>
      </c>
      <c r="G24" s="30"/>
      <c r="H24" s="1"/>
      <c r="I24" s="6" t="s">
        <v>11</v>
      </c>
      <c r="K24" s="30">
        <v>29.65</v>
      </c>
      <c r="L24" s="30">
        <v>13.62</v>
      </c>
      <c r="M24" s="3"/>
      <c r="N24" s="30">
        <v>31.17</v>
      </c>
      <c r="O24" s="30">
        <v>85.5</v>
      </c>
      <c r="P24" s="3"/>
      <c r="Q24" s="30">
        <v>6.85</v>
      </c>
      <c r="R24" s="9">
        <v>7.2160000000000002</v>
      </c>
    </row>
    <row r="25" spans="2:18" x14ac:dyDescent="0.25">
      <c r="B25" s="32" t="s">
        <v>8</v>
      </c>
      <c r="C25" s="33"/>
      <c r="D25" s="33"/>
      <c r="E25" s="35">
        <v>2.8500000000000001E-2</v>
      </c>
      <c r="F25" s="35">
        <v>7.1000000000000004E-3</v>
      </c>
      <c r="H25" s="1"/>
      <c r="I25" s="32" t="s">
        <v>12</v>
      </c>
      <c r="J25" s="33"/>
      <c r="K25" s="35">
        <v>1.77E-5</v>
      </c>
      <c r="L25" s="35"/>
      <c r="M25" s="36"/>
      <c r="N25" s="35">
        <v>0.42099999999999999</v>
      </c>
      <c r="O25" s="35"/>
      <c r="P25" s="36"/>
      <c r="Q25" s="35">
        <v>0.44600000000000001</v>
      </c>
      <c r="R25" s="35"/>
    </row>
    <row r="26" spans="2:18" x14ac:dyDescent="0.25">
      <c r="G26" s="1"/>
      <c r="H26" s="1"/>
      <c r="K26" s="3"/>
      <c r="L26" s="3"/>
      <c r="M26" s="3"/>
      <c r="N26" s="3"/>
      <c r="O26" s="3"/>
      <c r="P26" s="3"/>
      <c r="Q26" s="3"/>
      <c r="R26" s="3"/>
    </row>
    <row r="27" spans="2:18" x14ac:dyDescent="0.25">
      <c r="C27" s="6"/>
      <c r="F27" s="1"/>
      <c r="G27" s="1"/>
      <c r="H27" s="1"/>
      <c r="I27" s="6" t="s">
        <v>18</v>
      </c>
      <c r="K27" s="3">
        <v>14.78</v>
      </c>
      <c r="L27" s="3"/>
      <c r="M27" s="3"/>
      <c r="N27" s="30">
        <v>13.15</v>
      </c>
      <c r="O27" s="3"/>
      <c r="P27" s="3"/>
      <c r="Q27" s="30">
        <v>15.79</v>
      </c>
      <c r="R27" s="3"/>
    </row>
    <row r="28" spans="2:18" x14ac:dyDescent="0.25">
      <c r="C28" s="6"/>
      <c r="F28" s="1"/>
      <c r="G28" s="1"/>
      <c r="I28" s="6" t="s">
        <v>19</v>
      </c>
      <c r="K28" s="3">
        <v>-39.700000000000003</v>
      </c>
      <c r="L28" s="3">
        <v>-39.700000000000003</v>
      </c>
      <c r="M28" s="3"/>
      <c r="N28" s="30">
        <v>-26.1</v>
      </c>
      <c r="O28" s="30">
        <v>-26.1</v>
      </c>
      <c r="P28" s="3"/>
      <c r="Q28" s="30">
        <v>-73.8</v>
      </c>
      <c r="R28" s="3"/>
    </row>
    <row r="29" spans="2:18" x14ac:dyDescent="0.25">
      <c r="C29" s="6"/>
      <c r="F29" s="1"/>
      <c r="G29" s="1"/>
      <c r="I29" s="6" t="s">
        <v>31</v>
      </c>
      <c r="K29" s="14">
        <v>1.0000000000000001E-5</v>
      </c>
      <c r="L29" s="14">
        <v>9.9999999999999995E-7</v>
      </c>
      <c r="M29" s="3"/>
      <c r="N29" s="14">
        <v>1.0000000000000001E-5</v>
      </c>
      <c r="O29" s="14">
        <v>9.9999999999999995E-7</v>
      </c>
      <c r="P29" s="3"/>
      <c r="Q29" s="14">
        <v>1.0000000000000001E-5</v>
      </c>
      <c r="R29" s="3"/>
    </row>
    <row r="30" spans="2:18" x14ac:dyDescent="0.25">
      <c r="I30" s="6" t="s">
        <v>21</v>
      </c>
      <c r="K30" s="13">
        <f>-1/(K29*K28)</f>
        <v>2518.8916876574303</v>
      </c>
      <c r="L30" s="13">
        <f>-1/(L29*L28)</f>
        <v>25188.916876574305</v>
      </c>
      <c r="M30" s="3"/>
      <c r="N30" s="13">
        <f>-1/(N29*N28)</f>
        <v>3831.417624521072</v>
      </c>
      <c r="O30" s="13">
        <f>-1/(O29*O28)</f>
        <v>38314.176245210729</v>
      </c>
      <c r="P30" s="3"/>
      <c r="Q30" s="13">
        <f>-1/(Q29*Q28)</f>
        <v>1355.0135501355012</v>
      </c>
      <c r="R30" s="3"/>
    </row>
    <row r="31" spans="2:18" x14ac:dyDescent="0.25">
      <c r="I31" s="6" t="s">
        <v>22</v>
      </c>
      <c r="K31" s="13">
        <f>K30/60</f>
        <v>41.981528127623839</v>
      </c>
      <c r="L31" s="13">
        <f>L30/60</f>
        <v>419.81528127623841</v>
      </c>
      <c r="M31" s="3"/>
      <c r="N31" s="13">
        <f>N30/60</f>
        <v>63.856960408684536</v>
      </c>
      <c r="O31" s="13">
        <f>O30/60</f>
        <v>638.56960408684552</v>
      </c>
      <c r="P31" s="3"/>
      <c r="Q31" s="13">
        <f>Q30/60</f>
        <v>22.583559168925021</v>
      </c>
      <c r="R31" s="3"/>
    </row>
    <row r="32" spans="2:18" x14ac:dyDescent="0.25">
      <c r="I32" s="32" t="s">
        <v>23</v>
      </c>
      <c r="J32" s="33"/>
      <c r="K32" s="41">
        <f>K30/3600</f>
        <v>0.69969213546039732</v>
      </c>
      <c r="L32" s="41">
        <f>L30/3600</f>
        <v>6.9969213546039732</v>
      </c>
      <c r="M32" s="36"/>
      <c r="N32" s="41">
        <f>N30/3600</f>
        <v>1.0642826734780755</v>
      </c>
      <c r="O32" s="41">
        <f>O30/3600</f>
        <v>10.642826734780758</v>
      </c>
      <c r="P32" s="36"/>
      <c r="Q32" s="41">
        <f>Q30/3600</f>
        <v>0.37639265281541701</v>
      </c>
      <c r="R32" s="36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3"/>
  <sheetViews>
    <sheetView workbookViewId="0">
      <selection activeCell="G34" sqref="G34"/>
    </sheetView>
  </sheetViews>
  <sheetFormatPr defaultRowHeight="15" x14ac:dyDescent="0.25"/>
  <cols>
    <col min="6" max="7" width="9.5703125" bestFit="1" customWidth="1"/>
  </cols>
  <sheetData>
    <row r="2" spans="2:8" ht="15.75" thickBot="1" x14ac:dyDescent="0.3">
      <c r="B2" s="64" t="s">
        <v>28</v>
      </c>
    </row>
    <row r="3" spans="2:8" ht="21.75" customHeight="1" thickBot="1" x14ac:dyDescent="0.3">
      <c r="B3" s="65" t="s">
        <v>15</v>
      </c>
      <c r="C3" s="26" t="s">
        <v>13</v>
      </c>
      <c r="D3" s="26" t="s">
        <v>0</v>
      </c>
      <c r="E3" s="26" t="s">
        <v>1</v>
      </c>
      <c r="F3" s="26" t="s">
        <v>2</v>
      </c>
      <c r="G3" s="26" t="s">
        <v>3</v>
      </c>
      <c r="H3" s="26" t="s">
        <v>4</v>
      </c>
    </row>
    <row r="4" spans="2:8" x14ac:dyDescent="0.25">
      <c r="B4" s="53">
        <v>0.158</v>
      </c>
      <c r="C4" s="53">
        <v>0.46200000000000002</v>
      </c>
      <c r="D4" s="30">
        <v>5.28</v>
      </c>
      <c r="E4" s="30" t="s">
        <v>14</v>
      </c>
      <c r="F4" s="30">
        <v>5.98</v>
      </c>
      <c r="G4" s="28">
        <v>41.9</v>
      </c>
      <c r="H4" s="51">
        <v>14.18</v>
      </c>
    </row>
    <row r="5" spans="2:8" x14ac:dyDescent="0.25">
      <c r="B5" s="53">
        <v>0.1</v>
      </c>
      <c r="C5" s="53">
        <v>0.29139999999999999</v>
      </c>
      <c r="D5" s="30">
        <v>7.81</v>
      </c>
      <c r="E5" s="30">
        <v>7.22</v>
      </c>
      <c r="F5" s="30">
        <v>8.18</v>
      </c>
      <c r="G5" s="28">
        <v>331</v>
      </c>
      <c r="H5" s="51">
        <v>28.14</v>
      </c>
    </row>
    <row r="6" spans="2:8" x14ac:dyDescent="0.25">
      <c r="B6" s="53">
        <v>6.3100000000000003E-2</v>
      </c>
      <c r="C6" s="53">
        <v>0.18390000000000001</v>
      </c>
      <c r="D6" s="30">
        <v>8.7200000000000006</v>
      </c>
      <c r="E6" s="30">
        <v>8.11</v>
      </c>
      <c r="F6" s="30">
        <v>9.09</v>
      </c>
      <c r="G6" s="28">
        <v>517</v>
      </c>
      <c r="H6" s="51">
        <v>11.05</v>
      </c>
    </row>
    <row r="7" spans="2:8" x14ac:dyDescent="0.25">
      <c r="B7" s="53">
        <v>3.9800000000000002E-2</v>
      </c>
      <c r="C7" s="53">
        <v>0.11600000000000001</v>
      </c>
      <c r="D7" s="30">
        <v>10.6</v>
      </c>
      <c r="E7" s="30">
        <v>10.27</v>
      </c>
      <c r="F7" s="30">
        <v>10.85</v>
      </c>
      <c r="G7" s="28">
        <v>2150</v>
      </c>
      <c r="H7" s="51">
        <v>11.51</v>
      </c>
    </row>
    <row r="8" spans="2:8" x14ac:dyDescent="0.25">
      <c r="B8" s="53">
        <v>2.5100000000000001E-2</v>
      </c>
      <c r="C8" s="53">
        <v>7.3200000000000001E-2</v>
      </c>
      <c r="D8" s="30">
        <v>11.84</v>
      </c>
      <c r="E8" s="30">
        <v>11.57</v>
      </c>
      <c r="F8" s="30">
        <v>12.06</v>
      </c>
      <c r="G8" s="28">
        <v>4680</v>
      </c>
      <c r="H8" s="51">
        <v>6.3150000000000004</v>
      </c>
    </row>
    <row r="9" spans="2:8" x14ac:dyDescent="0.25">
      <c r="B9" s="53">
        <v>1.5800000000000002E-2</v>
      </c>
      <c r="C9" s="53">
        <v>4.6199999999999998E-2</v>
      </c>
      <c r="D9" s="30">
        <v>13.43</v>
      </c>
      <c r="E9" s="30">
        <v>13.24</v>
      </c>
      <c r="F9" s="30">
        <v>13.59</v>
      </c>
      <c r="G9" s="28">
        <v>14500</v>
      </c>
      <c r="H9" s="51">
        <v>4.9020000000000001</v>
      </c>
    </row>
    <row r="10" spans="2:8" x14ac:dyDescent="0.25">
      <c r="B10" s="53">
        <v>0.01</v>
      </c>
      <c r="C10" s="53">
        <v>2.9100000000000001E-2</v>
      </c>
      <c r="D10" s="30">
        <v>13.71</v>
      </c>
      <c r="E10" s="30">
        <v>13.44</v>
      </c>
      <c r="F10" s="30">
        <v>13.92</v>
      </c>
      <c r="G10" s="28">
        <v>12100</v>
      </c>
      <c r="H10" s="51">
        <v>1.0269999999999999</v>
      </c>
    </row>
    <row r="11" spans="2:8" x14ac:dyDescent="0.25">
      <c r="B11" s="53">
        <v>6.3E-3</v>
      </c>
      <c r="C11" s="53">
        <v>1.84E-2</v>
      </c>
      <c r="D11" s="30">
        <v>15.35</v>
      </c>
      <c r="E11" s="30">
        <v>15.16</v>
      </c>
      <c r="F11" s="30">
        <v>15.5</v>
      </c>
      <c r="G11" s="28">
        <v>39100</v>
      </c>
      <c r="H11" s="51">
        <v>0.83499999999999996</v>
      </c>
    </row>
    <row r="12" spans="2:8" ht="15.75" thickBot="1" x14ac:dyDescent="0.3">
      <c r="B12" s="54">
        <v>4.0000000000000001E-3</v>
      </c>
      <c r="C12" s="54">
        <v>1.1599999999999999E-2</v>
      </c>
      <c r="D12" s="31">
        <v>15.34</v>
      </c>
      <c r="E12" s="31">
        <v>15.02</v>
      </c>
      <c r="F12" s="31">
        <v>15.58</v>
      </c>
      <c r="G12" s="29">
        <v>24600</v>
      </c>
      <c r="H12" s="52">
        <v>0.13100000000000001</v>
      </c>
    </row>
    <row r="13" spans="2:8" x14ac:dyDescent="0.25">
      <c r="B13" s="1"/>
      <c r="C13" s="4"/>
      <c r="D13" s="4"/>
      <c r="E13" s="4"/>
      <c r="F13" s="4"/>
      <c r="G13" s="4"/>
      <c r="H13" s="4"/>
    </row>
    <row r="14" spans="2:8" x14ac:dyDescent="0.25">
      <c r="C14" s="4"/>
      <c r="D14" s="4"/>
      <c r="E14" s="4"/>
      <c r="F14" s="4"/>
      <c r="G14" s="4"/>
      <c r="H14" s="4"/>
    </row>
    <row r="15" spans="2:8" x14ac:dyDescent="0.25">
      <c r="C15" s="4"/>
      <c r="D15" s="4"/>
      <c r="E15" s="4"/>
      <c r="F15" s="4"/>
      <c r="G15" s="5"/>
      <c r="H15" s="4"/>
    </row>
    <row r="16" spans="2:8" x14ac:dyDescent="0.25">
      <c r="C16" s="4"/>
      <c r="D16" s="4"/>
      <c r="E16" s="4"/>
      <c r="F16" s="68"/>
      <c r="G16" s="5"/>
      <c r="H16" s="4"/>
    </row>
    <row r="17" spans="3:19" x14ac:dyDescent="0.25">
      <c r="C17" s="4"/>
      <c r="D17" s="4"/>
      <c r="E17" s="4"/>
      <c r="F17" s="4"/>
      <c r="G17" s="5"/>
      <c r="H17" s="4"/>
    </row>
    <row r="18" spans="3:19" x14ac:dyDescent="0.25">
      <c r="C18" s="4"/>
      <c r="D18" s="4"/>
      <c r="E18" s="4"/>
      <c r="F18" s="4"/>
      <c r="G18" s="5"/>
      <c r="H18" s="4"/>
    </row>
    <row r="19" spans="3:19" x14ac:dyDescent="0.25">
      <c r="C19" s="4"/>
      <c r="D19" s="4"/>
      <c r="E19" s="4"/>
      <c r="F19" s="4"/>
      <c r="G19" s="5"/>
      <c r="H19" s="4"/>
    </row>
    <row r="21" spans="3:19" ht="15.75" thickBot="1" x14ac:dyDescent="0.3">
      <c r="H21" s="1"/>
      <c r="I21" s="1"/>
      <c r="J21" s="19"/>
      <c r="K21" s="19"/>
      <c r="L21" s="45" t="s">
        <v>30</v>
      </c>
      <c r="M21" s="46"/>
      <c r="N21" s="47"/>
      <c r="O21" s="45" t="s">
        <v>16</v>
      </c>
      <c r="P21" s="46"/>
      <c r="Q21" s="47"/>
      <c r="R21" s="45" t="s">
        <v>17</v>
      </c>
      <c r="S21" s="46"/>
    </row>
    <row r="22" spans="3:19" ht="15.75" thickBot="1" x14ac:dyDescent="0.3">
      <c r="C22" s="38"/>
      <c r="D22" s="38"/>
      <c r="E22" s="38"/>
      <c r="F22" s="39" t="s">
        <v>29</v>
      </c>
      <c r="G22" s="39" t="s">
        <v>32</v>
      </c>
      <c r="H22" s="1"/>
      <c r="I22" s="1"/>
      <c r="J22" s="40"/>
      <c r="K22" s="40"/>
      <c r="L22" s="39" t="s">
        <v>29</v>
      </c>
      <c r="M22" s="39" t="s">
        <v>32</v>
      </c>
      <c r="N22" s="40"/>
      <c r="O22" s="39" t="s">
        <v>29</v>
      </c>
      <c r="P22" s="39" t="s">
        <v>32</v>
      </c>
      <c r="Q22" s="40"/>
      <c r="R22" s="39" t="s">
        <v>29</v>
      </c>
      <c r="S22" s="39" t="s">
        <v>32</v>
      </c>
    </row>
    <row r="23" spans="3:19" x14ac:dyDescent="0.25">
      <c r="C23" s="6" t="s">
        <v>5</v>
      </c>
      <c r="F23" s="30">
        <v>6.3760000000000003</v>
      </c>
      <c r="G23" s="30"/>
      <c r="H23" s="1"/>
      <c r="I23" s="1"/>
      <c r="J23" s="6" t="s">
        <v>9</v>
      </c>
      <c r="L23" s="30">
        <v>15.16</v>
      </c>
      <c r="M23" s="30">
        <v>0.12</v>
      </c>
      <c r="N23" s="3"/>
      <c r="O23" s="30">
        <v>12.38</v>
      </c>
      <c r="P23" s="30">
        <v>0.56999999999999995</v>
      </c>
      <c r="Q23" s="3"/>
      <c r="R23" s="30">
        <v>16.2</v>
      </c>
      <c r="S23" s="30">
        <v>0.22</v>
      </c>
    </row>
    <row r="24" spans="3:19" x14ac:dyDescent="0.25">
      <c r="C24" s="6" t="s">
        <v>6</v>
      </c>
      <c r="F24" s="5">
        <v>97900</v>
      </c>
      <c r="G24" s="30"/>
      <c r="H24" s="1"/>
      <c r="I24" s="1"/>
      <c r="J24" s="6" t="s">
        <v>10</v>
      </c>
      <c r="L24" s="30">
        <v>-32.4</v>
      </c>
      <c r="M24" s="30">
        <v>1.5</v>
      </c>
      <c r="N24" s="3"/>
      <c r="O24" s="30">
        <v>-16.5</v>
      </c>
      <c r="P24" s="30">
        <v>3.2</v>
      </c>
      <c r="Q24" s="3"/>
      <c r="R24" s="30">
        <v>-61</v>
      </c>
      <c r="S24" s="30">
        <v>5.2</v>
      </c>
    </row>
    <row r="25" spans="3:19" x14ac:dyDescent="0.25">
      <c r="C25" s="6" t="s">
        <v>7</v>
      </c>
      <c r="F25" s="30">
        <v>78.099999999999994</v>
      </c>
      <c r="G25" s="30">
        <v>37.799999999999997</v>
      </c>
      <c r="H25" s="30"/>
      <c r="I25" s="1"/>
      <c r="J25" s="6" t="s">
        <v>11</v>
      </c>
      <c r="L25" s="30">
        <v>71.7</v>
      </c>
      <c r="M25" s="30">
        <v>25.95</v>
      </c>
      <c r="N25" s="3"/>
      <c r="O25" s="30">
        <v>66.459999999999994</v>
      </c>
      <c r="P25" s="30">
        <v>211.6</v>
      </c>
      <c r="Q25" s="3"/>
      <c r="R25" s="30">
        <v>16.22</v>
      </c>
      <c r="S25" s="30">
        <v>12.6</v>
      </c>
    </row>
    <row r="26" spans="3:19" x14ac:dyDescent="0.25">
      <c r="C26" s="32" t="s">
        <v>8</v>
      </c>
      <c r="D26" s="33"/>
      <c r="E26" s="33"/>
      <c r="F26" s="35">
        <v>2.8899999999999999E-2</v>
      </c>
      <c r="G26" s="35">
        <v>6.7000000000000002E-3</v>
      </c>
      <c r="I26" s="1"/>
      <c r="J26" s="32" t="s">
        <v>12</v>
      </c>
      <c r="K26" s="33"/>
      <c r="L26" s="61">
        <v>2.14E-13</v>
      </c>
      <c r="M26" s="35"/>
      <c r="N26" s="36"/>
      <c r="O26" s="35">
        <v>0.35199999999999998</v>
      </c>
      <c r="P26" s="35"/>
      <c r="Q26" s="36"/>
      <c r="R26" s="55">
        <v>2.8800000000000002E-3</v>
      </c>
      <c r="S26" s="35"/>
    </row>
    <row r="27" spans="3:19" x14ac:dyDescent="0.25">
      <c r="H27" s="1"/>
      <c r="I27" s="1"/>
      <c r="L27" s="3"/>
      <c r="M27" s="3"/>
      <c r="N27" s="3"/>
      <c r="O27" s="3"/>
      <c r="P27" s="3"/>
      <c r="Q27" s="3"/>
      <c r="R27" s="3"/>
      <c r="S27" s="3"/>
    </row>
    <row r="28" spans="3:19" x14ac:dyDescent="0.25">
      <c r="D28" s="6"/>
      <c r="G28" s="1"/>
      <c r="H28" s="1"/>
      <c r="I28" s="1"/>
      <c r="J28" s="6" t="s">
        <v>18</v>
      </c>
      <c r="L28" s="3">
        <v>15.16</v>
      </c>
      <c r="M28" s="3"/>
      <c r="N28" s="3"/>
      <c r="O28" s="30">
        <v>12.38</v>
      </c>
      <c r="P28" s="3"/>
      <c r="Q28" s="3"/>
      <c r="R28" s="30">
        <v>16.2</v>
      </c>
      <c r="S28" s="3"/>
    </row>
    <row r="29" spans="3:19" x14ac:dyDescent="0.25">
      <c r="D29" s="6"/>
      <c r="G29" s="1"/>
      <c r="H29" s="1"/>
      <c r="J29" s="6" t="s">
        <v>19</v>
      </c>
      <c r="L29" s="3">
        <v>-32.4</v>
      </c>
      <c r="M29" s="3">
        <v>-32.4</v>
      </c>
      <c r="N29" s="3"/>
      <c r="O29" s="30">
        <v>-16.5</v>
      </c>
      <c r="P29" s="30">
        <v>-16.5</v>
      </c>
      <c r="Q29" s="3"/>
      <c r="R29" s="30">
        <v>-61</v>
      </c>
      <c r="S29" s="3"/>
    </row>
    <row r="30" spans="3:19" x14ac:dyDescent="0.25">
      <c r="D30" s="6"/>
      <c r="G30" s="1"/>
      <c r="H30" s="1"/>
      <c r="J30" s="6" t="s">
        <v>31</v>
      </c>
      <c r="L30" s="14">
        <v>1.0000000000000001E-5</v>
      </c>
      <c r="M30" s="14">
        <v>9.9999999999999995E-7</v>
      </c>
      <c r="N30" s="3"/>
      <c r="O30" s="14">
        <v>1.0000000000000001E-5</v>
      </c>
      <c r="P30" s="14">
        <v>9.9999999999999995E-7</v>
      </c>
      <c r="Q30" s="3"/>
      <c r="R30" s="14">
        <v>1.0000000000000001E-5</v>
      </c>
      <c r="S30" s="3"/>
    </row>
    <row r="31" spans="3:19" x14ac:dyDescent="0.25">
      <c r="J31" s="6" t="s">
        <v>21</v>
      </c>
      <c r="L31" s="13">
        <f>-1/(L30*L29)</f>
        <v>3086.4197530864194</v>
      </c>
      <c r="M31" s="13">
        <f>-1/(M30*M29)</f>
        <v>30864.197530864203</v>
      </c>
      <c r="N31" s="3"/>
      <c r="O31" s="13">
        <f>-1/(O30*O29)</f>
        <v>6060.6060606060601</v>
      </c>
      <c r="P31" s="13">
        <f>-1/(P30*P29)</f>
        <v>60606.060606060615</v>
      </c>
      <c r="Q31" s="3"/>
      <c r="R31" s="13">
        <f>-1/(R30*R29)</f>
        <v>1639.3442622950818</v>
      </c>
      <c r="S31" s="3"/>
    </row>
    <row r="32" spans="3:19" x14ac:dyDescent="0.25">
      <c r="J32" s="6" t="s">
        <v>22</v>
      </c>
      <c r="L32" s="13">
        <f>L31/60</f>
        <v>51.440329218106989</v>
      </c>
      <c r="M32" s="13">
        <f>M31/60</f>
        <v>514.40329218107001</v>
      </c>
      <c r="N32" s="3"/>
      <c r="O32" s="13">
        <f>O31/60</f>
        <v>101.010101010101</v>
      </c>
      <c r="P32" s="13">
        <f>P31/60</f>
        <v>1010.1010101010103</v>
      </c>
      <c r="Q32" s="3"/>
      <c r="R32" s="13">
        <f>R31/60</f>
        <v>27.322404371584696</v>
      </c>
      <c r="S32" s="3"/>
    </row>
    <row r="33" spans="10:19" x14ac:dyDescent="0.25">
      <c r="J33" s="32" t="s">
        <v>23</v>
      </c>
      <c r="K33" s="33"/>
      <c r="L33" s="41">
        <f>L31/3600</f>
        <v>0.85733882030178321</v>
      </c>
      <c r="M33" s="41">
        <f>M31/3600</f>
        <v>8.573388203017835</v>
      </c>
      <c r="N33" s="36"/>
      <c r="O33" s="41">
        <f>O31/3600</f>
        <v>1.6835016835016834</v>
      </c>
      <c r="P33" s="41">
        <f>P31/3600</f>
        <v>16.835016835016837</v>
      </c>
      <c r="Q33" s="36"/>
      <c r="R33" s="41">
        <f>R31/3600</f>
        <v>0.45537340619307826</v>
      </c>
      <c r="S33" s="36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4"/>
  <sheetViews>
    <sheetView workbookViewId="0">
      <selection activeCell="S11" sqref="S11"/>
    </sheetView>
  </sheetViews>
  <sheetFormatPr defaultRowHeight="15" x14ac:dyDescent="0.25"/>
  <cols>
    <col min="6" max="7" width="9.5703125" bestFit="1" customWidth="1"/>
  </cols>
  <sheetData>
    <row r="2" spans="2:8" ht="15.75" thickBot="1" x14ac:dyDescent="0.3">
      <c r="B2" s="64" t="s">
        <v>28</v>
      </c>
    </row>
    <row r="3" spans="2:8" ht="21.75" customHeight="1" thickBot="1" x14ac:dyDescent="0.3">
      <c r="B3" s="65" t="s">
        <v>15</v>
      </c>
      <c r="C3" s="26" t="s">
        <v>13</v>
      </c>
      <c r="D3" s="26" t="s">
        <v>0</v>
      </c>
      <c r="E3" s="26" t="s">
        <v>1</v>
      </c>
      <c r="F3" s="26" t="s">
        <v>2</v>
      </c>
      <c r="G3" s="26" t="s">
        <v>3</v>
      </c>
      <c r="H3" s="26" t="s">
        <v>4</v>
      </c>
    </row>
    <row r="4" spans="2:8" x14ac:dyDescent="0.25">
      <c r="B4" s="53">
        <v>0.158</v>
      </c>
      <c r="C4" s="53">
        <v>0.438</v>
      </c>
      <c r="D4" s="30">
        <v>6.03</v>
      </c>
      <c r="E4" s="30">
        <v>5.34</v>
      </c>
      <c r="F4" s="30">
        <v>6.43</v>
      </c>
      <c r="G4" s="28">
        <v>83.8</v>
      </c>
      <c r="H4" s="28">
        <v>20.399999999999999</v>
      </c>
    </row>
    <row r="5" spans="2:8" x14ac:dyDescent="0.25">
      <c r="B5" s="53">
        <v>0.1</v>
      </c>
      <c r="C5" s="53">
        <v>0.27629999999999999</v>
      </c>
      <c r="D5" s="30">
        <v>7.16</v>
      </c>
      <c r="E5" s="30">
        <v>6.56</v>
      </c>
      <c r="F5" s="30">
        <v>7.53</v>
      </c>
      <c r="G5" s="28">
        <v>164</v>
      </c>
      <c r="H5" s="28">
        <v>10.029999999999999</v>
      </c>
    </row>
    <row r="6" spans="2:8" x14ac:dyDescent="0.25">
      <c r="B6" s="53">
        <v>6.3100000000000003E-2</v>
      </c>
      <c r="C6" s="53">
        <v>0.1744</v>
      </c>
      <c r="D6" s="30">
        <v>9.4700000000000006</v>
      </c>
      <c r="E6" s="30">
        <v>9.2200000000000006</v>
      </c>
      <c r="F6" s="30">
        <v>9.68</v>
      </c>
      <c r="G6" s="28">
        <v>1050</v>
      </c>
      <c r="H6" s="28">
        <v>16.07</v>
      </c>
    </row>
    <row r="7" spans="2:8" x14ac:dyDescent="0.25">
      <c r="B7" s="53">
        <v>3.9800000000000002E-2</v>
      </c>
      <c r="C7" s="53">
        <v>0.11</v>
      </c>
      <c r="D7" s="30">
        <v>10.43</v>
      </c>
      <c r="E7" s="30">
        <v>10.18</v>
      </c>
      <c r="F7" s="30">
        <v>10.63</v>
      </c>
      <c r="G7" s="28">
        <v>1720</v>
      </c>
      <c r="H7" s="28">
        <v>6.641</v>
      </c>
    </row>
    <row r="8" spans="2:8" x14ac:dyDescent="0.25">
      <c r="B8" s="53">
        <v>2.5100000000000001E-2</v>
      </c>
      <c r="C8" s="53">
        <v>6.9400000000000003E-2</v>
      </c>
      <c r="D8" s="30">
        <v>11.9</v>
      </c>
      <c r="E8" s="30">
        <v>11.71</v>
      </c>
      <c r="F8" s="30">
        <v>12.05</v>
      </c>
      <c r="G8" s="28">
        <v>4680</v>
      </c>
      <c r="H8" s="28">
        <v>4.5430000000000001</v>
      </c>
    </row>
    <row r="9" spans="2:8" x14ac:dyDescent="0.25">
      <c r="B9" s="53">
        <v>1.5800000000000002E-2</v>
      </c>
      <c r="C9" s="53">
        <v>4.3799999999999999E-2</v>
      </c>
      <c r="D9" s="30">
        <v>12.75</v>
      </c>
      <c r="E9" s="30">
        <v>12.56</v>
      </c>
      <c r="F9" s="30">
        <v>12.91</v>
      </c>
      <c r="G9" s="28">
        <v>6940</v>
      </c>
      <c r="H9" s="28">
        <v>1.69</v>
      </c>
    </row>
    <row r="10" spans="2:8" x14ac:dyDescent="0.25">
      <c r="B10" s="53">
        <v>0.01</v>
      </c>
      <c r="C10" s="53">
        <v>2.76E-2</v>
      </c>
      <c r="D10" s="30">
        <v>13.21</v>
      </c>
      <c r="E10" s="30">
        <v>12.96</v>
      </c>
      <c r="F10" s="30">
        <v>13.41</v>
      </c>
      <c r="G10" s="28">
        <v>6960</v>
      </c>
      <c r="H10" s="28">
        <v>0.42499999999999999</v>
      </c>
    </row>
    <row r="11" spans="2:8" x14ac:dyDescent="0.25">
      <c r="B11" s="53">
        <v>6.3E-3</v>
      </c>
      <c r="C11" s="53">
        <v>1.7399999999999999E-2</v>
      </c>
      <c r="D11" s="30">
        <v>13.98</v>
      </c>
      <c r="E11" s="30">
        <v>13.7</v>
      </c>
      <c r="F11" s="30">
        <v>14.2</v>
      </c>
      <c r="G11" s="28">
        <v>9470</v>
      </c>
      <c r="H11" s="28">
        <v>0.14499999999999999</v>
      </c>
    </row>
    <row r="12" spans="2:8" ht="15.75" thickBot="1" x14ac:dyDescent="0.3">
      <c r="B12" s="54">
        <v>4.0000000000000001E-3</v>
      </c>
      <c r="C12" s="54">
        <v>1.0999999999999999E-2</v>
      </c>
      <c r="D12" s="31">
        <v>12.73</v>
      </c>
      <c r="E12" s="31">
        <v>10.88</v>
      </c>
      <c r="F12" s="31">
        <v>13.34</v>
      </c>
      <c r="G12" s="29">
        <v>1710</v>
      </c>
      <c r="H12" s="29">
        <v>6.0000000000000001E-3</v>
      </c>
    </row>
    <row r="13" spans="2:8" x14ac:dyDescent="0.25">
      <c r="B13" s="53"/>
      <c r="C13" s="69"/>
      <c r="D13" s="1"/>
      <c r="E13" s="1"/>
      <c r="F13" s="1"/>
      <c r="G13" s="2"/>
      <c r="H13" s="1"/>
    </row>
    <row r="14" spans="2:8" x14ac:dyDescent="0.25">
      <c r="C14" s="4"/>
      <c r="D14" s="4"/>
      <c r="E14" s="4"/>
      <c r="F14" s="4"/>
      <c r="G14" s="4"/>
      <c r="H14" s="4"/>
    </row>
    <row r="15" spans="2:8" x14ac:dyDescent="0.25">
      <c r="C15" s="4"/>
      <c r="D15" s="4"/>
      <c r="E15" s="4"/>
      <c r="F15" s="4"/>
      <c r="G15" s="5"/>
      <c r="H15" s="4"/>
    </row>
    <row r="16" spans="2:8" x14ac:dyDescent="0.25">
      <c r="C16" s="4"/>
      <c r="D16" s="4"/>
      <c r="E16" s="4"/>
      <c r="F16" s="4"/>
      <c r="G16" s="5"/>
      <c r="H16" s="4"/>
    </row>
    <row r="17" spans="3:19" x14ac:dyDescent="0.25">
      <c r="C17" s="4"/>
      <c r="D17" s="4"/>
      <c r="E17" s="4"/>
      <c r="F17" s="4"/>
      <c r="G17" s="5"/>
      <c r="H17" s="4"/>
    </row>
    <row r="18" spans="3:19" x14ac:dyDescent="0.25">
      <c r="C18" s="4"/>
      <c r="D18" s="4"/>
      <c r="E18" s="4"/>
      <c r="F18" s="4"/>
      <c r="G18" s="5"/>
      <c r="H18" s="4"/>
    </row>
    <row r="19" spans="3:19" x14ac:dyDescent="0.25">
      <c r="C19" s="4"/>
      <c r="D19" s="4"/>
      <c r="E19" s="4"/>
      <c r="F19" s="4"/>
      <c r="G19" s="5"/>
      <c r="H19" s="4"/>
    </row>
    <row r="20" spans="3:19" x14ac:dyDescent="0.25">
      <c r="C20" s="4"/>
      <c r="D20" s="4"/>
      <c r="E20" s="4"/>
      <c r="F20" s="4"/>
      <c r="G20" s="5"/>
      <c r="H20" s="4"/>
    </row>
    <row r="22" spans="3:19" ht="15.75" thickBot="1" x14ac:dyDescent="0.3">
      <c r="H22" s="1"/>
      <c r="I22" s="1"/>
      <c r="J22" s="19"/>
      <c r="K22" s="19"/>
      <c r="L22" s="45" t="s">
        <v>30</v>
      </c>
      <c r="M22" s="46"/>
      <c r="N22" s="47"/>
      <c r="O22" s="45" t="s">
        <v>16</v>
      </c>
      <c r="P22" s="46"/>
      <c r="Q22" s="47"/>
      <c r="R22" s="45" t="s">
        <v>17</v>
      </c>
      <c r="S22" s="46"/>
    </row>
    <row r="23" spans="3:19" ht="15.75" thickBot="1" x14ac:dyDescent="0.3">
      <c r="C23" s="38"/>
      <c r="D23" s="38"/>
      <c r="E23" s="38"/>
      <c r="F23" s="39" t="s">
        <v>29</v>
      </c>
      <c r="G23" s="39" t="s">
        <v>32</v>
      </c>
      <c r="H23" s="1"/>
      <c r="I23" s="1"/>
      <c r="J23" s="40"/>
      <c r="K23" s="40"/>
      <c r="L23" s="39" t="s">
        <v>29</v>
      </c>
      <c r="M23" s="39" t="s">
        <v>32</v>
      </c>
      <c r="N23" s="40"/>
      <c r="O23" s="39" t="s">
        <v>29</v>
      </c>
      <c r="P23" s="39" t="s">
        <v>32</v>
      </c>
      <c r="Q23" s="40"/>
      <c r="R23" s="39" t="s">
        <v>29</v>
      </c>
      <c r="S23" s="39" t="s">
        <v>32</v>
      </c>
    </row>
    <row r="24" spans="3:19" x14ac:dyDescent="0.25">
      <c r="C24" s="6" t="s">
        <v>5</v>
      </c>
      <c r="F24" s="9">
        <v>6.125</v>
      </c>
      <c r="G24" s="30"/>
      <c r="H24" s="1"/>
      <c r="I24" s="1"/>
      <c r="J24" s="6" t="s">
        <v>9</v>
      </c>
      <c r="L24" s="30">
        <v>13.57</v>
      </c>
      <c r="M24" s="30">
        <v>0.12</v>
      </c>
      <c r="N24" s="3"/>
      <c r="O24" s="30">
        <v>11.99</v>
      </c>
      <c r="P24" s="30">
        <v>0.33</v>
      </c>
      <c r="Q24" s="3"/>
      <c r="R24" s="30">
        <v>14.4</v>
      </c>
      <c r="S24" s="30">
        <v>0.25</v>
      </c>
    </row>
    <row r="25" spans="3:19" x14ac:dyDescent="0.25">
      <c r="C25" s="6" t="s">
        <v>6</v>
      </c>
      <c r="F25" s="5">
        <v>32800</v>
      </c>
      <c r="G25" s="30"/>
      <c r="H25" s="1"/>
      <c r="I25" s="1"/>
      <c r="J25" s="6" t="s">
        <v>10</v>
      </c>
      <c r="L25" s="30">
        <v>-21.8</v>
      </c>
      <c r="M25" s="30">
        <v>1</v>
      </c>
      <c r="N25" s="3"/>
      <c r="O25" s="30">
        <v>-14.6</v>
      </c>
      <c r="P25" s="30">
        <v>1.7</v>
      </c>
      <c r="Q25" s="3"/>
      <c r="R25" s="30">
        <v>-36.6</v>
      </c>
      <c r="S25" s="30">
        <v>5.0999999999999996</v>
      </c>
    </row>
    <row r="26" spans="3:19" x14ac:dyDescent="0.25">
      <c r="C26" s="6" t="s">
        <v>7</v>
      </c>
      <c r="F26" s="30">
        <v>60</v>
      </c>
      <c r="G26" s="30">
        <v>21</v>
      </c>
      <c r="H26" s="30"/>
      <c r="I26" s="1"/>
      <c r="J26" s="6" t="s">
        <v>11</v>
      </c>
      <c r="L26" s="30">
        <v>60.63</v>
      </c>
      <c r="M26" s="30">
        <v>22.31</v>
      </c>
      <c r="N26" s="3"/>
      <c r="O26" s="30">
        <v>60.74</v>
      </c>
      <c r="P26" s="30">
        <v>75.87</v>
      </c>
      <c r="Q26" s="3"/>
      <c r="R26" s="30">
        <v>17.41</v>
      </c>
      <c r="S26" s="30">
        <v>23.22</v>
      </c>
    </row>
    <row r="27" spans="3:19" x14ac:dyDescent="0.25">
      <c r="C27" s="32" t="s">
        <v>8</v>
      </c>
      <c r="D27" s="33"/>
      <c r="E27" s="33"/>
      <c r="F27" s="35">
        <v>4.4499999999999998E-2</v>
      </c>
      <c r="G27" s="35">
        <v>0.01</v>
      </c>
      <c r="I27" s="1"/>
      <c r="J27" s="32" t="s">
        <v>12</v>
      </c>
      <c r="K27" s="33"/>
      <c r="L27" s="61">
        <v>1.5200000000000001E-6</v>
      </c>
      <c r="M27" s="35"/>
      <c r="N27" s="36"/>
      <c r="O27" s="35">
        <v>0.185</v>
      </c>
      <c r="P27" s="35"/>
      <c r="Q27" s="36"/>
      <c r="R27" s="35">
        <v>0.46800000000000003</v>
      </c>
      <c r="S27" s="35"/>
    </row>
    <row r="28" spans="3:19" x14ac:dyDescent="0.25">
      <c r="H28" s="1"/>
      <c r="I28" s="1"/>
      <c r="L28" s="3"/>
      <c r="M28" s="3"/>
      <c r="N28" s="3"/>
      <c r="O28" s="3"/>
      <c r="P28" s="3"/>
      <c r="Q28" s="3"/>
      <c r="R28" s="3"/>
      <c r="S28" s="3"/>
    </row>
    <row r="29" spans="3:19" x14ac:dyDescent="0.25">
      <c r="D29" s="6"/>
      <c r="G29" s="1"/>
      <c r="H29" s="1"/>
      <c r="I29" s="1"/>
      <c r="J29" s="6" t="s">
        <v>18</v>
      </c>
      <c r="L29" s="3">
        <v>13.57</v>
      </c>
      <c r="M29" s="3"/>
      <c r="N29" s="3"/>
      <c r="O29" s="30">
        <v>11.99</v>
      </c>
      <c r="P29" s="3"/>
      <c r="Q29" s="3"/>
      <c r="R29" s="30">
        <v>14.4</v>
      </c>
      <c r="S29" s="3"/>
    </row>
    <row r="30" spans="3:19" x14ac:dyDescent="0.25">
      <c r="D30" s="6"/>
      <c r="G30" s="1"/>
      <c r="H30" s="1"/>
      <c r="J30" s="6" t="s">
        <v>19</v>
      </c>
      <c r="L30" s="3">
        <v>-21.8</v>
      </c>
      <c r="M30" s="3">
        <v>-21.8</v>
      </c>
      <c r="N30" s="3"/>
      <c r="O30" s="30">
        <v>-14.6</v>
      </c>
      <c r="P30" s="30">
        <v>-14.6</v>
      </c>
      <c r="Q30" s="3"/>
      <c r="R30" s="30">
        <v>-36.6</v>
      </c>
      <c r="S30" s="3"/>
    </row>
    <row r="31" spans="3:19" x14ac:dyDescent="0.25">
      <c r="D31" s="6"/>
      <c r="G31" s="1"/>
      <c r="H31" s="1"/>
      <c r="J31" s="6" t="s">
        <v>31</v>
      </c>
      <c r="L31" s="14">
        <v>1.0000000000000001E-5</v>
      </c>
      <c r="M31" s="14">
        <v>9.9999999999999995E-7</v>
      </c>
      <c r="N31" s="3"/>
      <c r="O31" s="14">
        <v>1.0000000000000001E-5</v>
      </c>
      <c r="P31" s="14">
        <v>9.9999999999999995E-7</v>
      </c>
      <c r="Q31" s="3"/>
      <c r="R31" s="14">
        <v>1.0000000000000001E-5</v>
      </c>
      <c r="S31" s="3"/>
    </row>
    <row r="32" spans="3:19" x14ac:dyDescent="0.25">
      <c r="J32" s="6" t="s">
        <v>21</v>
      </c>
      <c r="L32" s="13">
        <f>-1/(L31*L30)</f>
        <v>4587.1559633027518</v>
      </c>
      <c r="M32" s="13">
        <f>-1/(M31*M30)</f>
        <v>45871.559633027522</v>
      </c>
      <c r="N32" s="3"/>
      <c r="O32" s="13">
        <f>-1/(O31*O30)</f>
        <v>6849.3150684931506</v>
      </c>
      <c r="P32" s="13">
        <f>-1/(P31*P30)</f>
        <v>68493.150684931505</v>
      </c>
      <c r="Q32" s="3"/>
      <c r="R32" s="13">
        <f>-1/(R31*R30)</f>
        <v>2732.2404371584694</v>
      </c>
      <c r="S32" s="3"/>
    </row>
    <row r="33" spans="10:19" x14ac:dyDescent="0.25">
      <c r="J33" s="6" t="s">
        <v>22</v>
      </c>
      <c r="L33" s="13">
        <f>L32/60</f>
        <v>76.452599388379198</v>
      </c>
      <c r="M33" s="13">
        <f>M32/60</f>
        <v>764.52599388379201</v>
      </c>
      <c r="N33" s="3"/>
      <c r="O33" s="13">
        <f>O32/60</f>
        <v>114.15525114155251</v>
      </c>
      <c r="P33" s="13">
        <f>P32/60</f>
        <v>1141.552511415525</v>
      </c>
      <c r="Q33" s="3"/>
      <c r="R33" s="13">
        <f>R32/60</f>
        <v>45.53734061930782</v>
      </c>
      <c r="S33" s="3"/>
    </row>
    <row r="34" spans="10:19" x14ac:dyDescent="0.25">
      <c r="J34" s="32" t="s">
        <v>23</v>
      </c>
      <c r="K34" s="33"/>
      <c r="L34" s="41">
        <f>L32/3600</f>
        <v>1.2742099898063199</v>
      </c>
      <c r="M34" s="41">
        <f>M32/3600</f>
        <v>12.7420998980632</v>
      </c>
      <c r="N34" s="36"/>
      <c r="O34" s="41">
        <f>O32/3600</f>
        <v>1.9025875190258752</v>
      </c>
      <c r="P34" s="41">
        <f>P32/3600</f>
        <v>19.025875190258752</v>
      </c>
      <c r="Q34" s="36"/>
      <c r="R34" s="41">
        <f>R32/3600</f>
        <v>0.75895567698846367</v>
      </c>
      <c r="S34" s="36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2"/>
  <sheetViews>
    <sheetView workbookViewId="0">
      <selection activeCell="L36" sqref="L36"/>
    </sheetView>
  </sheetViews>
  <sheetFormatPr defaultRowHeight="15" x14ac:dyDescent="0.25"/>
  <cols>
    <col min="6" max="7" width="9.5703125" bestFit="1" customWidth="1"/>
  </cols>
  <sheetData>
    <row r="2" spans="2:8" ht="15.75" thickBot="1" x14ac:dyDescent="0.3">
      <c r="B2" s="64" t="s">
        <v>28</v>
      </c>
    </row>
    <row r="3" spans="2:8" ht="21.75" customHeight="1" thickBot="1" x14ac:dyDescent="0.3">
      <c r="B3" s="65" t="s">
        <v>15</v>
      </c>
      <c r="C3" s="26" t="s">
        <v>13</v>
      </c>
      <c r="D3" s="26" t="s">
        <v>0</v>
      </c>
      <c r="E3" s="26" t="s">
        <v>1</v>
      </c>
      <c r="F3" s="26" t="s">
        <v>2</v>
      </c>
      <c r="G3" s="26" t="s">
        <v>3</v>
      </c>
      <c r="H3" s="26" t="s">
        <v>4</v>
      </c>
    </row>
    <row r="4" spans="2:8" x14ac:dyDescent="0.25">
      <c r="B4" s="53">
        <v>0.158</v>
      </c>
      <c r="C4" s="53">
        <v>0.42299999999999999</v>
      </c>
      <c r="D4" s="4">
        <v>5.25</v>
      </c>
      <c r="E4" s="4">
        <v>4.0199999999999996</v>
      </c>
      <c r="F4" s="4">
        <v>5.79</v>
      </c>
      <c r="G4" s="28">
        <v>37.200000000000003</v>
      </c>
      <c r="H4" s="28">
        <v>8.4700000000000006</v>
      </c>
    </row>
    <row r="5" spans="2:8" x14ac:dyDescent="0.25">
      <c r="B5" s="53">
        <v>0.1</v>
      </c>
      <c r="C5" s="53">
        <v>0.2671</v>
      </c>
      <c r="D5" s="4">
        <v>7.27</v>
      </c>
      <c r="E5" s="4">
        <v>6.74</v>
      </c>
      <c r="F5" s="4">
        <v>7.61</v>
      </c>
      <c r="G5" s="28">
        <v>176</v>
      </c>
      <c r="H5" s="28">
        <v>10.06</v>
      </c>
    </row>
    <row r="6" spans="2:8" x14ac:dyDescent="0.25">
      <c r="B6" s="53">
        <v>6.3100000000000003E-2</v>
      </c>
      <c r="C6" s="53">
        <v>0.16850000000000001</v>
      </c>
      <c r="D6" s="4">
        <v>9.57</v>
      </c>
      <c r="E6" s="4">
        <v>9.34</v>
      </c>
      <c r="F6" s="4">
        <v>9.76</v>
      </c>
      <c r="G6" s="28">
        <v>1120</v>
      </c>
      <c r="H6" s="28">
        <v>16.04</v>
      </c>
    </row>
    <row r="7" spans="2:8" x14ac:dyDescent="0.25">
      <c r="B7" s="53">
        <v>3.9800000000000002E-2</v>
      </c>
      <c r="C7" s="53">
        <v>0.10630000000000001</v>
      </c>
      <c r="D7" s="4">
        <v>10.97</v>
      </c>
      <c r="E7" s="4">
        <v>10.8</v>
      </c>
      <c r="F7" s="4">
        <v>11.12</v>
      </c>
      <c r="G7" s="28">
        <v>2860</v>
      </c>
      <c r="H7" s="28">
        <v>10.31</v>
      </c>
    </row>
    <row r="8" spans="2:8" x14ac:dyDescent="0.25">
      <c r="B8" s="53">
        <v>2.5100000000000001E-2</v>
      </c>
      <c r="C8" s="53">
        <v>6.7100000000000007E-2</v>
      </c>
      <c r="D8" s="4">
        <v>11.89</v>
      </c>
      <c r="E8" s="4">
        <v>11.71</v>
      </c>
      <c r="F8" s="4">
        <v>12.04</v>
      </c>
      <c r="G8" s="28">
        <v>4480</v>
      </c>
      <c r="H8" s="28">
        <v>4.0629999999999997</v>
      </c>
    </row>
    <row r="9" spans="2:8" x14ac:dyDescent="0.25">
      <c r="B9" s="53">
        <v>1.5800000000000002E-2</v>
      </c>
      <c r="C9" s="53">
        <v>4.2299999999999997E-2</v>
      </c>
      <c r="D9" s="4">
        <v>13.13</v>
      </c>
      <c r="E9" s="4">
        <v>12.98</v>
      </c>
      <c r="F9" s="4">
        <v>13.26</v>
      </c>
      <c r="G9" s="28">
        <v>9840</v>
      </c>
      <c r="H9" s="28">
        <v>2.2400000000000002</v>
      </c>
    </row>
    <row r="10" spans="2:8" x14ac:dyDescent="0.25">
      <c r="B10" s="53">
        <v>0.01</v>
      </c>
      <c r="C10" s="53">
        <v>2.6700000000000002E-2</v>
      </c>
      <c r="D10" s="4">
        <v>13.7</v>
      </c>
      <c r="E10" s="4">
        <v>13.52</v>
      </c>
      <c r="F10" s="4">
        <v>13.86</v>
      </c>
      <c r="G10" s="28">
        <v>11000</v>
      </c>
      <c r="H10" s="28">
        <v>0.627</v>
      </c>
    </row>
    <row r="11" spans="2:8" x14ac:dyDescent="0.25">
      <c r="B11" s="53">
        <v>6.3E-3</v>
      </c>
      <c r="C11" s="53">
        <v>1.6899999999999998E-2</v>
      </c>
      <c r="D11" s="4">
        <v>14.44</v>
      </c>
      <c r="E11" s="4">
        <v>14.24</v>
      </c>
      <c r="F11" s="4">
        <v>14.61</v>
      </c>
      <c r="G11" s="28">
        <v>14500</v>
      </c>
      <c r="H11" s="28">
        <v>0.20799999999999999</v>
      </c>
    </row>
    <row r="12" spans="2:8" ht="15.75" thickBot="1" x14ac:dyDescent="0.3">
      <c r="B12" s="54">
        <v>4.0000000000000001E-3</v>
      </c>
      <c r="C12" s="54">
        <v>1.06E-2</v>
      </c>
      <c r="D12" s="31">
        <v>14.39</v>
      </c>
      <c r="E12" s="31">
        <v>14.02</v>
      </c>
      <c r="F12" s="31">
        <v>14.66</v>
      </c>
      <c r="G12" s="29">
        <v>8670</v>
      </c>
      <c r="H12" s="29">
        <v>3.1E-2</v>
      </c>
    </row>
    <row r="13" spans="2:8" x14ac:dyDescent="0.25">
      <c r="C13" s="4"/>
      <c r="D13" s="4"/>
      <c r="E13" s="4"/>
      <c r="F13" s="4"/>
      <c r="G13" s="4"/>
      <c r="H13" s="4"/>
    </row>
    <row r="14" spans="2:8" x14ac:dyDescent="0.25">
      <c r="C14" s="4"/>
      <c r="D14" s="4"/>
      <c r="E14" s="4"/>
      <c r="F14" s="4"/>
      <c r="G14" s="4"/>
      <c r="H14" s="4"/>
    </row>
    <row r="15" spans="2:8" x14ac:dyDescent="0.25">
      <c r="C15" s="4"/>
      <c r="D15" s="4"/>
      <c r="E15" s="4"/>
      <c r="F15" s="4"/>
      <c r="G15" s="5"/>
      <c r="H15" s="4"/>
    </row>
    <row r="16" spans="2:8" x14ac:dyDescent="0.25">
      <c r="C16" s="4"/>
      <c r="D16" s="4"/>
      <c r="E16" s="4"/>
      <c r="F16" s="4"/>
      <c r="G16" s="5"/>
      <c r="H16" s="4"/>
    </row>
    <row r="17" spans="3:19" x14ac:dyDescent="0.25">
      <c r="C17" s="4"/>
      <c r="D17" s="4"/>
      <c r="E17" s="4"/>
      <c r="F17" s="4"/>
      <c r="G17" s="5"/>
      <c r="H17" s="4"/>
    </row>
    <row r="18" spans="3:19" x14ac:dyDescent="0.25">
      <c r="C18" s="4"/>
      <c r="D18" s="4"/>
      <c r="E18" s="4"/>
      <c r="F18" s="4"/>
      <c r="G18" s="5"/>
      <c r="H18" s="4"/>
    </row>
    <row r="20" spans="3:19" ht="15.75" thickBot="1" x14ac:dyDescent="0.3">
      <c r="H20" s="1"/>
      <c r="I20" s="1"/>
      <c r="J20" s="19"/>
      <c r="K20" s="19"/>
      <c r="L20" s="45" t="s">
        <v>30</v>
      </c>
      <c r="M20" s="46"/>
      <c r="N20" s="47"/>
      <c r="O20" s="45" t="s">
        <v>16</v>
      </c>
      <c r="P20" s="46"/>
      <c r="Q20" s="47"/>
      <c r="R20" s="45" t="s">
        <v>17</v>
      </c>
      <c r="S20" s="46"/>
    </row>
    <row r="21" spans="3:19" ht="15.75" thickBot="1" x14ac:dyDescent="0.3">
      <c r="C21" s="38"/>
      <c r="D21" s="38"/>
      <c r="E21" s="38"/>
      <c r="F21" s="39" t="s">
        <v>29</v>
      </c>
      <c r="G21" s="39" t="s">
        <v>32</v>
      </c>
      <c r="H21" s="1"/>
      <c r="I21" s="1"/>
      <c r="J21" s="40"/>
      <c r="K21" s="40"/>
      <c r="L21" s="39" t="s">
        <v>29</v>
      </c>
      <c r="M21" s="39" t="s">
        <v>32</v>
      </c>
      <c r="N21" s="40"/>
      <c r="O21" s="39" t="s">
        <v>29</v>
      </c>
      <c r="P21" s="39" t="s">
        <v>32</v>
      </c>
      <c r="Q21" s="40"/>
      <c r="R21" s="39" t="s">
        <v>29</v>
      </c>
      <c r="S21" s="39" t="s">
        <v>32</v>
      </c>
    </row>
    <row r="22" spans="3:19" x14ac:dyDescent="0.25">
      <c r="C22" s="6" t="s">
        <v>5</v>
      </c>
      <c r="F22" s="67">
        <v>6.4189999999999996</v>
      </c>
      <c r="G22" s="11"/>
      <c r="H22" s="1"/>
      <c r="I22" s="1"/>
      <c r="J22" s="6" t="s">
        <v>9</v>
      </c>
      <c r="L22" s="11">
        <v>14.31</v>
      </c>
      <c r="M22" s="11">
        <v>0.1</v>
      </c>
      <c r="N22" s="3"/>
      <c r="O22" s="11">
        <v>13.12</v>
      </c>
      <c r="P22" s="11">
        <v>0.32</v>
      </c>
      <c r="Q22" s="3"/>
      <c r="R22" s="11">
        <v>15.15</v>
      </c>
      <c r="S22" s="11">
        <v>0.2</v>
      </c>
    </row>
    <row r="23" spans="3:19" x14ac:dyDescent="0.25">
      <c r="C23" s="6" t="s">
        <v>6</v>
      </c>
      <c r="F23" s="12">
        <v>52600</v>
      </c>
      <c r="G23" s="11"/>
      <c r="H23" s="1"/>
      <c r="I23" s="1"/>
      <c r="J23" s="6" t="s">
        <v>10</v>
      </c>
      <c r="L23" s="11">
        <v>-28.2</v>
      </c>
      <c r="M23" s="11">
        <v>1.1000000000000001</v>
      </c>
      <c r="N23" s="3"/>
      <c r="O23" s="11">
        <v>-20.7</v>
      </c>
      <c r="P23" s="11">
        <v>2</v>
      </c>
      <c r="Q23" s="3"/>
      <c r="R23" s="11">
        <v>-48.8</v>
      </c>
      <c r="S23" s="11">
        <v>4.5</v>
      </c>
    </row>
    <row r="24" spans="3:19" x14ac:dyDescent="0.25">
      <c r="C24" s="6" t="s">
        <v>7</v>
      </c>
      <c r="F24" s="11">
        <v>52.1</v>
      </c>
      <c r="G24" s="11">
        <v>16.2</v>
      </c>
      <c r="H24" s="30"/>
      <c r="I24" s="1"/>
      <c r="J24" s="6" t="s">
        <v>11</v>
      </c>
      <c r="L24" s="11">
        <v>46.87</v>
      </c>
      <c r="M24" s="11">
        <v>13.71</v>
      </c>
      <c r="N24" s="3"/>
      <c r="O24" s="11">
        <v>48.82</v>
      </c>
      <c r="P24" s="11">
        <v>51.73</v>
      </c>
      <c r="Q24" s="3"/>
      <c r="R24" s="11">
        <v>12.11</v>
      </c>
      <c r="S24" s="67">
        <v>9.6549999999999994</v>
      </c>
    </row>
    <row r="25" spans="3:19" x14ac:dyDescent="0.25">
      <c r="C25" s="32" t="s">
        <v>8</v>
      </c>
      <c r="D25" s="33"/>
      <c r="E25" s="33"/>
      <c r="F25" s="57">
        <v>3.61E-2</v>
      </c>
      <c r="G25" s="57">
        <v>6.6E-3</v>
      </c>
      <c r="I25" s="1"/>
      <c r="J25" s="32" t="s">
        <v>12</v>
      </c>
      <c r="K25" s="33"/>
      <c r="L25" s="56">
        <v>1.59E-6</v>
      </c>
      <c r="M25" s="57"/>
      <c r="N25" s="36"/>
      <c r="O25" s="57">
        <v>0.41899999999999998</v>
      </c>
      <c r="P25" s="57"/>
      <c r="Q25" s="36"/>
      <c r="R25" s="57">
        <v>0.54100000000000004</v>
      </c>
      <c r="S25" s="57"/>
    </row>
    <row r="26" spans="3:19" x14ac:dyDescent="0.25">
      <c r="H26" s="1"/>
      <c r="I26" s="1"/>
      <c r="L26" s="3"/>
      <c r="M26" s="3"/>
      <c r="N26" s="3"/>
      <c r="O26" s="3"/>
      <c r="P26" s="3"/>
      <c r="Q26" s="3"/>
      <c r="R26" s="3"/>
      <c r="S26" s="3"/>
    </row>
    <row r="27" spans="3:19" x14ac:dyDescent="0.25">
      <c r="D27" s="6"/>
      <c r="G27" s="1"/>
      <c r="H27" s="1"/>
      <c r="I27" s="1"/>
      <c r="J27" s="6" t="s">
        <v>18</v>
      </c>
      <c r="L27" s="63">
        <v>14.31</v>
      </c>
      <c r="M27" s="63"/>
      <c r="N27" s="3"/>
      <c r="O27" s="11">
        <v>13.12</v>
      </c>
      <c r="P27" s="63"/>
      <c r="Q27" s="3"/>
      <c r="R27" s="11">
        <v>15.15</v>
      </c>
      <c r="S27" s="3"/>
    </row>
    <row r="28" spans="3:19" x14ac:dyDescent="0.25">
      <c r="D28" s="6"/>
      <c r="G28" s="1"/>
      <c r="H28" s="1"/>
      <c r="J28" s="6" t="s">
        <v>19</v>
      </c>
      <c r="L28" s="63">
        <v>-28.2</v>
      </c>
      <c r="M28" s="63">
        <v>-28.2</v>
      </c>
      <c r="N28" s="3"/>
      <c r="O28" s="11">
        <v>-20.7</v>
      </c>
      <c r="P28" s="11">
        <v>-20.7</v>
      </c>
      <c r="Q28" s="3"/>
      <c r="R28" s="11">
        <v>-48.8</v>
      </c>
      <c r="S28" s="3"/>
    </row>
    <row r="29" spans="3:19" x14ac:dyDescent="0.25">
      <c r="D29" s="6"/>
      <c r="G29" s="1"/>
      <c r="H29" s="1"/>
      <c r="J29" s="6" t="s">
        <v>31</v>
      </c>
      <c r="L29" s="24">
        <v>1.0000000000000001E-5</v>
      </c>
      <c r="M29" s="24">
        <v>9.9999999999999995E-7</v>
      </c>
      <c r="N29" s="3"/>
      <c r="O29" s="24">
        <v>1.0000000000000001E-5</v>
      </c>
      <c r="P29" s="24">
        <v>9.9999999999999995E-7</v>
      </c>
      <c r="Q29" s="3"/>
      <c r="R29" s="24">
        <v>1.0000000000000001E-5</v>
      </c>
      <c r="S29" s="3"/>
    </row>
    <row r="30" spans="3:19" x14ac:dyDescent="0.25">
      <c r="J30" s="6" t="s">
        <v>21</v>
      </c>
      <c r="L30" s="70">
        <f>-1/(L29*L28)</f>
        <v>3546.0992907801415</v>
      </c>
      <c r="M30" s="70">
        <f>-1/(M29*M28)</f>
        <v>35460.992907801425</v>
      </c>
      <c r="N30" s="3"/>
      <c r="O30" s="70">
        <f>-1/(O29*O28)</f>
        <v>4830.9178743961347</v>
      </c>
      <c r="P30" s="70">
        <f>-1/(P29*P28)</f>
        <v>48309.178743961354</v>
      </c>
      <c r="Q30" s="3"/>
      <c r="R30" s="70">
        <f>-1/(R29*R28)</f>
        <v>2049.1803278688526</v>
      </c>
      <c r="S30" s="3"/>
    </row>
    <row r="31" spans="3:19" x14ac:dyDescent="0.25">
      <c r="J31" s="6" t="s">
        <v>22</v>
      </c>
      <c r="L31" s="70">
        <f>L30/60</f>
        <v>59.101654846335691</v>
      </c>
      <c r="M31" s="70">
        <f>M30/60</f>
        <v>591.01654846335703</v>
      </c>
      <c r="N31" s="3"/>
      <c r="O31" s="70">
        <f>O30/60</f>
        <v>80.515297906602243</v>
      </c>
      <c r="P31" s="70">
        <f>P30/60</f>
        <v>805.15297906602257</v>
      </c>
      <c r="Q31" s="3"/>
      <c r="R31" s="70">
        <f>R30/60</f>
        <v>34.153005464480877</v>
      </c>
      <c r="S31" s="3"/>
    </row>
    <row r="32" spans="3:19" x14ac:dyDescent="0.25">
      <c r="J32" s="32" t="s">
        <v>23</v>
      </c>
      <c r="K32" s="33"/>
      <c r="L32" s="71">
        <f>L30/3600</f>
        <v>0.98502758077226149</v>
      </c>
      <c r="M32" s="71">
        <f>M30/3600</f>
        <v>9.8502758077226176</v>
      </c>
      <c r="N32" s="36"/>
      <c r="O32" s="71">
        <f>O30/3600</f>
        <v>1.341921631776704</v>
      </c>
      <c r="P32" s="71">
        <f>P30/3600</f>
        <v>13.419216317767043</v>
      </c>
      <c r="Q32" s="36"/>
      <c r="R32" s="71">
        <f>R30/3600</f>
        <v>0.56921675774134795</v>
      </c>
      <c r="S32" s="36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4"/>
  <sheetViews>
    <sheetView workbookViewId="0">
      <selection activeCell="L37" sqref="L37"/>
    </sheetView>
  </sheetViews>
  <sheetFormatPr defaultRowHeight="15" x14ac:dyDescent="0.25"/>
  <cols>
    <col min="6" max="7" width="9.5703125" bestFit="1" customWidth="1"/>
  </cols>
  <sheetData>
    <row r="2" spans="2:8" ht="15.75" thickBot="1" x14ac:dyDescent="0.3">
      <c r="B2" s="64" t="s">
        <v>28</v>
      </c>
    </row>
    <row r="3" spans="2:8" ht="21.75" customHeight="1" thickBot="1" x14ac:dyDescent="0.3">
      <c r="B3" s="65" t="s">
        <v>15</v>
      </c>
      <c r="C3" s="26" t="s">
        <v>13</v>
      </c>
      <c r="D3" s="26" t="s">
        <v>0</v>
      </c>
      <c r="E3" s="26" t="s">
        <v>1</v>
      </c>
      <c r="F3" s="26" t="s">
        <v>2</v>
      </c>
      <c r="G3" s="26" t="s">
        <v>3</v>
      </c>
      <c r="H3" s="26" t="s">
        <v>4</v>
      </c>
    </row>
    <row r="4" spans="2:8" x14ac:dyDescent="0.25">
      <c r="B4" s="53">
        <v>0.1</v>
      </c>
      <c r="C4" s="53">
        <v>0.22259999999999999</v>
      </c>
      <c r="D4" s="4">
        <v>7.27</v>
      </c>
      <c r="E4" s="4">
        <v>6.8</v>
      </c>
      <c r="F4" s="4">
        <v>7.59</v>
      </c>
      <c r="G4" s="28">
        <v>147</v>
      </c>
      <c r="H4" s="9">
        <v>5.8550000000000004</v>
      </c>
    </row>
    <row r="5" spans="2:8" x14ac:dyDescent="0.25">
      <c r="B5" s="53">
        <v>6.3100000000000003E-2</v>
      </c>
      <c r="C5" s="53">
        <v>0.14050000000000001</v>
      </c>
      <c r="D5" s="4">
        <v>9.33</v>
      </c>
      <c r="E5" s="4">
        <v>9.09</v>
      </c>
      <c r="F5" s="4">
        <v>9.5299999999999994</v>
      </c>
      <c r="G5" s="28">
        <v>731</v>
      </c>
      <c r="H5" s="9">
        <v>7.2910000000000004</v>
      </c>
    </row>
    <row r="6" spans="2:8" x14ac:dyDescent="0.25">
      <c r="B6" s="53">
        <v>3.9800000000000002E-2</v>
      </c>
      <c r="C6" s="53">
        <v>8.8599999999999998E-2</v>
      </c>
      <c r="D6" s="4">
        <v>11.11</v>
      </c>
      <c r="E6" s="4">
        <v>10.96</v>
      </c>
      <c r="F6" s="4">
        <v>11.24</v>
      </c>
      <c r="G6" s="28">
        <v>2730</v>
      </c>
      <c r="H6" s="9">
        <v>6.84</v>
      </c>
    </row>
    <row r="7" spans="2:8" x14ac:dyDescent="0.25">
      <c r="B7" s="53">
        <v>2.5100000000000001E-2</v>
      </c>
      <c r="C7" s="53">
        <v>5.5899999999999998E-2</v>
      </c>
      <c r="D7" s="4">
        <v>12.2</v>
      </c>
      <c r="E7" s="4">
        <v>12.06</v>
      </c>
      <c r="F7" s="4">
        <v>12.32</v>
      </c>
      <c r="G7" s="28">
        <v>5110</v>
      </c>
      <c r="H7" s="9">
        <v>3.2160000000000002</v>
      </c>
    </row>
    <row r="8" spans="2:8" x14ac:dyDescent="0.25">
      <c r="B8" s="53">
        <v>1.5800000000000002E-2</v>
      </c>
      <c r="C8" s="53">
        <v>3.5299999999999998E-2</v>
      </c>
      <c r="D8" s="4">
        <v>12.93</v>
      </c>
      <c r="E8" s="4">
        <v>12.77</v>
      </c>
      <c r="F8" s="4">
        <v>13.06</v>
      </c>
      <c r="G8" s="28">
        <v>6690</v>
      </c>
      <c r="H8" s="9">
        <v>1.0569999999999999</v>
      </c>
    </row>
    <row r="9" spans="2:8" x14ac:dyDescent="0.25">
      <c r="B9" s="53">
        <v>0.01</v>
      </c>
      <c r="C9" s="53">
        <v>2.23E-2</v>
      </c>
      <c r="D9" s="4">
        <v>13.92</v>
      </c>
      <c r="E9" s="4">
        <v>13.77</v>
      </c>
      <c r="F9" s="4">
        <v>14.05</v>
      </c>
      <c r="G9" s="28">
        <v>11400</v>
      </c>
      <c r="H9" s="9">
        <v>0.45200000000000001</v>
      </c>
    </row>
    <row r="10" spans="2:8" x14ac:dyDescent="0.25">
      <c r="B10" s="53">
        <v>6.3E-3</v>
      </c>
      <c r="C10" s="53">
        <v>1.4E-2</v>
      </c>
      <c r="D10" s="4">
        <v>14.46</v>
      </c>
      <c r="E10" s="4">
        <v>14.27</v>
      </c>
      <c r="F10" s="4">
        <v>14.61</v>
      </c>
      <c r="G10" s="28">
        <v>12300</v>
      </c>
      <c r="H10" s="9">
        <v>0.122</v>
      </c>
    </row>
    <row r="11" spans="2:8" ht="15.75" thickBot="1" x14ac:dyDescent="0.3">
      <c r="B11" s="54">
        <v>4.0000000000000001E-3</v>
      </c>
      <c r="C11" s="54">
        <v>8.8999999999999999E-3</v>
      </c>
      <c r="D11" s="31">
        <v>14.47</v>
      </c>
      <c r="E11" s="31">
        <v>14.14</v>
      </c>
      <c r="F11" s="31">
        <v>14.71</v>
      </c>
      <c r="G11" s="29">
        <v>7840</v>
      </c>
      <c r="H11" s="27">
        <v>1.9E-2</v>
      </c>
    </row>
    <row r="12" spans="2:8" x14ac:dyDescent="0.25">
      <c r="B12" s="1"/>
      <c r="C12" s="4"/>
      <c r="D12" s="4"/>
      <c r="E12" s="4"/>
      <c r="F12" s="4"/>
      <c r="G12" s="4"/>
      <c r="H12" s="4"/>
    </row>
    <row r="13" spans="2:8" x14ac:dyDescent="0.25">
      <c r="C13" s="4"/>
      <c r="D13" s="4"/>
      <c r="E13" s="4"/>
      <c r="F13" s="4"/>
      <c r="G13" s="4"/>
      <c r="H13" s="4"/>
    </row>
    <row r="14" spans="2:8" x14ac:dyDescent="0.25">
      <c r="C14" s="4"/>
      <c r="D14" s="4"/>
      <c r="E14" s="4"/>
      <c r="F14" s="4"/>
      <c r="G14" s="4"/>
      <c r="H14" s="4"/>
    </row>
    <row r="15" spans="2:8" x14ac:dyDescent="0.25">
      <c r="C15" s="4"/>
      <c r="D15" s="4"/>
      <c r="E15" s="4"/>
      <c r="F15" s="4"/>
      <c r="G15" s="5"/>
      <c r="H15" s="4"/>
    </row>
    <row r="16" spans="2:8" x14ac:dyDescent="0.25">
      <c r="C16" s="4"/>
      <c r="D16" s="4"/>
      <c r="E16" s="4"/>
      <c r="F16" s="4"/>
      <c r="G16" s="5"/>
      <c r="H16" s="4"/>
    </row>
    <row r="17" spans="3:19" x14ac:dyDescent="0.25">
      <c r="C17" s="4"/>
      <c r="D17" s="4"/>
      <c r="E17" s="4"/>
      <c r="F17" s="4"/>
      <c r="G17" s="5"/>
      <c r="H17" s="4"/>
    </row>
    <row r="18" spans="3:19" x14ac:dyDescent="0.25">
      <c r="C18" s="4"/>
      <c r="D18" s="4"/>
      <c r="E18" s="4"/>
      <c r="F18" s="4"/>
      <c r="G18" s="5"/>
      <c r="H18" s="4"/>
    </row>
    <row r="19" spans="3:19" x14ac:dyDescent="0.25">
      <c r="C19" s="4"/>
      <c r="D19" s="4"/>
      <c r="E19" s="4"/>
      <c r="F19" s="4"/>
      <c r="G19" s="5"/>
      <c r="H19" s="4"/>
    </row>
    <row r="22" spans="3:19" ht="15.75" thickBot="1" x14ac:dyDescent="0.3">
      <c r="H22" s="1"/>
      <c r="I22" s="1"/>
      <c r="J22" s="19"/>
      <c r="K22" s="19"/>
      <c r="L22" s="45" t="s">
        <v>30</v>
      </c>
      <c r="M22" s="46"/>
      <c r="N22" s="47"/>
      <c r="O22" s="45" t="s">
        <v>16</v>
      </c>
      <c r="P22" s="46"/>
      <c r="Q22" s="47"/>
      <c r="R22" s="45" t="s">
        <v>17</v>
      </c>
      <c r="S22" s="46"/>
    </row>
    <row r="23" spans="3:19" ht="15.75" thickBot="1" x14ac:dyDescent="0.3">
      <c r="C23" s="38"/>
      <c r="D23" s="38"/>
      <c r="E23" s="38"/>
      <c r="F23" s="39" t="s">
        <v>29</v>
      </c>
      <c r="G23" s="39" t="s">
        <v>32</v>
      </c>
      <c r="H23" s="1"/>
      <c r="I23" s="1"/>
      <c r="J23" s="40"/>
      <c r="K23" s="40"/>
      <c r="L23" s="39" t="s">
        <v>29</v>
      </c>
      <c r="M23" s="39" t="s">
        <v>32</v>
      </c>
      <c r="N23" s="40"/>
      <c r="O23" s="39" t="s">
        <v>29</v>
      </c>
      <c r="P23" s="39" t="s">
        <v>32</v>
      </c>
      <c r="Q23" s="40"/>
      <c r="R23" s="39" t="s">
        <v>29</v>
      </c>
      <c r="S23" s="39" t="s">
        <v>32</v>
      </c>
    </row>
    <row r="24" spans="3:19" x14ac:dyDescent="0.25">
      <c r="C24" s="6" t="s">
        <v>5</v>
      </c>
      <c r="F24" s="9">
        <v>4.2030000000000003</v>
      </c>
      <c r="G24" s="30"/>
      <c r="H24" s="1"/>
      <c r="I24" s="1"/>
      <c r="J24" s="6" t="s">
        <v>9</v>
      </c>
      <c r="L24" s="30">
        <v>14.53</v>
      </c>
      <c r="M24" s="30">
        <v>0.1</v>
      </c>
      <c r="N24" s="3"/>
      <c r="O24" s="30">
        <v>13.72</v>
      </c>
      <c r="P24" s="30">
        <v>0.34</v>
      </c>
      <c r="Q24" s="3"/>
      <c r="R24" s="30">
        <v>15.06</v>
      </c>
      <c r="S24" s="30">
        <v>0.17</v>
      </c>
    </row>
    <row r="25" spans="3:19" x14ac:dyDescent="0.25">
      <c r="C25" s="6" t="s">
        <v>6</v>
      </c>
      <c r="F25" s="5">
        <v>46900</v>
      </c>
      <c r="G25" s="30"/>
      <c r="H25" s="1"/>
      <c r="I25" s="1"/>
      <c r="J25" s="6" t="s">
        <v>10</v>
      </c>
      <c r="L25" s="30">
        <v>-37.1</v>
      </c>
      <c r="M25" s="30">
        <v>1.4</v>
      </c>
      <c r="N25" s="3"/>
      <c r="O25" s="30">
        <v>-30</v>
      </c>
      <c r="P25" s="30">
        <v>2.9</v>
      </c>
      <c r="Q25" s="3"/>
      <c r="R25" s="30">
        <v>-53</v>
      </c>
      <c r="S25" s="30">
        <v>4.5</v>
      </c>
    </row>
    <row r="26" spans="3:19" x14ac:dyDescent="0.25">
      <c r="C26" s="6" t="s">
        <v>7</v>
      </c>
      <c r="F26" s="30">
        <v>24.9</v>
      </c>
      <c r="G26" s="30">
        <v>5.4</v>
      </c>
      <c r="H26" s="30"/>
      <c r="I26" s="1"/>
      <c r="J26" s="6" t="s">
        <v>11</v>
      </c>
      <c r="L26" s="30">
        <v>23.31</v>
      </c>
      <c r="M26" s="9">
        <v>6.4480000000000004</v>
      </c>
      <c r="N26" s="3"/>
      <c r="O26" s="30">
        <v>24.33</v>
      </c>
      <c r="P26" s="30">
        <v>26.77</v>
      </c>
      <c r="Q26" s="3"/>
      <c r="R26" s="9">
        <v>9.5289999999999999</v>
      </c>
      <c r="S26" s="9">
        <v>6.5990000000000002</v>
      </c>
    </row>
    <row r="27" spans="3:19" x14ac:dyDescent="0.25">
      <c r="C27" s="32" t="s">
        <v>8</v>
      </c>
      <c r="D27" s="33"/>
      <c r="E27" s="33"/>
      <c r="F27" s="35">
        <v>2.9700000000000001E-2</v>
      </c>
      <c r="G27" s="35">
        <v>4.7000000000000002E-3</v>
      </c>
      <c r="I27" s="1"/>
      <c r="J27" s="32" t="s">
        <v>12</v>
      </c>
      <c r="K27" s="33"/>
      <c r="L27" s="35">
        <v>3.3E-4</v>
      </c>
      <c r="M27" s="35"/>
      <c r="N27" s="36"/>
      <c r="O27" s="35">
        <v>0.29799999999999999</v>
      </c>
      <c r="P27" s="35"/>
      <c r="Q27" s="36"/>
      <c r="R27" s="35">
        <v>0.105</v>
      </c>
      <c r="S27" s="35"/>
    </row>
    <row r="28" spans="3:19" x14ac:dyDescent="0.25">
      <c r="H28" s="1"/>
      <c r="I28" s="1"/>
      <c r="L28" s="3"/>
      <c r="M28" s="3"/>
      <c r="N28" s="3"/>
      <c r="O28" s="3"/>
      <c r="P28" s="3"/>
      <c r="Q28" s="3"/>
      <c r="R28" s="3"/>
      <c r="S28" s="3"/>
    </row>
    <row r="29" spans="3:19" x14ac:dyDescent="0.25">
      <c r="D29" s="6"/>
      <c r="G29" s="1"/>
      <c r="H29" s="1"/>
      <c r="I29" s="1"/>
      <c r="J29" s="6" t="s">
        <v>18</v>
      </c>
      <c r="L29" s="3">
        <v>14.53</v>
      </c>
      <c r="M29" s="3"/>
      <c r="N29" s="3"/>
      <c r="O29" s="30">
        <v>13.72</v>
      </c>
      <c r="P29" s="3"/>
      <c r="Q29" s="3"/>
      <c r="R29" s="30">
        <v>15.06</v>
      </c>
      <c r="S29" s="3"/>
    </row>
    <row r="30" spans="3:19" x14ac:dyDescent="0.25">
      <c r="D30" s="6"/>
      <c r="G30" s="1"/>
      <c r="H30" s="1"/>
      <c r="J30" s="6" t="s">
        <v>19</v>
      </c>
      <c r="L30" s="30">
        <v>-37.1</v>
      </c>
      <c r="M30" s="30">
        <v>-37.1</v>
      </c>
      <c r="N30" s="3"/>
      <c r="O30" s="30">
        <v>-30</v>
      </c>
      <c r="P30" s="30">
        <v>-30</v>
      </c>
      <c r="Q30" s="3"/>
      <c r="R30" s="30">
        <v>-53</v>
      </c>
      <c r="S30" s="3"/>
    </row>
    <row r="31" spans="3:19" x14ac:dyDescent="0.25">
      <c r="D31" s="6"/>
      <c r="G31" s="1"/>
      <c r="H31" s="1"/>
      <c r="J31" s="6" t="s">
        <v>31</v>
      </c>
      <c r="L31" s="14">
        <v>1.0000000000000001E-5</v>
      </c>
      <c r="M31" s="14">
        <v>9.9999999999999995E-7</v>
      </c>
      <c r="N31" s="3"/>
      <c r="O31" s="14">
        <v>1.0000000000000001E-5</v>
      </c>
      <c r="P31" s="14">
        <v>9.9999999999999995E-7</v>
      </c>
      <c r="Q31" s="3"/>
      <c r="R31" s="14">
        <v>1.0000000000000001E-5</v>
      </c>
      <c r="S31" s="3"/>
    </row>
    <row r="32" spans="3:19" x14ac:dyDescent="0.25">
      <c r="J32" s="6" t="s">
        <v>21</v>
      </c>
      <c r="L32" s="13">
        <f>-1/(L31*L30)</f>
        <v>2695.4177897574123</v>
      </c>
      <c r="M32" s="13">
        <f>-1/(M31*M30)</f>
        <v>26954.177897574125</v>
      </c>
      <c r="N32" s="3"/>
      <c r="O32" s="13">
        <f>-1/(O31*O30)</f>
        <v>3333.333333333333</v>
      </c>
      <c r="P32" s="13">
        <f>-1/(P31*P30)</f>
        <v>33333.333333333336</v>
      </c>
      <c r="Q32" s="3"/>
      <c r="R32" s="13">
        <f>-1/(R31*R30)</f>
        <v>1886.7924528301883</v>
      </c>
      <c r="S32" s="3"/>
    </row>
    <row r="33" spans="10:19" x14ac:dyDescent="0.25">
      <c r="J33" s="6" t="s">
        <v>22</v>
      </c>
      <c r="L33" s="13">
        <f>L32/60</f>
        <v>44.923629829290206</v>
      </c>
      <c r="M33" s="13">
        <f>M32/60</f>
        <v>449.23629829290206</v>
      </c>
      <c r="N33" s="3"/>
      <c r="O33" s="13">
        <f>O32/60</f>
        <v>55.55555555555555</v>
      </c>
      <c r="P33" s="13">
        <f>P32/60</f>
        <v>555.55555555555554</v>
      </c>
      <c r="Q33" s="3"/>
      <c r="R33" s="13">
        <f>R32/60</f>
        <v>31.446540880503139</v>
      </c>
      <c r="S33" s="3"/>
    </row>
    <row r="34" spans="10:19" x14ac:dyDescent="0.25">
      <c r="J34" s="32" t="s">
        <v>23</v>
      </c>
      <c r="K34" s="33"/>
      <c r="L34" s="41">
        <f>L32/3600</f>
        <v>0.74872716382150339</v>
      </c>
      <c r="M34" s="41">
        <f>M32/3600</f>
        <v>7.4872716382150344</v>
      </c>
      <c r="N34" s="36"/>
      <c r="O34" s="41">
        <f>O32/3600</f>
        <v>0.92592592592592582</v>
      </c>
      <c r="P34" s="41">
        <f>P32/3600</f>
        <v>9.2592592592592595</v>
      </c>
      <c r="Q34" s="36"/>
      <c r="R34" s="41">
        <f>R32/3600</f>
        <v>0.52410901467505233</v>
      </c>
      <c r="S34" s="36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5"/>
  <sheetViews>
    <sheetView tabSelected="1" zoomScale="60" zoomScaleNormal="60" workbookViewId="0">
      <selection activeCell="Y82" sqref="Y82"/>
    </sheetView>
  </sheetViews>
  <sheetFormatPr defaultRowHeight="15" x14ac:dyDescent="0.25"/>
  <cols>
    <col min="2" max="3" width="12.140625" customWidth="1"/>
    <col min="4" max="4" width="21.42578125" customWidth="1"/>
    <col min="5" max="6" width="9" customWidth="1"/>
    <col min="7" max="8" width="9.28515625" customWidth="1"/>
    <col min="9" max="9" width="11" customWidth="1"/>
    <col min="10" max="11" width="9.85546875" customWidth="1"/>
    <col min="12" max="12" width="10" customWidth="1"/>
    <col min="13" max="13" width="10.7109375" customWidth="1"/>
    <col min="19" max="19" width="11.140625" customWidth="1"/>
    <col min="21" max="21" width="13.5703125" bestFit="1" customWidth="1"/>
    <col min="24" max="24" width="14.85546875" bestFit="1" customWidth="1"/>
    <col min="30" max="30" width="14.85546875" customWidth="1"/>
    <col min="36" max="36" width="14.85546875" bestFit="1" customWidth="1"/>
  </cols>
  <sheetData>
    <row r="1" spans="1:21" x14ac:dyDescent="0.25">
      <c r="A1" s="72"/>
    </row>
    <row r="2" spans="1:21" ht="15.75" thickBot="1" x14ac:dyDescent="0.3">
      <c r="A2" s="72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</row>
    <row r="3" spans="1:21" ht="24.75" customHeight="1" thickBot="1" x14ac:dyDescent="0.3">
      <c r="A3" s="72"/>
      <c r="B3" s="20" t="s">
        <v>25</v>
      </c>
      <c r="C3" s="20" t="s">
        <v>27</v>
      </c>
      <c r="D3" s="20" t="s">
        <v>26</v>
      </c>
      <c r="E3" s="20" t="s">
        <v>18</v>
      </c>
      <c r="F3" s="20" t="s">
        <v>32</v>
      </c>
      <c r="G3" s="20" t="s">
        <v>19</v>
      </c>
      <c r="H3" s="20" t="s">
        <v>32</v>
      </c>
      <c r="I3" s="20" t="s">
        <v>20</v>
      </c>
      <c r="J3" s="20" t="s">
        <v>21</v>
      </c>
      <c r="K3" s="20" t="s">
        <v>32</v>
      </c>
      <c r="L3" s="20" t="s">
        <v>22</v>
      </c>
      <c r="M3" s="20" t="s">
        <v>23</v>
      </c>
      <c r="N3" s="20" t="s">
        <v>24</v>
      </c>
    </row>
    <row r="4" spans="1:21" x14ac:dyDescent="0.25">
      <c r="A4" s="72"/>
    </row>
    <row r="5" spans="1:21" x14ac:dyDescent="0.25">
      <c r="A5" s="72"/>
      <c r="B5" s="94" t="s">
        <v>52</v>
      </c>
      <c r="C5" s="95" t="s">
        <v>28</v>
      </c>
      <c r="D5" s="94" t="s">
        <v>16</v>
      </c>
      <c r="E5" s="94">
        <v>11.91</v>
      </c>
      <c r="F5" s="94">
        <v>0.26</v>
      </c>
      <c r="G5" s="94">
        <v>-18.3</v>
      </c>
      <c r="H5" s="94">
        <v>1.6</v>
      </c>
      <c r="I5" s="14">
        <v>1.0000000000000001E-5</v>
      </c>
      <c r="J5" s="13">
        <f>-1/(I5*G5)</f>
        <v>5464.4808743169388</v>
      </c>
      <c r="K5" s="13">
        <f>SQRT(((H5/G5)^2)*(J5^2))</f>
        <v>477.76881961240991</v>
      </c>
      <c r="L5" s="13">
        <f>J5/60</f>
        <v>91.074681238615639</v>
      </c>
      <c r="M5" s="73">
        <f>J5/3600</f>
        <v>1.5179113539769273</v>
      </c>
      <c r="P5" s="13"/>
      <c r="S5" s="81"/>
    </row>
    <row r="6" spans="1:21" x14ac:dyDescent="0.25">
      <c r="A6" s="72"/>
      <c r="B6" s="94"/>
      <c r="C6" s="95"/>
      <c r="D6" s="94"/>
      <c r="E6" s="94"/>
      <c r="F6" s="94"/>
      <c r="G6" s="94"/>
      <c r="H6" s="94"/>
      <c r="I6" s="14">
        <v>9.9999999999999995E-7</v>
      </c>
      <c r="J6" s="13">
        <f>-1/(I6*G5)</f>
        <v>54644.808743169393</v>
      </c>
      <c r="K6" s="13">
        <f>SQRT(((H5/G5)^2)*(J6^2))</f>
        <v>4777.6881961240997</v>
      </c>
      <c r="L6" s="13">
        <f>J6/60</f>
        <v>910.74681238615653</v>
      </c>
      <c r="M6" s="73">
        <f>J6/3600</f>
        <v>15.179113539769276</v>
      </c>
      <c r="P6" s="13"/>
      <c r="Q6" s="81"/>
      <c r="U6" s="80"/>
    </row>
    <row r="7" spans="1:21" ht="7.5" customHeight="1" x14ac:dyDescent="0.25">
      <c r="A7" s="72"/>
      <c r="B7" s="94"/>
      <c r="C7" s="95"/>
      <c r="E7" s="6"/>
      <c r="F7" s="6"/>
      <c r="I7" s="14"/>
      <c r="M7" s="11"/>
    </row>
    <row r="8" spans="1:21" x14ac:dyDescent="0.25">
      <c r="A8" s="72"/>
      <c r="B8" s="94"/>
      <c r="C8" s="95"/>
      <c r="D8" s="48" t="s">
        <v>17</v>
      </c>
      <c r="E8" s="49">
        <v>13.61</v>
      </c>
      <c r="F8" s="49">
        <v>0.25</v>
      </c>
      <c r="G8" s="49">
        <v>-46.4</v>
      </c>
      <c r="H8" s="49">
        <v>6.2</v>
      </c>
      <c r="I8" s="14">
        <v>1.0000000000000001E-5</v>
      </c>
      <c r="J8" s="13">
        <f>-1/(I8*G8)</f>
        <v>2155.1724137931033</v>
      </c>
      <c r="K8" s="13">
        <f>SQRT(((H8/G8)^2)*(J8^2))</f>
        <v>287.97562425683708</v>
      </c>
      <c r="L8" s="13">
        <f>J8/60</f>
        <v>35.919540229885051</v>
      </c>
      <c r="M8" s="73">
        <f>J8/3600</f>
        <v>0.59865900383141757</v>
      </c>
      <c r="P8" s="13"/>
    </row>
    <row r="9" spans="1:21" x14ac:dyDescent="0.25">
      <c r="A9" s="72"/>
      <c r="C9" s="72"/>
      <c r="E9" s="6"/>
      <c r="F9" s="6"/>
      <c r="K9" s="13"/>
      <c r="M9" s="72"/>
      <c r="Q9" s="81"/>
      <c r="R9" s="82"/>
      <c r="S9" s="82"/>
    </row>
    <row r="10" spans="1:21" x14ac:dyDescent="0.25">
      <c r="A10" s="72"/>
      <c r="B10" s="94" t="s">
        <v>51</v>
      </c>
      <c r="C10" s="95" t="s">
        <v>28</v>
      </c>
      <c r="D10" s="94" t="s">
        <v>16</v>
      </c>
      <c r="E10" s="93">
        <v>11.93</v>
      </c>
      <c r="F10" s="93">
        <v>0.35</v>
      </c>
      <c r="G10" s="93">
        <v>-18.2</v>
      </c>
      <c r="H10" s="93">
        <v>2.2000000000000002</v>
      </c>
      <c r="I10" s="14">
        <v>1.0000000000000001E-5</v>
      </c>
      <c r="J10" s="13">
        <f>-1/(I10*G10)</f>
        <v>5494.5054945054944</v>
      </c>
      <c r="K10" s="13">
        <f>SQRT(((H10/G10)^2)*(J10^2))</f>
        <v>664.17099384132359</v>
      </c>
      <c r="L10" s="13">
        <f>J10/60</f>
        <v>91.575091575091577</v>
      </c>
      <c r="M10" s="73">
        <f>J10/3600</f>
        <v>1.5262515262515262</v>
      </c>
      <c r="P10" s="79"/>
    </row>
    <row r="11" spans="1:21" x14ac:dyDescent="0.25">
      <c r="A11" s="72"/>
      <c r="B11" s="94"/>
      <c r="C11" s="95"/>
      <c r="D11" s="94"/>
      <c r="E11" s="93"/>
      <c r="F11" s="93"/>
      <c r="G11" s="93"/>
      <c r="H11" s="93"/>
      <c r="I11" s="14">
        <v>9.9999999999999995E-7</v>
      </c>
      <c r="J11" s="13">
        <f>-1/(I11*G10)</f>
        <v>54945.054945054952</v>
      </c>
      <c r="K11" s="13">
        <f>SQRT(((H10/G10)^2)*(J11^2))</f>
        <v>6641.7099384132371</v>
      </c>
      <c r="L11" s="13">
        <f>J11/60</f>
        <v>915.75091575091585</v>
      </c>
      <c r="M11" s="73">
        <f>J11/3600</f>
        <v>15.262515262515265</v>
      </c>
    </row>
    <row r="12" spans="1:21" ht="7.5" customHeight="1" x14ac:dyDescent="0.25">
      <c r="A12" s="72"/>
      <c r="B12" s="94"/>
      <c r="C12" s="95"/>
      <c r="M12" s="11"/>
    </row>
    <row r="13" spans="1:21" x14ac:dyDescent="0.25">
      <c r="A13" s="72"/>
      <c r="B13" s="94"/>
      <c r="C13" s="95"/>
      <c r="D13" s="48" t="s">
        <v>17</v>
      </c>
      <c r="E13" s="49">
        <v>13.59</v>
      </c>
      <c r="F13" s="49">
        <v>0.49</v>
      </c>
      <c r="G13" s="49">
        <v>-44.5</v>
      </c>
      <c r="H13" s="49">
        <v>11.8</v>
      </c>
      <c r="I13" s="14">
        <v>1.0000000000000001E-5</v>
      </c>
      <c r="J13" s="13">
        <f>-1/(I13*G13)</f>
        <v>2247.1910112359551</v>
      </c>
      <c r="K13" s="13">
        <f>SQRT(((H13/G13)^2)*(J13^2))</f>
        <v>595.88435803560162</v>
      </c>
      <c r="L13" s="13">
        <f>J13/60</f>
        <v>37.453183520599254</v>
      </c>
      <c r="M13" s="73">
        <f>J13/3600</f>
        <v>0.62421972534332082</v>
      </c>
    </row>
    <row r="14" spans="1:21" x14ac:dyDescent="0.25">
      <c r="A14" s="72"/>
      <c r="C14" s="63"/>
      <c r="E14" s="13"/>
      <c r="F14" s="13"/>
      <c r="G14" s="6"/>
      <c r="H14" s="6"/>
      <c r="I14" s="3"/>
      <c r="M14" s="11"/>
    </row>
    <row r="15" spans="1:21" x14ac:dyDescent="0.25">
      <c r="A15" s="72"/>
      <c r="B15" s="94" t="s">
        <v>50</v>
      </c>
      <c r="C15" s="95" t="s">
        <v>28</v>
      </c>
      <c r="D15" s="94" t="s">
        <v>16</v>
      </c>
      <c r="E15" s="93">
        <v>11.04</v>
      </c>
      <c r="F15" s="93">
        <v>0.28999999999999998</v>
      </c>
      <c r="G15" s="93">
        <v>-9.65</v>
      </c>
      <c r="H15" s="96">
        <v>0.97</v>
      </c>
      <c r="I15" s="14">
        <v>1.0000000000000001E-5</v>
      </c>
      <c r="J15" s="13">
        <f>-1/(I15*G15)</f>
        <v>10362.694300518133</v>
      </c>
      <c r="K15" s="13">
        <f>SQRT(((H15/G15)^2)*(J15^2))</f>
        <v>1041.6387017101126</v>
      </c>
      <c r="L15" s="13">
        <f>J15/60</f>
        <v>172.71157167530222</v>
      </c>
      <c r="M15" s="73">
        <f>J15/3600</f>
        <v>2.8785261945883702</v>
      </c>
    </row>
    <row r="16" spans="1:21" x14ac:dyDescent="0.25">
      <c r="A16" s="72"/>
      <c r="B16" s="94"/>
      <c r="C16" s="95"/>
      <c r="D16" s="94"/>
      <c r="E16" s="93"/>
      <c r="F16" s="93"/>
      <c r="G16" s="93"/>
      <c r="H16" s="96"/>
      <c r="I16" s="14">
        <v>9.9999999999999995E-7</v>
      </c>
      <c r="J16" s="13">
        <f>-1/(I16*G15)</f>
        <v>103626.94300518135</v>
      </c>
      <c r="K16" s="13">
        <f>SQRT(((H15/G15)^2)*(J16^2))</f>
        <v>10416.387017101129</v>
      </c>
      <c r="L16" s="13">
        <f>J16/60</f>
        <v>1727.1157167530225</v>
      </c>
      <c r="M16" s="73">
        <f>J16/3600</f>
        <v>28.785261945883711</v>
      </c>
      <c r="N16" s="10"/>
    </row>
    <row r="17" spans="1:14" ht="6.75" customHeight="1" x14ac:dyDescent="0.25">
      <c r="A17" s="72"/>
      <c r="B17" s="94"/>
      <c r="C17" s="95"/>
      <c r="G17" s="49"/>
      <c r="H17" s="49"/>
      <c r="L17" s="49"/>
      <c r="M17" s="11"/>
    </row>
    <row r="18" spans="1:14" x14ac:dyDescent="0.25">
      <c r="A18" s="72"/>
      <c r="B18" s="94"/>
      <c r="C18" s="95"/>
      <c r="D18" s="48" t="s">
        <v>17</v>
      </c>
      <c r="E18" s="49">
        <v>13.7</v>
      </c>
      <c r="F18" s="49">
        <v>0.22</v>
      </c>
      <c r="G18" s="49">
        <v>-31.7</v>
      </c>
      <c r="H18" s="49">
        <v>3.3</v>
      </c>
      <c r="I18" s="18">
        <v>1.0000000000000001E-5</v>
      </c>
      <c r="J18" s="13">
        <f>-1/(I18*G18)</f>
        <v>3154.5741324921137</v>
      </c>
      <c r="K18" s="13">
        <f>SQRT(((H18/G18)^2)*(J18^2))</f>
        <v>328.39415259381622</v>
      </c>
      <c r="L18" s="13">
        <f>J18/60</f>
        <v>52.576235541535226</v>
      </c>
      <c r="M18" s="73">
        <f>J18/3600</f>
        <v>0.87627059235892046</v>
      </c>
    </row>
    <row r="19" spans="1:14" x14ac:dyDescent="0.25">
      <c r="A19" s="72"/>
      <c r="C19" s="72"/>
      <c r="D19" s="7"/>
      <c r="G19" s="7"/>
      <c r="H19" s="7"/>
      <c r="L19" s="7"/>
      <c r="M19" s="72"/>
    </row>
    <row r="20" spans="1:14" x14ac:dyDescent="0.25">
      <c r="A20" s="72"/>
      <c r="B20" s="94" t="s">
        <v>49</v>
      </c>
      <c r="C20" s="95" t="s">
        <v>28</v>
      </c>
      <c r="D20" s="94" t="s">
        <v>16</v>
      </c>
      <c r="E20" s="93">
        <v>12.78</v>
      </c>
      <c r="F20" s="93">
        <v>0.34</v>
      </c>
      <c r="G20" s="93">
        <v>-18.100000000000001</v>
      </c>
      <c r="H20" s="93">
        <v>1.9</v>
      </c>
      <c r="I20" s="14">
        <v>1.0000000000000001E-5</v>
      </c>
      <c r="J20" s="13">
        <f>-1/(I20*G20)</f>
        <v>5524.8618784530372</v>
      </c>
      <c r="K20" s="13">
        <f>SQRT(((H20/G20)^2)*(J20^2))</f>
        <v>579.95787674368898</v>
      </c>
      <c r="L20" s="13">
        <f>J20/60</f>
        <v>92.081031307550617</v>
      </c>
      <c r="M20" s="73">
        <f>J20/3600</f>
        <v>1.5346838551258437</v>
      </c>
    </row>
    <row r="21" spans="1:14" x14ac:dyDescent="0.25">
      <c r="A21" s="72"/>
      <c r="B21" s="94"/>
      <c r="C21" s="95"/>
      <c r="D21" s="94"/>
      <c r="E21" s="93"/>
      <c r="F21" s="93"/>
      <c r="G21" s="93"/>
      <c r="H21" s="93"/>
      <c r="I21" s="14">
        <v>9.9999999999999995E-7</v>
      </c>
      <c r="J21" s="13">
        <f>-1/(I21*G20)</f>
        <v>55248.618784530387</v>
      </c>
      <c r="K21" s="13">
        <f>SQRT(((H20/G20)^2)*(J21^2))</f>
        <v>5799.5787674368903</v>
      </c>
      <c r="L21" s="13">
        <f>J21/60</f>
        <v>920.81031307550643</v>
      </c>
      <c r="M21" s="73">
        <f>J21/3600</f>
        <v>15.346838551258442</v>
      </c>
    </row>
    <row r="22" spans="1:14" ht="6.75" customHeight="1" x14ac:dyDescent="0.25">
      <c r="A22" s="72"/>
      <c r="B22" s="94"/>
      <c r="C22" s="95"/>
      <c r="M22" s="11"/>
    </row>
    <row r="23" spans="1:14" x14ac:dyDescent="0.25">
      <c r="A23" s="72"/>
      <c r="B23" s="94"/>
      <c r="C23" s="95"/>
      <c r="D23" s="48" t="s">
        <v>17</v>
      </c>
      <c r="E23" s="49">
        <v>14.97</v>
      </c>
      <c r="F23" s="49">
        <v>0.21</v>
      </c>
      <c r="G23" s="49">
        <v>-51.8</v>
      </c>
      <c r="H23" s="49">
        <v>4.7</v>
      </c>
      <c r="I23" s="14">
        <v>1.0000000000000001E-5</v>
      </c>
      <c r="J23" s="13">
        <f>-1/(I23*G23)</f>
        <v>1930.5019305019305</v>
      </c>
      <c r="K23" s="13">
        <f>SQRT(((H23/G23)^2)*(J23^2))</f>
        <v>175.16137207256901</v>
      </c>
      <c r="L23" s="13">
        <f>J23/60</f>
        <v>32.175032175032172</v>
      </c>
      <c r="M23" s="73">
        <f>J23/3600</f>
        <v>0.5362505362505362</v>
      </c>
    </row>
    <row r="24" spans="1:14" x14ac:dyDescent="0.25">
      <c r="A24" s="72"/>
      <c r="C24" s="92"/>
      <c r="D24" s="3"/>
      <c r="G24" s="49"/>
      <c r="H24" s="49"/>
      <c r="L24" s="49"/>
      <c r="M24" s="78"/>
    </row>
    <row r="25" spans="1:14" x14ac:dyDescent="0.25">
      <c r="A25" s="72"/>
      <c r="B25" s="94" t="s">
        <v>48</v>
      </c>
      <c r="C25" s="95" t="s">
        <v>28</v>
      </c>
      <c r="D25" s="94" t="s">
        <v>16</v>
      </c>
      <c r="E25" s="93">
        <v>14.52</v>
      </c>
      <c r="F25" s="93">
        <v>0.27</v>
      </c>
      <c r="G25" s="93">
        <v>-44</v>
      </c>
      <c r="H25" s="93">
        <v>3.2</v>
      </c>
      <c r="I25" s="14">
        <v>1.0000000000000001E-5</v>
      </c>
      <c r="J25" s="13">
        <f>-1/(I25*G25)</f>
        <v>2272.7272727272725</v>
      </c>
      <c r="K25" s="13">
        <f>SQRT(((H25/G25)^2)*(J25^2))</f>
        <v>165.28925619834712</v>
      </c>
      <c r="L25" s="13">
        <f>J25/60</f>
        <v>37.878787878787875</v>
      </c>
      <c r="M25" s="73">
        <f>J25/3600</f>
        <v>0.63131313131313127</v>
      </c>
    </row>
    <row r="26" spans="1:14" x14ac:dyDescent="0.25">
      <c r="A26" s="72"/>
      <c r="B26" s="94"/>
      <c r="C26" s="95"/>
      <c r="D26" s="94"/>
      <c r="E26" s="93"/>
      <c r="F26" s="93"/>
      <c r="G26" s="93"/>
      <c r="H26" s="93"/>
      <c r="I26" s="14">
        <v>9.9999999999999995E-7</v>
      </c>
      <c r="J26" s="13">
        <f>-1/(I26*G25)</f>
        <v>22727.272727272728</v>
      </c>
      <c r="K26" s="13">
        <f>SQRT(((H25/G25)^2)*(J26^2))</f>
        <v>1652.8925619834713</v>
      </c>
      <c r="L26" s="13">
        <f>J26/60</f>
        <v>378.78787878787881</v>
      </c>
      <c r="M26" s="73">
        <f>J26/3600</f>
        <v>6.3131313131313131</v>
      </c>
    </row>
    <row r="27" spans="1:14" ht="8.25" customHeight="1" x14ac:dyDescent="0.25">
      <c r="B27" s="94"/>
      <c r="C27" s="95"/>
      <c r="E27" s="13"/>
      <c r="F27" s="13"/>
      <c r="G27" s="13"/>
      <c r="H27" s="13"/>
      <c r="I27" s="13"/>
      <c r="L27" s="13"/>
      <c r="M27" s="11"/>
    </row>
    <row r="28" spans="1:14" x14ac:dyDescent="0.25">
      <c r="B28" s="94"/>
      <c r="C28" s="95"/>
      <c r="D28" s="48" t="s">
        <v>17</v>
      </c>
      <c r="E28" s="49">
        <v>15.67</v>
      </c>
      <c r="F28" s="49">
        <v>0.13</v>
      </c>
      <c r="G28" s="49">
        <v>-64.7</v>
      </c>
      <c r="H28" s="49">
        <v>4.5999999999999996</v>
      </c>
      <c r="I28" s="14">
        <v>1.0000000000000001E-5</v>
      </c>
      <c r="J28" s="13">
        <f>-1/(I28*G28)</f>
        <v>1545.5950540958265</v>
      </c>
      <c r="K28" s="13">
        <f>SQRT(((H28/G28)^2)*(J28^2))</f>
        <v>109.88774727729214</v>
      </c>
      <c r="L28" s="13">
        <f>J28/60</f>
        <v>25.759917568263777</v>
      </c>
      <c r="M28" s="73">
        <f>J28/3600</f>
        <v>0.42933195947106295</v>
      </c>
    </row>
    <row r="29" spans="1:14" x14ac:dyDescent="0.25">
      <c r="C29" s="72"/>
      <c r="M29" s="72"/>
    </row>
    <row r="30" spans="1:14" x14ac:dyDescent="0.25">
      <c r="B30" s="94" t="s">
        <v>39</v>
      </c>
      <c r="C30" s="95" t="s">
        <v>28</v>
      </c>
      <c r="D30" s="94" t="s">
        <v>16</v>
      </c>
      <c r="E30" s="93">
        <v>11.99</v>
      </c>
      <c r="F30" s="93">
        <v>0.16</v>
      </c>
      <c r="G30" s="93">
        <v>-17.5</v>
      </c>
      <c r="H30" s="93">
        <v>0.9</v>
      </c>
      <c r="I30" s="14">
        <v>1.0000000000000001E-5</v>
      </c>
      <c r="J30" s="13">
        <f>-1/(I30*G30)</f>
        <v>5714.2857142857138</v>
      </c>
      <c r="K30" s="13">
        <f>SQRT(((H30/G30)^2)*(J30^2))</f>
        <v>293.87755102040813</v>
      </c>
      <c r="L30" s="13">
        <f>J30/60</f>
        <v>95.238095238095227</v>
      </c>
      <c r="M30" s="73">
        <f>J30/3600</f>
        <v>1.5873015873015872</v>
      </c>
      <c r="N30" s="13"/>
    </row>
    <row r="31" spans="1:14" x14ac:dyDescent="0.25">
      <c r="B31" s="94"/>
      <c r="C31" s="95"/>
      <c r="D31" s="94"/>
      <c r="E31" s="93"/>
      <c r="F31" s="93"/>
      <c r="G31" s="93"/>
      <c r="H31" s="93"/>
      <c r="I31" s="14">
        <v>9.9999999999999995E-7</v>
      </c>
      <c r="J31" s="13">
        <f>-1/(I31*G30)</f>
        <v>57142.857142857145</v>
      </c>
      <c r="K31" s="13">
        <f>SQRT(((H30/G30)^2)*(J31^2))</f>
        <v>2938.7755102040815</v>
      </c>
      <c r="L31" s="13">
        <f>J31/60</f>
        <v>952.38095238095241</v>
      </c>
      <c r="M31" s="73">
        <f>J31/3600</f>
        <v>15.873015873015873</v>
      </c>
      <c r="N31" s="7"/>
    </row>
    <row r="32" spans="1:14" ht="6.75" customHeight="1" x14ac:dyDescent="0.25">
      <c r="B32" s="94"/>
      <c r="C32" s="95"/>
      <c r="E32" s="6"/>
      <c r="F32" s="6"/>
      <c r="I32" s="6"/>
      <c r="J32" s="49"/>
      <c r="K32" s="49"/>
      <c r="L32" s="49"/>
      <c r="M32" s="11"/>
      <c r="N32" s="49"/>
    </row>
    <row r="33" spans="2:14" x14ac:dyDescent="0.25">
      <c r="B33" s="94"/>
      <c r="C33" s="95"/>
      <c r="D33" s="48" t="s">
        <v>17</v>
      </c>
      <c r="E33" s="49">
        <v>14.17</v>
      </c>
      <c r="F33" s="49">
        <v>0.17</v>
      </c>
      <c r="G33" s="49">
        <v>-45</v>
      </c>
      <c r="H33" s="49">
        <v>3.7</v>
      </c>
      <c r="I33" s="14">
        <v>1.0000000000000001E-5</v>
      </c>
      <c r="J33" s="13">
        <f>-1/(I33*G33)</f>
        <v>2222.2222222222222</v>
      </c>
      <c r="K33" s="13">
        <f>SQRT(((H33/G33)^2)*(J33^2))</f>
        <v>182.71604938271605</v>
      </c>
      <c r="L33" s="13">
        <f>J33/60</f>
        <v>37.037037037037038</v>
      </c>
      <c r="M33" s="73">
        <f>J33/3600</f>
        <v>0.61728395061728392</v>
      </c>
      <c r="N33" s="14"/>
    </row>
    <row r="34" spans="2:14" x14ac:dyDescent="0.25">
      <c r="C34" s="72"/>
      <c r="E34" s="6"/>
      <c r="F34" s="6"/>
      <c r="I34" s="6"/>
      <c r="J34" s="13"/>
      <c r="K34" s="13"/>
      <c r="L34" s="13"/>
      <c r="M34" s="72"/>
      <c r="N34" s="13"/>
    </row>
    <row r="35" spans="2:14" x14ac:dyDescent="0.25">
      <c r="B35" s="94" t="s">
        <v>38</v>
      </c>
      <c r="C35" s="95" t="s">
        <v>28</v>
      </c>
      <c r="D35" s="94" t="s">
        <v>16</v>
      </c>
      <c r="E35" s="93">
        <v>10.87</v>
      </c>
      <c r="F35" s="93">
        <v>0.24</v>
      </c>
      <c r="G35" s="93">
        <v>-15.1</v>
      </c>
      <c r="H35" s="49">
        <v>1.2</v>
      </c>
      <c r="I35" s="14">
        <v>1.0000000000000001E-5</v>
      </c>
      <c r="J35" s="13">
        <f>-1/(I35*G35)</f>
        <v>6622.5165562913899</v>
      </c>
      <c r="K35" s="13">
        <f>SQRT(((H35/G35)^2)*(J35^2))</f>
        <v>526.29270646024293</v>
      </c>
      <c r="L35" s="13">
        <f>J35/60</f>
        <v>110.37527593818983</v>
      </c>
      <c r="M35" s="73">
        <f>J35/3600</f>
        <v>1.8395879323031639</v>
      </c>
    </row>
    <row r="36" spans="2:14" x14ac:dyDescent="0.25">
      <c r="B36" s="94"/>
      <c r="C36" s="95"/>
      <c r="D36" s="94"/>
      <c r="E36" s="93"/>
      <c r="F36" s="93"/>
      <c r="G36" s="93"/>
      <c r="H36" s="6"/>
      <c r="I36" s="14">
        <v>9.9999999999999995E-7</v>
      </c>
      <c r="J36" s="13">
        <f>-1/(I36*G35)</f>
        <v>66225.165562913913</v>
      </c>
      <c r="K36" s="13">
        <f>SQRT(((H35/G35)^2)*(J36^2))</f>
        <v>5262.9270646024306</v>
      </c>
      <c r="L36" s="13">
        <f>J36/60</f>
        <v>1103.7527593818986</v>
      </c>
      <c r="M36" s="73">
        <f>J36/3600</f>
        <v>18.395879323031643</v>
      </c>
    </row>
    <row r="37" spans="2:14" ht="8.25" customHeight="1" x14ac:dyDescent="0.25">
      <c r="B37" s="94"/>
      <c r="C37" s="95"/>
      <c r="E37" s="3"/>
      <c r="F37" s="3"/>
      <c r="G37" s="6"/>
      <c r="H37" s="6"/>
      <c r="I37" s="49"/>
      <c r="J37" s="49"/>
      <c r="K37" s="49"/>
      <c r="M37" s="11"/>
    </row>
    <row r="38" spans="2:14" x14ac:dyDescent="0.25">
      <c r="B38" s="94"/>
      <c r="C38" s="95"/>
      <c r="D38" s="48" t="s">
        <v>17</v>
      </c>
      <c r="E38" s="49">
        <v>12.92</v>
      </c>
      <c r="F38" s="49">
        <v>0.3</v>
      </c>
      <c r="G38" s="49">
        <v>-40.799999999999997</v>
      </c>
      <c r="H38" s="49">
        <v>6.2</v>
      </c>
      <c r="I38" s="14">
        <v>1.0000000000000001E-5</v>
      </c>
      <c r="J38" s="13">
        <f>-1/(I38*G38)</f>
        <v>2450.9803921568628</v>
      </c>
      <c r="K38" s="13">
        <f>SQRT(((H38/G38)^2)*(J38^2))</f>
        <v>372.45290272971937</v>
      </c>
      <c r="L38" s="13">
        <f>J38/60</f>
        <v>40.849673202614376</v>
      </c>
      <c r="M38" s="73">
        <f>J38/3600</f>
        <v>0.68082788671023964</v>
      </c>
    </row>
    <row r="39" spans="2:14" x14ac:dyDescent="0.25">
      <c r="C39" s="72"/>
      <c r="D39" s="6"/>
      <c r="E39" s="13"/>
      <c r="F39" s="13"/>
      <c r="G39" s="6"/>
      <c r="H39" s="6"/>
      <c r="I39" s="13"/>
      <c r="J39" s="13"/>
      <c r="K39" s="13"/>
      <c r="M39" s="70"/>
    </row>
    <row r="40" spans="2:14" x14ac:dyDescent="0.25">
      <c r="B40" s="94" t="s">
        <v>37</v>
      </c>
      <c r="C40" s="95" t="s">
        <v>28</v>
      </c>
      <c r="D40" s="94" t="s">
        <v>16</v>
      </c>
      <c r="E40" s="93">
        <v>12.51</v>
      </c>
      <c r="F40" s="93">
        <v>0.24</v>
      </c>
      <c r="G40" s="93">
        <v>-29.4</v>
      </c>
      <c r="H40" s="93">
        <v>2.5</v>
      </c>
      <c r="I40" s="14">
        <v>1.0000000000000001E-5</v>
      </c>
      <c r="J40" s="13">
        <f>-1/(I40*G40)</f>
        <v>3401.3605442176872</v>
      </c>
      <c r="K40" s="13">
        <f>SQRT(((H40/G40)^2)*(J40^2))</f>
        <v>289.23133879402099</v>
      </c>
      <c r="L40" s="13">
        <f>J40/60</f>
        <v>56.689342403628117</v>
      </c>
      <c r="M40" s="73">
        <f>J40/3600</f>
        <v>0.94482237339380204</v>
      </c>
    </row>
    <row r="41" spans="2:14" x14ac:dyDescent="0.25">
      <c r="B41" s="94"/>
      <c r="C41" s="95"/>
      <c r="D41" s="94"/>
      <c r="E41" s="93"/>
      <c r="F41" s="93"/>
      <c r="G41" s="93"/>
      <c r="H41" s="93"/>
      <c r="I41" s="14">
        <v>9.9999999999999995E-7</v>
      </c>
      <c r="J41" s="13">
        <f>-1/(I41*G40)</f>
        <v>34013.605442176879</v>
      </c>
      <c r="K41" s="13">
        <f>SQRT(((H40/G40)^2)*(J41^2))</f>
        <v>2892.3133879402108</v>
      </c>
      <c r="L41" s="13">
        <f>J41/60</f>
        <v>566.89342403628132</v>
      </c>
      <c r="M41" s="73">
        <f>J41/3600</f>
        <v>9.448223733938022</v>
      </c>
    </row>
    <row r="42" spans="2:14" ht="6.75" customHeight="1" x14ac:dyDescent="0.25">
      <c r="B42" s="94"/>
      <c r="C42" s="95"/>
      <c r="E42" s="48"/>
      <c r="F42" s="48"/>
      <c r="G42" s="21"/>
      <c r="H42" s="21"/>
      <c r="I42" s="49"/>
      <c r="J42" s="49"/>
      <c r="K42" s="49"/>
      <c r="M42" s="11"/>
    </row>
    <row r="43" spans="2:14" x14ac:dyDescent="0.25">
      <c r="B43" s="94"/>
      <c r="C43" s="95"/>
      <c r="D43" s="48" t="s">
        <v>17</v>
      </c>
      <c r="E43" s="49">
        <v>14.76</v>
      </c>
      <c r="F43" s="49">
        <v>0.24</v>
      </c>
      <c r="G43" s="49">
        <v>-76.099999999999994</v>
      </c>
      <c r="H43" s="49">
        <v>9.9</v>
      </c>
      <c r="I43" s="14">
        <v>1.0000000000000001E-5</v>
      </c>
      <c r="J43" s="13">
        <f>-1/(I43*G43)</f>
        <v>1314.060446780552</v>
      </c>
      <c r="K43" s="13">
        <f>SQRT(((H43/G43)^2)*(J43^2))</f>
        <v>170.9487309215173</v>
      </c>
      <c r="L43" s="13">
        <f>J43/60</f>
        <v>21.901007446342533</v>
      </c>
      <c r="M43" s="73">
        <f>J43/3600</f>
        <v>0.36501679077237553</v>
      </c>
    </row>
    <row r="44" spans="2:14" ht="14.25" customHeight="1" x14ac:dyDescent="0.25">
      <c r="C44" s="72"/>
      <c r="D44" s="6"/>
      <c r="E44" s="13"/>
      <c r="F44" s="13"/>
      <c r="G44" s="6"/>
      <c r="H44" s="6"/>
      <c r="I44" s="13"/>
      <c r="J44" s="13"/>
      <c r="K44" s="13"/>
      <c r="M44" s="70"/>
    </row>
    <row r="45" spans="2:14" x14ac:dyDescent="0.25">
      <c r="B45" s="94" t="s">
        <v>47</v>
      </c>
      <c r="C45" s="95" t="s">
        <v>28</v>
      </c>
      <c r="D45" s="94" t="s">
        <v>16</v>
      </c>
      <c r="E45" s="93">
        <v>13.81</v>
      </c>
      <c r="F45" s="93">
        <v>0.28000000000000003</v>
      </c>
      <c r="G45" s="93">
        <v>-48.1</v>
      </c>
      <c r="H45" s="93">
        <v>4.2</v>
      </c>
      <c r="I45" s="14">
        <v>1.0000000000000001E-5</v>
      </c>
      <c r="J45" s="13">
        <f>-1/(I45*G45)</f>
        <v>2079.002079002079</v>
      </c>
      <c r="K45" s="13">
        <f>SQRT(((H45/G45)^2)*(J45^2))</f>
        <v>181.5344850687886</v>
      </c>
      <c r="L45" s="13">
        <f>J45/60</f>
        <v>34.650034650034648</v>
      </c>
      <c r="M45" s="73">
        <f>J45/3600</f>
        <v>0.57750057750057748</v>
      </c>
    </row>
    <row r="46" spans="2:14" x14ac:dyDescent="0.25">
      <c r="B46" s="94"/>
      <c r="C46" s="95"/>
      <c r="D46" s="94"/>
      <c r="E46" s="93"/>
      <c r="F46" s="93"/>
      <c r="G46" s="93"/>
      <c r="H46" s="93"/>
      <c r="I46" s="14">
        <v>9.9999999999999995E-7</v>
      </c>
      <c r="J46" s="13">
        <f>-1/(I46*G45)</f>
        <v>20790.02079002079</v>
      </c>
      <c r="K46" s="13">
        <f>SQRT(((H45/G45)^2)*(J46^2))</f>
        <v>1815.344850687886</v>
      </c>
      <c r="L46" s="13">
        <f>J46/60</f>
        <v>346.5003465003465</v>
      </c>
      <c r="M46" s="73">
        <f>J46/3600</f>
        <v>5.7750057750057753</v>
      </c>
    </row>
    <row r="47" spans="2:14" ht="6.75" customHeight="1" x14ac:dyDescent="0.25">
      <c r="B47" s="94"/>
      <c r="C47" s="95"/>
      <c r="E47" s="48"/>
      <c r="F47" s="48"/>
      <c r="G47" s="21"/>
      <c r="H47" s="21"/>
      <c r="I47" s="49"/>
      <c r="J47" s="49"/>
      <c r="K47" s="49"/>
      <c r="M47" s="11"/>
    </row>
    <row r="48" spans="2:14" x14ac:dyDescent="0.25">
      <c r="B48" s="94"/>
      <c r="C48" s="95"/>
      <c r="D48" s="48" t="s">
        <v>17</v>
      </c>
      <c r="E48" s="48">
        <v>15.95</v>
      </c>
      <c r="F48" s="48">
        <v>0.22</v>
      </c>
      <c r="G48" s="48">
        <v>-121</v>
      </c>
      <c r="H48" s="48">
        <v>13</v>
      </c>
      <c r="I48" s="14">
        <v>1.0000000000000001E-5</v>
      </c>
      <c r="J48" s="13">
        <f>-1/(I48*G48)</f>
        <v>826.44628099173542</v>
      </c>
      <c r="K48" s="13">
        <f>SQRT(((H48/G48)^2)*(J48^2))</f>
        <v>88.791749197459183</v>
      </c>
      <c r="L48" s="13">
        <f>J48/60</f>
        <v>13.77410468319559</v>
      </c>
      <c r="M48" s="73">
        <f>J48/3600</f>
        <v>0.22956841138659317</v>
      </c>
    </row>
    <row r="49" spans="2:40" x14ac:dyDescent="0.25">
      <c r="C49" s="72"/>
      <c r="D49" s="6"/>
      <c r="E49" s="13"/>
      <c r="F49" s="13"/>
      <c r="G49" s="6"/>
      <c r="H49" s="6"/>
      <c r="I49" s="13"/>
      <c r="J49" s="13"/>
      <c r="K49" s="13"/>
      <c r="M49" s="70"/>
    </row>
    <row r="50" spans="2:40" x14ac:dyDescent="0.25">
      <c r="B50" s="94" t="s">
        <v>46</v>
      </c>
      <c r="C50" s="95" t="s">
        <v>28</v>
      </c>
      <c r="D50" s="94" t="s">
        <v>16</v>
      </c>
      <c r="E50" s="93">
        <v>12.29</v>
      </c>
      <c r="F50" s="93">
        <v>0.56000000000000005</v>
      </c>
      <c r="G50" s="93">
        <v>-23.8</v>
      </c>
      <c r="H50" s="93">
        <v>4.9000000000000004</v>
      </c>
      <c r="I50" s="14">
        <v>1.0000000000000001E-5</v>
      </c>
      <c r="J50" s="13">
        <f>-1/(I50*G50)</f>
        <v>4201.6806722689071</v>
      </c>
      <c r="K50" s="13">
        <f>SQRT(((H50/G50)^2)*(J50^2))</f>
        <v>865.05190311418676</v>
      </c>
      <c r="L50" s="13">
        <f>J50/60</f>
        <v>70.028011204481786</v>
      </c>
      <c r="M50" s="73">
        <f>J50/3600</f>
        <v>1.1671335200746964</v>
      </c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</row>
    <row r="51" spans="2:40" x14ac:dyDescent="0.25">
      <c r="B51" s="94"/>
      <c r="C51" s="95"/>
      <c r="D51" s="94"/>
      <c r="E51" s="93"/>
      <c r="F51" s="93"/>
      <c r="G51" s="93"/>
      <c r="H51" s="93"/>
      <c r="I51" s="14">
        <v>9.9999999999999995E-7</v>
      </c>
      <c r="J51" s="13">
        <f>-1/(I51*G50)</f>
        <v>42016.806722689078</v>
      </c>
      <c r="K51" s="13">
        <f>SQRT(((H50/G50)^2)*(J51^2))</f>
        <v>8650.5190311418701</v>
      </c>
      <c r="L51" s="13">
        <f>J51/60</f>
        <v>700.280112044818</v>
      </c>
      <c r="M51" s="73">
        <f>J51/3600</f>
        <v>11.671335200746967</v>
      </c>
      <c r="O51" s="83"/>
      <c r="P51" s="89" t="s">
        <v>53</v>
      </c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  <c r="AH51" s="90"/>
      <c r="AI51" s="90"/>
      <c r="AJ51" s="90"/>
      <c r="AK51" s="90"/>
      <c r="AL51" s="90"/>
      <c r="AM51" s="90"/>
      <c r="AN51" s="91"/>
    </row>
    <row r="52" spans="2:40" ht="8.25" customHeight="1" x14ac:dyDescent="0.25">
      <c r="B52" s="94"/>
      <c r="C52" s="95"/>
      <c r="E52" s="48"/>
      <c r="F52" s="48"/>
      <c r="G52" s="49"/>
      <c r="H52" s="49"/>
      <c r="I52" s="49"/>
      <c r="J52" s="49"/>
      <c r="K52" s="49"/>
      <c r="M52" s="11"/>
      <c r="O52" s="83"/>
      <c r="AN52" s="83"/>
    </row>
    <row r="53" spans="2:40" x14ac:dyDescent="0.25">
      <c r="B53" s="94"/>
      <c r="C53" s="95"/>
      <c r="D53" s="48" t="s">
        <v>17</v>
      </c>
      <c r="E53" s="49">
        <v>13.6</v>
      </c>
      <c r="F53" s="49">
        <v>0.47</v>
      </c>
      <c r="G53" s="49">
        <v>-37.1</v>
      </c>
      <c r="H53" s="49">
        <v>13.6</v>
      </c>
      <c r="I53" s="14">
        <v>1.0000000000000001E-5</v>
      </c>
      <c r="J53" s="13">
        <f>-1/(I53*G53)</f>
        <v>2695.4177897574123</v>
      </c>
      <c r="K53" s="13">
        <f>SQRT(((H53/G53)^2)*(J53^2))</f>
        <v>988.0776803423397</v>
      </c>
      <c r="L53" s="13">
        <f>J53/60</f>
        <v>44.923629829290206</v>
      </c>
      <c r="M53" s="73">
        <f>J53/3600</f>
        <v>0.74872716382150339</v>
      </c>
      <c r="O53" s="83"/>
      <c r="P53" s="22" t="s">
        <v>16</v>
      </c>
      <c r="AC53" s="24">
        <v>1.0000000000000001E-5</v>
      </c>
      <c r="AI53" s="14">
        <v>9.9999999999999995E-7</v>
      </c>
      <c r="AN53" s="83"/>
    </row>
    <row r="54" spans="2:40" x14ac:dyDescent="0.25">
      <c r="C54" s="92"/>
      <c r="D54" s="13"/>
      <c r="E54" s="13"/>
      <c r="F54" s="13"/>
      <c r="G54" s="13"/>
      <c r="H54" s="13"/>
      <c r="I54" s="13"/>
      <c r="L54" s="13"/>
      <c r="M54" s="72"/>
      <c r="O54" s="83"/>
      <c r="AN54" s="83"/>
    </row>
    <row r="55" spans="2:40" ht="15.75" x14ac:dyDescent="0.25">
      <c r="B55" s="94" t="s">
        <v>45</v>
      </c>
      <c r="C55" s="95" t="s">
        <v>28</v>
      </c>
      <c r="D55" s="94" t="s">
        <v>16</v>
      </c>
      <c r="E55" s="93">
        <v>13.15</v>
      </c>
      <c r="F55" s="93">
        <v>0.56000000000000005</v>
      </c>
      <c r="G55" s="93">
        <v>-26.1</v>
      </c>
      <c r="H55" s="93">
        <v>4.5</v>
      </c>
      <c r="I55" s="14">
        <v>1.0000000000000001E-5</v>
      </c>
      <c r="J55" s="13">
        <f>-1/(I55*G55)</f>
        <v>3831.417624521072</v>
      </c>
      <c r="K55" s="13">
        <f>SQRT(((H55/G55)^2)*(J55^2))</f>
        <v>660.58924560708135</v>
      </c>
      <c r="L55" s="13">
        <f>J55/60</f>
        <v>63.856960408684536</v>
      </c>
      <c r="M55" s="73">
        <f>J55/3600</f>
        <v>1.0642826734780755</v>
      </c>
      <c r="O55" s="83"/>
      <c r="P55" s="74" t="s">
        <v>36</v>
      </c>
      <c r="Q55">
        <f>(E5/(F5^2))+(E10/(F10^2))+(E15/(F15^2))+(E20/(F20^2))+(E25/(F25^2))+(E30/(F30^2))+(E35/(F35^2))+(E40/(F40^2))+(E45/(F45^2))+(E50/(F50^2))+(E55/(F55^2))+(E60/(F60^2))+(E65/(F65^2))+(E70/(F70^2))+(E75/(F75^2))</f>
        <v>2241.1217940514143</v>
      </c>
      <c r="R55" s="75"/>
      <c r="S55" s="76" t="s">
        <v>35</v>
      </c>
      <c r="T55" s="75">
        <f>(((E10-Q58)^2)/(F10^2))+(((E15-Q58)^2)/(F15^2))+(((E20-Q58)^2)/(F20^2))+(((E25-Q58)^2)/(F25^2))+(((E30-Q58)^2)/(F30^2))+(((E35-Q58)^2)/(F35^2))+(((E40-Q58)^2)/(F40^2))+(((E45-Q58)^2)/(F45^2))+(((E50-Q58)^2)/(F50^2))+(((E55-Q58)^2)/(F55^2))+(((E60-Q58)^2)/(F60^2))+(((E65-Q58)^2)/(F65^2))+(((E70-Q58)^2)/(F70^2))+(((E75-Q58)^2)/(F75^2))+(((E5-Q58)^2)/(F5^2))</f>
        <v>186.53186379199002</v>
      </c>
      <c r="V55" s="74" t="s">
        <v>36</v>
      </c>
      <c r="W55">
        <f>(G5/(H5^2))+(G10/(H10^2))+(G15/(H15^2))+(G20/(H20^2))+(G25/(H25^2))+(G30/(H30^2))+(G35/(H35^2))+(G40/(H40^2))+(G45/(H45^2))+(G50/(H50^2))+(G55/(H55^2))+(G60/(H60^2))+(G65/(H65^2))+(G70/(H70^2))+(G75/(H75^2))</f>
        <v>-87.682993685485528</v>
      </c>
      <c r="X55" s="75"/>
      <c r="Y55" s="76" t="s">
        <v>35</v>
      </c>
      <c r="Z55" s="75">
        <f>(((G10-W58)^2)/(H10^2))+(((G15-W58)^2)/(H15^2))+(((G20-W58)^2)/(H20^2))+(((G25-W58)^2)/(H25^2))+(((G30-W58)^2)/(H30^2))+(((G35-W58)^2)/(H35^2))+(((G40-W58)^2)/(H40^2))+(((G45-W58)^2)/(H45^2))+(((G50-W58)^2)/(H50^2))+(((G55-W58)^2)/(H55^2))+(((G60-W58)^2)/(H60^2))+(((G65-W58)^2)/(H65^2))+(((G70-W58)^2)/(H70^2))+(((G75-W58)^2)/(H75^2))+(((G5-W58)^2)/(H5^2))</f>
        <v>243.38854344851376</v>
      </c>
      <c r="AC55" s="74" t="s">
        <v>36</v>
      </c>
      <c r="AD55">
        <f>(J5/(K5^2))+(J10/(K10^2))+(J15/(K15^2))+(J20/(K20^2))+(J25/(K25^2))+(J30/(K30^2))+(J35/(K35^2))+(J40/(K40^2))+(J45/(K45^2))+(J50/(K50^2))+(J55/(K55^2))+(J60/(K60^2))+(J65/(K65^2))+(J70/(K70^2))+(J75/(K75^2))</f>
        <v>0.42320916902388328</v>
      </c>
      <c r="AE55" s="75"/>
      <c r="AF55" s="76" t="s">
        <v>35</v>
      </c>
      <c r="AG55" s="75">
        <f>(((J10-AD58)^2)/(K10^2))+(((J15-AD58)^2)/(K15^2))+(((J20-AD58)^2)/(K20^2))+(((J25-AD58)^2)/(K25^2))+(((J30-AD58)^2)/(K30^2))+(((J35-AD58)^2)/(K35^2))+(((J40-AD58)^2)/(K40^2))+(((J45-AD58)^2)/(K45^2))+(((J50-AD58)^2)/(K50^2))+(((J55-AD58)^2)/(K55^2))+(((J60-AD58)^2)/(K60^2))+(((J65-AD58)^2)/(K65^2))+(((J70-AD58)^2)/(K70^2))+(((J75-AD58)^2)/(K75^2))+(((J5-AD58)^2)/(K5^2))</f>
        <v>320.24099855880172</v>
      </c>
      <c r="AI55" s="74" t="s">
        <v>36</v>
      </c>
      <c r="AJ55">
        <f>(J6/(K6^2))+(J11/(K11^2))+(J16/(K16^2))+(J21/(K21^2))+(J26/(K26^2))+(J31/(K31^2))+(J36/(K36^2))+(J41/(K41^2))+(J46/(K46^2))+(J51/(K51^2))+(J56/(K56^2))+(J61/(K61^2))+(J66/(K66^2))+(J71/(K71^2))+(J76/(K76^2))</f>
        <v>4.2320916902388331E-2</v>
      </c>
      <c r="AK55" s="75"/>
      <c r="AL55" s="76" t="s">
        <v>35</v>
      </c>
      <c r="AM55" s="75">
        <f>(((J11-AJ58)^2)/(K11^2))+(((J16-AJ58)^2)/(K16^2))+(((J21-AJ58)^2)/(K21^2))+(((J26-AJ58)^2)/(K26^2))+(((J31-AJ58)^2)/(K31^2))+(((J36-AJ58)^2)/(K36^2))+(((J41-AJ58)^2)/(K41^2))+(((J46-AJ58)^2)/(K46^2))+(((J51-AJ58)^2)/(K51^2))+(((J56-AJ58)^2)/(K56^2))+(((J61-AJ58)^2)/(K61^2))+(((J66-AJ58)^2)/(K66^2))+(((J71-AJ58)^2)/(K71^2))+(((J76-AJ58)^2)/(K76^2))+(((J6-AJ58)^2)/(K6^2))</f>
        <v>320.24099855880178</v>
      </c>
      <c r="AN55" s="83"/>
    </row>
    <row r="56" spans="2:40" ht="15.75" x14ac:dyDescent="0.25">
      <c r="B56" s="94"/>
      <c r="C56" s="95"/>
      <c r="D56" s="94"/>
      <c r="E56" s="93"/>
      <c r="F56" s="93"/>
      <c r="G56" s="93"/>
      <c r="H56" s="93"/>
      <c r="I56" s="14">
        <v>9.9999999999999995E-7</v>
      </c>
      <c r="J56" s="13">
        <f>-1/(I56*G55)</f>
        <v>38314.176245210729</v>
      </c>
      <c r="K56" s="13">
        <f>SQRT(((H55/G55)^2)*(J56^2))</f>
        <v>6605.8924560708147</v>
      </c>
      <c r="L56" s="13">
        <f>J56/60</f>
        <v>638.56960408684552</v>
      </c>
      <c r="M56" s="73">
        <f>J56/3600</f>
        <v>10.642826734780758</v>
      </c>
      <c r="O56" s="83"/>
      <c r="P56" s="74" t="s">
        <v>34</v>
      </c>
      <c r="Q56">
        <f>(1/(F5^2))+(1/(F10^2))+(1/(F15^2))+(1/(F20^2))+(1/(F25^2))+(1/(F30^2))+(1/(F35^2))+(1/(F40^2))+(1/(F45^2))+(1/(F50^2))+(1/(F55^2))+(1/(F60^2))+(1/(F65^2))+(1/(F70^2))+(1/(F75^2))</f>
        <v>180.80883717523784</v>
      </c>
      <c r="V56" s="74" t="s">
        <v>34</v>
      </c>
      <c r="W56">
        <f>(1/(H5^2))+(1/(H10^2))+(1/(H15^2))+(1/(H20^2))+(1/(H25^2))+(1/(H30^2))+(1/(H35^2))+(1/(H40^2))+(1/(H45^2))+(1/(H50^2))+(1/(H55^2))+(1/(H60^2))+(1/(H65^2))+(1/(H70^2))+(1/(H75^2))</f>
        <v>5.0840301239546219</v>
      </c>
      <c r="AC56" s="74" t="s">
        <v>34</v>
      </c>
      <c r="AD56">
        <f>(1/(K5^2))+(1/(K10^2))+(1/(K15^2))+(1/(K20^2))+(1/(K25^2))+(1/(K30^2))+(1/(K35^2))+(1/(K40^2))+(1/(K45^2))+(1/(K50^2))+(1/(K55^2))+(1/(K60^2))+(1/(K65^2))+(1/(K70^2))+(1/(K75^2))</f>
        <v>1.2477826987441888E-4</v>
      </c>
      <c r="AI56" s="74" t="s">
        <v>34</v>
      </c>
      <c r="AJ56">
        <f>(1/(K6^2))+(1/(K11^2))+(1/(K16^2))+(1/(K21^2))+(1/(K26^2))+(1/(K31^2))+(1/(K36^2))+(1/(K41^2))+(1/(K46^2))+(1/(K51^2))+(1/(K56^2))+(1/(K61^2))+(1/(K66^2))+(1/(K71^2))+(1/(K76^2))</f>
        <v>1.2477826987441886E-6</v>
      </c>
      <c r="AN56" s="83"/>
    </row>
    <row r="57" spans="2:40" ht="9" customHeight="1" x14ac:dyDescent="0.25">
      <c r="B57" s="94"/>
      <c r="C57" s="95"/>
      <c r="E57" s="48"/>
      <c r="F57" s="48"/>
      <c r="G57" s="21"/>
      <c r="H57" s="21"/>
      <c r="I57" s="49"/>
      <c r="J57" s="49"/>
      <c r="K57" s="49"/>
      <c r="M57" s="11"/>
      <c r="O57" s="83"/>
      <c r="AN57" s="83"/>
    </row>
    <row r="58" spans="2:40" x14ac:dyDescent="0.25">
      <c r="B58" s="94"/>
      <c r="C58" s="95"/>
      <c r="D58" s="48" t="s">
        <v>17</v>
      </c>
      <c r="E58" s="49">
        <v>15.78</v>
      </c>
      <c r="F58" s="49">
        <v>0.26</v>
      </c>
      <c r="G58" s="49">
        <v>-73.8</v>
      </c>
      <c r="H58" s="49">
        <v>8</v>
      </c>
      <c r="I58" s="14">
        <v>1.0000000000000001E-5</v>
      </c>
      <c r="J58" s="13">
        <f>-1/(I58*G58)</f>
        <v>1355.0135501355012</v>
      </c>
      <c r="K58" s="13">
        <f>SQRT(((H58/G58)^2)*(J58^2))</f>
        <v>146.88493768406519</v>
      </c>
      <c r="L58" s="13">
        <f>J58/60</f>
        <v>22.583559168925021</v>
      </c>
      <c r="M58" s="73">
        <f>J58/3600</f>
        <v>0.37639265281541701</v>
      </c>
      <c r="O58" s="83"/>
      <c r="P58" t="s">
        <v>29</v>
      </c>
      <c r="Q58" s="88">
        <f>Q55/Q56</f>
        <v>12.394979300040212</v>
      </c>
      <c r="V58" t="s">
        <v>29</v>
      </c>
      <c r="W58" s="87">
        <f>W55/W56</f>
        <v>-17.246749438471294</v>
      </c>
      <c r="AC58" t="s">
        <v>29</v>
      </c>
      <c r="AD58" s="15">
        <f>AD55/AD56</f>
        <v>3391.6896704034725</v>
      </c>
      <c r="AI58" t="s">
        <v>29</v>
      </c>
      <c r="AJ58" s="15">
        <f>AJ55/AJ56</f>
        <v>33916.896704034727</v>
      </c>
      <c r="AN58" s="83"/>
    </row>
    <row r="59" spans="2:40" x14ac:dyDescent="0.25">
      <c r="C59" s="72"/>
      <c r="D59" s="6"/>
      <c r="E59" s="13"/>
      <c r="F59" s="13"/>
      <c r="G59" s="6"/>
      <c r="H59" s="6"/>
      <c r="I59" s="13"/>
      <c r="J59" s="13"/>
      <c r="K59" s="13"/>
      <c r="M59" s="70"/>
      <c r="O59" s="83"/>
      <c r="P59" t="s">
        <v>33</v>
      </c>
      <c r="Q59" s="88">
        <f>SQRT(T55/Q56)</f>
        <v>1.0157028902039407</v>
      </c>
      <c r="V59" t="s">
        <v>33</v>
      </c>
      <c r="W59" s="88">
        <f>SQRT(Z55/W56)</f>
        <v>6.9190426593401941</v>
      </c>
      <c r="AC59" t="s">
        <v>33</v>
      </c>
      <c r="AD59" s="15">
        <f>SQRT(AG55/AD56)</f>
        <v>1602.0238814851771</v>
      </c>
      <c r="AI59" t="s">
        <v>33</v>
      </c>
      <c r="AJ59" s="15">
        <f>SQRT(AM55/AJ56)</f>
        <v>16020.238814851775</v>
      </c>
      <c r="AN59" s="83"/>
    </row>
    <row r="60" spans="2:40" x14ac:dyDescent="0.25">
      <c r="B60" s="94" t="s">
        <v>44</v>
      </c>
      <c r="C60" s="95" t="s">
        <v>28</v>
      </c>
      <c r="D60" s="94" t="s">
        <v>16</v>
      </c>
      <c r="E60" s="93">
        <v>12.38</v>
      </c>
      <c r="F60" s="93">
        <v>0.56999999999999995</v>
      </c>
      <c r="G60" s="93">
        <v>-16.5</v>
      </c>
      <c r="H60" s="93">
        <v>3.2</v>
      </c>
      <c r="I60" s="14">
        <v>1.0000000000000001E-5</v>
      </c>
      <c r="J60" s="13">
        <f>-1/(I60*G60)</f>
        <v>6060.6060606060601</v>
      </c>
      <c r="K60" s="13">
        <f>SQRT(((H60/G60)^2)*(J60^2))</f>
        <v>1175.3902662993571</v>
      </c>
      <c r="L60" s="13">
        <f>J60/60</f>
        <v>101.010101010101</v>
      </c>
      <c r="M60" s="73">
        <f>J60/3600</f>
        <v>1.6835016835016834</v>
      </c>
      <c r="O60" s="83"/>
      <c r="AN60" s="83"/>
    </row>
    <row r="61" spans="2:40" x14ac:dyDescent="0.25">
      <c r="B61" s="94"/>
      <c r="C61" s="95"/>
      <c r="D61" s="94"/>
      <c r="E61" s="93"/>
      <c r="F61" s="93"/>
      <c r="G61" s="93"/>
      <c r="H61" s="93"/>
      <c r="I61" s="14">
        <v>9.9999999999999995E-7</v>
      </c>
      <c r="J61" s="13">
        <f>-1/(I61*G60)</f>
        <v>60606.060606060615</v>
      </c>
      <c r="K61" s="13">
        <f>SQRT(((H60/G60)^2)*(J61^2))</f>
        <v>11753.902662993574</v>
      </c>
      <c r="L61" s="13">
        <f>J61/60</f>
        <v>1010.1010101010103</v>
      </c>
      <c r="M61" s="73">
        <f>J61/3600</f>
        <v>16.835016835016837</v>
      </c>
      <c r="O61" s="83"/>
      <c r="AN61" s="83"/>
    </row>
    <row r="62" spans="2:40" ht="6.75" customHeight="1" x14ac:dyDescent="0.25">
      <c r="B62" s="94"/>
      <c r="C62" s="95"/>
      <c r="E62" s="48"/>
      <c r="F62" s="48"/>
      <c r="G62" s="21"/>
      <c r="H62" s="21"/>
      <c r="I62" s="49"/>
      <c r="J62" s="49"/>
      <c r="K62" s="49"/>
      <c r="M62" s="11"/>
      <c r="O62" s="83"/>
      <c r="AN62" s="83"/>
    </row>
    <row r="63" spans="2:40" x14ac:dyDescent="0.25">
      <c r="B63" s="94"/>
      <c r="C63" s="95"/>
      <c r="D63" s="48" t="s">
        <v>17</v>
      </c>
      <c r="E63" s="49">
        <v>16.2</v>
      </c>
      <c r="F63" s="49">
        <v>0.22</v>
      </c>
      <c r="G63" s="49">
        <v>-61</v>
      </c>
      <c r="H63" s="49">
        <v>5.2</v>
      </c>
      <c r="I63" s="14">
        <v>1.0000000000000001E-5</v>
      </c>
      <c r="J63" s="13">
        <f>-1/(I63*G63)</f>
        <v>1639.3442622950818</v>
      </c>
      <c r="K63" s="13">
        <f>SQRT(((H63/G63)^2)*(J63^2))</f>
        <v>139.74737973662994</v>
      </c>
      <c r="L63" s="13">
        <f>J63/60</f>
        <v>27.322404371584696</v>
      </c>
      <c r="M63" s="73">
        <f>J63/3600</f>
        <v>0.45537340619307826</v>
      </c>
      <c r="O63" s="83"/>
      <c r="P63" s="23" t="s">
        <v>17</v>
      </c>
      <c r="Q63" s="13"/>
      <c r="AC63" s="24">
        <v>1.0000000000000001E-5</v>
      </c>
      <c r="AN63" s="83"/>
    </row>
    <row r="64" spans="2:40" x14ac:dyDescent="0.25">
      <c r="C64" s="72"/>
      <c r="D64" s="6"/>
      <c r="E64" s="13"/>
      <c r="F64" s="13"/>
      <c r="G64" s="6"/>
      <c r="H64" s="6"/>
      <c r="I64" s="13"/>
      <c r="J64" s="13"/>
      <c r="K64" s="13"/>
      <c r="M64" s="70"/>
      <c r="O64" s="83"/>
      <c r="Q64" s="10"/>
      <c r="AN64" s="83"/>
    </row>
    <row r="65" spans="2:40" ht="15.75" x14ac:dyDescent="0.25">
      <c r="B65" s="94" t="s">
        <v>43</v>
      </c>
      <c r="C65" s="95" t="s">
        <v>28</v>
      </c>
      <c r="D65" s="94" t="s">
        <v>16</v>
      </c>
      <c r="E65" s="93">
        <v>11.99</v>
      </c>
      <c r="F65" s="93">
        <v>0.33</v>
      </c>
      <c r="G65" s="93">
        <v>-14.6</v>
      </c>
      <c r="H65" s="93">
        <v>1.7</v>
      </c>
      <c r="I65" s="14">
        <v>1.0000000000000001E-5</v>
      </c>
      <c r="J65" s="13">
        <f>-1/(I65*G65)</f>
        <v>6849.3150684931506</v>
      </c>
      <c r="K65" s="13">
        <f>SQRT(((H65/G65)^2)*(J65^2))</f>
        <v>797.52298742728465</v>
      </c>
      <c r="L65" s="13">
        <f>J65/60</f>
        <v>114.15525114155251</v>
      </c>
      <c r="M65" s="73">
        <f>J65/3600</f>
        <v>1.9025875190258752</v>
      </c>
      <c r="O65" s="83"/>
      <c r="P65" s="74" t="s">
        <v>36</v>
      </c>
      <c r="Q65">
        <f>(E8/(F8^2))+(E13/(F13^2))+(E18/(F18^2))+(E23/(F23^2))+(E28/(F28^2))+(E33/(F33^2))+(E38/(F38^2))+(E43/(F43^2))+(E48/(F48^2))+(E53/(F53^2))+(E58/(F58^2))+(E63/(F63^2))+(E68/(F68^2))+(E73/(F73^2))+(E78/(F78^2))</f>
        <v>4803.7226958285937</v>
      </c>
      <c r="R65" s="75"/>
      <c r="S65" s="76" t="s">
        <v>35</v>
      </c>
      <c r="T65" s="75">
        <f>(((E13-Q68)^2)/(F13^2))+(((E18-Q68)^2)/(F18^2))+(((E23-Q68)^2)/(F23^2))+(((E28-Q68)^2)/(F28^2))+(((E33-Q68)^2)/(F33^2))+(((E38-Q68)^2)/(F38^2))+(((E43-Q68)^2)/(F43^2))+(((E48-Q68)^2)/(F48^2))+(((E53-Q68)^2)/(F53^2))+(((E58-Q68)^2)/(F58^2))+(((E63-Q68)^2)/(F63^2))+(((E68-Q68)^2)/(F68^2))+(((E73-Q68)^2)/(F73^2))+(((E78-Q68)^2)/(F78^2))+(((E8-Q68)^2)/(F8^2))</f>
        <v>244.19611520520317</v>
      </c>
      <c r="V65" s="74" t="s">
        <v>36</v>
      </c>
      <c r="W65">
        <f>(G8/(H8^2))+(G13/(H13^2))+(G18/(H18^2))+(G23/(H23^2))+(G28/(H28^2))+(G33/(H33^2))+(G38/(H38^2))+(G43/(H43^2))+(G48/(H48^2))+(G53/(H53^2))+(G58/(H58^2))+(G63/(H63^2))+(G68/(H68^2))+(G73/(H73^2))+(G78/(H78^2))</f>
        <v>-25.725034520698141</v>
      </c>
      <c r="X65" s="75"/>
      <c r="Y65" s="76" t="s">
        <v>35</v>
      </c>
      <c r="Z65" s="75">
        <f>(((G13-W68)^2)/(H13^2))+(((G18-W68)^2)/(H18^2))+(((G23-W68)^2)/(H23^2))+(((G28-W68)^2)/(H28^2))+(((G33-W68)^2)/(H33^2))+(((G38-W68)^2)/(H38^2))+(((G43-W68)^2)/(H43^2))+(((G48-W68)^2)/(H48^2))+(((G53-W68)^2)/(H53^2))+(((G58-W68)^2)/(H58^2))+(((G63-W68)^2)/(H63^2))+(((G68-W68)^2)/(H68^2))+(((G73-W68)^2)/(H73^2))+(((G78-W68)^2)/(H78^2))+(((G8-W68)^2)/(H8^2))</f>
        <v>103.25875070538798</v>
      </c>
      <c r="AC65" s="74" t="s">
        <v>36</v>
      </c>
      <c r="AD65">
        <f>(J8/(K8^2))+(J13/(K13^2))+(J18/(K18^2))+(J23/(K23^2))+(J28/(K28^2))+(J33/(K33^2))+(J38/(K38^2))+(J43/(K43^2))+(J48/(K48^2))+(J53/(K53^2))+(J58/(K58^2))+(J63/(K63^2))+(J68/(K68^2))+(J73/(K73^2))+(J78/(K78^2))</f>
        <v>0.78577544039584912</v>
      </c>
      <c r="AE65" s="75"/>
      <c r="AF65" s="76" t="s">
        <v>35</v>
      </c>
      <c r="AG65" s="75">
        <f>(((J13-AD68)^2)/(K13^2))+(((J18-AD68)^2)/(K18^2))+(((J23-AD68)^2)/(K23^2))+(((J28-AD68)^2)/(K28^2))+(((J33-AD68)^2)/(K33^2))+(((J38-AD68)^2)/(K38^2))+(((J43-AD68)^2)/(K43^2))+(((J48-AD68)^2)/(K48^2))+(((J53-AD68)^2)/(K53^2))+(((J58-AD68)^2)/(K58^2))+(((J63-AD68)^2)/(K63^2))+(((J68-AD68)^2)/(K68^2))+(((J73-AD68)^2)/(K73^2))+(((J78-AD68)^2)/(K78^2))+(((J8-AD68)^2)/(K8^2))</f>
        <v>146.58160014900403</v>
      </c>
      <c r="AH65" s="72"/>
      <c r="AN65" s="83"/>
    </row>
    <row r="66" spans="2:40" ht="15.75" x14ac:dyDescent="0.25">
      <c r="B66" s="94"/>
      <c r="C66" s="95"/>
      <c r="D66" s="94"/>
      <c r="E66" s="93"/>
      <c r="F66" s="93"/>
      <c r="G66" s="93"/>
      <c r="H66" s="93"/>
      <c r="I66" s="14">
        <v>9.9999999999999995E-7</v>
      </c>
      <c r="J66" s="13">
        <f>-1/(I66*G65)</f>
        <v>68493.150684931505</v>
      </c>
      <c r="K66" s="13">
        <f>SQRT(((H65/G65)^2)*(J66^2))</f>
        <v>7975.2298742728462</v>
      </c>
      <c r="L66" s="13">
        <f>J66/60</f>
        <v>1141.552511415525</v>
      </c>
      <c r="M66" s="73">
        <f>J66/3600</f>
        <v>19.025875190258752</v>
      </c>
      <c r="O66" s="83"/>
      <c r="P66" s="74" t="s">
        <v>34</v>
      </c>
      <c r="Q66">
        <f>(1/(F8^2))+(1/(F13^2))+(1/(F18^2))+(1/(F23^2))+(1/(F28^2))+(1/(F33^2))+(1/(F38^2))+(1/(F43^2))+(1/(F48^2))+(1/(F53^2))+(1/(F58^2))+(1/(F63^2))+(1/(F68^2))+(1/(F73^2))+(1/(F78^2))</f>
        <v>321.99194609206836</v>
      </c>
      <c r="V66" s="74" t="s">
        <v>34</v>
      </c>
      <c r="W66">
        <f>(1/(H8^2))+(1/(H13^2))+(1/(H18^2))+(1/(H23^2))+(1/(H28^2))+(1/(H33^2))+(1/(H38^2))+(1/(H43^2))+(1/(H48^2))+(1/(H53^2))+(1/(H58^2))+(1/(H63^2))+(1/(H68^2))+(1/(H73^2))+(1/(H78^2))</f>
        <v>0.52795890254770428</v>
      </c>
      <c r="AC66" s="74" t="s">
        <v>34</v>
      </c>
      <c r="AD66">
        <f>(1/(K8^2))+(1/(K13^2))+(1/(K18^2))+(1/(K23^2))+(1/(K28^2))+(1/(K33^2))+(1/(K38^2))+(1/(K43^2))+(1/(K48^2))+(1/(K53^2))+(1/(K58^2))+(1/(K63^2))+(1/(K68^2))+(1/(K73^2))+(1/(K78^2))</f>
        <v>5.1022404832677985E-4</v>
      </c>
      <c r="AH66" s="77"/>
      <c r="AI66" s="16"/>
      <c r="AN66" s="83"/>
    </row>
    <row r="67" spans="2:40" ht="15" customHeight="1" x14ac:dyDescent="0.25">
      <c r="B67" s="94"/>
      <c r="C67" s="95"/>
      <c r="E67" s="50"/>
      <c r="F67" s="50"/>
      <c r="G67" s="21"/>
      <c r="H67" s="21"/>
      <c r="I67" s="49"/>
      <c r="J67" s="49"/>
      <c r="K67" s="49"/>
      <c r="M67" s="11"/>
      <c r="O67" s="83"/>
      <c r="AH67" s="77"/>
      <c r="AI67" s="16"/>
      <c r="AN67" s="83"/>
    </row>
    <row r="68" spans="2:40" x14ac:dyDescent="0.25">
      <c r="B68" s="94"/>
      <c r="C68" s="95"/>
      <c r="D68" s="48" t="s">
        <v>17</v>
      </c>
      <c r="E68" s="49">
        <v>14.4</v>
      </c>
      <c r="F68" s="49">
        <v>0.25</v>
      </c>
      <c r="G68" s="49">
        <v>-36.6</v>
      </c>
      <c r="H68" s="49">
        <v>5.0999999999999996</v>
      </c>
      <c r="I68" s="14">
        <v>1.0000000000000001E-5</v>
      </c>
      <c r="J68" s="13">
        <f>-1/(I68*G68)</f>
        <v>2732.2404371584694</v>
      </c>
      <c r="K68" s="13">
        <f>SQRT(((H68/G68)^2)*(J68^2))</f>
        <v>380.72202812863912</v>
      </c>
      <c r="L68" s="13">
        <f>J68/60</f>
        <v>45.53734061930782</v>
      </c>
      <c r="M68" s="73">
        <f>J68/3600</f>
        <v>0.75895567698846367</v>
      </c>
      <c r="O68" s="83"/>
      <c r="P68" t="s">
        <v>42</v>
      </c>
      <c r="Q68" s="88">
        <f>Q65/Q66</f>
        <v>14.918766615532201</v>
      </c>
      <c r="V68" t="s">
        <v>42</v>
      </c>
      <c r="W68" s="87">
        <f>W65/W66</f>
        <v>-48.725448887328362</v>
      </c>
      <c r="AC68" t="s">
        <v>29</v>
      </c>
      <c r="AD68" s="15">
        <f>AD65/AD66</f>
        <v>1540.059593374142</v>
      </c>
      <c r="AH68" s="77"/>
      <c r="AI68" s="16"/>
      <c r="AN68" s="83"/>
    </row>
    <row r="69" spans="2:40" x14ac:dyDescent="0.25">
      <c r="C69" s="72"/>
      <c r="D69" s="6"/>
      <c r="E69" s="14"/>
      <c r="F69" s="14"/>
      <c r="G69" s="6"/>
      <c r="H69" s="6"/>
      <c r="I69" s="14"/>
      <c r="J69" s="14"/>
      <c r="K69" s="14"/>
      <c r="M69" s="24"/>
      <c r="O69" s="83"/>
      <c r="P69" t="s">
        <v>33</v>
      </c>
      <c r="Q69" s="88">
        <f>SQRT(T65/Q66)</f>
        <v>0.87085704773613759</v>
      </c>
      <c r="V69" t="s">
        <v>33</v>
      </c>
      <c r="W69" s="87">
        <f>SQRT(Z65/W66)</f>
        <v>13.985029102295799</v>
      </c>
      <c r="AC69" s="42" t="s">
        <v>33</v>
      </c>
      <c r="AD69" s="97">
        <f>SQRT(AG65/AD66)</f>
        <v>535.99318403253505</v>
      </c>
      <c r="AE69" s="42"/>
      <c r="AF69" s="42"/>
      <c r="AG69" s="42"/>
      <c r="AH69" s="77"/>
      <c r="AI69" s="16"/>
      <c r="AN69" s="83"/>
    </row>
    <row r="70" spans="2:40" x14ac:dyDescent="0.25">
      <c r="B70" s="94" t="s">
        <v>41</v>
      </c>
      <c r="C70" s="95" t="s">
        <v>28</v>
      </c>
      <c r="D70" s="94" t="s">
        <v>16</v>
      </c>
      <c r="E70" s="93">
        <v>13.12</v>
      </c>
      <c r="F70" s="93">
        <v>0.32</v>
      </c>
      <c r="G70" s="93">
        <v>-20.7</v>
      </c>
      <c r="H70" s="93">
        <v>2</v>
      </c>
      <c r="I70" s="14">
        <v>1.0000000000000001E-5</v>
      </c>
      <c r="J70" s="13">
        <f>-1/(I70*G70)</f>
        <v>4830.9178743961347</v>
      </c>
      <c r="K70" s="13">
        <f>SQRT(((H70/G70)^2)*(J70^2))</f>
        <v>466.75535018320141</v>
      </c>
      <c r="L70" s="13">
        <f>J70/60</f>
        <v>80.515297906602243</v>
      </c>
      <c r="M70" s="73">
        <f>J70/3600</f>
        <v>1.341921631776704</v>
      </c>
      <c r="N70" s="49"/>
      <c r="O70" s="83"/>
      <c r="P70" s="84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85"/>
      <c r="AI70" s="33"/>
      <c r="AJ70" s="33"/>
      <c r="AK70" s="33"/>
      <c r="AL70" s="33"/>
      <c r="AM70" s="33"/>
      <c r="AN70" s="86"/>
    </row>
    <row r="71" spans="2:40" x14ac:dyDescent="0.25">
      <c r="B71" s="94"/>
      <c r="C71" s="95"/>
      <c r="D71" s="94"/>
      <c r="E71" s="93"/>
      <c r="F71" s="93"/>
      <c r="G71" s="93"/>
      <c r="H71" s="93"/>
      <c r="I71" s="14">
        <v>9.9999999999999995E-7</v>
      </c>
      <c r="J71" s="13">
        <f>-1/(I71*G70)</f>
        <v>48309.178743961354</v>
      </c>
      <c r="K71" s="13">
        <f>SQRT(((H70/G70)^2)*(J71^2))</f>
        <v>4667.5535018320152</v>
      </c>
      <c r="L71" s="13">
        <f>J71/60</f>
        <v>805.15297906602257</v>
      </c>
      <c r="M71" s="73">
        <f>J71/3600</f>
        <v>13.419216317767043</v>
      </c>
      <c r="N71" s="13"/>
      <c r="AB71" s="72"/>
    </row>
    <row r="72" spans="2:40" ht="6.75" customHeight="1" x14ac:dyDescent="0.25">
      <c r="B72" s="94"/>
      <c r="C72" s="95"/>
      <c r="E72" s="21"/>
      <c r="F72" s="21"/>
      <c r="G72" s="22"/>
      <c r="H72" s="22"/>
      <c r="I72" s="49"/>
      <c r="J72" s="49"/>
      <c r="K72" s="49"/>
      <c r="M72" s="11"/>
      <c r="N72" s="7"/>
    </row>
    <row r="73" spans="2:40" x14ac:dyDescent="0.25">
      <c r="B73" s="94"/>
      <c r="C73" s="95"/>
      <c r="D73" s="48" t="s">
        <v>17</v>
      </c>
      <c r="E73" s="49">
        <v>15.15</v>
      </c>
      <c r="F73" s="49">
        <v>0.2</v>
      </c>
      <c r="G73" s="49">
        <v>-48.8</v>
      </c>
      <c r="H73" s="49">
        <v>4.5</v>
      </c>
      <c r="I73" s="14">
        <v>1.0000000000000001E-5</v>
      </c>
      <c r="J73" s="13">
        <f>-1/(I73*G73)</f>
        <v>2049.1803278688526</v>
      </c>
      <c r="K73" s="13">
        <f>SQRT(((H73/G73)^2)*(J73^2))</f>
        <v>188.96130072561144</v>
      </c>
      <c r="L73" s="13">
        <f>J73/60</f>
        <v>34.153005464480877</v>
      </c>
      <c r="M73" s="73">
        <f>J73/3600</f>
        <v>0.56921675774134795</v>
      </c>
      <c r="N73" s="49"/>
    </row>
    <row r="74" spans="2:40" x14ac:dyDescent="0.25">
      <c r="C74" s="72"/>
      <c r="E74" s="6"/>
      <c r="F74" s="6"/>
      <c r="I74" s="6"/>
      <c r="J74" s="14"/>
      <c r="K74" s="14"/>
      <c r="L74" s="14"/>
      <c r="M74" s="72"/>
      <c r="N74" s="14"/>
    </row>
    <row r="75" spans="2:40" x14ac:dyDescent="0.25">
      <c r="B75" s="94" t="s">
        <v>40</v>
      </c>
      <c r="C75" s="95" t="s">
        <v>28</v>
      </c>
      <c r="D75" s="94" t="s">
        <v>16</v>
      </c>
      <c r="E75" s="93">
        <v>13.72</v>
      </c>
      <c r="F75" s="93">
        <v>0.34</v>
      </c>
      <c r="G75" s="93">
        <v>-30</v>
      </c>
      <c r="H75" s="93">
        <v>2.9</v>
      </c>
      <c r="I75" s="14">
        <v>1.0000000000000001E-5</v>
      </c>
      <c r="J75" s="13">
        <f>-1/(I75*G75)</f>
        <v>3333.333333333333</v>
      </c>
      <c r="K75" s="13">
        <f>SQRT(((H75/G75)^2)*(J75^2))</f>
        <v>322.22222222222217</v>
      </c>
      <c r="L75" s="13">
        <f>J75/60</f>
        <v>55.55555555555555</v>
      </c>
      <c r="M75" s="73">
        <f>J75/3600</f>
        <v>0.92592592592592582</v>
      </c>
    </row>
    <row r="76" spans="2:40" x14ac:dyDescent="0.25">
      <c r="B76" s="94"/>
      <c r="C76" s="95"/>
      <c r="D76" s="94"/>
      <c r="E76" s="93"/>
      <c r="F76" s="93"/>
      <c r="G76" s="93"/>
      <c r="H76" s="93"/>
      <c r="I76" s="14">
        <v>9.9999999999999995E-7</v>
      </c>
      <c r="J76" s="13">
        <f>-1/(I76*G75)</f>
        <v>33333.333333333336</v>
      </c>
      <c r="K76" s="13">
        <f>SQRT(((H75/G75)^2)*(J76^2))</f>
        <v>3222.2222222222222</v>
      </c>
      <c r="L76" s="13">
        <f>J76/60</f>
        <v>555.55555555555554</v>
      </c>
      <c r="M76" s="73">
        <f>J76/3600</f>
        <v>9.2592592592592595</v>
      </c>
    </row>
    <row r="77" spans="2:40" ht="8.25" customHeight="1" x14ac:dyDescent="0.25">
      <c r="B77" s="94"/>
      <c r="C77" s="95"/>
      <c r="E77" s="22"/>
      <c r="F77" s="22"/>
      <c r="G77" s="50"/>
      <c r="H77" s="50"/>
      <c r="I77" s="49"/>
      <c r="J77" s="49"/>
      <c r="K77" s="49"/>
      <c r="M77" s="11"/>
    </row>
    <row r="78" spans="2:40" x14ac:dyDescent="0.25">
      <c r="B78" s="94"/>
      <c r="C78" s="95"/>
      <c r="D78" s="48" t="s">
        <v>17</v>
      </c>
      <c r="E78" s="49">
        <v>15.06</v>
      </c>
      <c r="F78" s="49">
        <v>0.17</v>
      </c>
      <c r="G78" s="49">
        <v>-53</v>
      </c>
      <c r="H78" s="49">
        <v>4.5</v>
      </c>
      <c r="I78" s="14">
        <v>1.0000000000000001E-5</v>
      </c>
      <c r="J78" s="13">
        <f>-1/(I78*G78)</f>
        <v>1886.7924528301883</v>
      </c>
      <c r="K78" s="13">
        <f>SQRT(((H78/G78)^2)*(J78^2))</f>
        <v>160.19935920256313</v>
      </c>
      <c r="L78" s="13">
        <f>J78/60</f>
        <v>31.446540880503139</v>
      </c>
      <c r="M78" s="73">
        <f>J78/3600</f>
        <v>0.52410901467505233</v>
      </c>
    </row>
    <row r="79" spans="2:40" x14ac:dyDescent="0.25">
      <c r="C79" s="6"/>
      <c r="D79" s="14"/>
      <c r="E79" s="14"/>
      <c r="F79" s="14"/>
      <c r="G79" s="14"/>
      <c r="H79" s="14"/>
      <c r="I79" s="6"/>
      <c r="J79" s="14"/>
      <c r="K79" s="14"/>
      <c r="L79" s="14"/>
    </row>
    <row r="80" spans="2:40" x14ac:dyDescent="0.25">
      <c r="C80" s="6"/>
      <c r="D80" s="14"/>
      <c r="E80" s="14"/>
      <c r="F80" s="14"/>
      <c r="G80" s="14"/>
      <c r="H80" s="14"/>
      <c r="I80" s="6"/>
      <c r="J80" s="14"/>
      <c r="K80" s="14"/>
      <c r="L80" s="14"/>
    </row>
    <row r="81" spans="3:16" x14ac:dyDescent="0.25">
      <c r="C81" s="6"/>
      <c r="D81" s="14"/>
      <c r="E81" s="14"/>
      <c r="F81" s="14"/>
      <c r="G81" s="14"/>
      <c r="H81" s="14"/>
      <c r="I81" s="6"/>
      <c r="J81" s="14"/>
      <c r="K81" s="14"/>
      <c r="L81" s="14"/>
    </row>
    <row r="82" spans="3:16" x14ac:dyDescent="0.25">
      <c r="E82" s="6"/>
      <c r="F82" s="6"/>
      <c r="J82" s="14"/>
      <c r="K82" s="14"/>
      <c r="L82" s="14"/>
      <c r="O82" s="14"/>
      <c r="P82" s="14"/>
    </row>
    <row r="83" spans="3:16" x14ac:dyDescent="0.25">
      <c r="E83" s="6"/>
      <c r="F83" s="6"/>
      <c r="J83" s="13"/>
      <c r="K83" s="13"/>
      <c r="L83" s="13"/>
      <c r="O83" s="13"/>
      <c r="P83" s="13"/>
    </row>
    <row r="84" spans="3:16" x14ac:dyDescent="0.25">
      <c r="E84" s="6"/>
      <c r="F84" s="6"/>
      <c r="J84" s="13"/>
      <c r="K84" s="13"/>
      <c r="L84" s="13"/>
      <c r="O84" s="13"/>
      <c r="P84" s="13"/>
    </row>
    <row r="85" spans="3:16" x14ac:dyDescent="0.25">
      <c r="E85" s="6"/>
      <c r="F85" s="6"/>
      <c r="J85" s="10"/>
      <c r="K85" s="10"/>
      <c r="L85" s="10"/>
      <c r="O85" s="10"/>
      <c r="P85" s="10"/>
    </row>
  </sheetData>
  <mergeCells count="104">
    <mergeCell ref="B5:B8"/>
    <mergeCell ref="C5:C8"/>
    <mergeCell ref="B10:B13"/>
    <mergeCell ref="C10:C13"/>
    <mergeCell ref="B15:B18"/>
    <mergeCell ref="C15:C18"/>
    <mergeCell ref="B25:B28"/>
    <mergeCell ref="C25:C28"/>
    <mergeCell ref="B65:B68"/>
    <mergeCell ref="C65:C68"/>
    <mergeCell ref="B60:B63"/>
    <mergeCell ref="C60:C63"/>
    <mergeCell ref="B20:B23"/>
    <mergeCell ref="C20:C23"/>
    <mergeCell ref="B55:B58"/>
    <mergeCell ref="C55:C58"/>
    <mergeCell ref="E5:E6"/>
    <mergeCell ref="G5:G6"/>
    <mergeCell ref="D5:D6"/>
    <mergeCell ref="E10:E11"/>
    <mergeCell ref="G10:G11"/>
    <mergeCell ref="D10:D11"/>
    <mergeCell ref="F5:F6"/>
    <mergeCell ref="E15:E16"/>
    <mergeCell ref="G15:G16"/>
    <mergeCell ref="D15:D16"/>
    <mergeCell ref="D25:D26"/>
    <mergeCell ref="E30:E31"/>
    <mergeCell ref="G30:G31"/>
    <mergeCell ref="F25:F26"/>
    <mergeCell ref="D20:D21"/>
    <mergeCell ref="E20:E21"/>
    <mergeCell ref="B45:B48"/>
    <mergeCell ref="C45:C48"/>
    <mergeCell ref="E45:E46"/>
    <mergeCell ref="B30:B33"/>
    <mergeCell ref="C30:C33"/>
    <mergeCell ref="B35:B38"/>
    <mergeCell ref="C35:C38"/>
    <mergeCell ref="D35:D36"/>
    <mergeCell ref="D30:D31"/>
    <mergeCell ref="D45:D46"/>
    <mergeCell ref="E40:E41"/>
    <mergeCell ref="E35:E36"/>
    <mergeCell ref="F35:F36"/>
    <mergeCell ref="G35:G36"/>
    <mergeCell ref="E25:E26"/>
    <mergeCell ref="E60:E61"/>
    <mergeCell ref="B50:B53"/>
    <mergeCell ref="C50:C53"/>
    <mergeCell ref="B40:B43"/>
    <mergeCell ref="C40:C43"/>
    <mergeCell ref="D40:D41"/>
    <mergeCell ref="D60:D61"/>
    <mergeCell ref="G50:G51"/>
    <mergeCell ref="E65:E66"/>
    <mergeCell ref="G65:G66"/>
    <mergeCell ref="D65:D66"/>
    <mergeCell ref="E55:E56"/>
    <mergeCell ref="G55:G56"/>
    <mergeCell ref="E50:E51"/>
    <mergeCell ref="D55:D56"/>
    <mergeCell ref="D50:D51"/>
    <mergeCell ref="F60:F61"/>
    <mergeCell ref="F50:F51"/>
    <mergeCell ref="D70:D71"/>
    <mergeCell ref="E75:E76"/>
    <mergeCell ref="D75:D76"/>
    <mergeCell ref="E70:E71"/>
    <mergeCell ref="B75:B78"/>
    <mergeCell ref="C75:C78"/>
    <mergeCell ref="B70:B73"/>
    <mergeCell ref="C70:C73"/>
    <mergeCell ref="H5:H6"/>
    <mergeCell ref="F10:F11"/>
    <mergeCell ref="H10:H11"/>
    <mergeCell ref="F15:F16"/>
    <mergeCell ref="H15:H16"/>
    <mergeCell ref="F20:F21"/>
    <mergeCell ref="H20:H21"/>
    <mergeCell ref="H25:H26"/>
    <mergeCell ref="F30:F31"/>
    <mergeCell ref="H30:H31"/>
    <mergeCell ref="G25:G26"/>
    <mergeCell ref="G20:G21"/>
    <mergeCell ref="H40:H41"/>
    <mergeCell ref="F45:F46"/>
    <mergeCell ref="H45:H46"/>
    <mergeCell ref="G45:G46"/>
    <mergeCell ref="H70:H71"/>
    <mergeCell ref="F75:F76"/>
    <mergeCell ref="G75:G76"/>
    <mergeCell ref="H75:H76"/>
    <mergeCell ref="F70:F71"/>
    <mergeCell ref="G70:G71"/>
    <mergeCell ref="H50:H51"/>
    <mergeCell ref="G40:G41"/>
    <mergeCell ref="F40:F41"/>
    <mergeCell ref="F55:F56"/>
    <mergeCell ref="H55:H56"/>
    <mergeCell ref="H60:H61"/>
    <mergeCell ref="F65:F66"/>
    <mergeCell ref="H65:H66"/>
    <mergeCell ref="G60:G6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9"/>
  <sheetViews>
    <sheetView workbookViewId="0">
      <selection activeCell="B2" sqref="B2"/>
    </sheetView>
  </sheetViews>
  <sheetFormatPr defaultRowHeight="15" x14ac:dyDescent="0.25"/>
  <cols>
    <col min="6" max="7" width="9.5703125" bestFit="1" customWidth="1"/>
    <col min="10" max="10" width="12.5703125" customWidth="1"/>
  </cols>
  <sheetData>
    <row r="2" spans="2:8" ht="15.75" thickBot="1" x14ac:dyDescent="0.3">
      <c r="B2" s="64" t="s">
        <v>28</v>
      </c>
      <c r="C2" s="19"/>
      <c r="D2" s="19"/>
      <c r="E2" s="19"/>
      <c r="F2" s="19"/>
      <c r="G2" s="19"/>
      <c r="H2" s="19"/>
    </row>
    <row r="3" spans="2:8" ht="21.75" customHeight="1" thickBot="1" x14ac:dyDescent="0.3">
      <c r="B3" s="65" t="s">
        <v>15</v>
      </c>
      <c r="C3" s="26" t="s">
        <v>13</v>
      </c>
      <c r="D3" s="26" t="s">
        <v>0</v>
      </c>
      <c r="E3" s="26" t="s">
        <v>1</v>
      </c>
      <c r="F3" s="26" t="s">
        <v>2</v>
      </c>
      <c r="G3" s="26" t="s">
        <v>3</v>
      </c>
      <c r="H3" s="26" t="s">
        <v>4</v>
      </c>
    </row>
    <row r="4" spans="2:8" x14ac:dyDescent="0.25">
      <c r="B4" s="53">
        <v>0.158</v>
      </c>
      <c r="C4" s="53">
        <v>0.35299999999999998</v>
      </c>
      <c r="D4" s="30">
        <v>5.7</v>
      </c>
      <c r="E4" s="30">
        <v>4.84</v>
      </c>
      <c r="F4" s="9">
        <v>6.16</v>
      </c>
      <c r="G4" s="28">
        <v>48.5</v>
      </c>
      <c r="H4" s="51">
        <v>7.6740000000000004</v>
      </c>
    </row>
    <row r="5" spans="2:8" x14ac:dyDescent="0.25">
      <c r="B5" s="53">
        <v>0.1</v>
      </c>
      <c r="C5" s="53">
        <v>0.22259999999999999</v>
      </c>
      <c r="D5" s="30">
        <v>7.71</v>
      </c>
      <c r="E5" s="30">
        <v>7.31</v>
      </c>
      <c r="F5" s="9">
        <v>8</v>
      </c>
      <c r="G5" s="28">
        <v>230</v>
      </c>
      <c r="H5" s="51">
        <v>9.1140000000000008</v>
      </c>
    </row>
    <row r="6" spans="2:8" x14ac:dyDescent="0.25">
      <c r="B6" s="53">
        <v>6.3100000000000003E-2</v>
      </c>
      <c r="C6" s="53">
        <v>0.14050000000000001</v>
      </c>
      <c r="D6" s="30">
        <v>9.48</v>
      </c>
      <c r="E6" s="30">
        <v>9.23</v>
      </c>
      <c r="F6" s="9">
        <v>9.68</v>
      </c>
      <c r="G6" s="28">
        <v>846</v>
      </c>
      <c r="H6" s="51">
        <v>8.4410000000000007</v>
      </c>
    </row>
    <row r="7" spans="2:8" x14ac:dyDescent="0.25">
      <c r="B7" s="53">
        <v>3.9800000000000002E-2</v>
      </c>
      <c r="C7" s="53">
        <v>8.8599999999999998E-2</v>
      </c>
      <c r="D7" s="30">
        <v>10.28</v>
      </c>
      <c r="E7" s="30">
        <v>10.02</v>
      </c>
      <c r="F7" s="9">
        <v>10.5</v>
      </c>
      <c r="G7" s="28">
        <v>1190</v>
      </c>
      <c r="H7" s="51">
        <v>2.9929999999999999</v>
      </c>
    </row>
    <row r="8" spans="2:8" x14ac:dyDescent="0.25">
      <c r="B8" s="53">
        <v>2.5100000000000001E-2</v>
      </c>
      <c r="C8" s="53">
        <v>5.5899999999999998E-2</v>
      </c>
      <c r="D8" s="30">
        <v>11.08</v>
      </c>
      <c r="E8" s="30">
        <v>10.79</v>
      </c>
      <c r="F8" s="9">
        <v>11.31</v>
      </c>
      <c r="G8" s="28">
        <v>1680</v>
      </c>
      <c r="H8" s="51">
        <v>1.0549999999999999</v>
      </c>
    </row>
    <row r="9" spans="2:8" x14ac:dyDescent="0.25">
      <c r="B9" s="53">
        <v>1.5800000000000002E-2</v>
      </c>
      <c r="C9" s="53">
        <v>3.5299999999999998E-2</v>
      </c>
      <c r="D9" s="30">
        <v>12.06</v>
      </c>
      <c r="E9" s="30">
        <v>11.78</v>
      </c>
      <c r="F9" s="9">
        <v>12.28</v>
      </c>
      <c r="G9" s="28">
        <v>2810</v>
      </c>
      <c r="H9" s="51">
        <v>0.44400000000000001</v>
      </c>
    </row>
    <row r="10" spans="2:8" x14ac:dyDescent="0.25">
      <c r="B10" s="53">
        <v>0.01</v>
      </c>
      <c r="C10" s="53">
        <v>2.23E-2</v>
      </c>
      <c r="D10" s="30">
        <v>12.55</v>
      </c>
      <c r="E10" s="30">
        <v>12.18</v>
      </c>
      <c r="F10" s="9">
        <v>12.82</v>
      </c>
      <c r="G10" s="28">
        <v>2890</v>
      </c>
      <c r="H10" s="51">
        <v>0.114</v>
      </c>
    </row>
    <row r="11" spans="2:8" ht="15.75" thickBot="1" x14ac:dyDescent="0.3">
      <c r="B11" s="54">
        <v>6.3E-3</v>
      </c>
      <c r="C11" s="54">
        <v>1.4E-2</v>
      </c>
      <c r="D11" s="31">
        <v>12.25</v>
      </c>
      <c r="E11" s="31">
        <v>11.33</v>
      </c>
      <c r="F11" s="27">
        <v>12.72</v>
      </c>
      <c r="G11" s="29">
        <v>1350</v>
      </c>
      <c r="H11" s="52">
        <v>1.2999999999999999E-2</v>
      </c>
    </row>
    <row r="12" spans="2:8" x14ac:dyDescent="0.25">
      <c r="B12" s="1"/>
      <c r="C12" s="9"/>
      <c r="D12" s="9"/>
      <c r="E12" s="9"/>
      <c r="F12" s="9"/>
      <c r="G12" s="9"/>
      <c r="H12" s="9"/>
    </row>
    <row r="13" spans="2:8" x14ac:dyDescent="0.25">
      <c r="C13" s="9"/>
      <c r="D13" s="9"/>
      <c r="E13" s="9"/>
      <c r="F13" s="9"/>
      <c r="G13" s="9"/>
      <c r="H13" s="9"/>
    </row>
    <row r="14" spans="2:8" x14ac:dyDescent="0.25">
      <c r="C14" s="9"/>
      <c r="D14" s="9"/>
      <c r="E14" s="9"/>
      <c r="F14" s="9"/>
      <c r="G14" s="9"/>
      <c r="H14" s="9"/>
    </row>
    <row r="15" spans="2:8" x14ac:dyDescent="0.25">
      <c r="C15" s="9"/>
      <c r="D15" s="9"/>
      <c r="E15" s="9"/>
      <c r="F15" s="9"/>
      <c r="G15" s="9"/>
      <c r="H15" s="9"/>
    </row>
    <row r="16" spans="2:8" x14ac:dyDescent="0.25">
      <c r="C16" s="9"/>
      <c r="D16" s="9"/>
      <c r="E16" s="9"/>
      <c r="F16" s="9"/>
      <c r="G16" s="9"/>
      <c r="H16" s="9"/>
    </row>
    <row r="17" spans="2:18" x14ac:dyDescent="0.25">
      <c r="C17" s="9"/>
      <c r="D17" s="9"/>
      <c r="E17" s="9"/>
      <c r="F17" s="9"/>
      <c r="G17" s="9"/>
      <c r="H17" s="9"/>
    </row>
    <row r="18" spans="2:18" x14ac:dyDescent="0.25">
      <c r="C18" s="9"/>
      <c r="D18" s="9"/>
      <c r="E18" s="9"/>
      <c r="F18" s="9"/>
      <c r="G18" s="9"/>
      <c r="H18" s="9"/>
    </row>
    <row r="19" spans="2:18" x14ac:dyDescent="0.25">
      <c r="C19" s="9"/>
      <c r="D19" s="9"/>
      <c r="E19" s="9"/>
      <c r="F19" s="9"/>
      <c r="G19" s="9"/>
      <c r="H19" s="9"/>
    </row>
    <row r="20" spans="2:18" x14ac:dyDescent="0.25">
      <c r="F20" s="3"/>
      <c r="G20" s="3"/>
      <c r="H20" s="1"/>
    </row>
    <row r="21" spans="2:18" ht="15.75" thickBot="1" x14ac:dyDescent="0.3">
      <c r="G21" s="1"/>
      <c r="H21" s="1"/>
      <c r="I21" s="19"/>
      <c r="J21" s="19"/>
      <c r="K21" s="45" t="s">
        <v>30</v>
      </c>
      <c r="L21" s="46"/>
      <c r="M21" s="47"/>
      <c r="N21" s="45" t="s">
        <v>16</v>
      </c>
      <c r="O21" s="46"/>
      <c r="P21" s="47"/>
      <c r="Q21" s="45" t="s">
        <v>17</v>
      </c>
      <c r="R21" s="46"/>
    </row>
    <row r="22" spans="2:18" ht="15.75" thickBot="1" x14ac:dyDescent="0.3">
      <c r="B22" s="38"/>
      <c r="C22" s="38"/>
      <c r="D22" s="38"/>
      <c r="E22" s="39" t="s">
        <v>29</v>
      </c>
      <c r="F22" s="39" t="s">
        <v>32</v>
      </c>
      <c r="G22" s="1"/>
      <c r="H22" s="1"/>
      <c r="I22" s="40"/>
      <c r="J22" s="40"/>
      <c r="K22" s="39" t="s">
        <v>29</v>
      </c>
      <c r="L22" s="39" t="s">
        <v>32</v>
      </c>
      <c r="M22" s="40"/>
      <c r="N22" s="39" t="s">
        <v>29</v>
      </c>
      <c r="O22" s="39" t="s">
        <v>32</v>
      </c>
      <c r="P22" s="40"/>
      <c r="Q22" s="39" t="s">
        <v>29</v>
      </c>
      <c r="R22" s="39" t="s">
        <v>32</v>
      </c>
    </row>
    <row r="23" spans="2:18" x14ac:dyDescent="0.25">
      <c r="B23" s="6" t="s">
        <v>5</v>
      </c>
      <c r="E23" s="9">
        <v>5.0620000000000003</v>
      </c>
      <c r="F23" s="30"/>
      <c r="G23" s="1"/>
      <c r="H23" s="1"/>
      <c r="I23" s="6" t="s">
        <v>9</v>
      </c>
      <c r="K23" s="30">
        <v>12.55</v>
      </c>
      <c r="L23" s="30">
        <v>0.17</v>
      </c>
      <c r="M23" s="3"/>
      <c r="N23" s="30">
        <v>11.93</v>
      </c>
      <c r="O23" s="30">
        <v>0.35</v>
      </c>
      <c r="P23" s="3"/>
      <c r="Q23" s="30">
        <v>13.59</v>
      </c>
      <c r="R23" s="30">
        <v>0.49</v>
      </c>
    </row>
    <row r="24" spans="2:18" x14ac:dyDescent="0.25">
      <c r="B24" s="6" t="s">
        <v>6</v>
      </c>
      <c r="E24" s="5">
        <v>11100</v>
      </c>
      <c r="F24" s="30"/>
      <c r="G24" s="1"/>
      <c r="H24" s="1"/>
      <c r="I24" s="6" t="s">
        <v>10</v>
      </c>
      <c r="K24" s="30">
        <v>-21.6</v>
      </c>
      <c r="L24" s="30">
        <v>1.4</v>
      </c>
      <c r="M24" s="3"/>
      <c r="N24" s="30">
        <v>-18.2</v>
      </c>
      <c r="O24" s="30">
        <v>2.2000000000000002</v>
      </c>
      <c r="P24" s="3"/>
      <c r="Q24" s="30">
        <v>-44.5</v>
      </c>
      <c r="R24" s="30">
        <v>11.8</v>
      </c>
    </row>
    <row r="25" spans="2:18" x14ac:dyDescent="0.25">
      <c r="B25" s="6" t="s">
        <v>7</v>
      </c>
      <c r="E25" s="28">
        <v>29.9</v>
      </c>
      <c r="F25" s="28">
        <v>10.5</v>
      </c>
      <c r="G25" s="4"/>
      <c r="H25" s="1"/>
      <c r="I25" s="6" t="s">
        <v>11</v>
      </c>
      <c r="K25" s="51">
        <v>27.84</v>
      </c>
      <c r="L25" s="51">
        <v>15.87</v>
      </c>
      <c r="M25" s="3"/>
      <c r="N25" s="51">
        <v>30.29</v>
      </c>
      <c r="O25" s="51">
        <v>42.14</v>
      </c>
      <c r="P25" s="3"/>
      <c r="Q25" s="51">
        <v>4.375</v>
      </c>
      <c r="R25" s="30">
        <v>20.3</v>
      </c>
    </row>
    <row r="26" spans="2:18" x14ac:dyDescent="0.25">
      <c r="B26" s="32" t="s">
        <v>8</v>
      </c>
      <c r="C26" s="33"/>
      <c r="D26" s="33"/>
      <c r="E26" s="35">
        <v>5.1499999999999997E-2</v>
      </c>
      <c r="F26" s="35">
        <v>1.4200000000000001E-2</v>
      </c>
      <c r="H26" s="1"/>
      <c r="I26" s="32" t="s">
        <v>12</v>
      </c>
      <c r="J26" s="33"/>
      <c r="K26" s="35">
        <v>0.23200000000000001</v>
      </c>
      <c r="L26" s="35"/>
      <c r="M26" s="36"/>
      <c r="N26" s="35">
        <v>0.751</v>
      </c>
      <c r="O26" s="35"/>
      <c r="P26" s="36"/>
      <c r="Q26" s="35">
        <v>0.81299999999999994</v>
      </c>
      <c r="R26" s="35"/>
    </row>
    <row r="27" spans="2:18" x14ac:dyDescent="0.25">
      <c r="G27" s="1"/>
      <c r="H27" s="1"/>
      <c r="K27" s="3"/>
      <c r="L27" s="3"/>
      <c r="M27" s="3"/>
      <c r="N27" s="3"/>
      <c r="O27" s="3"/>
      <c r="P27" s="3"/>
      <c r="Q27" s="3"/>
      <c r="R27" s="3"/>
    </row>
    <row r="28" spans="2:18" x14ac:dyDescent="0.25">
      <c r="C28" s="6"/>
      <c r="F28" s="1"/>
      <c r="G28" s="1"/>
      <c r="H28" s="1"/>
      <c r="I28" s="6" t="s">
        <v>18</v>
      </c>
      <c r="K28" s="3">
        <v>12.55</v>
      </c>
      <c r="L28" s="3"/>
      <c r="M28" s="3"/>
      <c r="N28" s="30">
        <v>11.93</v>
      </c>
      <c r="O28" s="3"/>
      <c r="P28" s="3"/>
      <c r="Q28" s="30">
        <v>13.59</v>
      </c>
      <c r="R28" s="3"/>
    </row>
    <row r="29" spans="2:18" x14ac:dyDescent="0.25">
      <c r="C29" s="6"/>
      <c r="F29" s="1"/>
      <c r="G29" s="1"/>
      <c r="I29" s="6" t="s">
        <v>19</v>
      </c>
      <c r="K29" s="3">
        <v>-21.6</v>
      </c>
      <c r="L29" s="3">
        <v>-21.6</v>
      </c>
      <c r="M29" s="3"/>
      <c r="N29" s="30">
        <v>-18.2</v>
      </c>
      <c r="O29" s="30">
        <v>-18.2</v>
      </c>
      <c r="P29" s="3"/>
      <c r="Q29" s="30">
        <v>-44.5</v>
      </c>
      <c r="R29" s="3"/>
    </row>
    <row r="30" spans="2:18" x14ac:dyDescent="0.25">
      <c r="C30" s="6"/>
      <c r="F30" s="1"/>
      <c r="G30" s="1"/>
      <c r="I30" s="6" t="s">
        <v>31</v>
      </c>
      <c r="K30" s="14">
        <v>1.0000000000000001E-5</v>
      </c>
      <c r="L30" s="14">
        <v>9.9999999999999995E-7</v>
      </c>
      <c r="M30" s="3"/>
      <c r="N30" s="14">
        <v>1.0000000000000001E-5</v>
      </c>
      <c r="O30" s="14">
        <v>9.9999999999999995E-7</v>
      </c>
      <c r="P30" s="3"/>
      <c r="Q30" s="14">
        <v>1.0000000000000001E-5</v>
      </c>
      <c r="R30" s="3"/>
    </row>
    <row r="31" spans="2:18" x14ac:dyDescent="0.25">
      <c r="I31" s="6" t="s">
        <v>21</v>
      </c>
      <c r="K31" s="13">
        <f>-1/(K30*K29)</f>
        <v>4629.6296296296296</v>
      </c>
      <c r="L31" s="13">
        <f>-1/(L30*L29)</f>
        <v>46296.296296296299</v>
      </c>
      <c r="M31" s="3"/>
      <c r="N31" s="13">
        <f>-1/(N30*N29)</f>
        <v>5494.5054945054944</v>
      </c>
      <c r="O31" s="13">
        <f>-1/(O30*O29)</f>
        <v>54945.054945054952</v>
      </c>
      <c r="P31" s="3"/>
      <c r="Q31" s="13">
        <f>-1/(Q30*Q29)</f>
        <v>2247.1910112359551</v>
      </c>
      <c r="R31" s="3"/>
    </row>
    <row r="32" spans="2:18" x14ac:dyDescent="0.25">
      <c r="I32" s="6" t="s">
        <v>22</v>
      </c>
      <c r="K32" s="13">
        <f>K31/60</f>
        <v>77.160493827160494</v>
      </c>
      <c r="L32" s="13">
        <f>L31/60</f>
        <v>771.60493827160496</v>
      </c>
      <c r="M32" s="3"/>
      <c r="N32" s="13">
        <f>N31/60</f>
        <v>91.575091575091577</v>
      </c>
      <c r="O32" s="13">
        <f>O31/60</f>
        <v>915.75091575091585</v>
      </c>
      <c r="P32" s="3"/>
      <c r="Q32" s="13">
        <f>Q31/60</f>
        <v>37.453183520599254</v>
      </c>
      <c r="R32" s="3"/>
    </row>
    <row r="33" spans="5:20" x14ac:dyDescent="0.25">
      <c r="I33" s="32" t="s">
        <v>23</v>
      </c>
      <c r="J33" s="33"/>
      <c r="K33" s="41">
        <f>K31/3600</f>
        <v>1.286008230452675</v>
      </c>
      <c r="L33" s="41">
        <f>L31/3600</f>
        <v>12.860082304526749</v>
      </c>
      <c r="M33" s="36"/>
      <c r="N33" s="41">
        <f>N31/3600</f>
        <v>1.5262515262515262</v>
      </c>
      <c r="O33" s="41">
        <f>O31/3600</f>
        <v>15.262515262515265</v>
      </c>
      <c r="P33" s="36"/>
      <c r="Q33" s="41">
        <f>Q31/3600</f>
        <v>0.62421972534332082</v>
      </c>
      <c r="R33" s="36"/>
    </row>
    <row r="34" spans="5:20" x14ac:dyDescent="0.25">
      <c r="E34" s="6"/>
      <c r="F34" s="3"/>
    </row>
    <row r="35" spans="5:20" x14ac:dyDescent="0.25">
      <c r="E35" s="6"/>
      <c r="F35" s="3"/>
      <c r="G35" s="3"/>
      <c r="I35" s="6"/>
      <c r="J35" s="4"/>
      <c r="K35" s="4"/>
      <c r="M35" s="4"/>
    </row>
    <row r="36" spans="5:20" x14ac:dyDescent="0.25">
      <c r="E36" s="6"/>
      <c r="F36" s="14"/>
      <c r="G36" s="14"/>
      <c r="I36" s="6"/>
      <c r="J36" s="14"/>
      <c r="K36" s="14"/>
      <c r="M36" s="14"/>
    </row>
    <row r="37" spans="5:20" x14ac:dyDescent="0.25">
      <c r="E37" s="6"/>
      <c r="F37" s="13"/>
      <c r="G37" s="13"/>
      <c r="I37" s="6"/>
      <c r="J37" s="13"/>
      <c r="K37" s="13"/>
      <c r="M37" s="13"/>
      <c r="T37" s="3"/>
    </row>
    <row r="38" spans="5:20" x14ac:dyDescent="0.25">
      <c r="E38" s="6"/>
      <c r="F38" s="13"/>
      <c r="G38" s="13"/>
      <c r="I38" s="6"/>
      <c r="J38" s="13"/>
      <c r="K38" s="13"/>
      <c r="M38" s="13"/>
    </row>
    <row r="39" spans="5:20" x14ac:dyDescent="0.25">
      <c r="E39" s="6"/>
      <c r="F39" s="10"/>
      <c r="G39" s="10"/>
      <c r="I39" s="6"/>
      <c r="J39" s="10"/>
      <c r="K39" s="10"/>
      <c r="M39" s="1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35"/>
  <sheetViews>
    <sheetView workbookViewId="0">
      <selection activeCell="B3" sqref="B3"/>
    </sheetView>
  </sheetViews>
  <sheetFormatPr defaultRowHeight="15" x14ac:dyDescent="0.25"/>
  <cols>
    <col min="6" max="7" width="9.5703125" bestFit="1" customWidth="1"/>
    <col min="11" max="11" width="11.7109375" customWidth="1"/>
  </cols>
  <sheetData>
    <row r="3" spans="2:8" ht="15.75" thickBot="1" x14ac:dyDescent="0.3">
      <c r="B3" s="64" t="s">
        <v>28</v>
      </c>
      <c r="C3" s="19"/>
      <c r="D3" s="19"/>
      <c r="E3" s="19"/>
      <c r="F3" s="19"/>
      <c r="G3" s="19"/>
      <c r="H3" s="19"/>
    </row>
    <row r="4" spans="2:8" ht="21.75" customHeight="1" thickBot="1" x14ac:dyDescent="0.3">
      <c r="B4" s="65" t="s">
        <v>15</v>
      </c>
      <c r="C4" s="26" t="s">
        <v>13</v>
      </c>
      <c r="D4" s="26" t="s">
        <v>0</v>
      </c>
      <c r="E4" s="26" t="s">
        <v>1</v>
      </c>
      <c r="F4" s="26" t="s">
        <v>2</v>
      </c>
      <c r="G4" s="26" t="s">
        <v>3</v>
      </c>
      <c r="H4" s="26" t="s">
        <v>4</v>
      </c>
    </row>
    <row r="5" spans="2:8" x14ac:dyDescent="0.25">
      <c r="B5" s="53">
        <v>0.158</v>
      </c>
      <c r="C5" s="8">
        <v>0.63500000000000001</v>
      </c>
      <c r="D5" s="9">
        <v>4.74</v>
      </c>
      <c r="E5" s="9">
        <v>4.05</v>
      </c>
      <c r="F5" s="9">
        <v>5.15</v>
      </c>
      <c r="G5" s="28">
        <v>33.6</v>
      </c>
      <c r="H5" s="9">
        <v>17.18</v>
      </c>
    </row>
    <row r="6" spans="2:8" x14ac:dyDescent="0.25">
      <c r="B6" s="53">
        <v>0.1</v>
      </c>
      <c r="C6" s="9">
        <v>0.4007</v>
      </c>
      <c r="D6" s="9">
        <v>7.17</v>
      </c>
      <c r="E6" s="9">
        <v>6.9</v>
      </c>
      <c r="F6" s="9">
        <v>7.38</v>
      </c>
      <c r="G6" s="28">
        <v>239</v>
      </c>
      <c r="H6" s="9">
        <v>30.7</v>
      </c>
    </row>
    <row r="7" spans="2:8" x14ac:dyDescent="0.25">
      <c r="B7" s="53">
        <v>6.3100000000000003E-2</v>
      </c>
      <c r="C7" s="9">
        <v>0.25280000000000002</v>
      </c>
      <c r="D7" s="9">
        <v>8.7200000000000006</v>
      </c>
      <c r="E7" s="9">
        <v>8.5299999999999994</v>
      </c>
      <c r="F7" s="9">
        <v>8.8800000000000008</v>
      </c>
      <c r="G7" s="28">
        <v>711</v>
      </c>
      <c r="H7" s="9">
        <v>22.99</v>
      </c>
    </row>
    <row r="8" spans="2:8" x14ac:dyDescent="0.25">
      <c r="B8" s="53">
        <v>3.9800000000000002E-2</v>
      </c>
      <c r="C8" s="9">
        <v>0.1595</v>
      </c>
      <c r="D8" s="9">
        <v>9.4</v>
      </c>
      <c r="E8" s="9">
        <v>9.18</v>
      </c>
      <c r="F8" s="9">
        <v>9.57</v>
      </c>
      <c r="G8" s="28">
        <v>884</v>
      </c>
      <c r="H8" s="9">
        <v>7.1719999999999997</v>
      </c>
    </row>
    <row r="9" spans="2:8" x14ac:dyDescent="0.25">
      <c r="B9" s="53">
        <v>2.5100000000000001E-2</v>
      </c>
      <c r="C9" s="9">
        <v>0.10059999999999999</v>
      </c>
      <c r="D9" s="9">
        <v>10.58</v>
      </c>
      <c r="E9" s="9">
        <v>10.39</v>
      </c>
      <c r="F9" s="9">
        <v>10.74</v>
      </c>
      <c r="G9" s="28">
        <v>1820</v>
      </c>
      <c r="H9" s="9">
        <v>3.706</v>
      </c>
    </row>
    <row r="10" spans="2:8" x14ac:dyDescent="0.25">
      <c r="B10" s="53">
        <v>1.5800000000000002E-2</v>
      </c>
      <c r="C10" s="9">
        <v>6.3500000000000001E-2</v>
      </c>
      <c r="D10" s="9">
        <v>11.6</v>
      </c>
      <c r="E10" s="9">
        <v>11.42</v>
      </c>
      <c r="F10" s="9">
        <v>11.75</v>
      </c>
      <c r="G10" s="28">
        <v>3190</v>
      </c>
      <c r="H10" s="9">
        <v>1.6359999999999999</v>
      </c>
    </row>
    <row r="11" spans="2:8" x14ac:dyDescent="0.25">
      <c r="B11" s="53">
        <v>0.01</v>
      </c>
      <c r="C11" s="9">
        <v>4.0099999999999997E-2</v>
      </c>
      <c r="D11" s="9">
        <v>12.41</v>
      </c>
      <c r="E11" s="9">
        <v>12.22</v>
      </c>
      <c r="F11" s="9">
        <v>12.57</v>
      </c>
      <c r="G11" s="28">
        <v>4510</v>
      </c>
      <c r="H11" s="9">
        <v>0.57999999999999996</v>
      </c>
    </row>
    <row r="12" spans="2:8" x14ac:dyDescent="0.25">
      <c r="B12" s="53">
        <v>6.3E-3</v>
      </c>
      <c r="C12" s="9">
        <v>2.53E-2</v>
      </c>
      <c r="D12" s="9">
        <v>13.01</v>
      </c>
      <c r="E12" s="9">
        <v>12.78</v>
      </c>
      <c r="F12" s="9">
        <v>13.2</v>
      </c>
      <c r="G12" s="28">
        <v>5230</v>
      </c>
      <c r="H12" s="9">
        <v>0.16800000000000001</v>
      </c>
    </row>
    <row r="13" spans="2:8" ht="15.75" thickBot="1" x14ac:dyDescent="0.3">
      <c r="B13" s="54">
        <v>4.0000000000000001E-3</v>
      </c>
      <c r="C13" s="27">
        <v>1.6E-2</v>
      </c>
      <c r="D13" s="27">
        <v>11.88</v>
      </c>
      <c r="E13" s="27">
        <v>10.9</v>
      </c>
      <c r="F13" s="27">
        <v>12.37</v>
      </c>
      <c r="G13" s="29">
        <v>1070</v>
      </c>
      <c r="H13" s="27">
        <v>8.0000000000000002E-3</v>
      </c>
    </row>
    <row r="14" spans="2:8" x14ac:dyDescent="0.25">
      <c r="C14" s="9"/>
      <c r="D14" s="9"/>
      <c r="E14" s="9"/>
      <c r="F14" s="9"/>
      <c r="G14" s="9"/>
      <c r="H14" s="9"/>
    </row>
    <row r="15" spans="2:8" x14ac:dyDescent="0.25">
      <c r="C15" s="9"/>
      <c r="D15" s="9"/>
      <c r="E15" s="9"/>
      <c r="F15" s="9"/>
      <c r="G15" s="9"/>
      <c r="H15" s="9"/>
    </row>
    <row r="16" spans="2:8" x14ac:dyDescent="0.25">
      <c r="C16" s="9"/>
      <c r="D16" s="9"/>
      <c r="E16" s="9"/>
      <c r="F16" s="9"/>
      <c r="G16" s="9"/>
      <c r="H16" s="9"/>
    </row>
    <row r="17" spans="3:19" x14ac:dyDescent="0.25">
      <c r="C17" s="9"/>
      <c r="D17" s="9"/>
      <c r="E17" s="9"/>
      <c r="F17" s="9"/>
      <c r="G17" s="9"/>
      <c r="H17" s="9"/>
    </row>
    <row r="18" spans="3:19" x14ac:dyDescent="0.25">
      <c r="C18" s="9"/>
      <c r="D18" s="9"/>
      <c r="E18" s="9"/>
      <c r="F18" s="9"/>
      <c r="G18" s="9"/>
      <c r="H18" s="9"/>
    </row>
    <row r="20" spans="3:19" ht="15.75" thickBot="1" x14ac:dyDescent="0.3">
      <c r="H20" s="1"/>
      <c r="I20" s="1"/>
      <c r="J20" s="19"/>
      <c r="K20" s="19"/>
      <c r="L20" s="45" t="s">
        <v>30</v>
      </c>
      <c r="M20" s="46"/>
      <c r="N20" s="47"/>
      <c r="O20" s="45" t="s">
        <v>16</v>
      </c>
      <c r="P20" s="46"/>
      <c r="Q20" s="47"/>
      <c r="R20" s="45" t="s">
        <v>17</v>
      </c>
      <c r="S20" s="46"/>
    </row>
    <row r="21" spans="3:19" ht="15.75" thickBot="1" x14ac:dyDescent="0.3">
      <c r="C21" s="38"/>
      <c r="D21" s="38"/>
      <c r="E21" s="38"/>
      <c r="F21" s="39" t="s">
        <v>29</v>
      </c>
      <c r="G21" s="39" t="s">
        <v>32</v>
      </c>
      <c r="H21" s="1"/>
      <c r="I21" s="1"/>
      <c r="J21" s="40"/>
      <c r="K21" s="40"/>
      <c r="L21" s="39" t="s">
        <v>29</v>
      </c>
      <c r="M21" s="39" t="s">
        <v>32</v>
      </c>
      <c r="N21" s="40"/>
      <c r="O21" s="39" t="s">
        <v>29</v>
      </c>
      <c r="P21" s="39" t="s">
        <v>32</v>
      </c>
      <c r="Q21" s="40"/>
      <c r="R21" s="39" t="s">
        <v>29</v>
      </c>
      <c r="S21" s="39" t="s">
        <v>32</v>
      </c>
    </row>
    <row r="22" spans="3:19" x14ac:dyDescent="0.25">
      <c r="C22" s="6" t="s">
        <v>5</v>
      </c>
      <c r="F22" s="9">
        <v>4.7030000000000003</v>
      </c>
      <c r="G22" s="30"/>
      <c r="H22" s="1"/>
      <c r="I22" s="1"/>
      <c r="J22" s="6" t="s">
        <v>9</v>
      </c>
      <c r="L22" s="11">
        <v>12.53</v>
      </c>
      <c r="M22" s="11">
        <v>0.1</v>
      </c>
      <c r="N22" s="3"/>
      <c r="O22" s="30">
        <v>11.04</v>
      </c>
      <c r="P22" s="30">
        <v>0.28999999999999998</v>
      </c>
      <c r="Q22" s="3"/>
      <c r="R22" s="30">
        <v>13.7</v>
      </c>
      <c r="S22" s="30">
        <v>0.22</v>
      </c>
    </row>
    <row r="23" spans="3:19" x14ac:dyDescent="0.25">
      <c r="C23" s="6" t="s">
        <v>6</v>
      </c>
      <c r="F23" s="5">
        <v>17700</v>
      </c>
      <c r="G23" s="30"/>
      <c r="H23" s="1"/>
      <c r="I23" s="1"/>
      <c r="J23" s="6" t="s">
        <v>10</v>
      </c>
      <c r="L23" s="11">
        <v>-14.4</v>
      </c>
      <c r="M23" s="11">
        <v>0.5</v>
      </c>
      <c r="N23" s="3"/>
      <c r="O23" s="30">
        <v>-9.65</v>
      </c>
      <c r="P23" s="30">
        <v>0.97</v>
      </c>
      <c r="Q23" s="3"/>
      <c r="R23" s="30">
        <v>-31.7</v>
      </c>
      <c r="S23" s="30">
        <v>3.3</v>
      </c>
    </row>
    <row r="24" spans="3:19" x14ac:dyDescent="0.25">
      <c r="C24" s="6" t="s">
        <v>7</v>
      </c>
      <c r="F24" s="28">
        <v>84.2</v>
      </c>
      <c r="G24" s="28">
        <v>22.3</v>
      </c>
      <c r="H24" s="30"/>
      <c r="I24" s="1"/>
      <c r="J24" s="6" t="s">
        <v>11</v>
      </c>
      <c r="L24" s="59">
        <v>77.72</v>
      </c>
      <c r="M24" s="59">
        <v>23.02</v>
      </c>
      <c r="N24" s="3"/>
      <c r="O24" s="30">
        <v>86.5</v>
      </c>
      <c r="P24" s="51">
        <v>90.02</v>
      </c>
      <c r="Q24" s="3"/>
      <c r="R24" s="30">
        <v>10.6</v>
      </c>
      <c r="S24" s="51">
        <v>9.6590000000000007</v>
      </c>
    </row>
    <row r="25" spans="3:19" x14ac:dyDescent="0.25">
      <c r="C25" s="32" t="s">
        <v>8</v>
      </c>
      <c r="D25" s="33"/>
      <c r="E25" s="33"/>
      <c r="F25" s="55">
        <v>6.5199999999999994E-2</v>
      </c>
      <c r="G25" s="55">
        <v>1.2800000000000001E-2</v>
      </c>
      <c r="I25" s="1"/>
      <c r="J25" s="32" t="s">
        <v>12</v>
      </c>
      <c r="K25" s="33"/>
      <c r="L25" s="56">
        <v>1.72E-10</v>
      </c>
      <c r="M25" s="57"/>
      <c r="N25" s="36"/>
      <c r="O25" s="35">
        <v>0.66300000000000003</v>
      </c>
      <c r="P25" s="35"/>
      <c r="Q25" s="36"/>
      <c r="R25" s="35">
        <v>0.70399999999999996</v>
      </c>
      <c r="S25" s="35"/>
    </row>
    <row r="26" spans="3:19" x14ac:dyDescent="0.25">
      <c r="H26" s="1"/>
      <c r="I26" s="1"/>
      <c r="L26" s="3"/>
      <c r="M26" s="3"/>
      <c r="N26" s="3"/>
      <c r="O26" s="3"/>
      <c r="P26" s="3"/>
      <c r="Q26" s="3"/>
      <c r="R26" s="3"/>
      <c r="S26" s="3"/>
    </row>
    <row r="27" spans="3:19" x14ac:dyDescent="0.25">
      <c r="D27" s="6"/>
      <c r="G27" s="1"/>
      <c r="H27" s="1"/>
      <c r="I27" s="1"/>
      <c r="J27" s="6" t="s">
        <v>18</v>
      </c>
      <c r="L27" s="3">
        <v>12.53</v>
      </c>
      <c r="M27" s="3"/>
      <c r="N27" s="3"/>
      <c r="O27" s="30">
        <v>11.04</v>
      </c>
      <c r="P27" s="3"/>
      <c r="Q27" s="3"/>
      <c r="R27" s="30">
        <v>13.7</v>
      </c>
      <c r="S27" s="3"/>
    </row>
    <row r="28" spans="3:19" x14ac:dyDescent="0.25">
      <c r="D28" s="6"/>
      <c r="G28" s="1"/>
      <c r="H28" s="1"/>
      <c r="J28" s="6" t="s">
        <v>19</v>
      </c>
      <c r="L28" s="3">
        <v>-14.4</v>
      </c>
      <c r="M28" s="3">
        <v>-14.4</v>
      </c>
      <c r="N28" s="3"/>
      <c r="O28" s="30">
        <v>-9.65</v>
      </c>
      <c r="P28" s="30">
        <v>-9.65</v>
      </c>
      <c r="Q28" s="3"/>
      <c r="R28" s="30">
        <v>-31.7</v>
      </c>
      <c r="S28" s="3"/>
    </row>
    <row r="29" spans="3:19" x14ac:dyDescent="0.25">
      <c r="D29" s="6"/>
      <c r="G29" s="1"/>
      <c r="H29" s="1"/>
      <c r="J29" s="6" t="s">
        <v>31</v>
      </c>
      <c r="L29" s="14">
        <v>1.0000000000000001E-5</v>
      </c>
      <c r="M29" s="14">
        <v>9.9999999999999995E-7</v>
      </c>
      <c r="N29" s="3"/>
      <c r="O29" s="14">
        <v>1.0000000000000001E-5</v>
      </c>
      <c r="P29" s="14">
        <v>9.9999999999999995E-7</v>
      </c>
      <c r="Q29" s="3"/>
      <c r="R29" s="18">
        <v>1.0000000000000001E-5</v>
      </c>
      <c r="S29" s="3"/>
    </row>
    <row r="30" spans="3:19" x14ac:dyDescent="0.25">
      <c r="J30" s="6" t="s">
        <v>21</v>
      </c>
      <c r="L30" s="13">
        <f>-1/(L29*L28)</f>
        <v>6944.4444444444443</v>
      </c>
      <c r="M30" s="13">
        <f>-1/(M29*M28)</f>
        <v>69444.444444444453</v>
      </c>
      <c r="N30" s="3"/>
      <c r="O30" s="13">
        <f>-1/(O29*O28)</f>
        <v>10362.694300518133</v>
      </c>
      <c r="P30" s="13">
        <f>-1/(P29*P28)</f>
        <v>103626.94300518135</v>
      </c>
      <c r="Q30" s="3"/>
      <c r="R30" s="17">
        <f>-1/(R29*R28)</f>
        <v>3154.5741324921137</v>
      </c>
      <c r="S30" s="3"/>
    </row>
    <row r="31" spans="3:19" x14ac:dyDescent="0.25">
      <c r="J31" s="6" t="s">
        <v>22</v>
      </c>
      <c r="L31" s="13">
        <f>L30/60</f>
        <v>115.74074074074073</v>
      </c>
      <c r="M31" s="13">
        <f>M30/60</f>
        <v>1157.4074074074076</v>
      </c>
      <c r="N31" s="3"/>
      <c r="O31" s="13">
        <f>O30/60</f>
        <v>172.71157167530222</v>
      </c>
      <c r="P31" s="13">
        <f>P30/60</f>
        <v>1727.1157167530225</v>
      </c>
      <c r="Q31" s="3"/>
      <c r="R31" s="17">
        <f>R30/60</f>
        <v>52.576235541535226</v>
      </c>
      <c r="S31" s="3"/>
    </row>
    <row r="32" spans="3:19" x14ac:dyDescent="0.25">
      <c r="J32" s="32" t="s">
        <v>23</v>
      </c>
      <c r="K32" s="33"/>
      <c r="L32" s="41">
        <f>L30/3600</f>
        <v>1.9290123456790123</v>
      </c>
      <c r="M32" s="41">
        <f>M30/3600</f>
        <v>19.290123456790127</v>
      </c>
      <c r="N32" s="36"/>
      <c r="O32" s="41">
        <f>O30/3600</f>
        <v>2.8785261945883702</v>
      </c>
      <c r="P32" s="41">
        <f>P30/3600</f>
        <v>28.785261945883711</v>
      </c>
      <c r="Q32" s="36"/>
      <c r="R32" s="58">
        <f>R30/3600</f>
        <v>0.87627059235892046</v>
      </c>
      <c r="S32" s="36"/>
    </row>
    <row r="33" spans="6:14" x14ac:dyDescent="0.25">
      <c r="F33" s="6"/>
      <c r="G33" s="3"/>
    </row>
    <row r="34" spans="6:14" x14ac:dyDescent="0.25">
      <c r="F34" s="6"/>
      <c r="G34" s="3"/>
      <c r="H34" s="3"/>
      <c r="J34" s="6"/>
      <c r="K34" s="30"/>
      <c r="L34" s="30"/>
      <c r="N34" s="30"/>
    </row>
    <row r="35" spans="6:14" x14ac:dyDescent="0.25">
      <c r="F35" s="6"/>
      <c r="G35" s="14"/>
      <c r="H35" s="14"/>
      <c r="J35" s="6"/>
      <c r="K35" s="14"/>
      <c r="L35" s="14"/>
      <c r="N35" s="1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2"/>
  <sheetViews>
    <sheetView workbookViewId="0">
      <selection activeCell="L27" sqref="L27"/>
    </sheetView>
  </sheetViews>
  <sheetFormatPr defaultRowHeight="15" x14ac:dyDescent="0.25"/>
  <cols>
    <col min="6" max="7" width="9.5703125" bestFit="1" customWidth="1"/>
  </cols>
  <sheetData>
    <row r="2" spans="2:8" ht="15.75" thickBot="1" x14ac:dyDescent="0.3">
      <c r="B2" s="64" t="s">
        <v>28</v>
      </c>
    </row>
    <row r="3" spans="2:8" ht="21.75" customHeight="1" thickBot="1" x14ac:dyDescent="0.3">
      <c r="B3" s="65" t="s">
        <v>15</v>
      </c>
      <c r="C3" s="26" t="s">
        <v>13</v>
      </c>
      <c r="D3" s="26" t="s">
        <v>0</v>
      </c>
      <c r="E3" s="26" t="s">
        <v>1</v>
      </c>
      <c r="F3" s="26" t="s">
        <v>2</v>
      </c>
      <c r="G3" s="26" t="s">
        <v>3</v>
      </c>
      <c r="H3" s="26" t="s">
        <v>4</v>
      </c>
    </row>
    <row r="4" spans="2:8" x14ac:dyDescent="0.25">
      <c r="B4" s="53">
        <v>0.158</v>
      </c>
      <c r="C4" s="53">
        <v>0.45700000000000002</v>
      </c>
      <c r="D4" s="30">
        <v>5.28</v>
      </c>
      <c r="E4" s="30">
        <v>4.05</v>
      </c>
      <c r="F4" s="30">
        <v>5.81</v>
      </c>
      <c r="G4" s="28">
        <v>41.2</v>
      </c>
      <c r="H4" s="9">
        <v>12.14</v>
      </c>
    </row>
    <row r="5" spans="2:8" x14ac:dyDescent="0.25">
      <c r="B5" s="53">
        <v>0.1</v>
      </c>
      <c r="C5" s="53">
        <v>0.28849999999999998</v>
      </c>
      <c r="D5" s="30">
        <v>7.45</v>
      </c>
      <c r="E5" s="30">
        <v>6.97</v>
      </c>
      <c r="F5" s="30">
        <v>7.77</v>
      </c>
      <c r="G5" s="28">
        <v>227</v>
      </c>
      <c r="H5" s="9">
        <v>16.84</v>
      </c>
    </row>
    <row r="6" spans="2:8" x14ac:dyDescent="0.25">
      <c r="B6" s="53">
        <v>6.3100000000000003E-2</v>
      </c>
      <c r="C6" s="53">
        <v>0.182</v>
      </c>
      <c r="D6" s="30">
        <v>9.31</v>
      </c>
      <c r="E6" s="30">
        <v>9.0399999999999991</v>
      </c>
      <c r="F6" s="30">
        <v>9.52</v>
      </c>
      <c r="G6" s="28">
        <v>924</v>
      </c>
      <c r="H6" s="9">
        <v>17.2</v>
      </c>
    </row>
    <row r="7" spans="2:8" x14ac:dyDescent="0.25">
      <c r="B7" s="53">
        <v>3.9800000000000002E-2</v>
      </c>
      <c r="C7" s="53">
        <v>0.1149</v>
      </c>
      <c r="D7" s="30">
        <v>10.8</v>
      </c>
      <c r="E7" s="30">
        <v>10.6</v>
      </c>
      <c r="F7" s="30">
        <v>10.96</v>
      </c>
      <c r="G7" s="28">
        <v>2590</v>
      </c>
      <c r="H7" s="9">
        <v>12.12</v>
      </c>
    </row>
    <row r="8" spans="2:8" x14ac:dyDescent="0.25">
      <c r="B8" s="53">
        <v>2.5100000000000001E-2</v>
      </c>
      <c r="C8" s="53">
        <v>7.2499999999999995E-2</v>
      </c>
      <c r="D8" s="30">
        <v>11.33</v>
      </c>
      <c r="E8" s="30">
        <v>11.08</v>
      </c>
      <c r="F8" s="30">
        <v>11.53</v>
      </c>
      <c r="G8" s="28">
        <v>2770</v>
      </c>
      <c r="H8" s="9">
        <v>3.2509999999999999</v>
      </c>
    </row>
    <row r="9" spans="2:8" x14ac:dyDescent="0.25">
      <c r="B9" s="53">
        <v>1.5800000000000002E-2</v>
      </c>
      <c r="C9" s="53">
        <v>4.5699999999999998E-2</v>
      </c>
      <c r="D9" s="30">
        <v>12.6</v>
      </c>
      <c r="E9" s="30">
        <v>12.39</v>
      </c>
      <c r="F9" s="30">
        <v>12.77</v>
      </c>
      <c r="G9" s="28">
        <v>6220</v>
      </c>
      <c r="H9" s="9">
        <v>1.8360000000000001</v>
      </c>
    </row>
    <row r="10" spans="2:8" x14ac:dyDescent="0.25">
      <c r="B10" s="53">
        <v>0.01</v>
      </c>
      <c r="C10" s="53">
        <v>2.8799999999999999E-2</v>
      </c>
      <c r="D10" s="30">
        <v>13.05</v>
      </c>
      <c r="E10" s="30">
        <v>12.78</v>
      </c>
      <c r="F10" s="30">
        <v>13.26</v>
      </c>
      <c r="G10" s="28">
        <v>6150</v>
      </c>
      <c r="H10" s="9">
        <v>0.45500000000000002</v>
      </c>
    </row>
    <row r="11" spans="2:8" x14ac:dyDescent="0.25">
      <c r="B11" s="53">
        <v>6.3E-3</v>
      </c>
      <c r="C11" s="53">
        <v>1.8200000000000001E-2</v>
      </c>
      <c r="D11" s="30">
        <v>13.92</v>
      </c>
      <c r="E11" s="30">
        <v>13.64</v>
      </c>
      <c r="F11" s="30">
        <v>14.14</v>
      </c>
      <c r="G11" s="28">
        <v>9300</v>
      </c>
      <c r="H11" s="9">
        <v>0.17299999999999999</v>
      </c>
    </row>
    <row r="12" spans="2:8" ht="15.75" thickBot="1" x14ac:dyDescent="0.3">
      <c r="B12" s="54">
        <v>4.0000000000000001E-3</v>
      </c>
      <c r="C12" s="54">
        <v>1.15E-2</v>
      </c>
      <c r="D12" s="31">
        <v>14.8</v>
      </c>
      <c r="E12" s="31">
        <v>14.52</v>
      </c>
      <c r="F12" s="31">
        <v>15.02</v>
      </c>
      <c r="G12" s="29">
        <v>14200</v>
      </c>
      <c r="H12" s="27">
        <v>6.6000000000000003E-2</v>
      </c>
    </row>
    <row r="13" spans="2:8" x14ac:dyDescent="0.25">
      <c r="C13" s="4"/>
      <c r="D13" s="4"/>
      <c r="E13" s="4"/>
      <c r="F13" s="4"/>
      <c r="G13" s="4"/>
      <c r="H13" s="4"/>
    </row>
    <row r="14" spans="2:8" x14ac:dyDescent="0.25">
      <c r="C14" s="4"/>
      <c r="D14" s="4"/>
      <c r="E14" s="4"/>
      <c r="F14" s="4"/>
      <c r="G14" s="4"/>
      <c r="H14" s="4"/>
    </row>
    <row r="15" spans="2:8" x14ac:dyDescent="0.25">
      <c r="C15" s="4"/>
      <c r="D15" s="4"/>
      <c r="E15" s="4"/>
      <c r="F15" s="4"/>
      <c r="G15" s="5"/>
      <c r="H15" s="4"/>
    </row>
    <row r="16" spans="2:8" x14ac:dyDescent="0.25">
      <c r="C16" s="4"/>
      <c r="D16" s="4"/>
      <c r="E16" s="4"/>
      <c r="F16" s="4"/>
      <c r="G16" s="5"/>
      <c r="H16" s="4"/>
    </row>
    <row r="17" spans="3:19" x14ac:dyDescent="0.25">
      <c r="C17" s="4"/>
      <c r="D17" s="4"/>
      <c r="E17" s="4"/>
      <c r="F17" s="4"/>
      <c r="G17" s="5"/>
      <c r="H17" s="4"/>
    </row>
    <row r="18" spans="3:19" x14ac:dyDescent="0.25">
      <c r="C18" s="4"/>
      <c r="D18" s="4"/>
      <c r="E18" s="4"/>
      <c r="F18" s="4"/>
      <c r="G18" s="5"/>
      <c r="H18" s="4"/>
    </row>
    <row r="20" spans="3:19" ht="15.75" thickBot="1" x14ac:dyDescent="0.3">
      <c r="H20" s="1"/>
      <c r="I20" s="1"/>
      <c r="J20" s="19"/>
      <c r="K20" s="19"/>
      <c r="L20" s="45" t="s">
        <v>30</v>
      </c>
      <c r="M20" s="46"/>
      <c r="N20" s="47"/>
      <c r="O20" s="45" t="s">
        <v>16</v>
      </c>
      <c r="P20" s="46"/>
      <c r="Q20" s="47"/>
      <c r="R20" s="45" t="s">
        <v>17</v>
      </c>
      <c r="S20" s="46"/>
    </row>
    <row r="21" spans="3:19" ht="15.75" thickBot="1" x14ac:dyDescent="0.3">
      <c r="C21" s="38"/>
      <c r="D21" s="38"/>
      <c r="E21" s="38"/>
      <c r="F21" s="39" t="s">
        <v>29</v>
      </c>
      <c r="G21" s="39" t="s">
        <v>32</v>
      </c>
      <c r="H21" s="1"/>
      <c r="I21" s="1"/>
      <c r="J21" s="40"/>
      <c r="K21" s="40"/>
      <c r="L21" s="39" t="s">
        <v>29</v>
      </c>
      <c r="M21" s="39" t="s">
        <v>32</v>
      </c>
      <c r="N21" s="40"/>
      <c r="O21" s="39" t="s">
        <v>29</v>
      </c>
      <c r="P21" s="39" t="s">
        <v>32</v>
      </c>
      <c r="Q21" s="40"/>
      <c r="R21" s="39" t="s">
        <v>29</v>
      </c>
      <c r="S21" s="39" t="s">
        <v>32</v>
      </c>
    </row>
    <row r="22" spans="3:19" x14ac:dyDescent="0.25">
      <c r="C22" s="6" t="s">
        <v>5</v>
      </c>
      <c r="F22" s="9">
        <v>5.6639999999999997</v>
      </c>
      <c r="G22" s="30"/>
      <c r="H22" s="1"/>
      <c r="I22" s="1"/>
      <c r="J22" s="6" t="s">
        <v>9</v>
      </c>
      <c r="L22" s="30">
        <v>13.88</v>
      </c>
      <c r="M22" s="30">
        <v>0.12</v>
      </c>
      <c r="N22" s="3"/>
      <c r="O22" s="30">
        <v>12.78</v>
      </c>
      <c r="P22" s="30">
        <v>0.34</v>
      </c>
      <c r="Q22" s="3"/>
      <c r="R22" s="30">
        <v>14.97</v>
      </c>
      <c r="S22" s="30">
        <v>0.21</v>
      </c>
    </row>
    <row r="23" spans="3:19" x14ac:dyDescent="0.25">
      <c r="C23" s="6" t="s">
        <v>6</v>
      </c>
      <c r="F23" s="5">
        <v>42400</v>
      </c>
      <c r="G23" s="30"/>
      <c r="H23" s="1"/>
      <c r="I23" s="1"/>
      <c r="J23" s="6" t="s">
        <v>10</v>
      </c>
      <c r="L23" s="30">
        <v>-24.3</v>
      </c>
      <c r="M23" s="30">
        <v>1.1000000000000001</v>
      </c>
      <c r="N23" s="3"/>
      <c r="O23" s="30">
        <v>-18.100000000000001</v>
      </c>
      <c r="P23" s="30">
        <v>1.9</v>
      </c>
      <c r="Q23" s="3"/>
      <c r="R23" s="30">
        <v>-51.8</v>
      </c>
      <c r="S23" s="30">
        <v>4.7</v>
      </c>
    </row>
    <row r="24" spans="3:19" x14ac:dyDescent="0.25">
      <c r="C24" s="6" t="s">
        <v>7</v>
      </c>
      <c r="F24" s="28">
        <v>64.099999999999994</v>
      </c>
      <c r="G24" s="28">
        <v>22.4</v>
      </c>
      <c r="H24" s="30"/>
      <c r="I24" s="1"/>
      <c r="J24" s="6" t="s">
        <v>11</v>
      </c>
      <c r="L24" s="51">
        <v>56.61</v>
      </c>
      <c r="M24" s="51">
        <v>19.73</v>
      </c>
      <c r="N24" s="3"/>
      <c r="O24" s="51">
        <v>61.58</v>
      </c>
      <c r="P24" s="51">
        <v>72.290000000000006</v>
      </c>
      <c r="Q24" s="3"/>
      <c r="R24" s="9">
        <v>8.1310000000000002</v>
      </c>
      <c r="S24" s="51">
        <v>6.468</v>
      </c>
    </row>
    <row r="25" spans="3:19" x14ac:dyDescent="0.25">
      <c r="C25" s="32" t="s">
        <v>8</v>
      </c>
      <c r="D25" s="33"/>
      <c r="E25" s="33"/>
      <c r="F25" s="34">
        <v>3.6400000000000002E-2</v>
      </c>
      <c r="G25" s="34">
        <v>8.3000000000000001E-3</v>
      </c>
      <c r="I25" s="1"/>
      <c r="J25" s="32" t="s">
        <v>12</v>
      </c>
      <c r="K25" s="33"/>
      <c r="L25" s="62">
        <v>3.3099999999999999E-9</v>
      </c>
      <c r="M25" s="35"/>
      <c r="N25" s="36"/>
      <c r="O25" s="34">
        <v>0.434</v>
      </c>
      <c r="P25" s="35"/>
      <c r="Q25" s="36"/>
      <c r="R25" s="34">
        <v>8.7499999999999994E-2</v>
      </c>
      <c r="S25" s="35"/>
    </row>
    <row r="26" spans="3:19" x14ac:dyDescent="0.25">
      <c r="H26" s="1"/>
      <c r="I26" s="1"/>
      <c r="L26" s="3"/>
      <c r="M26" s="3"/>
      <c r="N26" s="3"/>
      <c r="O26" s="3"/>
      <c r="P26" s="3"/>
      <c r="Q26" s="3"/>
      <c r="R26" s="3"/>
      <c r="S26" s="3"/>
    </row>
    <row r="27" spans="3:19" x14ac:dyDescent="0.25">
      <c r="D27" s="6"/>
      <c r="G27" s="1"/>
      <c r="H27" s="1"/>
      <c r="I27" s="1"/>
      <c r="J27" s="6" t="s">
        <v>18</v>
      </c>
      <c r="L27" s="3">
        <v>13.88</v>
      </c>
      <c r="M27" s="3"/>
      <c r="N27" s="3"/>
      <c r="O27" s="30">
        <v>12.78</v>
      </c>
      <c r="P27" s="3"/>
      <c r="Q27" s="3"/>
      <c r="R27" s="30">
        <v>14.97</v>
      </c>
      <c r="S27" s="3"/>
    </row>
    <row r="28" spans="3:19" x14ac:dyDescent="0.25">
      <c r="D28" s="6"/>
      <c r="G28" s="1"/>
      <c r="H28" s="1"/>
      <c r="J28" s="6" t="s">
        <v>19</v>
      </c>
      <c r="L28" s="3">
        <v>-24.3</v>
      </c>
      <c r="M28" s="3">
        <v>-24.3</v>
      </c>
      <c r="N28" s="3"/>
      <c r="O28" s="30">
        <v>-18.100000000000001</v>
      </c>
      <c r="P28" s="30">
        <v>-18.100000000000001</v>
      </c>
      <c r="Q28" s="3"/>
      <c r="R28" s="30">
        <v>-51.8</v>
      </c>
      <c r="S28" s="3"/>
    </row>
    <row r="29" spans="3:19" x14ac:dyDescent="0.25">
      <c r="D29" s="6"/>
      <c r="G29" s="1"/>
      <c r="H29" s="1"/>
      <c r="J29" s="6" t="s">
        <v>31</v>
      </c>
      <c r="L29" s="14">
        <v>1.0000000000000001E-5</v>
      </c>
      <c r="M29" s="14">
        <v>9.9999999999999995E-7</v>
      </c>
      <c r="N29" s="3"/>
      <c r="O29" s="14">
        <v>1.0000000000000001E-5</v>
      </c>
      <c r="P29" s="14">
        <v>9.9999999999999995E-7</v>
      </c>
      <c r="Q29" s="3"/>
      <c r="R29" s="14">
        <v>1.0000000000000001E-5</v>
      </c>
      <c r="S29" s="3"/>
    </row>
    <row r="30" spans="3:19" x14ac:dyDescent="0.25">
      <c r="J30" s="6" t="s">
        <v>21</v>
      </c>
      <c r="L30" s="13">
        <f>-1/(L29*L28)</f>
        <v>4115.2263374485592</v>
      </c>
      <c r="M30" s="13">
        <f>-1/(M29*M28)</f>
        <v>41152.263374485592</v>
      </c>
      <c r="N30" s="3"/>
      <c r="O30" s="13">
        <f>-1/(O29*O28)</f>
        <v>5524.8618784530372</v>
      </c>
      <c r="P30" s="13">
        <f>-1/(P29*P28)</f>
        <v>55248.618784530387</v>
      </c>
      <c r="Q30" s="3"/>
      <c r="R30" s="13">
        <f>-1/(R29*R28)</f>
        <v>1930.5019305019305</v>
      </c>
      <c r="S30" s="3"/>
    </row>
    <row r="31" spans="3:19" x14ac:dyDescent="0.25">
      <c r="J31" s="6" t="s">
        <v>22</v>
      </c>
      <c r="L31" s="13">
        <f>L30/60</f>
        <v>68.587105624142652</v>
      </c>
      <c r="M31" s="13">
        <f>M30/60</f>
        <v>685.87105624142657</v>
      </c>
      <c r="N31" s="3"/>
      <c r="O31" s="13">
        <f>O30/60</f>
        <v>92.081031307550617</v>
      </c>
      <c r="P31" s="13">
        <f>P30/60</f>
        <v>920.81031307550643</v>
      </c>
      <c r="Q31" s="3"/>
      <c r="R31" s="13">
        <f>R30/60</f>
        <v>32.175032175032172</v>
      </c>
      <c r="S31" s="3"/>
    </row>
    <row r="32" spans="3:19" x14ac:dyDescent="0.25">
      <c r="J32" s="32" t="s">
        <v>23</v>
      </c>
      <c r="K32" s="33"/>
      <c r="L32" s="41">
        <f>L30/3600</f>
        <v>1.1431184270690442</v>
      </c>
      <c r="M32" s="41">
        <f>M30/3600</f>
        <v>11.431184270690443</v>
      </c>
      <c r="N32" s="36"/>
      <c r="O32" s="41">
        <f>O30/3600</f>
        <v>1.5346838551258437</v>
      </c>
      <c r="P32" s="41">
        <f>P30/3600</f>
        <v>15.346838551258442</v>
      </c>
      <c r="Q32" s="36"/>
      <c r="R32" s="41">
        <f>R30/3600</f>
        <v>0.5362505362505362</v>
      </c>
      <c r="S32" s="3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3"/>
  <sheetViews>
    <sheetView topLeftCell="A7" workbookViewId="0">
      <selection activeCell="M37" sqref="M37"/>
    </sheetView>
  </sheetViews>
  <sheetFormatPr defaultRowHeight="15" x14ac:dyDescent="0.25"/>
  <cols>
    <col min="6" max="7" width="9.5703125" bestFit="1" customWidth="1"/>
    <col min="11" max="11" width="12.7109375" customWidth="1"/>
  </cols>
  <sheetData>
    <row r="2" spans="2:8" ht="15.75" thickBot="1" x14ac:dyDescent="0.3">
      <c r="B2" s="64" t="s">
        <v>28</v>
      </c>
    </row>
    <row r="3" spans="2:8" ht="21.75" customHeight="1" thickBot="1" x14ac:dyDescent="0.3">
      <c r="B3" s="65" t="s">
        <v>15</v>
      </c>
      <c r="C3" s="26" t="s">
        <v>13</v>
      </c>
      <c r="D3" s="26" t="s">
        <v>0</v>
      </c>
      <c r="E3" s="26" t="s">
        <v>1</v>
      </c>
      <c r="F3" s="26" t="s">
        <v>2</v>
      </c>
      <c r="G3" s="26" t="s">
        <v>3</v>
      </c>
      <c r="H3" s="26" t="s">
        <v>4</v>
      </c>
    </row>
    <row r="4" spans="2:8" x14ac:dyDescent="0.25">
      <c r="B4" s="53">
        <v>0.158</v>
      </c>
      <c r="C4" s="53">
        <v>0.254</v>
      </c>
      <c r="D4" s="30">
        <v>4.55</v>
      </c>
      <c r="E4" s="30" t="s">
        <v>14</v>
      </c>
      <c r="F4" s="30">
        <v>5.24</v>
      </c>
      <c r="G4" s="28">
        <v>11.1</v>
      </c>
      <c r="H4" s="9">
        <v>1.514</v>
      </c>
    </row>
    <row r="5" spans="2:8" x14ac:dyDescent="0.25">
      <c r="B5" s="53">
        <v>0.1</v>
      </c>
      <c r="C5" s="53">
        <v>0.1603</v>
      </c>
      <c r="D5" s="30">
        <v>7.77</v>
      </c>
      <c r="E5" s="30">
        <v>7.39</v>
      </c>
      <c r="F5" s="30">
        <v>8.0500000000000007</v>
      </c>
      <c r="G5" s="28">
        <v>175</v>
      </c>
      <c r="H5" s="9">
        <v>6.0110000000000001</v>
      </c>
    </row>
    <row r="6" spans="2:8" x14ac:dyDescent="0.25">
      <c r="B6" s="53">
        <v>6.3100000000000003E-2</v>
      </c>
      <c r="C6" s="53">
        <v>0.1011</v>
      </c>
      <c r="D6" s="30">
        <v>9.85</v>
      </c>
      <c r="E6" s="30">
        <v>9.65</v>
      </c>
      <c r="F6" s="30">
        <v>10.01</v>
      </c>
      <c r="G6" s="28">
        <v>883</v>
      </c>
      <c r="H6" s="9">
        <v>7.6109999999999998</v>
      </c>
    </row>
    <row r="7" spans="2:8" x14ac:dyDescent="0.25">
      <c r="B7" s="53">
        <v>3.9800000000000002E-2</v>
      </c>
      <c r="C7" s="53">
        <v>6.3799999999999996E-2</v>
      </c>
      <c r="D7" s="30">
        <v>11.77</v>
      </c>
      <c r="E7" s="30">
        <v>11.65</v>
      </c>
      <c r="F7" s="30">
        <v>11.87</v>
      </c>
      <c r="G7" s="28">
        <v>3790</v>
      </c>
      <c r="H7" s="9">
        <v>8.2140000000000004</v>
      </c>
    </row>
    <row r="8" spans="2:8" x14ac:dyDescent="0.25">
      <c r="B8" s="53">
        <v>2.5100000000000001E-2</v>
      </c>
      <c r="C8" s="53">
        <v>4.0300000000000002E-2</v>
      </c>
      <c r="D8" s="30">
        <v>13.1</v>
      </c>
      <c r="E8" s="30">
        <v>13.01</v>
      </c>
      <c r="F8" s="30">
        <v>13.19</v>
      </c>
      <c r="G8" s="28">
        <v>9100</v>
      </c>
      <c r="H8" s="9">
        <v>4.9470000000000001</v>
      </c>
    </row>
    <row r="9" spans="2:8" x14ac:dyDescent="0.25">
      <c r="B9" s="53">
        <v>1.5800000000000002E-2</v>
      </c>
      <c r="C9" s="53">
        <v>2.5399999999999999E-2</v>
      </c>
      <c r="D9" s="30">
        <v>13.97</v>
      </c>
      <c r="E9" s="30">
        <v>13.87</v>
      </c>
      <c r="F9" s="30">
        <v>14.05</v>
      </c>
      <c r="G9" s="28">
        <v>13600</v>
      </c>
      <c r="H9" s="9">
        <v>1.857</v>
      </c>
    </row>
    <row r="10" spans="2:8" x14ac:dyDescent="0.25">
      <c r="B10" s="53">
        <v>0.01</v>
      </c>
      <c r="C10" s="53">
        <v>1.6E-2</v>
      </c>
      <c r="D10" s="30">
        <v>14.62</v>
      </c>
      <c r="E10" s="30">
        <v>14.51</v>
      </c>
      <c r="F10" s="30">
        <v>14.73</v>
      </c>
      <c r="G10" s="28">
        <v>16600</v>
      </c>
      <c r="H10" s="9">
        <v>0.56799999999999995</v>
      </c>
    </row>
    <row r="11" spans="2:8" x14ac:dyDescent="0.25">
      <c r="B11" s="53">
        <v>6.3E-3</v>
      </c>
      <c r="C11" s="53">
        <v>1.01E-2</v>
      </c>
      <c r="D11" s="30">
        <v>15.11</v>
      </c>
      <c r="E11" s="30">
        <v>14.97</v>
      </c>
      <c r="F11" s="30">
        <v>15.24</v>
      </c>
      <c r="G11" s="28">
        <v>17100</v>
      </c>
      <c r="H11" s="9">
        <v>0.14699999999999999</v>
      </c>
    </row>
    <row r="12" spans="2:8" ht="15.75" thickBot="1" x14ac:dyDescent="0.3">
      <c r="B12" s="54">
        <v>4.0000000000000001E-3</v>
      </c>
      <c r="C12" s="54">
        <v>6.4000000000000003E-3</v>
      </c>
      <c r="D12" s="31">
        <v>14.39</v>
      </c>
      <c r="E12" s="31">
        <v>13.97</v>
      </c>
      <c r="F12" s="31">
        <v>14.68</v>
      </c>
      <c r="G12" s="29">
        <v>5200</v>
      </c>
      <c r="H12" s="27">
        <v>1.0999999999999999E-2</v>
      </c>
    </row>
    <row r="13" spans="2:8" x14ac:dyDescent="0.25">
      <c r="C13" s="30"/>
      <c r="D13" s="30"/>
      <c r="E13" s="30"/>
      <c r="F13" s="30"/>
      <c r="G13" s="30"/>
      <c r="H13" s="30"/>
    </row>
    <row r="14" spans="2:8" x14ac:dyDescent="0.25">
      <c r="C14" s="4"/>
      <c r="D14" s="4"/>
      <c r="E14" s="4"/>
      <c r="F14" s="4"/>
      <c r="G14" s="4"/>
      <c r="H14" s="4"/>
    </row>
    <row r="15" spans="2:8" x14ac:dyDescent="0.25">
      <c r="C15" s="4"/>
      <c r="D15" s="4"/>
      <c r="E15" s="4"/>
      <c r="F15" s="4"/>
      <c r="G15" s="5"/>
      <c r="H15" s="4"/>
    </row>
    <row r="16" spans="2:8" x14ac:dyDescent="0.25">
      <c r="C16" s="4"/>
      <c r="D16" s="4"/>
      <c r="E16" s="4"/>
      <c r="F16" s="4"/>
      <c r="G16" s="5"/>
      <c r="H16" s="4"/>
    </row>
    <row r="17" spans="3:19" x14ac:dyDescent="0.25">
      <c r="C17" s="4"/>
      <c r="D17" s="4"/>
      <c r="E17" s="4"/>
      <c r="F17" s="4"/>
      <c r="G17" s="5"/>
      <c r="H17" s="4"/>
    </row>
    <row r="18" spans="3:19" x14ac:dyDescent="0.25">
      <c r="C18" s="4"/>
      <c r="D18" s="4"/>
      <c r="E18" s="4"/>
      <c r="F18" s="4"/>
      <c r="G18" s="5"/>
      <c r="H18" s="4"/>
    </row>
    <row r="21" spans="3:19" ht="15.75" thickBot="1" x14ac:dyDescent="0.3">
      <c r="H21" s="1"/>
      <c r="I21" s="1"/>
      <c r="J21" s="19"/>
      <c r="K21" s="19"/>
      <c r="L21" s="45" t="s">
        <v>30</v>
      </c>
      <c r="M21" s="46"/>
      <c r="N21" s="47"/>
      <c r="O21" s="45" t="s">
        <v>16</v>
      </c>
      <c r="P21" s="46"/>
      <c r="Q21" s="47"/>
      <c r="R21" s="45" t="s">
        <v>17</v>
      </c>
      <c r="S21" s="46"/>
    </row>
    <row r="22" spans="3:19" ht="15.75" thickBot="1" x14ac:dyDescent="0.3">
      <c r="C22" s="38"/>
      <c r="D22" s="38"/>
      <c r="E22" s="38"/>
      <c r="F22" s="39" t="s">
        <v>29</v>
      </c>
      <c r="G22" s="39" t="s">
        <v>32</v>
      </c>
      <c r="H22" s="1"/>
      <c r="I22" s="1"/>
      <c r="J22" s="40"/>
      <c r="K22" s="40"/>
      <c r="L22" s="39" t="s">
        <v>29</v>
      </c>
      <c r="M22" s="39" t="s">
        <v>32</v>
      </c>
      <c r="N22" s="40"/>
      <c r="O22" s="39" t="s">
        <v>29</v>
      </c>
      <c r="P22" s="39" t="s">
        <v>32</v>
      </c>
      <c r="Q22" s="40"/>
      <c r="R22" s="39" t="s">
        <v>29</v>
      </c>
      <c r="S22" s="39" t="s">
        <v>32</v>
      </c>
    </row>
    <row r="23" spans="3:19" x14ac:dyDescent="0.25">
      <c r="C23" s="6" t="s">
        <v>5</v>
      </c>
      <c r="F23" s="9">
        <v>7.5309999999999997</v>
      </c>
      <c r="G23" s="30"/>
      <c r="H23" s="1"/>
      <c r="I23" s="1"/>
      <c r="J23" s="6" t="s">
        <v>9</v>
      </c>
      <c r="L23" s="30">
        <v>15.35</v>
      </c>
      <c r="M23" s="30">
        <v>7.0000000000000007E-2</v>
      </c>
      <c r="N23" s="3"/>
      <c r="O23" s="30">
        <v>14.52</v>
      </c>
      <c r="P23" s="30">
        <v>0.27</v>
      </c>
      <c r="Q23" s="3"/>
      <c r="R23" s="30">
        <v>15.67</v>
      </c>
      <c r="S23" s="30">
        <v>0.13</v>
      </c>
    </row>
    <row r="24" spans="3:19" x14ac:dyDescent="0.25">
      <c r="C24" s="6" t="s">
        <v>6</v>
      </c>
      <c r="F24" s="5">
        <v>66400</v>
      </c>
      <c r="G24" s="30"/>
      <c r="H24" s="1"/>
      <c r="I24" s="1"/>
      <c r="J24" s="6" t="s">
        <v>10</v>
      </c>
      <c r="L24" s="30">
        <v>-53.4</v>
      </c>
      <c r="M24" s="30">
        <v>1.5</v>
      </c>
      <c r="N24" s="3"/>
      <c r="O24" s="30">
        <v>-44</v>
      </c>
      <c r="P24" s="30">
        <v>3.2</v>
      </c>
      <c r="Q24" s="3"/>
      <c r="R24" s="30">
        <v>-64.7</v>
      </c>
      <c r="S24" s="30">
        <v>4.5999999999999996</v>
      </c>
    </row>
    <row r="25" spans="3:19" x14ac:dyDescent="0.25">
      <c r="C25" s="6" t="s">
        <v>7</v>
      </c>
      <c r="F25" s="30">
        <v>30.9</v>
      </c>
      <c r="G25" s="30">
        <v>6.4</v>
      </c>
      <c r="H25" s="30"/>
      <c r="I25" s="1"/>
      <c r="J25" s="6" t="s">
        <v>11</v>
      </c>
      <c r="L25" s="30">
        <v>28.47</v>
      </c>
      <c r="M25" s="9">
        <v>5.9690000000000003</v>
      </c>
      <c r="N25" s="3"/>
      <c r="O25" s="30">
        <v>27.14</v>
      </c>
      <c r="P25" s="30">
        <v>20.350000000000001</v>
      </c>
      <c r="Q25" s="3"/>
      <c r="R25" s="30">
        <v>18.309999999999999</v>
      </c>
      <c r="S25" s="30">
        <v>9.6790000000000003</v>
      </c>
    </row>
    <row r="26" spans="3:19" x14ac:dyDescent="0.25">
      <c r="C26" s="32" t="s">
        <v>8</v>
      </c>
      <c r="D26" s="33"/>
      <c r="E26" s="33"/>
      <c r="F26" s="55">
        <v>2.3300000000000001E-2</v>
      </c>
      <c r="G26" s="55">
        <v>2.7000000000000001E-3</v>
      </c>
      <c r="I26" s="1"/>
      <c r="J26" s="32" t="s">
        <v>12</v>
      </c>
      <c r="K26" s="33"/>
      <c r="L26" s="55">
        <v>2.4499999999999999E-3</v>
      </c>
      <c r="M26" s="35"/>
      <c r="N26" s="36"/>
      <c r="O26" s="35">
        <v>0.26900000000000002</v>
      </c>
      <c r="P26" s="35"/>
      <c r="Q26" s="36"/>
      <c r="R26" s="35">
        <v>0.58899999999999997</v>
      </c>
      <c r="S26" s="35"/>
    </row>
    <row r="27" spans="3:19" x14ac:dyDescent="0.25">
      <c r="H27" s="1"/>
      <c r="I27" s="1"/>
      <c r="L27" s="3"/>
      <c r="M27" s="3"/>
      <c r="N27" s="3"/>
      <c r="O27" s="3"/>
      <c r="P27" s="3"/>
      <c r="Q27" s="3"/>
      <c r="R27" s="3"/>
      <c r="S27" s="3"/>
    </row>
    <row r="28" spans="3:19" x14ac:dyDescent="0.25">
      <c r="D28" s="6"/>
      <c r="G28" s="1"/>
      <c r="H28" s="1"/>
      <c r="I28" s="1"/>
      <c r="J28" s="6" t="s">
        <v>18</v>
      </c>
      <c r="L28" s="3">
        <v>15.35</v>
      </c>
      <c r="N28" s="3"/>
      <c r="O28" s="30">
        <v>14.52</v>
      </c>
      <c r="Q28" s="3"/>
      <c r="R28" s="30">
        <v>15.67</v>
      </c>
      <c r="S28" s="3"/>
    </row>
    <row r="29" spans="3:19" x14ac:dyDescent="0.25">
      <c r="D29" s="6"/>
      <c r="G29" s="1"/>
      <c r="H29" s="1"/>
      <c r="J29" s="6" t="s">
        <v>19</v>
      </c>
      <c r="L29" s="3">
        <v>-53.4</v>
      </c>
      <c r="M29" s="3">
        <v>-53.4</v>
      </c>
      <c r="N29" s="3"/>
      <c r="O29" s="30">
        <v>-44</v>
      </c>
      <c r="P29" s="30">
        <v>-44</v>
      </c>
      <c r="Q29" s="3"/>
      <c r="R29" s="30">
        <v>-64.7</v>
      </c>
      <c r="S29" s="3"/>
    </row>
    <row r="30" spans="3:19" x14ac:dyDescent="0.25">
      <c r="D30" s="6"/>
      <c r="G30" s="1"/>
      <c r="H30" s="1"/>
      <c r="J30" s="6" t="s">
        <v>31</v>
      </c>
      <c r="L30" s="14">
        <v>1.0000000000000001E-5</v>
      </c>
      <c r="M30" s="14">
        <v>9.9999999999999995E-7</v>
      </c>
      <c r="N30" s="3"/>
      <c r="O30" s="14">
        <v>1.0000000000000001E-5</v>
      </c>
      <c r="P30" s="14">
        <v>9.9999999999999995E-7</v>
      </c>
      <c r="Q30" s="3"/>
      <c r="R30" s="14">
        <v>1.0000000000000001E-5</v>
      </c>
      <c r="S30" s="3"/>
    </row>
    <row r="31" spans="3:19" x14ac:dyDescent="0.25">
      <c r="J31" s="6" t="s">
        <v>21</v>
      </c>
      <c r="L31" s="13">
        <f>-1/(L30*L29)</f>
        <v>1872.6591760299623</v>
      </c>
      <c r="M31" s="13">
        <f>-1/(M30*M29)</f>
        <v>18726.591760299627</v>
      </c>
      <c r="N31" s="3"/>
      <c r="O31" s="13">
        <f>-1/(O30*O29)</f>
        <v>2272.7272727272725</v>
      </c>
      <c r="P31" s="13">
        <f>-1/(P30*P29)</f>
        <v>22727.272727272728</v>
      </c>
      <c r="Q31" s="3"/>
      <c r="R31" s="13">
        <f>-1/(R30*R29)</f>
        <v>1545.5950540958265</v>
      </c>
      <c r="S31" s="3"/>
    </row>
    <row r="32" spans="3:19" x14ac:dyDescent="0.25">
      <c r="J32" s="6" t="s">
        <v>22</v>
      </c>
      <c r="L32" s="13">
        <f>L31/60</f>
        <v>31.210986267166039</v>
      </c>
      <c r="M32" s="13">
        <f>M31/60</f>
        <v>312.10986267166044</v>
      </c>
      <c r="N32" s="3"/>
      <c r="O32" s="13">
        <f>O31/60</f>
        <v>37.878787878787875</v>
      </c>
      <c r="P32" s="13">
        <f>P31/60</f>
        <v>378.78787878787881</v>
      </c>
      <c r="Q32" s="3"/>
      <c r="R32" s="13">
        <f>R31/60</f>
        <v>25.759917568263777</v>
      </c>
      <c r="S32" s="3"/>
    </row>
    <row r="33" spans="10:19" x14ac:dyDescent="0.25">
      <c r="J33" s="32" t="s">
        <v>23</v>
      </c>
      <c r="K33" s="33"/>
      <c r="L33" s="41">
        <f>L31/3600</f>
        <v>0.52018310445276728</v>
      </c>
      <c r="M33" s="41">
        <f>M31/3600</f>
        <v>5.2018310445276743</v>
      </c>
      <c r="N33" s="36"/>
      <c r="O33" s="41">
        <f>O31/3600</f>
        <v>0.63131313131313127</v>
      </c>
      <c r="P33" s="41">
        <f>P31/3600</f>
        <v>6.3131313131313131</v>
      </c>
      <c r="Q33" s="36"/>
      <c r="R33" s="41">
        <f>R31/3600</f>
        <v>0.42933195947106295</v>
      </c>
      <c r="S33" s="3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3"/>
  <sheetViews>
    <sheetView workbookViewId="0">
      <selection activeCell="B2" sqref="B2"/>
    </sheetView>
  </sheetViews>
  <sheetFormatPr defaultRowHeight="15" x14ac:dyDescent="0.25"/>
  <cols>
    <col min="6" max="7" width="9.5703125" bestFit="1" customWidth="1"/>
  </cols>
  <sheetData>
    <row r="2" spans="2:8" ht="15.75" thickBot="1" x14ac:dyDescent="0.3">
      <c r="B2" s="64" t="s">
        <v>28</v>
      </c>
    </row>
    <row r="3" spans="2:8" ht="21.75" customHeight="1" thickBot="1" x14ac:dyDescent="0.3">
      <c r="B3" s="65" t="s">
        <v>15</v>
      </c>
      <c r="C3" s="26" t="s">
        <v>13</v>
      </c>
      <c r="D3" s="26" t="s">
        <v>0</v>
      </c>
      <c r="E3" s="26" t="s">
        <v>1</v>
      </c>
      <c r="F3" s="26" t="s">
        <v>2</v>
      </c>
      <c r="G3" s="26" t="s">
        <v>3</v>
      </c>
      <c r="H3" s="26" t="s">
        <v>4</v>
      </c>
    </row>
    <row r="4" spans="2:8" x14ac:dyDescent="0.25">
      <c r="B4" s="53">
        <v>0.251</v>
      </c>
      <c r="C4" s="53">
        <v>0.64400000000000002</v>
      </c>
      <c r="D4" s="4">
        <v>2.68</v>
      </c>
      <c r="E4" s="4">
        <v>1.45</v>
      </c>
      <c r="F4" s="4">
        <v>3.22</v>
      </c>
      <c r="G4" s="28">
        <v>4.33</v>
      </c>
      <c r="H4" s="9">
        <v>4.5209999999999999</v>
      </c>
    </row>
    <row r="5" spans="2:8" x14ac:dyDescent="0.25">
      <c r="B5" s="53">
        <v>0.158</v>
      </c>
      <c r="C5" s="53">
        <v>0.40600000000000003</v>
      </c>
      <c r="D5" s="4">
        <v>4.7</v>
      </c>
      <c r="E5" s="4">
        <v>4.17</v>
      </c>
      <c r="F5" s="4">
        <v>5.04</v>
      </c>
      <c r="G5" s="28">
        <v>20.5</v>
      </c>
      <c r="H5" s="9">
        <v>5.37</v>
      </c>
    </row>
    <row r="6" spans="2:8" x14ac:dyDescent="0.25">
      <c r="B6" s="53">
        <v>0.1</v>
      </c>
      <c r="C6" s="53">
        <v>0.25640000000000002</v>
      </c>
      <c r="D6" s="4">
        <v>7.52</v>
      </c>
      <c r="E6" s="4">
        <v>7.34</v>
      </c>
      <c r="F6" s="4">
        <v>7.66</v>
      </c>
      <c r="G6" s="28">
        <v>217</v>
      </c>
      <c r="H6" s="9">
        <v>14.28</v>
      </c>
    </row>
    <row r="7" spans="2:8" x14ac:dyDescent="0.25">
      <c r="B7" s="53">
        <v>6.3100000000000003E-2</v>
      </c>
      <c r="C7" s="53">
        <v>0.1618</v>
      </c>
      <c r="D7" s="4">
        <v>8.85</v>
      </c>
      <c r="E7" s="4">
        <v>8.7100000000000009</v>
      </c>
      <c r="F7" s="4">
        <v>8.9700000000000006</v>
      </c>
      <c r="G7" s="28">
        <v>520</v>
      </c>
      <c r="H7" s="9">
        <v>8.5960000000000001</v>
      </c>
    </row>
    <row r="8" spans="2:8" x14ac:dyDescent="0.25">
      <c r="B8" s="53">
        <v>3.9800000000000002E-2</v>
      </c>
      <c r="C8" s="53">
        <v>0.1021</v>
      </c>
      <c r="D8" s="4">
        <v>10.38</v>
      </c>
      <c r="E8" s="4">
        <v>10.28</v>
      </c>
      <c r="F8" s="4">
        <v>10.47</v>
      </c>
      <c r="G8" s="28">
        <v>1510</v>
      </c>
      <c r="H8" s="9">
        <v>6.2750000000000004</v>
      </c>
    </row>
    <row r="9" spans="2:8" x14ac:dyDescent="0.25">
      <c r="B9" s="53">
        <v>2.5100000000000001E-2</v>
      </c>
      <c r="C9" s="53">
        <v>6.4399999999999999E-2</v>
      </c>
      <c r="D9" s="4">
        <v>11.26</v>
      </c>
      <c r="E9" s="4">
        <v>11.16</v>
      </c>
      <c r="F9" s="4">
        <v>11.35</v>
      </c>
      <c r="G9" s="28">
        <v>2300</v>
      </c>
      <c r="H9" s="9">
        <v>2.4009999999999998</v>
      </c>
    </row>
    <row r="10" spans="2:8" x14ac:dyDescent="0.25">
      <c r="B10" s="53">
        <v>1.5800000000000002E-2</v>
      </c>
      <c r="C10" s="53">
        <v>4.0599999999999997E-2</v>
      </c>
      <c r="D10" s="4">
        <v>12.36</v>
      </c>
      <c r="E10" s="4">
        <v>12.27</v>
      </c>
      <c r="F10" s="4">
        <v>12.45</v>
      </c>
      <c r="G10" s="28">
        <v>4370</v>
      </c>
      <c r="H10" s="9">
        <v>1.1459999999999999</v>
      </c>
    </row>
    <row r="11" spans="2:8" x14ac:dyDescent="0.25">
      <c r="B11" s="53">
        <v>0.01</v>
      </c>
      <c r="C11" s="53">
        <v>2.5600000000000001E-2</v>
      </c>
      <c r="D11" s="4">
        <v>13</v>
      </c>
      <c r="E11" s="4">
        <v>12.89</v>
      </c>
      <c r="F11" s="4">
        <v>13.1</v>
      </c>
      <c r="G11" s="28">
        <v>5230</v>
      </c>
      <c r="H11" s="9">
        <v>0.34399999999999997</v>
      </c>
    </row>
    <row r="12" spans="2:8" ht="15.75" thickBot="1" x14ac:dyDescent="0.3">
      <c r="B12" s="54">
        <v>6.3E-3</v>
      </c>
      <c r="C12" s="54">
        <v>1.6199999999999999E-2</v>
      </c>
      <c r="D12" s="31">
        <v>12.24</v>
      </c>
      <c r="E12" s="31">
        <v>11.93</v>
      </c>
      <c r="F12" s="31">
        <v>12.48</v>
      </c>
      <c r="G12" s="29">
        <v>1550</v>
      </c>
      <c r="H12" s="27">
        <v>2.5000000000000001E-2</v>
      </c>
    </row>
    <row r="13" spans="2:8" x14ac:dyDescent="0.25">
      <c r="B13" s="1"/>
      <c r="C13" s="4"/>
      <c r="D13" s="4"/>
      <c r="E13" s="4"/>
      <c r="F13" s="4"/>
      <c r="G13" s="4"/>
      <c r="H13" s="4"/>
    </row>
    <row r="14" spans="2:8" x14ac:dyDescent="0.25">
      <c r="C14" s="4"/>
      <c r="D14" s="4"/>
      <c r="E14" s="4"/>
      <c r="F14" s="4"/>
      <c r="G14" s="4"/>
      <c r="H14" s="4"/>
    </row>
    <row r="15" spans="2:8" x14ac:dyDescent="0.25">
      <c r="C15" s="4"/>
      <c r="D15" s="4"/>
      <c r="E15" s="4"/>
      <c r="F15" s="4"/>
      <c r="G15" s="5"/>
      <c r="H15" s="4"/>
    </row>
    <row r="16" spans="2:8" x14ac:dyDescent="0.25">
      <c r="C16" s="4"/>
      <c r="D16" s="4"/>
      <c r="E16" s="4"/>
      <c r="F16" s="4"/>
      <c r="G16" s="5"/>
      <c r="H16" s="4"/>
    </row>
    <row r="17" spans="3:19" x14ac:dyDescent="0.25">
      <c r="C17" s="4"/>
      <c r="D17" s="4"/>
      <c r="E17" s="4"/>
      <c r="F17" s="4"/>
      <c r="G17" s="5"/>
      <c r="H17" s="4"/>
    </row>
    <row r="18" spans="3:19" x14ac:dyDescent="0.25">
      <c r="C18" s="4"/>
      <c r="D18" s="4"/>
      <c r="E18" s="4"/>
      <c r="F18" s="4"/>
      <c r="G18" s="5"/>
      <c r="H18" s="4"/>
    </row>
    <row r="19" spans="3:19" x14ac:dyDescent="0.25">
      <c r="C19" s="4"/>
      <c r="D19" s="4"/>
      <c r="E19" s="4"/>
      <c r="F19" s="4"/>
      <c r="G19" s="5"/>
      <c r="H19" s="4"/>
    </row>
    <row r="21" spans="3:19" ht="15.75" thickBot="1" x14ac:dyDescent="0.3">
      <c r="H21" s="1"/>
      <c r="I21" s="1"/>
      <c r="J21" s="19"/>
      <c r="K21" s="19"/>
      <c r="L21" s="45" t="s">
        <v>30</v>
      </c>
      <c r="M21" s="46"/>
      <c r="N21" s="47"/>
      <c r="O21" s="45" t="s">
        <v>16</v>
      </c>
      <c r="P21" s="46"/>
      <c r="Q21" s="47"/>
      <c r="R21" s="45" t="s">
        <v>17</v>
      </c>
      <c r="S21" s="46"/>
    </row>
    <row r="22" spans="3:19" ht="15.75" thickBot="1" x14ac:dyDescent="0.3">
      <c r="C22" s="38"/>
      <c r="D22" s="38"/>
      <c r="E22" s="38"/>
      <c r="F22" s="39" t="s">
        <v>29</v>
      </c>
      <c r="G22" s="39" t="s">
        <v>32</v>
      </c>
      <c r="H22" s="1"/>
      <c r="I22" s="1"/>
      <c r="J22" s="40"/>
      <c r="K22" s="40"/>
      <c r="L22" s="39" t="s">
        <v>29</v>
      </c>
      <c r="M22" s="39" t="s">
        <v>32</v>
      </c>
      <c r="N22" s="40"/>
      <c r="O22" s="39" t="s">
        <v>29</v>
      </c>
      <c r="P22" s="39" t="s">
        <v>32</v>
      </c>
      <c r="Q22" s="40"/>
      <c r="R22" s="39" t="s">
        <v>29</v>
      </c>
      <c r="S22" s="39" t="s">
        <v>32</v>
      </c>
    </row>
    <row r="23" spans="3:19" x14ac:dyDescent="0.25">
      <c r="C23" s="6" t="s">
        <v>5</v>
      </c>
      <c r="F23" s="9">
        <v>4.7469999999999999</v>
      </c>
      <c r="G23" s="30"/>
      <c r="H23" s="1"/>
      <c r="I23" s="1"/>
      <c r="J23" s="6" t="s">
        <v>9</v>
      </c>
      <c r="L23" s="30">
        <v>13.01</v>
      </c>
      <c r="M23" s="30">
        <v>7.0000000000000007E-2</v>
      </c>
      <c r="N23" s="3"/>
      <c r="O23" s="30">
        <v>11.99</v>
      </c>
      <c r="P23" s="30">
        <v>0.16</v>
      </c>
      <c r="Q23" s="3"/>
      <c r="R23" s="30">
        <v>14.17</v>
      </c>
      <c r="S23" s="30">
        <v>0.17</v>
      </c>
    </row>
    <row r="24" spans="3:19" x14ac:dyDescent="0.25">
      <c r="C24" s="6" t="s">
        <v>6</v>
      </c>
      <c r="F24" s="5">
        <v>15700</v>
      </c>
      <c r="G24" s="30"/>
      <c r="H24" s="1"/>
      <c r="I24" s="1"/>
      <c r="J24" s="6" t="s">
        <v>10</v>
      </c>
      <c r="L24" s="30">
        <v>-22.5</v>
      </c>
      <c r="M24" s="30">
        <v>0.6</v>
      </c>
      <c r="N24" s="3"/>
      <c r="O24" s="30">
        <v>-17.5</v>
      </c>
      <c r="P24" s="30">
        <v>0.9</v>
      </c>
      <c r="Q24" s="3"/>
      <c r="R24" s="30">
        <v>-45</v>
      </c>
      <c r="S24" s="30">
        <v>3.7</v>
      </c>
    </row>
    <row r="25" spans="3:19" x14ac:dyDescent="0.25">
      <c r="C25" s="6" t="s">
        <v>7</v>
      </c>
      <c r="F25" s="30">
        <v>43</v>
      </c>
      <c r="G25" s="30">
        <v>9.8000000000000007</v>
      </c>
      <c r="H25" s="30"/>
      <c r="I25" s="1"/>
      <c r="J25" s="6" t="s">
        <v>11</v>
      </c>
      <c r="L25" s="30">
        <v>40.700000000000003</v>
      </c>
      <c r="M25" s="51">
        <v>7.4909999999999997</v>
      </c>
      <c r="N25" s="3"/>
      <c r="O25" s="30">
        <v>40.32</v>
      </c>
      <c r="P25" s="30">
        <v>17.510000000000002</v>
      </c>
      <c r="Q25" s="3"/>
      <c r="R25" s="9">
        <v>8.1170000000000009</v>
      </c>
      <c r="S25" s="9">
        <v>5.4509999999999996</v>
      </c>
    </row>
    <row r="26" spans="3:19" x14ac:dyDescent="0.25">
      <c r="C26" s="32" t="s">
        <v>8</v>
      </c>
      <c r="D26" s="33"/>
      <c r="E26" s="33"/>
      <c r="F26" s="55">
        <v>5.0200000000000002E-2</v>
      </c>
      <c r="G26" s="55">
        <v>5.7999999999999996E-3</v>
      </c>
      <c r="I26" s="1"/>
      <c r="J26" s="32" t="s">
        <v>12</v>
      </c>
      <c r="K26" s="33"/>
      <c r="L26" s="61">
        <v>1.4100000000000001E-19</v>
      </c>
      <c r="M26" s="35"/>
      <c r="N26" s="36"/>
      <c r="O26" s="55">
        <v>3.5500000000000002E-3</v>
      </c>
      <c r="P26" s="35"/>
      <c r="Q26" s="36"/>
      <c r="R26" s="35">
        <v>0.78700000000000003</v>
      </c>
      <c r="S26" s="35"/>
    </row>
    <row r="27" spans="3:19" x14ac:dyDescent="0.25">
      <c r="H27" s="1"/>
      <c r="I27" s="1"/>
      <c r="L27" s="3"/>
      <c r="M27" s="3"/>
      <c r="N27" s="3"/>
      <c r="O27" s="3"/>
      <c r="P27" s="3"/>
      <c r="Q27" s="3"/>
      <c r="R27" s="3"/>
      <c r="S27" s="3"/>
    </row>
    <row r="28" spans="3:19" x14ac:dyDescent="0.25">
      <c r="D28" s="6"/>
      <c r="G28" s="1"/>
      <c r="H28" s="1"/>
      <c r="I28" s="1"/>
      <c r="J28" s="6" t="s">
        <v>18</v>
      </c>
      <c r="L28" s="3">
        <v>13.01</v>
      </c>
      <c r="N28" s="3"/>
      <c r="O28" s="30">
        <v>11.99</v>
      </c>
      <c r="Q28" s="3"/>
      <c r="R28" s="30">
        <v>14.17</v>
      </c>
      <c r="S28" s="3"/>
    </row>
    <row r="29" spans="3:19" x14ac:dyDescent="0.25">
      <c r="D29" s="6"/>
      <c r="G29" s="1"/>
      <c r="H29" s="1"/>
      <c r="J29" s="6" t="s">
        <v>19</v>
      </c>
      <c r="L29" s="3">
        <v>-22.5</v>
      </c>
      <c r="M29" s="3">
        <v>-22.5</v>
      </c>
      <c r="N29" s="3"/>
      <c r="O29" s="30">
        <v>-17.5</v>
      </c>
      <c r="P29" s="30">
        <v>-17.5</v>
      </c>
      <c r="Q29" s="3"/>
      <c r="R29" s="30">
        <v>-45</v>
      </c>
      <c r="S29" s="3"/>
    </row>
    <row r="30" spans="3:19" x14ac:dyDescent="0.25">
      <c r="D30" s="6"/>
      <c r="G30" s="1"/>
      <c r="H30" s="1"/>
      <c r="J30" s="6" t="s">
        <v>31</v>
      </c>
      <c r="L30" s="14">
        <v>1.0000000000000001E-5</v>
      </c>
      <c r="M30" s="14">
        <v>9.9999999999999995E-7</v>
      </c>
      <c r="N30" s="3"/>
      <c r="O30" s="14">
        <v>1.0000000000000001E-5</v>
      </c>
      <c r="P30" s="14">
        <v>9.9999999999999995E-7</v>
      </c>
      <c r="Q30" s="3"/>
      <c r="R30" s="14">
        <v>1.0000000000000001E-5</v>
      </c>
      <c r="S30" s="3"/>
    </row>
    <row r="31" spans="3:19" x14ac:dyDescent="0.25">
      <c r="J31" s="6" t="s">
        <v>21</v>
      </c>
      <c r="L31" s="13">
        <f>-1/(L30*L29)</f>
        <v>4444.4444444444443</v>
      </c>
      <c r="M31" s="13">
        <f>-1/(M30*M29)</f>
        <v>44444.444444444445</v>
      </c>
      <c r="N31" s="3"/>
      <c r="O31" s="13">
        <f>-1/(O30*O29)</f>
        <v>5714.2857142857138</v>
      </c>
      <c r="P31" s="13">
        <f>-1/(P30*P29)</f>
        <v>57142.857142857145</v>
      </c>
      <c r="Q31" s="3"/>
      <c r="R31" s="13">
        <f>-1/(R30*R29)</f>
        <v>2222.2222222222222</v>
      </c>
      <c r="S31" s="3"/>
    </row>
    <row r="32" spans="3:19" x14ac:dyDescent="0.25">
      <c r="J32" s="6" t="s">
        <v>22</v>
      </c>
      <c r="L32" s="13">
        <f>L31/60</f>
        <v>74.074074074074076</v>
      </c>
      <c r="M32" s="13">
        <f>M31/60</f>
        <v>740.74074074074076</v>
      </c>
      <c r="N32" s="3"/>
      <c r="O32" s="13">
        <f>O31/60</f>
        <v>95.238095238095227</v>
      </c>
      <c r="P32" s="13">
        <f>P31/60</f>
        <v>952.38095238095241</v>
      </c>
      <c r="Q32" s="3"/>
      <c r="R32" s="13">
        <f>R31/60</f>
        <v>37.037037037037038</v>
      </c>
      <c r="S32" s="3"/>
    </row>
    <row r="33" spans="10:19" x14ac:dyDescent="0.25">
      <c r="J33" s="32" t="s">
        <v>23</v>
      </c>
      <c r="K33" s="33"/>
      <c r="L33" s="41">
        <f>L31/3600</f>
        <v>1.2345679012345678</v>
      </c>
      <c r="M33" s="41">
        <f>M31/3600</f>
        <v>12.345679012345679</v>
      </c>
      <c r="N33" s="36"/>
      <c r="O33" s="41">
        <f>O31/3600</f>
        <v>1.5873015873015872</v>
      </c>
      <c r="P33" s="41">
        <f>P31/3600</f>
        <v>15.873015873015873</v>
      </c>
      <c r="Q33" s="36"/>
      <c r="R33" s="41">
        <f>R31/3600</f>
        <v>0.61728395061728392</v>
      </c>
      <c r="S33" s="36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4"/>
  <sheetViews>
    <sheetView workbookViewId="0">
      <selection activeCell="D22" sqref="D22"/>
    </sheetView>
  </sheetViews>
  <sheetFormatPr defaultRowHeight="15" x14ac:dyDescent="0.25"/>
  <cols>
    <col min="6" max="7" width="9.5703125" bestFit="1" customWidth="1"/>
    <col min="11" max="11" width="12.140625" customWidth="1"/>
  </cols>
  <sheetData>
    <row r="2" spans="2:8" ht="15.75" thickBot="1" x14ac:dyDescent="0.3">
      <c r="B2" s="64" t="s">
        <v>28</v>
      </c>
    </row>
    <row r="3" spans="2:8" ht="21.75" customHeight="1" thickBot="1" x14ac:dyDescent="0.3">
      <c r="B3" s="65" t="s">
        <v>15</v>
      </c>
      <c r="C3" s="26" t="s">
        <v>13</v>
      </c>
      <c r="D3" s="26" t="s">
        <v>0</v>
      </c>
      <c r="E3" s="26" t="s">
        <v>1</v>
      </c>
      <c r="F3" s="26" t="s">
        <v>2</v>
      </c>
      <c r="G3" s="26" t="s">
        <v>3</v>
      </c>
      <c r="H3" s="26" t="s">
        <v>4</v>
      </c>
    </row>
    <row r="4" spans="2:8" x14ac:dyDescent="0.25">
      <c r="B4" s="53">
        <v>0.251</v>
      </c>
      <c r="C4" s="53">
        <v>0.67100000000000004</v>
      </c>
      <c r="D4" s="30">
        <v>2.0099999999999998</v>
      </c>
      <c r="E4" s="30" t="s">
        <v>14</v>
      </c>
      <c r="F4" s="30">
        <v>2.7</v>
      </c>
      <c r="G4" s="28">
        <v>2.2999999999999998</v>
      </c>
      <c r="H4" s="51">
        <v>2.081</v>
      </c>
    </row>
    <row r="5" spans="2:8" x14ac:dyDescent="0.25">
      <c r="B5" s="53">
        <v>0.158</v>
      </c>
      <c r="C5" s="53">
        <v>0.42299999999999999</v>
      </c>
      <c r="D5" s="30">
        <v>4.72</v>
      </c>
      <c r="E5" s="30">
        <v>4.1900000000000004</v>
      </c>
      <c r="F5" s="30">
        <v>5.0599999999999996</v>
      </c>
      <c r="G5" s="28">
        <v>21.8</v>
      </c>
      <c r="H5" s="51">
        <v>4.9610000000000003</v>
      </c>
    </row>
    <row r="6" spans="2:8" x14ac:dyDescent="0.25">
      <c r="B6" s="53">
        <v>0.1</v>
      </c>
      <c r="C6" s="53">
        <v>0.2671</v>
      </c>
      <c r="D6" s="30">
        <v>6.84</v>
      </c>
      <c r="E6" s="30">
        <v>6.58</v>
      </c>
      <c r="F6" s="30">
        <v>7.04</v>
      </c>
      <c r="G6" s="28">
        <v>115</v>
      </c>
      <c r="H6" s="51">
        <v>6.5670000000000002</v>
      </c>
    </row>
    <row r="7" spans="2:8" x14ac:dyDescent="0.25">
      <c r="B7" s="53">
        <v>6.3100000000000003E-2</v>
      </c>
      <c r="C7" s="53">
        <v>0.16850000000000001</v>
      </c>
      <c r="D7" s="30">
        <v>8.1199999999999992</v>
      </c>
      <c r="E7" s="30">
        <v>7.92</v>
      </c>
      <c r="F7" s="30">
        <v>8.3000000000000007</v>
      </c>
      <c r="G7" s="28">
        <v>262</v>
      </c>
      <c r="H7" s="51">
        <v>3.7629999999999999</v>
      </c>
    </row>
    <row r="8" spans="2:8" x14ac:dyDescent="0.25">
      <c r="B8" s="53">
        <v>3.9800000000000002E-2</v>
      </c>
      <c r="C8" s="53">
        <v>0.10630000000000001</v>
      </c>
      <c r="D8" s="30">
        <v>9.39</v>
      </c>
      <c r="E8" s="30">
        <v>9.2200000000000006</v>
      </c>
      <c r="F8" s="30">
        <v>9.5399999999999991</v>
      </c>
      <c r="G8" s="28">
        <v>585</v>
      </c>
      <c r="H8" s="51">
        <v>2.11</v>
      </c>
    </row>
    <row r="9" spans="2:8" x14ac:dyDescent="0.25">
      <c r="B9" s="53">
        <v>2.5100000000000001E-2</v>
      </c>
      <c r="C9" s="53">
        <v>6.7100000000000007E-2</v>
      </c>
      <c r="D9" s="30">
        <v>10.19</v>
      </c>
      <c r="E9" s="30">
        <v>10.01</v>
      </c>
      <c r="F9" s="30">
        <v>10.35</v>
      </c>
      <c r="G9" s="28">
        <v>827</v>
      </c>
      <c r="H9" s="51">
        <v>0.749</v>
      </c>
    </row>
    <row r="10" spans="2:8" x14ac:dyDescent="0.25">
      <c r="B10" s="53">
        <v>1.5800000000000002E-2</v>
      </c>
      <c r="C10" s="53">
        <v>4.2299999999999997E-2</v>
      </c>
      <c r="D10" s="30">
        <v>11.19</v>
      </c>
      <c r="E10" s="30">
        <v>11.01</v>
      </c>
      <c r="F10" s="30">
        <v>11.34</v>
      </c>
      <c r="G10" s="28">
        <v>1410</v>
      </c>
      <c r="H10" s="51">
        <v>0.32100000000000001</v>
      </c>
    </row>
    <row r="11" spans="2:8" x14ac:dyDescent="0.25">
      <c r="B11" s="53">
        <v>0.01</v>
      </c>
      <c r="C11" s="53">
        <v>2.6700000000000002E-2</v>
      </c>
      <c r="D11" s="30">
        <v>11.84</v>
      </c>
      <c r="E11" s="30">
        <v>11.63</v>
      </c>
      <c r="F11" s="30">
        <v>12.01</v>
      </c>
      <c r="G11" s="28">
        <v>1710</v>
      </c>
      <c r="H11" s="51">
        <v>9.7000000000000003E-2</v>
      </c>
    </row>
    <row r="12" spans="2:8" ht="15.75" thickBot="1" x14ac:dyDescent="0.3">
      <c r="B12" s="54">
        <v>6.3E-3</v>
      </c>
      <c r="C12" s="54">
        <v>1.6899999999999998E-2</v>
      </c>
      <c r="D12" s="31">
        <v>10.33</v>
      </c>
      <c r="E12" s="31">
        <v>8.8800000000000008</v>
      </c>
      <c r="F12" s="31">
        <v>10.9</v>
      </c>
      <c r="G12" s="29">
        <v>239</v>
      </c>
      <c r="H12" s="52">
        <v>3.0000000000000001E-3</v>
      </c>
    </row>
    <row r="13" spans="2:8" x14ac:dyDescent="0.25">
      <c r="C13" s="4"/>
      <c r="D13" s="4"/>
      <c r="E13" s="4"/>
      <c r="F13" s="4"/>
      <c r="G13" s="4"/>
      <c r="H13" s="4"/>
    </row>
    <row r="14" spans="2:8" x14ac:dyDescent="0.25">
      <c r="C14" s="4"/>
      <c r="D14" s="4"/>
      <c r="E14" s="4"/>
      <c r="F14" s="4"/>
      <c r="G14" s="4"/>
      <c r="H14" s="4"/>
    </row>
    <row r="15" spans="2:8" x14ac:dyDescent="0.25">
      <c r="C15" s="4"/>
      <c r="D15" s="4"/>
      <c r="E15" s="4"/>
      <c r="F15" s="4"/>
      <c r="G15" s="5"/>
      <c r="H15" s="4"/>
    </row>
    <row r="16" spans="2:8" x14ac:dyDescent="0.25">
      <c r="C16" s="4"/>
      <c r="D16" s="4"/>
      <c r="E16" s="4"/>
      <c r="F16" s="4"/>
      <c r="G16" s="5"/>
      <c r="H16" s="4"/>
    </row>
    <row r="17" spans="3:19" x14ac:dyDescent="0.25">
      <c r="C17" s="4"/>
      <c r="D17" s="4"/>
      <c r="E17" s="4"/>
      <c r="F17" s="4"/>
      <c r="G17" s="5"/>
      <c r="H17" s="4"/>
    </row>
    <row r="18" spans="3:19" x14ac:dyDescent="0.25">
      <c r="C18" s="4"/>
      <c r="D18" s="4"/>
      <c r="E18" s="4"/>
      <c r="F18" s="4"/>
      <c r="G18" s="5"/>
      <c r="H18" s="4"/>
    </row>
    <row r="19" spans="3:19" x14ac:dyDescent="0.25">
      <c r="C19" s="4"/>
      <c r="D19" s="4"/>
      <c r="E19" s="4"/>
      <c r="F19" s="4"/>
      <c r="G19" s="5"/>
      <c r="H19" s="4"/>
    </row>
    <row r="20" spans="3:19" x14ac:dyDescent="0.25">
      <c r="C20" s="4"/>
      <c r="D20" s="4"/>
      <c r="E20" s="4"/>
      <c r="F20" s="4"/>
      <c r="G20" s="5"/>
      <c r="H20" s="4"/>
    </row>
    <row r="22" spans="3:19" ht="15.75" thickBot="1" x14ac:dyDescent="0.3">
      <c r="H22" s="1"/>
      <c r="I22" s="1"/>
      <c r="J22" s="19"/>
      <c r="K22" s="19"/>
      <c r="L22" s="45" t="s">
        <v>30</v>
      </c>
      <c r="M22" s="46"/>
      <c r="N22" s="47"/>
      <c r="O22" s="45" t="s">
        <v>16</v>
      </c>
      <c r="P22" s="46"/>
      <c r="Q22" s="47"/>
      <c r="R22" s="45" t="s">
        <v>17</v>
      </c>
      <c r="S22" s="46"/>
    </row>
    <row r="23" spans="3:19" ht="15.75" thickBot="1" x14ac:dyDescent="0.3">
      <c r="C23" s="38"/>
      <c r="D23" s="38"/>
      <c r="E23" s="38"/>
      <c r="F23" s="39" t="s">
        <v>29</v>
      </c>
      <c r="G23" s="39" t="s">
        <v>32</v>
      </c>
      <c r="H23" s="1"/>
      <c r="I23" s="1"/>
      <c r="J23" s="40"/>
      <c r="K23" s="40"/>
      <c r="L23" s="39" t="s">
        <v>29</v>
      </c>
      <c r="M23" s="39" t="s">
        <v>32</v>
      </c>
      <c r="N23" s="40"/>
      <c r="O23" s="39" t="s">
        <v>29</v>
      </c>
      <c r="P23" s="39" t="s">
        <v>32</v>
      </c>
      <c r="Q23" s="40"/>
      <c r="R23" s="39" t="s">
        <v>29</v>
      </c>
      <c r="S23" s="39" t="s">
        <v>32</v>
      </c>
    </row>
    <row r="24" spans="3:19" x14ac:dyDescent="0.25">
      <c r="C24" s="6" t="s">
        <v>5</v>
      </c>
      <c r="F24" s="30">
        <v>2.1469999999999998</v>
      </c>
      <c r="G24" s="30"/>
      <c r="H24" s="1"/>
      <c r="I24" s="1"/>
      <c r="J24" s="6" t="s">
        <v>9</v>
      </c>
      <c r="L24" s="30">
        <v>11.74</v>
      </c>
      <c r="M24" s="30">
        <v>0.11</v>
      </c>
      <c r="N24" s="3"/>
      <c r="O24" s="30">
        <v>10.87</v>
      </c>
      <c r="P24" s="30">
        <v>0.24</v>
      </c>
      <c r="Q24" s="3"/>
      <c r="R24" s="30">
        <v>12.92</v>
      </c>
      <c r="S24" s="30">
        <v>0.3</v>
      </c>
    </row>
    <row r="25" spans="3:19" x14ac:dyDescent="0.25">
      <c r="C25" s="6" t="s">
        <v>6</v>
      </c>
      <c r="F25" s="5">
        <v>5170</v>
      </c>
      <c r="G25" s="30"/>
      <c r="H25" s="1"/>
      <c r="I25" s="1"/>
      <c r="J25" s="6" t="s">
        <v>10</v>
      </c>
      <c r="L25" s="30">
        <v>-19</v>
      </c>
      <c r="M25" s="30">
        <v>0.8</v>
      </c>
      <c r="N25" s="3"/>
      <c r="O25" s="30">
        <v>-15.1</v>
      </c>
      <c r="P25" s="30">
        <v>1.2</v>
      </c>
      <c r="Q25" s="3"/>
      <c r="R25" s="30">
        <v>-40.799999999999997</v>
      </c>
      <c r="S25" s="30">
        <v>6.2</v>
      </c>
    </row>
    <row r="26" spans="3:19" x14ac:dyDescent="0.25">
      <c r="C26" s="6" t="s">
        <v>7</v>
      </c>
      <c r="F26" s="30">
        <v>20.7</v>
      </c>
      <c r="G26" s="30">
        <v>6.8</v>
      </c>
      <c r="H26" s="30"/>
      <c r="I26" s="1"/>
      <c r="J26" s="6" t="s">
        <v>11</v>
      </c>
      <c r="L26" s="30">
        <v>17.36</v>
      </c>
      <c r="M26" s="9">
        <v>5.8289999999999997</v>
      </c>
      <c r="N26" s="3"/>
      <c r="O26" s="30">
        <v>18.34</v>
      </c>
      <c r="P26" s="30">
        <v>14.36</v>
      </c>
      <c r="Q26" s="3"/>
      <c r="R26" s="9">
        <v>2.6680000000000001</v>
      </c>
      <c r="S26" s="9">
        <v>4.3170000000000002</v>
      </c>
    </row>
    <row r="27" spans="3:19" x14ac:dyDescent="0.25">
      <c r="C27" s="32" t="s">
        <v>8</v>
      </c>
      <c r="D27" s="33"/>
      <c r="E27" s="33"/>
      <c r="F27" s="35">
        <v>6.0499999999999998E-2</v>
      </c>
      <c r="G27" s="35">
        <v>1.18E-2</v>
      </c>
      <c r="I27" s="1"/>
      <c r="J27" s="32" t="s">
        <v>12</v>
      </c>
      <c r="K27" s="33"/>
      <c r="L27" s="35">
        <v>4.99E-5</v>
      </c>
      <c r="M27" s="35"/>
      <c r="N27" s="36"/>
      <c r="O27" s="35">
        <v>0.55600000000000005</v>
      </c>
      <c r="P27" s="35"/>
      <c r="Q27" s="36"/>
      <c r="R27" s="35">
        <v>0.95199999999999996</v>
      </c>
      <c r="S27" s="35"/>
    </row>
    <row r="28" spans="3:19" x14ac:dyDescent="0.25">
      <c r="H28" s="1"/>
      <c r="I28" s="1"/>
      <c r="L28" s="3"/>
      <c r="M28" s="3"/>
      <c r="N28" s="3"/>
      <c r="O28" s="3"/>
      <c r="P28" s="3"/>
      <c r="Q28" s="3"/>
      <c r="R28" s="3"/>
      <c r="S28" s="3"/>
    </row>
    <row r="29" spans="3:19" x14ac:dyDescent="0.25">
      <c r="D29" s="6"/>
      <c r="G29" s="1"/>
      <c r="H29" s="1"/>
      <c r="I29" s="1"/>
      <c r="J29" s="6" t="s">
        <v>18</v>
      </c>
      <c r="L29" s="3">
        <v>11.74</v>
      </c>
      <c r="N29" s="3"/>
      <c r="O29" s="30">
        <v>10.87</v>
      </c>
      <c r="Q29" s="3"/>
      <c r="R29" s="30">
        <v>12.92</v>
      </c>
      <c r="S29" s="3"/>
    </row>
    <row r="30" spans="3:19" x14ac:dyDescent="0.25">
      <c r="D30" s="6"/>
      <c r="G30" s="1"/>
      <c r="H30" s="1"/>
      <c r="J30" s="6" t="s">
        <v>19</v>
      </c>
      <c r="L30" s="3">
        <v>-19</v>
      </c>
      <c r="M30" s="3">
        <v>-19</v>
      </c>
      <c r="N30" s="3"/>
      <c r="O30" s="30">
        <v>-15.1</v>
      </c>
      <c r="P30" s="30">
        <v>-15.1</v>
      </c>
      <c r="Q30" s="3"/>
      <c r="R30" s="30">
        <v>-40.799999999999997</v>
      </c>
      <c r="S30" s="3"/>
    </row>
    <row r="31" spans="3:19" x14ac:dyDescent="0.25">
      <c r="D31" s="6"/>
      <c r="G31" s="1"/>
      <c r="H31" s="1"/>
      <c r="J31" s="6" t="s">
        <v>31</v>
      </c>
      <c r="L31" s="14">
        <v>1.0000000000000001E-5</v>
      </c>
      <c r="M31" s="14">
        <v>9.9999999999999995E-7</v>
      </c>
      <c r="N31" s="3"/>
      <c r="O31" s="14">
        <v>1.0000000000000001E-5</v>
      </c>
      <c r="P31" s="14">
        <v>9.9999999999999995E-7</v>
      </c>
      <c r="Q31" s="3"/>
      <c r="R31" s="14">
        <v>1.0000000000000001E-5</v>
      </c>
      <c r="S31" s="3"/>
    </row>
    <row r="32" spans="3:19" x14ac:dyDescent="0.25">
      <c r="J32" s="6" t="s">
        <v>21</v>
      </c>
      <c r="L32" s="13">
        <f>-1/(L31*L30)</f>
        <v>5263.1578947368416</v>
      </c>
      <c r="M32" s="13">
        <f>-1/(M31*M30)</f>
        <v>52631.578947368427</v>
      </c>
      <c r="N32" s="3"/>
      <c r="O32" s="13">
        <f>-1/(O31*O30)</f>
        <v>6622.5165562913899</v>
      </c>
      <c r="P32" s="13">
        <f>-1/(P31*P30)</f>
        <v>66225.165562913913</v>
      </c>
      <c r="Q32" s="3"/>
      <c r="R32" s="13">
        <f>-1/(R31*R30)</f>
        <v>2450.9803921568628</v>
      </c>
      <c r="S32" s="3"/>
    </row>
    <row r="33" spans="10:19" x14ac:dyDescent="0.25">
      <c r="J33" s="6" t="s">
        <v>22</v>
      </c>
      <c r="L33" s="13">
        <f>L32/60</f>
        <v>87.719298245614027</v>
      </c>
      <c r="M33" s="13">
        <f>M32/60</f>
        <v>877.1929824561405</v>
      </c>
      <c r="N33" s="3"/>
      <c r="O33" s="13">
        <f>O32/60</f>
        <v>110.37527593818983</v>
      </c>
      <c r="P33" s="13">
        <f>P32/60</f>
        <v>1103.7527593818986</v>
      </c>
      <c r="Q33" s="3"/>
      <c r="R33" s="13">
        <f>R32/60</f>
        <v>40.849673202614376</v>
      </c>
      <c r="S33" s="3"/>
    </row>
    <row r="34" spans="10:19" x14ac:dyDescent="0.25">
      <c r="J34" s="32" t="s">
        <v>23</v>
      </c>
      <c r="K34" s="33"/>
      <c r="L34" s="41">
        <f>L32/3600</f>
        <v>1.4619883040935671</v>
      </c>
      <c r="M34" s="41">
        <f>M32/3600</f>
        <v>14.619883040935674</v>
      </c>
      <c r="N34" s="36"/>
      <c r="O34" s="41">
        <f>O32/3600</f>
        <v>1.8395879323031639</v>
      </c>
      <c r="P34" s="41">
        <f>P32/3600</f>
        <v>18.395879323031643</v>
      </c>
      <c r="Q34" s="36"/>
      <c r="R34" s="41">
        <f>R32/3600</f>
        <v>0.68082788671023964</v>
      </c>
      <c r="S34" s="3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3"/>
  <sheetViews>
    <sheetView topLeftCell="A7" workbookViewId="0">
      <selection activeCell="N37" sqref="N37"/>
    </sheetView>
  </sheetViews>
  <sheetFormatPr defaultRowHeight="15" x14ac:dyDescent="0.25"/>
  <cols>
    <col min="6" max="7" width="9.5703125" bestFit="1" customWidth="1"/>
  </cols>
  <sheetData>
    <row r="2" spans="2:8" ht="15.75" thickBot="1" x14ac:dyDescent="0.3">
      <c r="B2" s="64" t="s">
        <v>28</v>
      </c>
    </row>
    <row r="3" spans="2:8" ht="21.75" customHeight="1" thickBot="1" x14ac:dyDescent="0.3">
      <c r="B3" s="65" t="s">
        <v>15</v>
      </c>
      <c r="C3" s="26" t="s">
        <v>13</v>
      </c>
      <c r="D3" s="26" t="s">
        <v>0</v>
      </c>
      <c r="E3" s="26" t="s">
        <v>1</v>
      </c>
      <c r="F3" s="26" t="s">
        <v>2</v>
      </c>
      <c r="G3" s="26" t="s">
        <v>3</v>
      </c>
      <c r="H3" s="26" t="s">
        <v>4</v>
      </c>
    </row>
    <row r="4" spans="2:8" x14ac:dyDescent="0.25">
      <c r="B4" s="53">
        <v>0.251</v>
      </c>
      <c r="C4" s="53">
        <v>0.33500000000000002</v>
      </c>
      <c r="D4" s="30">
        <v>4.6100000000000003</v>
      </c>
      <c r="E4" s="30">
        <v>3.38</v>
      </c>
      <c r="F4" s="30">
        <v>5.14</v>
      </c>
      <c r="G4" s="28">
        <v>15.5</v>
      </c>
      <c r="H4" s="53">
        <v>5.8490000000000002</v>
      </c>
    </row>
    <row r="5" spans="2:8" x14ac:dyDescent="0.25">
      <c r="B5" s="53">
        <v>0.158</v>
      </c>
      <c r="C5" s="53">
        <v>0.21199999999999999</v>
      </c>
      <c r="D5" s="30">
        <v>5.5</v>
      </c>
      <c r="E5" s="30">
        <v>4.21</v>
      </c>
      <c r="F5" s="30">
        <v>6.05</v>
      </c>
      <c r="G5" s="28">
        <v>23.9</v>
      </c>
      <c r="H5" s="53">
        <v>2.2679999999999998</v>
      </c>
    </row>
    <row r="6" spans="2:8" x14ac:dyDescent="0.25">
      <c r="B6" s="53">
        <v>0.1</v>
      </c>
      <c r="C6" s="53">
        <v>0.1336</v>
      </c>
      <c r="D6" s="30">
        <v>8.0500000000000007</v>
      </c>
      <c r="E6" s="30">
        <v>7.67</v>
      </c>
      <c r="F6" s="30">
        <v>8.33</v>
      </c>
      <c r="G6" s="28">
        <v>193</v>
      </c>
      <c r="H6" s="53">
        <v>4.5970000000000004</v>
      </c>
    </row>
    <row r="7" spans="2:8" x14ac:dyDescent="0.25">
      <c r="B7" s="53">
        <v>6.3100000000000003E-2</v>
      </c>
      <c r="C7" s="53">
        <v>8.43E-2</v>
      </c>
      <c r="D7" s="30">
        <v>9.75</v>
      </c>
      <c r="E7" s="30">
        <v>9.51</v>
      </c>
      <c r="F7" s="30">
        <v>9.9499999999999993</v>
      </c>
      <c r="G7" s="28">
        <v>669</v>
      </c>
      <c r="H7" s="53">
        <v>4.0019999999999998</v>
      </c>
    </row>
    <row r="8" spans="2:8" x14ac:dyDescent="0.25">
      <c r="B8" s="53">
        <v>3.9800000000000002E-2</v>
      </c>
      <c r="C8" s="53">
        <v>5.3199999999999997E-2</v>
      </c>
      <c r="D8" s="30">
        <v>11.19</v>
      </c>
      <c r="E8" s="30">
        <v>11.01</v>
      </c>
      <c r="F8" s="30">
        <v>11.34</v>
      </c>
      <c r="G8" s="28">
        <v>1770</v>
      </c>
      <c r="H8" s="53">
        <v>2.6629999999999998</v>
      </c>
    </row>
    <row r="9" spans="2:8" x14ac:dyDescent="0.25">
      <c r="B9" s="53">
        <v>2.5100000000000001E-2</v>
      </c>
      <c r="C9" s="53">
        <v>3.3500000000000002E-2</v>
      </c>
      <c r="D9" s="30">
        <v>12.27</v>
      </c>
      <c r="E9" s="30">
        <v>12.1</v>
      </c>
      <c r="F9" s="30">
        <v>12.42</v>
      </c>
      <c r="G9" s="28">
        <v>3300</v>
      </c>
      <c r="H9" s="53">
        <v>1.2450000000000001</v>
      </c>
    </row>
    <row r="10" spans="2:8" x14ac:dyDescent="0.25">
      <c r="B10" s="53">
        <v>1.5800000000000002E-2</v>
      </c>
      <c r="C10" s="53">
        <v>2.12E-2</v>
      </c>
      <c r="D10" s="30">
        <v>13.1</v>
      </c>
      <c r="E10" s="30">
        <v>12.92</v>
      </c>
      <c r="F10" s="30">
        <v>13.25</v>
      </c>
      <c r="G10" s="28">
        <v>4780</v>
      </c>
      <c r="H10" s="53">
        <v>0.45300000000000001</v>
      </c>
    </row>
    <row r="11" spans="2:8" x14ac:dyDescent="0.25">
      <c r="B11" s="53">
        <v>0.01</v>
      </c>
      <c r="C11" s="53">
        <v>1.34E-2</v>
      </c>
      <c r="D11" s="30">
        <v>13.42</v>
      </c>
      <c r="E11" s="30">
        <v>13.16</v>
      </c>
      <c r="F11" s="30">
        <v>13.63</v>
      </c>
      <c r="G11" s="28">
        <v>4140</v>
      </c>
      <c r="H11" s="53">
        <v>9.8000000000000004E-2</v>
      </c>
    </row>
    <row r="12" spans="2:8" x14ac:dyDescent="0.25">
      <c r="B12" s="53">
        <v>6.3E-3</v>
      </c>
      <c r="C12" s="53">
        <v>8.3999999999999995E-3</v>
      </c>
      <c r="D12" s="30">
        <v>14.41</v>
      </c>
      <c r="E12" s="30">
        <v>14.16</v>
      </c>
      <c r="F12" s="30">
        <v>14.61</v>
      </c>
      <c r="G12" s="28">
        <v>7010</v>
      </c>
      <c r="H12" s="53">
        <v>4.2000000000000003E-2</v>
      </c>
    </row>
    <row r="13" spans="2:8" ht="15.75" thickBot="1" x14ac:dyDescent="0.3">
      <c r="B13" s="54">
        <v>4.0000000000000001E-3</v>
      </c>
      <c r="C13" s="54">
        <v>5.3E-3</v>
      </c>
      <c r="D13" s="31">
        <v>13.89</v>
      </c>
      <c r="E13" s="31">
        <v>13.22</v>
      </c>
      <c r="F13" s="31">
        <v>14.29</v>
      </c>
      <c r="G13" s="29">
        <v>2640</v>
      </c>
      <c r="H13" s="54">
        <v>4.0000000000000001E-3</v>
      </c>
    </row>
    <row r="14" spans="2:8" x14ac:dyDescent="0.25">
      <c r="B14" s="4"/>
      <c r="C14" s="4"/>
      <c r="D14" s="4"/>
      <c r="E14" s="4"/>
      <c r="F14" s="4"/>
      <c r="G14" s="4"/>
      <c r="H14" s="4"/>
    </row>
    <row r="15" spans="2:8" x14ac:dyDescent="0.25">
      <c r="C15" s="4"/>
      <c r="D15" s="4"/>
      <c r="E15" s="4"/>
      <c r="F15" s="4"/>
      <c r="G15" s="5"/>
      <c r="H15" s="4"/>
    </row>
    <row r="16" spans="2:8" x14ac:dyDescent="0.25">
      <c r="C16" s="4"/>
      <c r="D16" s="4"/>
      <c r="E16" s="4"/>
      <c r="F16" s="4"/>
      <c r="G16" s="5"/>
      <c r="H16" s="4"/>
    </row>
    <row r="17" spans="3:19" x14ac:dyDescent="0.25">
      <c r="C17" s="4"/>
      <c r="D17" s="4"/>
      <c r="E17" s="4"/>
      <c r="F17" s="4"/>
      <c r="G17" s="5"/>
      <c r="H17" s="4"/>
    </row>
    <row r="18" spans="3:19" x14ac:dyDescent="0.25">
      <c r="C18" s="4"/>
      <c r="D18" s="4"/>
      <c r="E18" s="4"/>
      <c r="F18" s="4"/>
      <c r="G18" s="5"/>
      <c r="H18" s="4"/>
    </row>
    <row r="19" spans="3:19" x14ac:dyDescent="0.25">
      <c r="C19" s="4"/>
      <c r="D19" s="4"/>
      <c r="E19" s="4"/>
      <c r="F19" s="4"/>
      <c r="G19" s="5"/>
      <c r="H19" s="4"/>
    </row>
    <row r="21" spans="3:19" ht="15.75" thickBot="1" x14ac:dyDescent="0.3">
      <c r="H21" s="1"/>
      <c r="I21" s="1"/>
      <c r="J21" s="19"/>
      <c r="K21" s="19"/>
      <c r="L21" s="45" t="s">
        <v>30</v>
      </c>
      <c r="M21" s="46"/>
      <c r="N21" s="47"/>
      <c r="O21" s="45" t="s">
        <v>16</v>
      </c>
      <c r="P21" s="46"/>
      <c r="Q21" s="47"/>
      <c r="R21" s="45" t="s">
        <v>17</v>
      </c>
      <c r="S21" s="46"/>
    </row>
    <row r="22" spans="3:19" ht="15.75" thickBot="1" x14ac:dyDescent="0.3">
      <c r="C22" s="38"/>
      <c r="D22" s="38"/>
      <c r="E22" s="38"/>
      <c r="F22" s="39" t="s">
        <v>29</v>
      </c>
      <c r="G22" s="39" t="s">
        <v>32</v>
      </c>
      <c r="H22" s="1"/>
      <c r="I22" s="1"/>
      <c r="J22" s="40"/>
      <c r="K22" s="40"/>
      <c r="L22" s="39" t="s">
        <v>29</v>
      </c>
      <c r="M22" s="39" t="s">
        <v>32</v>
      </c>
      <c r="N22" s="40"/>
      <c r="O22" s="39" t="s">
        <v>29</v>
      </c>
      <c r="P22" s="39" t="s">
        <v>32</v>
      </c>
      <c r="Q22" s="40"/>
      <c r="R22" s="39" t="s">
        <v>29</v>
      </c>
      <c r="S22" s="39" t="s">
        <v>32</v>
      </c>
    </row>
    <row r="23" spans="3:19" x14ac:dyDescent="0.25">
      <c r="C23" s="6" t="s">
        <v>5</v>
      </c>
      <c r="F23" s="30">
        <v>5.2169999999999996</v>
      </c>
      <c r="G23" s="30"/>
      <c r="H23" s="1"/>
      <c r="I23" s="1"/>
      <c r="J23" s="6" t="s">
        <v>9</v>
      </c>
      <c r="L23" s="30">
        <v>13.79</v>
      </c>
      <c r="M23" s="30">
        <v>0.11</v>
      </c>
      <c r="N23" s="3"/>
      <c r="O23" s="30">
        <v>12.51</v>
      </c>
      <c r="P23" s="30">
        <v>0.24</v>
      </c>
      <c r="Q23" s="3"/>
      <c r="R23" s="30">
        <v>14.76</v>
      </c>
      <c r="S23" s="30">
        <v>0.24</v>
      </c>
    </row>
    <row r="24" spans="3:19" x14ac:dyDescent="0.25">
      <c r="C24" s="6" t="s">
        <v>6</v>
      </c>
      <c r="F24" s="5">
        <v>24500</v>
      </c>
      <c r="G24" s="30"/>
      <c r="H24" s="1"/>
      <c r="I24" s="1"/>
      <c r="J24" s="6" t="s">
        <v>10</v>
      </c>
      <c r="L24" s="30">
        <v>-40.9</v>
      </c>
      <c r="M24" s="30">
        <v>1.8</v>
      </c>
      <c r="N24" s="3"/>
      <c r="O24" s="30">
        <v>-29.4</v>
      </c>
      <c r="P24" s="30">
        <v>2.5</v>
      </c>
      <c r="Q24" s="3"/>
      <c r="R24" s="30">
        <v>-76.099999999999994</v>
      </c>
      <c r="S24" s="30">
        <v>9.9</v>
      </c>
    </row>
    <row r="25" spans="3:19" x14ac:dyDescent="0.25">
      <c r="C25" s="6" t="s">
        <v>7</v>
      </c>
      <c r="F25" s="30">
        <v>21.2</v>
      </c>
      <c r="G25" s="30">
        <v>8.9</v>
      </c>
      <c r="H25" s="30"/>
      <c r="I25" s="1"/>
      <c r="J25" s="6" t="s">
        <v>11</v>
      </c>
      <c r="L25" s="30">
        <v>20.92</v>
      </c>
      <c r="M25" s="9">
        <v>6.8090000000000002</v>
      </c>
      <c r="N25" s="3"/>
      <c r="O25" s="30">
        <v>21.67</v>
      </c>
      <c r="P25" s="30">
        <v>17.62</v>
      </c>
      <c r="Q25" s="3"/>
      <c r="R25" s="9">
        <v>4.6239999999999997</v>
      </c>
      <c r="S25" s="9">
        <v>5.6180000000000003</v>
      </c>
    </row>
    <row r="26" spans="3:19" x14ac:dyDescent="0.25">
      <c r="C26" s="32" t="s">
        <v>8</v>
      </c>
      <c r="D26" s="33"/>
      <c r="E26" s="33"/>
      <c r="F26" s="35">
        <v>2.1499999999999998E-2</v>
      </c>
      <c r="G26" s="35">
        <v>4.4999999999999997E-3</v>
      </c>
      <c r="I26" s="1"/>
      <c r="J26" s="32" t="s">
        <v>12</v>
      </c>
      <c r="K26" s="33"/>
      <c r="L26" s="61">
        <v>1.56E-10</v>
      </c>
      <c r="M26" s="35"/>
      <c r="N26" s="36"/>
      <c r="O26" s="35">
        <v>7.2300000000000003E-3</v>
      </c>
      <c r="P26" s="35"/>
      <c r="Q26" s="36"/>
      <c r="R26" s="35">
        <v>0.155</v>
      </c>
      <c r="S26" s="35"/>
    </row>
    <row r="27" spans="3:19" x14ac:dyDescent="0.25">
      <c r="H27" s="1"/>
      <c r="I27" s="1"/>
      <c r="L27" s="3"/>
      <c r="M27" s="3"/>
      <c r="N27" s="3"/>
      <c r="O27" s="3"/>
      <c r="P27" s="3"/>
      <c r="Q27" s="3"/>
      <c r="R27" s="3"/>
      <c r="S27" s="3"/>
    </row>
    <row r="28" spans="3:19" x14ac:dyDescent="0.25">
      <c r="D28" s="6"/>
      <c r="G28" s="1"/>
      <c r="H28" s="1"/>
      <c r="I28" s="1"/>
      <c r="J28" s="6" t="s">
        <v>18</v>
      </c>
      <c r="L28" s="3">
        <v>13.79</v>
      </c>
      <c r="N28" s="3"/>
      <c r="O28" s="30">
        <v>12.51</v>
      </c>
      <c r="P28" s="3"/>
      <c r="Q28" s="3"/>
      <c r="R28" s="30">
        <v>14.76</v>
      </c>
      <c r="S28" s="3"/>
    </row>
    <row r="29" spans="3:19" x14ac:dyDescent="0.25">
      <c r="D29" s="6"/>
      <c r="G29" s="1"/>
      <c r="H29" s="1"/>
      <c r="J29" s="6" t="s">
        <v>19</v>
      </c>
      <c r="L29" s="3">
        <v>-40.9</v>
      </c>
      <c r="M29" s="3">
        <v>-40.9</v>
      </c>
      <c r="N29" s="3"/>
      <c r="O29" s="30">
        <v>-29.4</v>
      </c>
      <c r="P29" s="30">
        <v>-29.4</v>
      </c>
      <c r="Q29" s="3"/>
      <c r="R29" s="30">
        <v>-76.099999999999994</v>
      </c>
      <c r="S29" s="3"/>
    </row>
    <row r="30" spans="3:19" x14ac:dyDescent="0.25">
      <c r="D30" s="6"/>
      <c r="G30" s="1"/>
      <c r="H30" s="1"/>
      <c r="J30" s="6" t="s">
        <v>31</v>
      </c>
      <c r="L30" s="14">
        <v>1.0000000000000001E-5</v>
      </c>
      <c r="M30" s="14">
        <v>9.9999999999999995E-7</v>
      </c>
      <c r="N30" s="3"/>
      <c r="O30" s="14">
        <v>1.0000000000000001E-5</v>
      </c>
      <c r="P30" s="14">
        <v>9.9999999999999995E-7</v>
      </c>
      <c r="Q30" s="3"/>
      <c r="R30" s="14">
        <v>1.0000000000000001E-5</v>
      </c>
      <c r="S30" s="3"/>
    </row>
    <row r="31" spans="3:19" x14ac:dyDescent="0.25">
      <c r="J31" s="6" t="s">
        <v>21</v>
      </c>
      <c r="L31" s="13">
        <f>-1/(L30*L29)</f>
        <v>2444.9877750611245</v>
      </c>
      <c r="M31" s="13">
        <f>-1/(M30*M29)</f>
        <v>24449.877750611249</v>
      </c>
      <c r="N31" s="3"/>
      <c r="O31" s="13">
        <f>-1/(O30*O29)</f>
        <v>3401.3605442176872</v>
      </c>
      <c r="P31" s="13">
        <f>-1/(P30*P29)</f>
        <v>34013.605442176879</v>
      </c>
      <c r="Q31" s="3"/>
      <c r="R31" s="13">
        <f>-1/(R30*R29)</f>
        <v>1314.060446780552</v>
      </c>
      <c r="S31" s="3"/>
    </row>
    <row r="32" spans="3:19" x14ac:dyDescent="0.25">
      <c r="J32" s="6" t="s">
        <v>22</v>
      </c>
      <c r="L32" s="13">
        <f>L31/60</f>
        <v>40.749796251018743</v>
      </c>
      <c r="M32" s="13">
        <f>M31/60</f>
        <v>407.49796251018751</v>
      </c>
      <c r="N32" s="3"/>
      <c r="O32" s="13">
        <f>O31/60</f>
        <v>56.689342403628117</v>
      </c>
      <c r="P32" s="13">
        <f>P31/60</f>
        <v>566.89342403628132</v>
      </c>
      <c r="Q32" s="3"/>
      <c r="R32" s="13">
        <f>R31/60</f>
        <v>21.901007446342533</v>
      </c>
      <c r="S32" s="3"/>
    </row>
    <row r="33" spans="10:19" x14ac:dyDescent="0.25">
      <c r="J33" s="32" t="s">
        <v>23</v>
      </c>
      <c r="K33" s="33"/>
      <c r="L33" s="41">
        <f>L31/3600</f>
        <v>0.67916327085031236</v>
      </c>
      <c r="M33" s="41">
        <f>M31/3600</f>
        <v>6.7916327085031245</v>
      </c>
      <c r="N33" s="36"/>
      <c r="O33" s="41">
        <f>O31/3600</f>
        <v>0.94482237339380204</v>
      </c>
      <c r="P33" s="41">
        <f>P31/3600</f>
        <v>9.448223733938022</v>
      </c>
      <c r="Q33" s="36"/>
      <c r="R33" s="41">
        <f>R31/3600</f>
        <v>0.36501679077237553</v>
      </c>
      <c r="S33" s="36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3"/>
  <sheetViews>
    <sheetView workbookViewId="0">
      <selection activeCell="P29" sqref="P29"/>
    </sheetView>
  </sheetViews>
  <sheetFormatPr defaultRowHeight="15" x14ac:dyDescent="0.25"/>
  <cols>
    <col min="6" max="7" width="9.5703125" bestFit="1" customWidth="1"/>
  </cols>
  <sheetData>
    <row r="2" spans="2:8" ht="15.75" thickBot="1" x14ac:dyDescent="0.3">
      <c r="B2" s="64" t="s">
        <v>28</v>
      </c>
    </row>
    <row r="3" spans="2:8" ht="21.75" customHeight="1" thickBot="1" x14ac:dyDescent="0.3">
      <c r="B3" s="65" t="s">
        <v>15</v>
      </c>
      <c r="C3" s="26" t="s">
        <v>13</v>
      </c>
      <c r="D3" s="26" t="s">
        <v>0</v>
      </c>
      <c r="E3" s="26" t="s">
        <v>1</v>
      </c>
      <c r="F3" s="26" t="s">
        <v>2</v>
      </c>
      <c r="G3" s="26" t="s">
        <v>3</v>
      </c>
      <c r="H3" s="26" t="s">
        <v>4</v>
      </c>
    </row>
    <row r="4" spans="2:8" x14ac:dyDescent="0.25">
      <c r="B4" s="53">
        <v>0.158</v>
      </c>
      <c r="C4" s="53">
        <v>0.159</v>
      </c>
      <c r="D4" s="4">
        <v>6.72</v>
      </c>
      <c r="E4" s="4">
        <v>5.85</v>
      </c>
      <c r="F4" s="4">
        <v>7.17</v>
      </c>
      <c r="G4" s="28">
        <v>60.3</v>
      </c>
      <c r="H4" s="9">
        <v>3.8620000000000001</v>
      </c>
    </row>
    <row r="5" spans="2:8" x14ac:dyDescent="0.25">
      <c r="B5" s="53">
        <v>0.1</v>
      </c>
      <c r="C5" s="53">
        <v>0.1002</v>
      </c>
      <c r="D5" s="4">
        <v>9.01</v>
      </c>
      <c r="E5" s="4">
        <v>8.67</v>
      </c>
      <c r="F5" s="4">
        <v>9.27</v>
      </c>
      <c r="G5" s="28">
        <v>379</v>
      </c>
      <c r="H5" s="9">
        <v>6.0960000000000001</v>
      </c>
    </row>
    <row r="6" spans="2:8" x14ac:dyDescent="0.25">
      <c r="B6" s="53">
        <v>6.3100000000000003E-2</v>
      </c>
      <c r="C6" s="53">
        <v>6.3200000000000006E-2</v>
      </c>
      <c r="D6" s="4">
        <v>10.32</v>
      </c>
      <c r="E6" s="4">
        <v>10.039999999999999</v>
      </c>
      <c r="F6" s="4">
        <v>10.54</v>
      </c>
      <c r="G6" s="28">
        <v>885</v>
      </c>
      <c r="H6" s="9">
        <v>3.5739999999999998</v>
      </c>
    </row>
    <row r="7" spans="2:8" x14ac:dyDescent="0.25">
      <c r="B7" s="53">
        <v>3.9800000000000002E-2</v>
      </c>
      <c r="C7" s="53">
        <v>3.9899999999999998E-2</v>
      </c>
      <c r="D7" s="4">
        <v>12.05</v>
      </c>
      <c r="E7" s="4">
        <v>11.87</v>
      </c>
      <c r="F7" s="4">
        <v>12.2</v>
      </c>
      <c r="G7" s="28">
        <v>3130</v>
      </c>
      <c r="H7" s="9">
        <v>3.1749999999999998</v>
      </c>
    </row>
    <row r="8" spans="2:8" x14ac:dyDescent="0.25">
      <c r="B8" s="53">
        <v>2.5100000000000001E-2</v>
      </c>
      <c r="C8" s="53">
        <v>2.52E-2</v>
      </c>
      <c r="D8" s="4">
        <v>12.89</v>
      </c>
      <c r="E8" s="4">
        <v>12.7</v>
      </c>
      <c r="F8" s="4">
        <v>13.04</v>
      </c>
      <c r="G8" s="28">
        <v>4570</v>
      </c>
      <c r="H8" s="9">
        <v>1.165</v>
      </c>
    </row>
    <row r="9" spans="2:8" x14ac:dyDescent="0.25">
      <c r="B9" s="53">
        <v>1.5800000000000002E-2</v>
      </c>
      <c r="C9" s="53">
        <v>1.5900000000000001E-2</v>
      </c>
      <c r="D9" s="4">
        <v>14.06</v>
      </c>
      <c r="E9" s="4">
        <v>13.9</v>
      </c>
      <c r="F9" s="4">
        <v>14.2</v>
      </c>
      <c r="G9" s="28">
        <v>9350</v>
      </c>
      <c r="H9" s="9">
        <v>0.59799999999999998</v>
      </c>
    </row>
    <row r="10" spans="2:8" x14ac:dyDescent="0.25">
      <c r="B10" s="53">
        <v>0.01</v>
      </c>
      <c r="C10" s="53">
        <v>0.01</v>
      </c>
      <c r="D10" s="4">
        <v>14.63</v>
      </c>
      <c r="E10" s="4">
        <v>14.42</v>
      </c>
      <c r="F10" s="4">
        <v>14.8</v>
      </c>
      <c r="G10" s="28">
        <v>10400</v>
      </c>
      <c r="H10" s="9">
        <v>0.16700000000000001</v>
      </c>
    </row>
    <row r="11" spans="2:8" x14ac:dyDescent="0.25">
      <c r="B11" s="53">
        <v>6.3E-3</v>
      </c>
      <c r="C11" s="53">
        <v>6.3E-3</v>
      </c>
      <c r="D11" s="4">
        <v>15.26</v>
      </c>
      <c r="E11" s="4">
        <v>15.02</v>
      </c>
      <c r="F11" s="4">
        <v>15.46</v>
      </c>
      <c r="G11" s="28">
        <v>12400</v>
      </c>
      <c r="H11" s="9">
        <v>0.05</v>
      </c>
    </row>
    <row r="12" spans="2:8" x14ac:dyDescent="0.25">
      <c r="B12" s="53">
        <v>4.0000000000000001E-3</v>
      </c>
      <c r="C12" s="53">
        <v>4.0000000000000001E-3</v>
      </c>
      <c r="D12" s="4">
        <v>14.15</v>
      </c>
      <c r="E12" s="4">
        <v>12.71</v>
      </c>
      <c r="F12" s="4">
        <v>14.72</v>
      </c>
      <c r="G12" s="28">
        <v>2570</v>
      </c>
      <c r="H12" s="9">
        <v>2E-3</v>
      </c>
    </row>
    <row r="13" spans="2:8" ht="15.75" thickBot="1" x14ac:dyDescent="0.3">
      <c r="B13" s="54">
        <v>2.5000000000000001E-3</v>
      </c>
      <c r="C13" s="54">
        <v>2.5000000000000001E-3</v>
      </c>
      <c r="D13" s="31">
        <v>14.9</v>
      </c>
      <c r="E13" s="31">
        <v>13.87</v>
      </c>
      <c r="F13" s="31">
        <v>15.39</v>
      </c>
      <c r="G13" s="29">
        <v>3420</v>
      </c>
      <c r="H13" s="27">
        <v>0</v>
      </c>
    </row>
    <row r="14" spans="2:8" x14ac:dyDescent="0.25">
      <c r="B14" s="66"/>
      <c r="C14" s="53"/>
      <c r="D14" s="9"/>
      <c r="E14" s="9"/>
      <c r="F14" s="9"/>
      <c r="G14" s="9"/>
      <c r="H14" s="9"/>
    </row>
    <row r="15" spans="2:8" x14ac:dyDescent="0.25">
      <c r="C15" s="9"/>
      <c r="D15" s="9"/>
      <c r="E15" s="9"/>
      <c r="F15" s="9"/>
      <c r="G15" s="9"/>
      <c r="H15" s="9"/>
    </row>
    <row r="16" spans="2:8" x14ac:dyDescent="0.25">
      <c r="C16" s="9"/>
      <c r="D16" s="9"/>
      <c r="E16" s="9"/>
      <c r="F16" s="9"/>
      <c r="G16" s="9"/>
      <c r="H16" s="9"/>
    </row>
    <row r="17" spans="3:19" x14ac:dyDescent="0.25">
      <c r="C17" s="9"/>
      <c r="D17" s="9"/>
      <c r="E17" s="9"/>
      <c r="F17" s="9"/>
      <c r="G17" s="9"/>
      <c r="H17" s="9"/>
    </row>
    <row r="18" spans="3:19" x14ac:dyDescent="0.25">
      <c r="C18" s="9"/>
      <c r="D18" s="9"/>
      <c r="E18" s="9"/>
      <c r="F18" s="9"/>
      <c r="G18" s="9"/>
      <c r="H18" s="9"/>
    </row>
    <row r="19" spans="3:19" x14ac:dyDescent="0.25">
      <c r="C19" s="9"/>
      <c r="D19" s="9"/>
      <c r="E19" s="9"/>
      <c r="F19" s="9"/>
      <c r="G19" s="9"/>
      <c r="H19" s="9"/>
    </row>
    <row r="21" spans="3:19" ht="15.75" thickBot="1" x14ac:dyDescent="0.3">
      <c r="H21" s="1"/>
      <c r="I21" s="1"/>
      <c r="J21" s="19"/>
      <c r="K21" s="19"/>
      <c r="L21" s="45" t="s">
        <v>30</v>
      </c>
      <c r="M21" s="46"/>
      <c r="N21" s="47"/>
      <c r="O21" s="45" t="s">
        <v>16</v>
      </c>
      <c r="P21" s="46"/>
      <c r="Q21" s="47"/>
      <c r="R21" s="45" t="s">
        <v>17</v>
      </c>
      <c r="S21" s="46"/>
    </row>
    <row r="22" spans="3:19" ht="15.75" thickBot="1" x14ac:dyDescent="0.3">
      <c r="C22" s="38"/>
      <c r="D22" s="38"/>
      <c r="E22" s="38"/>
      <c r="F22" s="39" t="s">
        <v>29</v>
      </c>
      <c r="G22" s="39" t="s">
        <v>32</v>
      </c>
      <c r="H22" s="1"/>
      <c r="I22" s="1"/>
      <c r="J22" s="40"/>
      <c r="K22" s="40"/>
      <c r="L22" s="39" t="s">
        <v>29</v>
      </c>
      <c r="M22" s="39" t="s">
        <v>32</v>
      </c>
      <c r="N22" s="40"/>
      <c r="O22" s="39" t="s">
        <v>29</v>
      </c>
      <c r="P22" s="39" t="s">
        <v>32</v>
      </c>
      <c r="Q22" s="40"/>
      <c r="R22" s="39" t="s">
        <v>29</v>
      </c>
      <c r="S22" s="39" t="s">
        <v>32</v>
      </c>
    </row>
    <row r="23" spans="3:19" x14ac:dyDescent="0.25">
      <c r="C23" s="6" t="s">
        <v>5</v>
      </c>
      <c r="F23" s="30">
        <v>7.6580000000000004</v>
      </c>
      <c r="G23" s="30"/>
      <c r="H23" s="1"/>
      <c r="I23" s="1"/>
      <c r="J23" s="6" t="s">
        <v>9</v>
      </c>
      <c r="L23" s="11">
        <v>14.96</v>
      </c>
      <c r="M23" s="11">
        <v>0.11</v>
      </c>
      <c r="N23" s="3"/>
      <c r="O23" s="30">
        <v>13.81</v>
      </c>
      <c r="P23" s="30">
        <v>0.28000000000000003</v>
      </c>
      <c r="Q23" s="3"/>
      <c r="R23" s="30">
        <v>15.95</v>
      </c>
      <c r="S23" s="30">
        <v>0.22</v>
      </c>
    </row>
    <row r="24" spans="3:19" x14ac:dyDescent="0.25">
      <c r="C24" s="6" t="s">
        <v>6</v>
      </c>
      <c r="F24" s="5">
        <v>47100</v>
      </c>
      <c r="G24" s="30"/>
      <c r="H24" s="1"/>
      <c r="I24" s="1"/>
      <c r="J24" s="6" t="s">
        <v>10</v>
      </c>
      <c r="L24" s="11">
        <v>-64.099999999999994</v>
      </c>
      <c r="M24" s="11">
        <v>2.6</v>
      </c>
      <c r="N24" s="3"/>
      <c r="O24" s="30">
        <v>-48.1</v>
      </c>
      <c r="P24" s="30">
        <v>4.2</v>
      </c>
      <c r="Q24" s="3"/>
      <c r="R24" s="30">
        <v>-121</v>
      </c>
      <c r="S24" s="30">
        <v>13</v>
      </c>
    </row>
    <row r="25" spans="3:19" x14ac:dyDescent="0.25">
      <c r="C25" s="6" t="s">
        <v>7</v>
      </c>
      <c r="F25" s="30">
        <v>18.7</v>
      </c>
      <c r="G25" s="30">
        <v>5.7</v>
      </c>
      <c r="H25" s="30"/>
      <c r="I25" s="1"/>
      <c r="J25" s="6" t="s">
        <v>11</v>
      </c>
      <c r="L25" s="11">
        <v>17.829999999999998</v>
      </c>
      <c r="M25" s="67">
        <v>5.5629999999999997</v>
      </c>
      <c r="N25" s="3"/>
      <c r="O25" s="30">
        <v>17.829999999999998</v>
      </c>
      <c r="P25" s="30">
        <v>16.329999999999998</v>
      </c>
      <c r="Q25" s="3"/>
      <c r="R25" s="9">
        <v>3.7730000000000001</v>
      </c>
      <c r="S25" s="9">
        <v>3.6720000000000002</v>
      </c>
    </row>
    <row r="26" spans="3:19" x14ac:dyDescent="0.25">
      <c r="C26" s="32" t="s">
        <v>8</v>
      </c>
      <c r="D26" s="33"/>
      <c r="E26" s="33"/>
      <c r="F26" s="35">
        <v>1.47E-2</v>
      </c>
      <c r="G26" s="35">
        <v>3.0000000000000001E-3</v>
      </c>
      <c r="I26" s="1"/>
      <c r="J26" s="32" t="s">
        <v>12</v>
      </c>
      <c r="K26" s="33"/>
      <c r="L26" s="56">
        <v>1.1599999999999999E-6</v>
      </c>
      <c r="M26" s="57"/>
      <c r="N26" s="36"/>
      <c r="O26" s="35">
        <v>8.0399999999999999E-2</v>
      </c>
      <c r="P26" s="35"/>
      <c r="Q26" s="36"/>
      <c r="R26" s="35">
        <v>0.78</v>
      </c>
      <c r="S26" s="36"/>
    </row>
    <row r="27" spans="3:19" x14ac:dyDescent="0.25">
      <c r="H27" s="1"/>
      <c r="I27" s="1"/>
      <c r="L27" s="3"/>
      <c r="M27" s="3"/>
      <c r="N27" s="3"/>
      <c r="O27" s="3"/>
      <c r="P27" s="3"/>
      <c r="Q27" s="3"/>
      <c r="R27" s="3"/>
      <c r="S27" s="3"/>
    </row>
    <row r="28" spans="3:19" x14ac:dyDescent="0.25">
      <c r="D28" s="6"/>
      <c r="G28" s="1"/>
      <c r="H28" s="1"/>
      <c r="I28" s="1"/>
      <c r="J28" s="6" t="s">
        <v>18</v>
      </c>
      <c r="L28" s="3">
        <v>14.96</v>
      </c>
      <c r="N28" s="3"/>
      <c r="O28" s="30">
        <v>13.81</v>
      </c>
      <c r="Q28" s="3"/>
      <c r="R28" s="3">
        <v>15.95</v>
      </c>
      <c r="S28" s="3"/>
    </row>
    <row r="29" spans="3:19" x14ac:dyDescent="0.25">
      <c r="D29" s="6"/>
      <c r="G29" s="1"/>
      <c r="H29" s="1"/>
      <c r="J29" s="6" t="s">
        <v>19</v>
      </c>
      <c r="L29" s="3">
        <v>-64.099999999999994</v>
      </c>
      <c r="M29" s="3">
        <v>-64.099999999999994</v>
      </c>
      <c r="N29" s="3"/>
      <c r="O29" s="30">
        <v>-48.1</v>
      </c>
      <c r="P29" s="30">
        <v>-48.1</v>
      </c>
      <c r="Q29" s="3"/>
      <c r="R29" s="3">
        <v>-121</v>
      </c>
      <c r="S29" s="3"/>
    </row>
    <row r="30" spans="3:19" x14ac:dyDescent="0.25">
      <c r="D30" s="6"/>
      <c r="G30" s="1"/>
      <c r="H30" s="1"/>
      <c r="J30" s="6" t="s">
        <v>31</v>
      </c>
      <c r="L30" s="14">
        <v>1.0000000000000001E-5</v>
      </c>
      <c r="M30" s="14">
        <v>9.9999999999999995E-7</v>
      </c>
      <c r="N30" s="3"/>
      <c r="O30" s="14">
        <v>1.0000000000000001E-5</v>
      </c>
      <c r="P30" s="14">
        <v>9.9999999999999995E-7</v>
      </c>
      <c r="Q30" s="3"/>
      <c r="R30" s="14">
        <v>1.0000000000000001E-5</v>
      </c>
      <c r="S30" s="3"/>
    </row>
    <row r="31" spans="3:19" x14ac:dyDescent="0.25">
      <c r="J31" s="6" t="s">
        <v>21</v>
      </c>
      <c r="L31" s="13">
        <f>-1/(L30*L29)</f>
        <v>1560.0624024960998</v>
      </c>
      <c r="M31" s="13">
        <f>-1/(M30*M29)</f>
        <v>15600.624024961002</v>
      </c>
      <c r="N31" s="3"/>
      <c r="O31" s="13">
        <f>-1/(O30*O29)</f>
        <v>2079.002079002079</v>
      </c>
      <c r="P31" s="13">
        <f>-1/(P30*P29)</f>
        <v>20790.02079002079</v>
      </c>
      <c r="Q31" s="3"/>
      <c r="R31" s="13">
        <f>-1/(R30*R29)</f>
        <v>826.44628099173542</v>
      </c>
      <c r="S31" s="3"/>
    </row>
    <row r="32" spans="3:19" x14ac:dyDescent="0.25">
      <c r="J32" s="6" t="s">
        <v>22</v>
      </c>
      <c r="L32" s="13">
        <f>L31/60</f>
        <v>26.001040041601662</v>
      </c>
      <c r="M32" s="13">
        <f>M31/60</f>
        <v>260.01040041601669</v>
      </c>
      <c r="N32" s="3"/>
      <c r="O32" s="13">
        <f>O31/60</f>
        <v>34.650034650034648</v>
      </c>
      <c r="P32" s="13">
        <f>P31/60</f>
        <v>346.5003465003465</v>
      </c>
      <c r="Q32" s="3"/>
      <c r="R32" s="13">
        <f>R31/60</f>
        <v>13.77410468319559</v>
      </c>
      <c r="S32" s="3"/>
    </row>
    <row r="33" spans="10:19" x14ac:dyDescent="0.25">
      <c r="J33" s="32" t="s">
        <v>23</v>
      </c>
      <c r="K33" s="33"/>
      <c r="L33" s="41">
        <f>L31/3600</f>
        <v>0.43335066736002775</v>
      </c>
      <c r="M33" s="41">
        <f>M31/3600</f>
        <v>4.3335066736002785</v>
      </c>
      <c r="N33" s="36"/>
      <c r="O33" s="41">
        <f>O31/3600</f>
        <v>0.57750057750057748</v>
      </c>
      <c r="P33" s="41">
        <f>P31/3600</f>
        <v>5.7750057750057753</v>
      </c>
      <c r="Q33" s="36"/>
      <c r="R33" s="41">
        <f>R31/3600</f>
        <v>0.22956841138659317</v>
      </c>
      <c r="S33" s="3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15_N 002 plg</vt:lpstr>
      <vt:lpstr>15_N 005 plg</vt:lpstr>
      <vt:lpstr>15_N 006 plg</vt:lpstr>
      <vt:lpstr>15_N 008 plg</vt:lpstr>
      <vt:lpstr>15_N 009 plg</vt:lpstr>
      <vt:lpstr>15_N 010 plg</vt:lpstr>
      <vt:lpstr>15_N 011 plg</vt:lpstr>
      <vt:lpstr>15_N 014 plg</vt:lpstr>
      <vt:lpstr>15_M 005 plg</vt:lpstr>
      <vt:lpstr>15_M 006 plg</vt:lpstr>
      <vt:lpstr>15_M 008 plg</vt:lpstr>
      <vt:lpstr>15_M 009 plg</vt:lpstr>
      <vt:lpstr>15_M 014 plg</vt:lpstr>
      <vt:lpstr>15_M 018 plg</vt:lpstr>
      <vt:lpstr>15_M 019 plg</vt:lpstr>
      <vt:lpstr>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q91032bb</dc:creator>
  <cp:lastModifiedBy>q91032bb</cp:lastModifiedBy>
  <dcterms:created xsi:type="dcterms:W3CDTF">2023-05-02T15:34:00Z</dcterms:created>
  <dcterms:modified xsi:type="dcterms:W3CDTF">2023-10-26T11:08:48Z</dcterms:modified>
</cp:coreProperties>
</file>