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YUSH\Desktop\CSIT\Miscellaneous\"/>
    </mc:Choice>
  </mc:AlternateContent>
  <xr:revisionPtr revIDLastSave="0" documentId="13_ncr:1_{A096F9EC-A822-4365-A72C-DD187E34ABB4}" xr6:coauthVersionLast="47" xr6:coauthVersionMax="47" xr10:uidLastSave="{00000000-0000-0000-0000-000000000000}"/>
  <bookViews>
    <workbookView xWindow="-110" yWindow="-110" windowWidth="19420" windowHeight="12220" activeTab="2" xr2:uid="{00000000-000D-0000-FFFF-FFFF00000000}"/>
  </bookViews>
  <sheets>
    <sheet name="Marksheet" sheetId="1" r:id="rId1"/>
    <sheet name="Salary" sheetId="2" r:id="rId2"/>
    <sheet name="Sheet2" sheetId="3" r:id="rId3"/>
  </sheets>
  <definedNames>
    <definedName name="_xlnm.Print_Area" localSheetId="2">Sheet2!$B$3:$F$14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3" l="1"/>
  <c r="F6" i="3"/>
  <c r="F7" i="3"/>
  <c r="F8" i="3"/>
  <c r="F9" i="3"/>
  <c r="F5" i="3"/>
  <c r="B6" i="3"/>
  <c r="B7" i="3" s="1"/>
  <c r="B8" i="3" s="1"/>
  <c r="B9" i="3" s="1"/>
  <c r="H6" i="2"/>
  <c r="G7" i="2"/>
  <c r="G8" i="2"/>
  <c r="G6" i="2"/>
  <c r="E10" i="2"/>
  <c r="F7" i="2"/>
  <c r="H7" i="2" s="1"/>
  <c r="F8" i="2"/>
  <c r="F6" i="2"/>
  <c r="F12" i="3" l="1"/>
  <c r="F13" i="3" s="1"/>
  <c r="H8" i="2"/>
  <c r="N13" i="1"/>
  <c r="N15" i="1"/>
  <c r="L12" i="1"/>
  <c r="L13" i="1"/>
  <c r="L14" i="1"/>
  <c r="L15" i="1"/>
  <c r="L11" i="1"/>
  <c r="J12" i="1"/>
  <c r="K12" i="1" s="1"/>
  <c r="J13" i="1"/>
  <c r="K13" i="1" s="1"/>
  <c r="J14" i="1"/>
  <c r="K14" i="1" s="1"/>
  <c r="J15" i="1"/>
  <c r="K15" i="1" s="1"/>
  <c r="J11" i="1"/>
  <c r="K11" i="1" l="1"/>
  <c r="N11" i="1" s="1"/>
  <c r="P19" i="1" a="1"/>
  <c r="F14" i="3"/>
  <c r="N14" i="1"/>
  <c r="M13" i="1"/>
  <c r="M12" i="1"/>
  <c r="M15" i="1"/>
  <c r="N12" i="1"/>
  <c r="M14" i="1"/>
  <c r="M11" i="1" l="1"/>
  <c r="Q19" i="1"/>
  <c r="P26" i="1"/>
  <c r="W22" i="1"/>
  <c r="U26" i="1"/>
  <c r="T22" i="1"/>
  <c r="R26" i="1"/>
  <c r="Q22" i="1"/>
  <c r="P25" i="1"/>
  <c r="W21" i="1"/>
  <c r="U25" i="1"/>
  <c r="T21" i="1"/>
  <c r="R25" i="1"/>
  <c r="Q21" i="1"/>
  <c r="P19" i="1"/>
  <c r="P24" i="1"/>
  <c r="W20" i="1"/>
  <c r="U24" i="1"/>
  <c r="T20" i="1"/>
  <c r="R24" i="1"/>
  <c r="Q20" i="1"/>
  <c r="P22" i="1"/>
  <c r="V26" i="1"/>
  <c r="U22" i="1"/>
  <c r="S26" i="1"/>
  <c r="R22" i="1"/>
  <c r="P21" i="1"/>
  <c r="V25" i="1"/>
  <c r="U21" i="1"/>
  <c r="S25" i="1"/>
  <c r="R21" i="1"/>
  <c r="P20" i="1"/>
  <c r="V24" i="1"/>
  <c r="U20" i="1"/>
  <c r="S24" i="1"/>
  <c r="R20" i="1"/>
  <c r="P23" i="1"/>
  <c r="W19" i="1"/>
  <c r="U23" i="1"/>
  <c r="T19" i="1"/>
  <c r="R23" i="1"/>
  <c r="W26" i="1"/>
  <c r="V22" i="1"/>
  <c r="T26" i="1"/>
  <c r="S22" i="1"/>
  <c r="Q26" i="1"/>
  <c r="W25" i="1"/>
  <c r="V21" i="1"/>
  <c r="T25" i="1"/>
  <c r="Q25" i="1"/>
  <c r="S19" i="1"/>
  <c r="V23" i="1"/>
  <c r="U19" i="1"/>
  <c r="S23" i="1"/>
  <c r="R19" i="1"/>
  <c r="S21" i="1"/>
  <c r="W23" i="1"/>
  <c r="V19" i="1"/>
  <c r="T23" i="1"/>
  <c r="Q23" i="1"/>
  <c r="W24" i="1"/>
  <c r="V20" i="1"/>
  <c r="T24" i="1"/>
  <c r="S20" i="1"/>
  <c r="Q24" i="1"/>
</calcChain>
</file>

<file path=xl/sharedStrings.xml><?xml version="1.0" encoding="utf-8"?>
<sst xmlns="http://schemas.openxmlformats.org/spreadsheetml/2006/main" count="45" uniqueCount="40">
  <si>
    <t>Academia International College</t>
  </si>
  <si>
    <t>Mark-Sheet</t>
  </si>
  <si>
    <t>Name</t>
  </si>
  <si>
    <t>Math</t>
  </si>
  <si>
    <t>Physics</t>
  </si>
  <si>
    <t>Nepali</t>
  </si>
  <si>
    <t>English</t>
  </si>
  <si>
    <t>Social</t>
  </si>
  <si>
    <t>Safal</t>
  </si>
  <si>
    <t>Yogesh</t>
  </si>
  <si>
    <t>Aryan</t>
  </si>
  <si>
    <t>Prabhat</t>
  </si>
  <si>
    <t>Pratik</t>
  </si>
  <si>
    <t>Total</t>
  </si>
  <si>
    <t>Percent</t>
  </si>
  <si>
    <t>Result</t>
  </si>
  <si>
    <t>Divison</t>
  </si>
  <si>
    <t>Rank</t>
  </si>
  <si>
    <t>Emp NO.</t>
  </si>
  <si>
    <t>Basic Salary</t>
  </si>
  <si>
    <t>HRA</t>
  </si>
  <si>
    <t>PF</t>
  </si>
  <si>
    <t>Gross Salary</t>
  </si>
  <si>
    <t>Maxinmum Salary</t>
  </si>
  <si>
    <t>Average Salary</t>
  </si>
  <si>
    <t>Salary of My Employee</t>
  </si>
  <si>
    <t>S.N</t>
  </si>
  <si>
    <t>Rate</t>
  </si>
  <si>
    <t>Amount</t>
  </si>
  <si>
    <t>Items</t>
  </si>
  <si>
    <t>Qty.</t>
  </si>
  <si>
    <t>Orange</t>
  </si>
  <si>
    <t>Cricket kit</t>
  </si>
  <si>
    <t>Apple</t>
  </si>
  <si>
    <t>Jacket</t>
  </si>
  <si>
    <t>Books</t>
  </si>
  <si>
    <t>Discount</t>
  </si>
  <si>
    <t>Vat 13%</t>
  </si>
  <si>
    <t>Grand Total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</si>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</sst>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5A4EB2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8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13" borderId="13" xfId="0" applyFont="1" applyFill="1" applyBorder="1" applyAlignment="1">
      <alignment horizontal="center"/>
    </xf>
    <xf numFmtId="0" fontId="5" fillId="18" borderId="1" xfId="0" applyFont="1" applyFill="1" applyBorder="1" applyAlignment="1">
      <alignment horizontal="center"/>
    </xf>
    <xf numFmtId="0" fontId="5" fillId="21" borderId="1" xfId="0" applyFont="1" applyFill="1" applyBorder="1" applyAlignment="1">
      <alignment horizontal="center"/>
    </xf>
    <xf numFmtId="0" fontId="5" fillId="22" borderId="1" xfId="0" applyFont="1" applyFill="1" applyBorder="1" applyAlignment="1">
      <alignment horizontal="center"/>
    </xf>
    <xf numFmtId="0" fontId="5" fillId="22" borderId="15" xfId="0" applyFont="1" applyFill="1" applyBorder="1" applyAlignment="1">
      <alignment horizontal="center"/>
    </xf>
    <xf numFmtId="0" fontId="5" fillId="19" borderId="1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18" borderId="12" xfId="0" applyFont="1" applyFill="1" applyBorder="1" applyAlignment="1">
      <alignment horizontal="center"/>
    </xf>
    <xf numFmtId="0" fontId="5" fillId="17" borderId="12" xfId="0" applyFont="1" applyFill="1" applyBorder="1" applyAlignment="1">
      <alignment horizontal="center"/>
    </xf>
    <xf numFmtId="0" fontId="6" fillId="18" borderId="9" xfId="0" applyFont="1" applyFill="1" applyBorder="1" applyAlignment="1">
      <alignment horizontal="center"/>
    </xf>
    <xf numFmtId="0" fontId="6" fillId="19" borderId="10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6" fillId="24" borderId="10" xfId="0" applyFont="1" applyFill="1" applyBorder="1" applyAlignment="1">
      <alignment horizontal="center"/>
    </xf>
    <xf numFmtId="0" fontId="5" fillId="24" borderId="1" xfId="0" applyFont="1" applyFill="1" applyBorder="1" applyAlignment="1">
      <alignment horizontal="center"/>
    </xf>
    <xf numFmtId="0" fontId="6" fillId="20" borderId="11" xfId="0" applyFont="1" applyFill="1" applyBorder="1" applyAlignment="1">
      <alignment horizontal="center"/>
    </xf>
    <xf numFmtId="0" fontId="5" fillId="20" borderId="13" xfId="0" applyFont="1" applyFill="1" applyBorder="1" applyAlignment="1">
      <alignment horizontal="center"/>
    </xf>
    <xf numFmtId="0" fontId="6" fillId="17" borderId="1" xfId="0" applyFont="1" applyFill="1" applyBorder="1"/>
    <xf numFmtId="0" fontId="6" fillId="17" borderId="15" xfId="0" applyFont="1" applyFill="1" applyBorder="1"/>
    <xf numFmtId="0" fontId="5" fillId="25" borderId="13" xfId="0" applyFont="1" applyFill="1" applyBorder="1"/>
    <xf numFmtId="0" fontId="5" fillId="25" borderId="16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14" borderId="6" xfId="0" applyFont="1" applyFill="1" applyBorder="1" applyAlignment="1">
      <alignment horizontal="center"/>
    </xf>
    <xf numFmtId="0" fontId="3" fillId="14" borderId="7" xfId="0" applyFont="1" applyFill="1" applyBorder="1" applyAlignment="1">
      <alignment horizontal="center"/>
    </xf>
    <xf numFmtId="0" fontId="3" fillId="14" borderId="8" xfId="0" applyFont="1" applyFill="1" applyBorder="1" applyAlignment="1">
      <alignment horizontal="center"/>
    </xf>
    <xf numFmtId="0" fontId="6" fillId="23" borderId="12" xfId="0" applyFont="1" applyFill="1" applyBorder="1" applyAlignment="1">
      <alignment horizontal="center"/>
    </xf>
    <xf numFmtId="0" fontId="6" fillId="23" borderId="1" xfId="0" applyFont="1" applyFill="1" applyBorder="1" applyAlignment="1">
      <alignment horizontal="center"/>
    </xf>
    <xf numFmtId="0" fontId="6" fillId="23" borderId="14" xfId="0" applyFont="1" applyFill="1" applyBorder="1" applyAlignment="1">
      <alignment horizontal="center"/>
    </xf>
    <xf numFmtId="0" fontId="6" fillId="23" borderId="15" xfId="0" applyFont="1" applyFill="1" applyBorder="1" applyAlignment="1">
      <alignment horizontal="center"/>
    </xf>
    <xf numFmtId="0" fontId="4" fillId="16" borderId="9" xfId="0" applyFont="1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15" borderId="15" xfId="0" applyFill="1" applyBorder="1" applyAlignment="1">
      <alignment horizontal="center"/>
    </xf>
    <xf numFmtId="0" fontId="0" fillId="15" borderId="20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4" fillId="23" borderId="17" xfId="0" applyFont="1" applyFill="1" applyBorder="1" applyAlignment="1">
      <alignment horizontal="center"/>
    </xf>
    <xf numFmtId="0" fontId="4" fillId="23" borderId="18" xfId="0" applyFont="1" applyFill="1" applyBorder="1" applyAlignment="1">
      <alignment horizontal="center"/>
    </xf>
    <xf numFmtId="0" fontId="4" fillId="23" borderId="19" xfId="0" applyFont="1" applyFill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  <color rgb="FF99FF33"/>
      <color rgb="FFF8F8FF"/>
      <color rgb="FFFFFFFF"/>
      <color rgb="FF5A4EB2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Marksheet!$D$11</c:f>
              <c:strCache>
                <c:ptCount val="1"/>
                <c:pt idx="0">
                  <c:v>Aryan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Marksheet!$E$10:$J$10</c:f>
              <c:strCache>
                <c:ptCount val="6"/>
                <c:pt idx="0">
                  <c:v>Math</c:v>
                </c:pt>
                <c:pt idx="1">
                  <c:v>Nepali</c:v>
                </c:pt>
                <c:pt idx="2">
                  <c:v>Physics</c:v>
                </c:pt>
                <c:pt idx="3">
                  <c:v>English</c:v>
                </c:pt>
                <c:pt idx="4">
                  <c:v>Social</c:v>
                </c:pt>
                <c:pt idx="5">
                  <c:v>Total</c:v>
                </c:pt>
              </c:strCache>
            </c:strRef>
          </c:cat>
          <c:val>
            <c:numRef>
              <c:f>Marksheet!$E$11:$J$11</c:f>
              <c:numCache>
                <c:formatCode>General</c:formatCode>
                <c:ptCount val="6"/>
                <c:pt idx="0">
                  <c:v>95</c:v>
                </c:pt>
                <c:pt idx="1">
                  <c:v>85</c:v>
                </c:pt>
                <c:pt idx="2">
                  <c:v>89</c:v>
                </c:pt>
                <c:pt idx="3">
                  <c:v>94</c:v>
                </c:pt>
                <c:pt idx="4">
                  <c:v>77</c:v>
                </c:pt>
                <c:pt idx="5">
                  <c:v>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0-4E0B-B255-AA51B78619B3}"/>
            </c:ext>
          </c:extLst>
        </c:ser>
        <c:ser>
          <c:idx val="1"/>
          <c:order val="1"/>
          <c:tx>
            <c:strRef>
              <c:f>Marksheet!$D$12</c:f>
              <c:strCache>
                <c:ptCount val="1"/>
                <c:pt idx="0">
                  <c:v>Safal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Marksheet!$E$10:$J$10</c:f>
              <c:strCache>
                <c:ptCount val="6"/>
                <c:pt idx="0">
                  <c:v>Math</c:v>
                </c:pt>
                <c:pt idx="1">
                  <c:v>Nepali</c:v>
                </c:pt>
                <c:pt idx="2">
                  <c:v>Physics</c:v>
                </c:pt>
                <c:pt idx="3">
                  <c:v>English</c:v>
                </c:pt>
                <c:pt idx="4">
                  <c:v>Social</c:v>
                </c:pt>
                <c:pt idx="5">
                  <c:v>Total</c:v>
                </c:pt>
              </c:strCache>
            </c:strRef>
          </c:cat>
          <c:val>
            <c:numRef>
              <c:f>Marksheet!$E$12:$J$12</c:f>
              <c:numCache>
                <c:formatCode>General</c:formatCode>
                <c:ptCount val="6"/>
                <c:pt idx="0">
                  <c:v>95</c:v>
                </c:pt>
                <c:pt idx="1">
                  <c:v>85</c:v>
                </c:pt>
                <c:pt idx="2">
                  <c:v>89</c:v>
                </c:pt>
                <c:pt idx="3">
                  <c:v>92</c:v>
                </c:pt>
                <c:pt idx="4">
                  <c:v>78</c:v>
                </c:pt>
                <c:pt idx="5">
                  <c:v>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00-4E0B-B255-AA51B78619B3}"/>
            </c:ext>
          </c:extLst>
        </c:ser>
        <c:ser>
          <c:idx val="2"/>
          <c:order val="2"/>
          <c:tx>
            <c:strRef>
              <c:f>Marksheet!$D$13</c:f>
              <c:strCache>
                <c:ptCount val="1"/>
                <c:pt idx="0">
                  <c:v>Yogesh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Marksheet!$E$10:$J$10</c:f>
              <c:strCache>
                <c:ptCount val="6"/>
                <c:pt idx="0">
                  <c:v>Math</c:v>
                </c:pt>
                <c:pt idx="1">
                  <c:v>Nepali</c:v>
                </c:pt>
                <c:pt idx="2">
                  <c:v>Physics</c:v>
                </c:pt>
                <c:pt idx="3">
                  <c:v>English</c:v>
                </c:pt>
                <c:pt idx="4">
                  <c:v>Social</c:v>
                </c:pt>
                <c:pt idx="5">
                  <c:v>Total</c:v>
                </c:pt>
              </c:strCache>
            </c:strRef>
          </c:cat>
          <c:val>
            <c:numRef>
              <c:f>Marksheet!$E$13:$J$13</c:f>
              <c:numCache>
                <c:formatCode>General</c:formatCode>
                <c:ptCount val="6"/>
                <c:pt idx="0">
                  <c:v>40</c:v>
                </c:pt>
                <c:pt idx="1">
                  <c:v>30</c:v>
                </c:pt>
                <c:pt idx="2">
                  <c:v>49</c:v>
                </c:pt>
                <c:pt idx="3">
                  <c:v>42</c:v>
                </c:pt>
                <c:pt idx="4">
                  <c:v>30</c:v>
                </c:pt>
                <c:pt idx="5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00-4E0B-B255-AA51B78619B3}"/>
            </c:ext>
          </c:extLst>
        </c:ser>
        <c:ser>
          <c:idx val="3"/>
          <c:order val="3"/>
          <c:tx>
            <c:strRef>
              <c:f>Marksheet!$D$14</c:f>
              <c:strCache>
                <c:ptCount val="1"/>
                <c:pt idx="0">
                  <c:v>Prabhat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Marksheet!$E$10:$J$10</c:f>
              <c:strCache>
                <c:ptCount val="6"/>
                <c:pt idx="0">
                  <c:v>Math</c:v>
                </c:pt>
                <c:pt idx="1">
                  <c:v>Nepali</c:v>
                </c:pt>
                <c:pt idx="2">
                  <c:v>Physics</c:v>
                </c:pt>
                <c:pt idx="3">
                  <c:v>English</c:v>
                </c:pt>
                <c:pt idx="4">
                  <c:v>Social</c:v>
                </c:pt>
                <c:pt idx="5">
                  <c:v>Total</c:v>
                </c:pt>
              </c:strCache>
            </c:strRef>
          </c:cat>
          <c:val>
            <c:numRef>
              <c:f>Marksheet!$E$14:$J$14</c:f>
              <c:numCache>
                <c:formatCode>General</c:formatCode>
                <c:ptCount val="6"/>
                <c:pt idx="0">
                  <c:v>95</c:v>
                </c:pt>
                <c:pt idx="1">
                  <c:v>85</c:v>
                </c:pt>
                <c:pt idx="2">
                  <c:v>89</c:v>
                </c:pt>
                <c:pt idx="3">
                  <c:v>90</c:v>
                </c:pt>
                <c:pt idx="4">
                  <c:v>70</c:v>
                </c:pt>
                <c:pt idx="5">
                  <c:v>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00-4E0B-B255-AA51B78619B3}"/>
            </c:ext>
          </c:extLst>
        </c:ser>
        <c:ser>
          <c:idx val="4"/>
          <c:order val="4"/>
          <c:tx>
            <c:strRef>
              <c:f>Marksheet!$D$15</c:f>
              <c:strCache>
                <c:ptCount val="1"/>
                <c:pt idx="0">
                  <c:v>Pratik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Marksheet!$E$10:$J$10</c:f>
              <c:strCache>
                <c:ptCount val="6"/>
                <c:pt idx="0">
                  <c:v>Math</c:v>
                </c:pt>
                <c:pt idx="1">
                  <c:v>Nepali</c:v>
                </c:pt>
                <c:pt idx="2">
                  <c:v>Physics</c:v>
                </c:pt>
                <c:pt idx="3">
                  <c:v>English</c:v>
                </c:pt>
                <c:pt idx="4">
                  <c:v>Social</c:v>
                </c:pt>
                <c:pt idx="5">
                  <c:v>Total</c:v>
                </c:pt>
              </c:strCache>
            </c:strRef>
          </c:cat>
          <c:val>
            <c:numRef>
              <c:f>Marksheet!$E$15:$J$15</c:f>
              <c:numCache>
                <c:formatCode>General</c:formatCode>
                <c:ptCount val="6"/>
                <c:pt idx="0">
                  <c:v>33</c:v>
                </c:pt>
                <c:pt idx="1">
                  <c:v>39</c:v>
                </c:pt>
                <c:pt idx="2">
                  <c:v>32</c:v>
                </c:pt>
                <c:pt idx="3">
                  <c:v>35</c:v>
                </c:pt>
                <c:pt idx="4">
                  <c:v>22</c:v>
                </c:pt>
                <c:pt idx="5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00-4E0B-B255-AA51B7861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954932128"/>
        <c:axId val="1954930880"/>
      </c:barChart>
      <c:catAx>
        <c:axId val="19549321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930880"/>
        <c:crosses val="autoZero"/>
        <c:auto val="1"/>
        <c:lblAlgn val="ctr"/>
        <c:lblOffset val="100"/>
        <c:noMultiLvlLbl val="0"/>
      </c:catAx>
      <c:valAx>
        <c:axId val="19549308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9321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565509</xdr:colOff>
      <xdr:row>17</xdr:row>
      <xdr:rowOff>83867</xdr:rowOff>
    </xdr:from>
    <xdr:to>
      <xdr:col>11</xdr:col>
      <xdr:colOff>778773</xdr:colOff>
      <xdr:row>30</xdr:row>
      <xdr:rowOff>179477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W26"/>
  <sheetViews>
    <sheetView topLeftCell="A5" zoomScale="83" workbookViewId="0">
      <selection activeCell="R11" sqref="R11"/>
    </sheetView>
  </sheetViews>
  <sheetFormatPr defaultRowHeight="14.5" x14ac:dyDescent="0.35"/>
  <cols>
    <col min="12" max="12" width="11.7265625" customWidth="1"/>
  </cols>
  <sheetData>
    <row r="7" spans="4:14" ht="15" thickBot="1" x14ac:dyDescent="0.4"/>
    <row r="8" spans="4:14" ht="17.5" x14ac:dyDescent="0.35">
      <c r="D8" s="53" t="s">
        <v>0</v>
      </c>
      <c r="E8" s="54"/>
      <c r="F8" s="54"/>
      <c r="G8" s="54"/>
      <c r="H8" s="54"/>
      <c r="I8" s="54"/>
      <c r="J8" s="54"/>
      <c r="K8" s="54"/>
      <c r="L8" s="54"/>
      <c r="M8" s="54"/>
      <c r="N8" s="55"/>
    </row>
    <row r="9" spans="4:14" ht="18" thickBot="1" x14ac:dyDescent="0.4">
      <c r="D9" s="56" t="s">
        <v>1</v>
      </c>
      <c r="E9" s="57"/>
      <c r="F9" s="57"/>
      <c r="G9" s="57"/>
      <c r="H9" s="57"/>
      <c r="I9" s="57"/>
      <c r="J9" s="57"/>
      <c r="K9" s="57"/>
      <c r="L9" s="57"/>
      <c r="M9" s="57"/>
      <c r="N9" s="58"/>
    </row>
    <row r="10" spans="4:14" ht="15.5" x14ac:dyDescent="0.35">
      <c r="D10" s="3" t="s">
        <v>2</v>
      </c>
      <c r="E10" s="4" t="s">
        <v>3</v>
      </c>
      <c r="F10" s="5" t="s">
        <v>5</v>
      </c>
      <c r="G10" s="6" t="s">
        <v>4</v>
      </c>
      <c r="H10" s="7" t="s">
        <v>6</v>
      </c>
      <c r="I10" s="8" t="s">
        <v>7</v>
      </c>
      <c r="J10" s="9" t="s">
        <v>13</v>
      </c>
      <c r="K10" s="10" t="s">
        <v>14</v>
      </c>
      <c r="L10" s="11" t="s">
        <v>15</v>
      </c>
      <c r="M10" s="12" t="s">
        <v>16</v>
      </c>
      <c r="N10" s="13" t="s">
        <v>17</v>
      </c>
    </row>
    <row r="11" spans="4:14" ht="15.5" x14ac:dyDescent="0.35">
      <c r="D11" s="14" t="s">
        <v>10</v>
      </c>
      <c r="E11" s="15">
        <v>95</v>
      </c>
      <c r="F11" s="16">
        <v>85</v>
      </c>
      <c r="G11" s="17">
        <v>89</v>
      </c>
      <c r="H11" s="18">
        <v>94</v>
      </c>
      <c r="I11" s="19">
        <v>77</v>
      </c>
      <c r="J11" s="20">
        <f>SUM(E11:I11)</f>
        <v>440</v>
      </c>
      <c r="K11" s="21">
        <f>J11/5</f>
        <v>88</v>
      </c>
      <c r="L11" s="22" t="str">
        <f>IF(MIN(E11:I11)&gt;=35,"Pass","Fail")</f>
        <v>Pass</v>
      </c>
      <c r="M11" s="12" t="str">
        <f>IF(AND(K11&gt;=60,L11="Pass"),"First",IF(AND(K11&gt;=45,K11&lt;=60,L11="Pass"),"Second",IF(AND(K11&gt;=35,K11&lt;45,L11="Pass"),"Third","XXX")))</f>
        <v>First</v>
      </c>
      <c r="N11" s="13">
        <f>IF(MIN(E11:I11)&gt;=35,RANK(K11,$K$11:$K$15,0),"XXX")</f>
        <v>1</v>
      </c>
    </row>
    <row r="12" spans="4:14" ht="15.5" x14ac:dyDescent="0.35">
      <c r="D12" s="14" t="s">
        <v>8</v>
      </c>
      <c r="E12" s="15">
        <v>95</v>
      </c>
      <c r="F12" s="16">
        <v>85</v>
      </c>
      <c r="G12" s="17">
        <v>89</v>
      </c>
      <c r="H12" s="18">
        <v>92</v>
      </c>
      <c r="I12" s="19">
        <v>78</v>
      </c>
      <c r="J12" s="20">
        <f t="shared" ref="J12:J15" si="0">SUM(E12:I12)</f>
        <v>439</v>
      </c>
      <c r="K12" s="21">
        <f>J12/5</f>
        <v>87.8</v>
      </c>
      <c r="L12" s="22" t="str">
        <f t="shared" ref="L12:L15" si="1">IF(MIN(E12:I12)&gt;=35,"Pass","Fail")</f>
        <v>Pass</v>
      </c>
      <c r="M12" s="12" t="str">
        <f t="shared" ref="M12:M15" si="2">IF(AND(K12&gt;=60,L12="Pass"),"First",IF(AND(K12&gt;=45,K12&lt;=60,L12="Pass"),"Second",IF(AND(K12&gt;=35,K12&lt;45,L12="Pass"),"Third","XXX")))</f>
        <v>First</v>
      </c>
      <c r="N12" s="13">
        <f t="shared" ref="N12:N15" si="3">IF(MIN(E12:I12)&gt;=35,RANK(K12,$K$11:$K$15,0),"XXX")</f>
        <v>2</v>
      </c>
    </row>
    <row r="13" spans="4:14" ht="15.5" x14ac:dyDescent="0.35">
      <c r="D13" s="14" t="s">
        <v>9</v>
      </c>
      <c r="E13" s="15">
        <v>40</v>
      </c>
      <c r="F13" s="16">
        <v>30</v>
      </c>
      <c r="G13" s="17">
        <v>49</v>
      </c>
      <c r="H13" s="18">
        <v>42</v>
      </c>
      <c r="I13" s="19">
        <v>30</v>
      </c>
      <c r="J13" s="20">
        <f t="shared" si="0"/>
        <v>191</v>
      </c>
      <c r="K13" s="21">
        <f t="shared" ref="K13:K15" si="4">J13/5</f>
        <v>38.200000000000003</v>
      </c>
      <c r="L13" s="22" t="str">
        <f t="shared" si="1"/>
        <v>Fail</v>
      </c>
      <c r="M13" s="12" t="str">
        <f t="shared" si="2"/>
        <v>XXX</v>
      </c>
      <c r="N13" s="13" t="str">
        <f t="shared" si="3"/>
        <v>XXX</v>
      </c>
    </row>
    <row r="14" spans="4:14" ht="15.5" x14ac:dyDescent="0.35">
      <c r="D14" s="14" t="s">
        <v>11</v>
      </c>
      <c r="E14" s="15">
        <v>95</v>
      </c>
      <c r="F14" s="16">
        <v>85</v>
      </c>
      <c r="G14" s="17">
        <v>89</v>
      </c>
      <c r="H14" s="18">
        <v>90</v>
      </c>
      <c r="I14" s="19">
        <v>70</v>
      </c>
      <c r="J14" s="20">
        <f t="shared" si="0"/>
        <v>429</v>
      </c>
      <c r="K14" s="21">
        <f t="shared" si="4"/>
        <v>85.8</v>
      </c>
      <c r="L14" s="22" t="str">
        <f t="shared" si="1"/>
        <v>Pass</v>
      </c>
      <c r="M14" s="12" t="str">
        <f t="shared" si="2"/>
        <v>First</v>
      </c>
      <c r="N14" s="13">
        <f t="shared" si="3"/>
        <v>3</v>
      </c>
    </row>
    <row r="15" spans="4:14" ht="15.5" x14ac:dyDescent="0.35">
      <c r="D15" s="14" t="s">
        <v>12</v>
      </c>
      <c r="E15" s="15">
        <v>33</v>
      </c>
      <c r="F15" s="16">
        <v>39</v>
      </c>
      <c r="G15" s="17">
        <v>32</v>
      </c>
      <c r="H15" s="18">
        <v>35</v>
      </c>
      <c r="I15" s="19">
        <v>22</v>
      </c>
      <c r="J15" s="20">
        <f t="shared" si="0"/>
        <v>161</v>
      </c>
      <c r="K15" s="21">
        <f t="shared" si="4"/>
        <v>32.200000000000003</v>
      </c>
      <c r="L15" s="22" t="str">
        <f t="shared" si="1"/>
        <v>Fail</v>
      </c>
      <c r="M15" s="12" t="str">
        <f t="shared" si="2"/>
        <v>XXX</v>
      </c>
      <c r="N15" s="13" t="str">
        <f t="shared" si="3"/>
        <v>XXX</v>
      </c>
    </row>
    <row r="16" spans="4:14" x14ac:dyDescent="0.35">
      <c r="D16" s="1"/>
      <c r="H16" s="1"/>
      <c r="I16" s="1"/>
    </row>
    <row r="17" spans="8:23" x14ac:dyDescent="0.35">
      <c r="H17" s="1"/>
      <c r="I17" s="1"/>
    </row>
    <row r="18" spans="8:23" ht="18.5" x14ac:dyDescent="0.45">
      <c r="K18" s="2"/>
    </row>
    <row r="19" spans="8:23" x14ac:dyDescent="0.35">
      <c r="P19" t="str">
        <f t="array" ref="P19:W26">TRANSPOSE(D10:K15)</f>
        <v>Name</v>
      </c>
      <c r="Q19" t="str">
        <v>Aryan</v>
      </c>
      <c r="R19" t="str">
        <v>Safal</v>
      </c>
      <c r="S19" t="str">
        <v>Yogesh</v>
      </c>
      <c r="T19" t="str">
        <v>Prabhat</v>
      </c>
      <c r="U19" t="str">
        <v>Pratik</v>
      </c>
      <c r="V19" t="e">
        <v>#N/A</v>
      </c>
      <c r="W19" t="e">
        <v>#N/A</v>
      </c>
    </row>
    <row r="20" spans="8:23" x14ac:dyDescent="0.35">
      <c r="P20" t="str">
        <v>Math</v>
      </c>
      <c r="Q20">
        <v>95</v>
      </c>
      <c r="R20">
        <v>95</v>
      </c>
      <c r="S20">
        <v>40</v>
      </c>
      <c r="T20">
        <v>95</v>
      </c>
      <c r="U20">
        <v>33</v>
      </c>
      <c r="V20" t="e">
        <v>#N/A</v>
      </c>
      <c r="W20" t="e">
        <v>#N/A</v>
      </c>
    </row>
    <row r="21" spans="8:23" x14ac:dyDescent="0.35">
      <c r="P21" t="str">
        <v>Nepali</v>
      </c>
      <c r="Q21">
        <v>85</v>
      </c>
      <c r="R21">
        <v>85</v>
      </c>
      <c r="S21">
        <v>30</v>
      </c>
      <c r="T21">
        <v>85</v>
      </c>
      <c r="U21">
        <v>39</v>
      </c>
      <c r="V21" t="e">
        <v>#N/A</v>
      </c>
      <c r="W21" t="e">
        <v>#N/A</v>
      </c>
    </row>
    <row r="22" spans="8:23" x14ac:dyDescent="0.35">
      <c r="P22" t="str">
        <v>Physics</v>
      </c>
      <c r="Q22">
        <v>89</v>
      </c>
      <c r="R22">
        <v>89</v>
      </c>
      <c r="S22">
        <v>49</v>
      </c>
      <c r="T22">
        <v>89</v>
      </c>
      <c r="U22">
        <v>32</v>
      </c>
      <c r="V22" t="e">
        <v>#N/A</v>
      </c>
      <c r="W22" t="e">
        <v>#N/A</v>
      </c>
    </row>
    <row r="23" spans="8:23" x14ac:dyDescent="0.35">
      <c r="P23" t="str">
        <v>English</v>
      </c>
      <c r="Q23">
        <v>94</v>
      </c>
      <c r="R23">
        <v>92</v>
      </c>
      <c r="S23">
        <v>42</v>
      </c>
      <c r="T23">
        <v>90</v>
      </c>
      <c r="U23">
        <v>35</v>
      </c>
      <c r="V23" t="e">
        <v>#N/A</v>
      </c>
      <c r="W23" t="e">
        <v>#N/A</v>
      </c>
    </row>
    <row r="24" spans="8:23" x14ac:dyDescent="0.35">
      <c r="P24" t="str">
        <v>Social</v>
      </c>
      <c r="Q24">
        <v>77</v>
      </c>
      <c r="R24">
        <v>78</v>
      </c>
      <c r="S24">
        <v>30</v>
      </c>
      <c r="T24">
        <v>70</v>
      </c>
      <c r="U24">
        <v>22</v>
      </c>
      <c r="V24" t="e">
        <v>#N/A</v>
      </c>
      <c r="W24" t="e">
        <v>#N/A</v>
      </c>
    </row>
    <row r="25" spans="8:23" x14ac:dyDescent="0.35">
      <c r="P25" t="str">
        <v>Total</v>
      </c>
      <c r="Q25">
        <v>440</v>
      </c>
      <c r="R25">
        <v>439</v>
      </c>
      <c r="S25">
        <v>191</v>
      </c>
      <c r="T25">
        <v>429</v>
      </c>
      <c r="U25">
        <v>161</v>
      </c>
      <c r="V25" t="e">
        <v>#N/A</v>
      </c>
      <c r="W25" t="e">
        <v>#N/A</v>
      </c>
    </row>
    <row r="26" spans="8:23" x14ac:dyDescent="0.35">
      <c r="P26" t="str">
        <v>Percent</v>
      </c>
      <c r="Q26">
        <v>88</v>
      </c>
      <c r="R26">
        <v>87.8</v>
      </c>
      <c r="S26">
        <v>38.200000000000003</v>
      </c>
      <c r="T26">
        <v>85.8</v>
      </c>
      <c r="U26">
        <v>32.200000000000003</v>
      </c>
      <c r="V26" t="e">
        <v>#N/A</v>
      </c>
      <c r="W26" t="e">
        <v>#N/A</v>
      </c>
    </row>
  </sheetData>
  <mergeCells count="2">
    <mergeCell ref="D8:N8"/>
    <mergeCell ref="D9:N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10"/>
  <sheetViews>
    <sheetView topLeftCell="A3" workbookViewId="0">
      <selection activeCell="E20" sqref="E20"/>
    </sheetView>
  </sheetViews>
  <sheetFormatPr defaultRowHeight="14.5" x14ac:dyDescent="0.35"/>
  <cols>
    <col min="1" max="1" width="9.1796875" customWidth="1"/>
    <col min="3" max="3" width="11.7265625" customWidth="1"/>
    <col min="5" max="5" width="13.1796875" customWidth="1"/>
    <col min="6" max="6" width="12" customWidth="1"/>
    <col min="8" max="8" width="13.1796875" customWidth="1"/>
  </cols>
  <sheetData>
    <row r="3" spans="3:8" ht="15" thickBot="1" x14ac:dyDescent="0.4"/>
    <row r="4" spans="3:8" ht="20" x14ac:dyDescent="0.4">
      <c r="C4" s="63" t="s">
        <v>25</v>
      </c>
      <c r="D4" s="64"/>
      <c r="E4" s="64"/>
      <c r="F4" s="64"/>
      <c r="G4" s="64"/>
      <c r="H4" s="65"/>
    </row>
    <row r="5" spans="3:8" x14ac:dyDescent="0.35">
      <c r="C5" s="27" t="s">
        <v>18</v>
      </c>
      <c r="D5" s="28" t="s">
        <v>2</v>
      </c>
      <c r="E5" s="29" t="s">
        <v>19</v>
      </c>
      <c r="F5" s="30" t="s">
        <v>20</v>
      </c>
      <c r="G5" s="31" t="s">
        <v>21</v>
      </c>
      <c r="H5" s="32" t="s">
        <v>22</v>
      </c>
    </row>
    <row r="6" spans="3:8" x14ac:dyDescent="0.35">
      <c r="C6" s="40">
        <v>2989</v>
      </c>
      <c r="D6" s="34" t="s">
        <v>10</v>
      </c>
      <c r="E6" s="35">
        <v>50000</v>
      </c>
      <c r="F6" s="33">
        <f>IF(E6&lt;=5000,E6*20%,IF(E6&lt;=10000,E6*15%,5000))</f>
        <v>5000</v>
      </c>
      <c r="G6" s="37">
        <f>IF(E6&lt;=5000,E6*10%,IF(E6&lt;=10000,E6*8%,E6*6.5%))</f>
        <v>3250</v>
      </c>
      <c r="H6" s="38">
        <f>SUM(E6:G6)</f>
        <v>58250</v>
      </c>
    </row>
    <row r="7" spans="3:8" x14ac:dyDescent="0.35">
      <c r="C7" s="40">
        <v>2990</v>
      </c>
      <c r="D7" s="34" t="s">
        <v>9</v>
      </c>
      <c r="E7" s="35">
        <v>60000</v>
      </c>
      <c r="F7" s="33">
        <f t="shared" ref="F7:F8" si="0">IF(E7&lt;=5000,E7*20%,IF(E7&lt;=10000,E7*15%,5000))</f>
        <v>5000</v>
      </c>
      <c r="G7" s="37">
        <f t="shared" ref="G7:G8" si="1">IF(E7&lt;=5000,E7*10%,IF(E7&lt;=10000,E7*8%,E7*6.5%))</f>
        <v>3900</v>
      </c>
      <c r="H7" s="38">
        <f t="shared" ref="H7:H8" si="2">SUM(E7:G7)</f>
        <v>68900</v>
      </c>
    </row>
    <row r="8" spans="3:8" x14ac:dyDescent="0.35">
      <c r="C8" s="40">
        <v>2991</v>
      </c>
      <c r="D8" s="34" t="s">
        <v>8</v>
      </c>
      <c r="E8" s="35">
        <v>90000</v>
      </c>
      <c r="F8" s="33">
        <f t="shared" si="0"/>
        <v>5000</v>
      </c>
      <c r="G8" s="37">
        <f t="shared" si="1"/>
        <v>5850</v>
      </c>
      <c r="H8" s="38">
        <f t="shared" si="2"/>
        <v>100850</v>
      </c>
    </row>
    <row r="9" spans="3:8" x14ac:dyDescent="0.35">
      <c r="C9" s="59" t="s">
        <v>23</v>
      </c>
      <c r="D9" s="60"/>
      <c r="E9" s="35">
        <v>90000</v>
      </c>
      <c r="F9" s="23"/>
      <c r="G9" s="23"/>
      <c r="H9" s="24"/>
    </row>
    <row r="10" spans="3:8" ht="15" thickBot="1" x14ac:dyDescent="0.4">
      <c r="C10" s="61" t="s">
        <v>24</v>
      </c>
      <c r="D10" s="62"/>
      <c r="E10" s="36">
        <f>AVERAGE(E6:E8)</f>
        <v>66666.666666666672</v>
      </c>
      <c r="F10" s="25"/>
      <c r="G10" s="25"/>
      <c r="H10" s="26"/>
    </row>
  </sheetData>
  <mergeCells count="3">
    <mergeCell ref="C9:D9"/>
    <mergeCell ref="C10:D10"/>
    <mergeCell ref="C4:H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4"/>
  <sheetViews>
    <sheetView tabSelected="1" view="pageBreakPreview" topLeftCell="A2" zoomScaleNormal="100" zoomScaleSheetLayoutView="100" workbookViewId="0">
      <selection activeCell="B3" sqref="B3:F3"/>
    </sheetView>
  </sheetViews>
  <sheetFormatPr defaultRowHeight="14.5" x14ac:dyDescent="0.35"/>
  <cols>
    <col min="3" max="3" width="10.1796875" customWidth="1"/>
    <col min="5" max="5" width="11.7265625" customWidth="1"/>
  </cols>
  <sheetData>
    <row r="2" spans="2:12" ht="15" thickBot="1" x14ac:dyDescent="0.4"/>
    <row r="3" spans="2:12" ht="20.5" thickBot="1" x14ac:dyDescent="0.45">
      <c r="B3" s="72" t="s">
        <v>39</v>
      </c>
      <c r="C3" s="73"/>
      <c r="D3" s="73"/>
      <c r="E3" s="73"/>
      <c r="F3" s="74"/>
    </row>
    <row r="4" spans="2:12" x14ac:dyDescent="0.35">
      <c r="B4" s="41" t="s">
        <v>26</v>
      </c>
      <c r="C4" s="42" t="s">
        <v>29</v>
      </c>
      <c r="D4" s="43" t="s">
        <v>30</v>
      </c>
      <c r="E4" s="45" t="s">
        <v>27</v>
      </c>
      <c r="F4" s="47" t="s">
        <v>28</v>
      </c>
    </row>
    <row r="5" spans="2:12" x14ac:dyDescent="0.35">
      <c r="B5" s="39">
        <v>1</v>
      </c>
      <c r="C5" s="37" t="s">
        <v>31</v>
      </c>
      <c r="D5" s="44">
        <v>100</v>
      </c>
      <c r="E5" s="46">
        <v>20</v>
      </c>
      <c r="F5" s="48">
        <f>PRODUCT(D5:E5)</f>
        <v>2000</v>
      </c>
    </row>
    <row r="6" spans="2:12" x14ac:dyDescent="0.35">
      <c r="B6" s="39">
        <f>(B5+1)</f>
        <v>2</v>
      </c>
      <c r="C6" s="37" t="s">
        <v>32</v>
      </c>
      <c r="D6" s="44">
        <v>20</v>
      </c>
      <c r="E6" s="46">
        <v>15000</v>
      </c>
      <c r="F6" s="48">
        <f t="shared" ref="F6:F9" si="0">PRODUCT(D6:E6)</f>
        <v>300000</v>
      </c>
    </row>
    <row r="7" spans="2:12" x14ac:dyDescent="0.35">
      <c r="B7" s="39">
        <f t="shared" ref="B7" si="1">(B6+1)</f>
        <v>3</v>
      </c>
      <c r="C7" s="37" t="s">
        <v>33</v>
      </c>
      <c r="D7" s="44">
        <v>120</v>
      </c>
      <c r="E7" s="46">
        <v>30</v>
      </c>
      <c r="F7" s="48">
        <f t="shared" si="0"/>
        <v>3600</v>
      </c>
      <c r="L7" s="75"/>
    </row>
    <row r="8" spans="2:12" x14ac:dyDescent="0.35">
      <c r="B8" s="39">
        <f>(B7+1)</f>
        <v>4</v>
      </c>
      <c r="C8" s="37" t="s">
        <v>34</v>
      </c>
      <c r="D8" s="44">
        <v>10</v>
      </c>
      <c r="E8" s="46">
        <v>1100</v>
      </c>
      <c r="F8" s="48">
        <f t="shared" si="0"/>
        <v>11000</v>
      </c>
    </row>
    <row r="9" spans="2:12" x14ac:dyDescent="0.35">
      <c r="B9" s="39">
        <f>(B8+1)</f>
        <v>5</v>
      </c>
      <c r="C9" s="37" t="s">
        <v>35</v>
      </c>
      <c r="D9" s="44">
        <v>300</v>
      </c>
      <c r="E9" s="46">
        <v>500</v>
      </c>
      <c r="F9" s="48">
        <f t="shared" si="0"/>
        <v>150000</v>
      </c>
    </row>
    <row r="10" spans="2:12" x14ac:dyDescent="0.35">
      <c r="B10" s="66"/>
      <c r="C10" s="67"/>
      <c r="D10" s="67"/>
      <c r="E10" s="70"/>
      <c r="F10" s="71"/>
    </row>
    <row r="11" spans="2:12" x14ac:dyDescent="0.35">
      <c r="B11" s="66"/>
      <c r="C11" s="67"/>
      <c r="D11" s="67"/>
      <c r="E11" s="49" t="s">
        <v>13</v>
      </c>
      <c r="F11" s="51">
        <f>SUM(F5:F9)</f>
        <v>466600</v>
      </c>
    </row>
    <row r="12" spans="2:12" x14ac:dyDescent="0.35">
      <c r="B12" s="66"/>
      <c r="C12" s="67"/>
      <c r="D12" s="67"/>
      <c r="E12" s="49" t="s">
        <v>36</v>
      </c>
      <c r="F12" s="51">
        <f>F11*2.5%</f>
        <v>11665</v>
      </c>
    </row>
    <row r="13" spans="2:12" x14ac:dyDescent="0.35">
      <c r="B13" s="66"/>
      <c r="C13" s="67"/>
      <c r="D13" s="67"/>
      <c r="E13" s="49" t="s">
        <v>37</v>
      </c>
      <c r="F13" s="51">
        <f>(F11-F12)*13%</f>
        <v>59141.55</v>
      </c>
    </row>
    <row r="14" spans="2:12" ht="15" thickBot="1" x14ac:dyDescent="0.4">
      <c r="B14" s="68"/>
      <c r="C14" s="69"/>
      <c r="D14" s="69"/>
      <c r="E14" s="50" t="s">
        <v>38</v>
      </c>
      <c r="F14" s="52">
        <f>SUM(F11:F13)</f>
        <v>537406.55000000005</v>
      </c>
    </row>
  </sheetData>
  <mergeCells count="3">
    <mergeCell ref="B10:D14"/>
    <mergeCell ref="E10:F10"/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Marksheet</vt:lpstr>
      <vt:lpstr>Salary</vt:lpstr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Ayush Oad</cp:lastModifiedBy>
  <cp:lastPrinted>2024-01-10T05:14:43Z</cp:lastPrinted>
  <dcterms:created xsi:type="dcterms:W3CDTF">2024-01-03T05:00:50Z</dcterms:created>
  <dcterms:modified xsi:type="dcterms:W3CDTF">2024-04-24T10:36:46Z</dcterms:modified>
</cp:coreProperties>
</file>